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fondofortalecimientoffc.sharepoint.com/sites/CarpetasCompartidasFCC/Documentos compartidos/General/2. ANÁLISIS DE RIESGOS/2. SAC FFC/REQUERIMIENTOS SAC/Año 2026/Visualización de Tablero/"/>
    </mc:Choice>
  </mc:AlternateContent>
  <xr:revisionPtr revIDLastSave="1868" documentId="8_{72585367-69B6-49FA-BD23-F63374CA9429}" xr6:coauthVersionLast="47" xr6:coauthVersionMax="47" xr10:uidLastSave="{1BDE2775-F7AE-4E1B-9DC9-8D9F2F67D59D}"/>
  <bookViews>
    <workbookView xWindow="28680" yWindow="-120" windowWidth="29040" windowHeight="15720" activeTab="5" xr2:uid="{00000000-000D-0000-FFFF-FFFF00000000}"/>
  </bookViews>
  <sheets>
    <sheet name="Accesos por usuario" sheetId="1" r:id="rId1"/>
    <sheet name="Tablero" sheetId="2" r:id="rId2"/>
    <sheet name="Indicadores Tablero" sheetId="7" r:id="rId3"/>
    <sheet name="Clasificación-Indicadores" sheetId="12" r:id="rId4"/>
    <sheet name="Indicadores de Cartera" sheetId="13" r:id="rId5"/>
    <sheet name="Indicadores de Est-Finan" sheetId="14" r:id="rId6"/>
    <sheet name="ISP" sheetId="11" r:id="rId7"/>
    <sheet name="Resultado del período acumulado" sheetId="3" r:id="rId8"/>
    <sheet name="Cartera de crédito" sheetId="4" r:id="rId9"/>
    <sheet name="Variaciones" sheetId="5" r:id="rId10"/>
    <sheet name="Variaciones ER" sheetId="9" r:id="rId11"/>
    <sheet name="Composición " sheetId="6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8" i="6" l="1"/>
  <c r="E209" i="6"/>
  <c r="E210" i="6"/>
  <c r="E211" i="6"/>
  <c r="E212" i="6"/>
  <c r="E213" i="6"/>
  <c r="E214" i="6"/>
  <c r="E215" i="6"/>
  <c r="E216" i="6"/>
  <c r="E217" i="6"/>
  <c r="E218" i="6"/>
  <c r="E219" i="6"/>
  <c r="E207" i="6"/>
  <c r="C170" i="6"/>
  <c r="D167" i="6" s="1"/>
  <c r="D126" i="6"/>
  <c r="D127" i="6"/>
  <c r="D128" i="6"/>
  <c r="D129" i="6"/>
  <c r="D130" i="6"/>
  <c r="D131" i="6"/>
  <c r="D132" i="6"/>
  <c r="D133" i="6"/>
  <c r="D134" i="6"/>
  <c r="D135" i="6"/>
  <c r="D136" i="6"/>
  <c r="D137" i="6"/>
  <c r="D125" i="6"/>
  <c r="C98" i="6"/>
  <c r="D95" i="6" s="1"/>
  <c r="D107" i="6"/>
  <c r="C96" i="6"/>
  <c r="C95" i="6"/>
  <c r="C94" i="6"/>
  <c r="D169" i="6" l="1"/>
  <c r="D168" i="6"/>
  <c r="D94" i="6"/>
  <c r="D97" i="6"/>
  <c r="D96" i="6"/>
  <c r="AI13" i="9" l="1"/>
  <c r="AJ13" i="9"/>
  <c r="AI14" i="9"/>
  <c r="AJ14" i="9"/>
  <c r="AI15" i="9"/>
  <c r="AJ15" i="9"/>
  <c r="AI16" i="9"/>
  <c r="AJ16" i="9"/>
  <c r="AI17" i="9"/>
  <c r="AJ17" i="9"/>
  <c r="AI18" i="9"/>
  <c r="AJ18" i="9"/>
  <c r="AI19" i="9"/>
  <c r="AJ19" i="9"/>
  <c r="AI20" i="9"/>
  <c r="AJ20" i="9"/>
  <c r="AI21" i="9"/>
  <c r="AJ21" i="9"/>
  <c r="AI22" i="9"/>
  <c r="AJ22" i="9"/>
  <c r="AI23" i="9"/>
  <c r="AJ23" i="9"/>
  <c r="AI24" i="9"/>
  <c r="AJ24" i="9"/>
  <c r="AI25" i="9"/>
  <c r="AJ25" i="9"/>
  <c r="AI26" i="9"/>
  <c r="AJ26" i="9"/>
  <c r="AI27" i="9"/>
  <c r="AJ27" i="9"/>
  <c r="AI28" i="9"/>
  <c r="AJ28" i="9"/>
  <c r="AI29" i="9"/>
  <c r="AJ29" i="9"/>
  <c r="AI30" i="9"/>
  <c r="AJ30" i="9"/>
  <c r="AI31" i="9"/>
  <c r="AJ31" i="9"/>
  <c r="AI32" i="9"/>
  <c r="AJ32" i="9"/>
  <c r="AI34" i="9"/>
  <c r="AJ34" i="9"/>
  <c r="AI35" i="9"/>
  <c r="AJ35" i="9"/>
  <c r="AI36" i="9"/>
  <c r="AJ36" i="9"/>
  <c r="AI37" i="9"/>
  <c r="AJ37" i="9"/>
  <c r="AI38" i="9"/>
  <c r="AJ38" i="9"/>
  <c r="AI39" i="9"/>
  <c r="AJ39" i="9"/>
  <c r="AJ12" i="9"/>
  <c r="AI12" i="9"/>
  <c r="X13" i="9"/>
  <c r="Y13" i="9"/>
  <c r="X14" i="9"/>
  <c r="Y14" i="9"/>
  <c r="X15" i="9"/>
  <c r="Y15" i="9"/>
  <c r="X16" i="9"/>
  <c r="Y16" i="9"/>
  <c r="X17" i="9"/>
  <c r="Y17" i="9"/>
  <c r="X18" i="9"/>
  <c r="Y18" i="9"/>
  <c r="X19" i="9"/>
  <c r="Y19" i="9"/>
  <c r="X20" i="9"/>
  <c r="Y20" i="9"/>
  <c r="X21" i="9"/>
  <c r="Y21" i="9"/>
  <c r="X22" i="9"/>
  <c r="Y22" i="9"/>
  <c r="X23" i="9"/>
  <c r="Y23" i="9"/>
  <c r="X24" i="9"/>
  <c r="Y24" i="9"/>
  <c r="X25" i="9"/>
  <c r="Y25" i="9"/>
  <c r="X26" i="9"/>
  <c r="Y26" i="9"/>
  <c r="X27" i="9"/>
  <c r="Y27" i="9"/>
  <c r="X28" i="9"/>
  <c r="Y28" i="9"/>
  <c r="X29" i="9"/>
  <c r="Y29" i="9"/>
  <c r="X30" i="9"/>
  <c r="Y30" i="9"/>
  <c r="X31" i="9"/>
  <c r="Y31" i="9"/>
  <c r="X32" i="9"/>
  <c r="Y32" i="9"/>
  <c r="X34" i="9"/>
  <c r="Y34" i="9"/>
  <c r="X35" i="9"/>
  <c r="Y35" i="9"/>
  <c r="X36" i="9"/>
  <c r="Y36" i="9"/>
  <c r="X37" i="9"/>
  <c r="Y37" i="9"/>
  <c r="X38" i="9"/>
  <c r="Y38" i="9"/>
  <c r="X39" i="9"/>
  <c r="Y39" i="9"/>
  <c r="Y12" i="9"/>
  <c r="X12" i="9"/>
  <c r="J13" i="9"/>
  <c r="K13" i="9"/>
  <c r="J14" i="9"/>
  <c r="K14" i="9"/>
  <c r="J15" i="9"/>
  <c r="K15" i="9"/>
  <c r="J16" i="9"/>
  <c r="K16" i="9"/>
  <c r="J17" i="9"/>
  <c r="K17" i="9"/>
  <c r="J18" i="9"/>
  <c r="K18" i="9"/>
  <c r="J19" i="9"/>
  <c r="K19" i="9"/>
  <c r="J20" i="9"/>
  <c r="K20" i="9"/>
  <c r="J21" i="9"/>
  <c r="K21" i="9"/>
  <c r="J22" i="9"/>
  <c r="K22" i="9"/>
  <c r="J23" i="9"/>
  <c r="K23" i="9"/>
  <c r="J24" i="9"/>
  <c r="K24" i="9"/>
  <c r="J25" i="9"/>
  <c r="K25" i="9"/>
  <c r="J26" i="9"/>
  <c r="K26" i="9"/>
  <c r="J27" i="9"/>
  <c r="K27" i="9"/>
  <c r="J28" i="9"/>
  <c r="K28" i="9"/>
  <c r="J29" i="9"/>
  <c r="K29" i="9"/>
  <c r="J30" i="9"/>
  <c r="K30" i="9"/>
  <c r="J31" i="9"/>
  <c r="K31" i="9"/>
  <c r="J32" i="9"/>
  <c r="K32" i="9"/>
  <c r="J34" i="9"/>
  <c r="K34" i="9"/>
  <c r="J35" i="9"/>
  <c r="K35" i="9"/>
  <c r="J36" i="9"/>
  <c r="K36" i="9"/>
  <c r="J37" i="9"/>
  <c r="K37" i="9"/>
  <c r="J38" i="9"/>
  <c r="K38" i="9"/>
  <c r="J39" i="9"/>
  <c r="K39" i="9"/>
  <c r="K12" i="9"/>
  <c r="J12" i="9"/>
  <c r="F32" i="7" l="1"/>
  <c r="F31" i="7"/>
  <c r="F30" i="7"/>
  <c r="F29" i="7"/>
  <c r="F28" i="7"/>
  <c r="F27" i="7"/>
  <c r="F26" i="7"/>
  <c r="F25" i="7"/>
  <c r="F24" i="7"/>
  <c r="F23" i="7"/>
  <c r="F22" i="7"/>
  <c r="F21" i="7"/>
  <c r="F20" i="7"/>
  <c r="F18" i="7"/>
  <c r="F19" i="7"/>
  <c r="F17" i="7"/>
  <c r="F16" i="7"/>
  <c r="F15" i="7"/>
  <c r="F14" i="7"/>
  <c r="F13" i="7"/>
  <c r="F12" i="7"/>
  <c r="F11" i="7"/>
  <c r="F10" i="7"/>
  <c r="F9" i="7"/>
  <c r="F8" i="7"/>
  <c r="B17" i="7" l="1"/>
  <c r="C6" i="6" l="1"/>
  <c r="D4" i="6" s="1"/>
  <c r="AG11" i="5"/>
  <c r="AH11" i="5"/>
  <c r="AG12" i="5"/>
  <c r="AH12" i="5"/>
  <c r="AG13" i="5"/>
  <c r="AH13" i="5"/>
  <c r="AG14" i="5"/>
  <c r="AH14" i="5"/>
  <c r="AG15" i="5"/>
  <c r="AH15" i="5"/>
  <c r="AG16" i="5"/>
  <c r="AH16" i="5"/>
  <c r="AG17" i="5"/>
  <c r="AH17" i="5"/>
  <c r="AG18" i="5"/>
  <c r="AH18" i="5"/>
  <c r="AG19" i="5"/>
  <c r="AH19" i="5"/>
  <c r="AG20" i="5"/>
  <c r="AH20" i="5"/>
  <c r="AG21" i="5"/>
  <c r="AH21" i="5"/>
  <c r="AG22" i="5"/>
  <c r="AH22" i="5"/>
  <c r="AG23" i="5"/>
  <c r="AH23" i="5"/>
  <c r="AG24" i="5"/>
  <c r="AH24" i="5"/>
  <c r="AG25" i="5"/>
  <c r="AH25" i="5"/>
  <c r="AG26" i="5"/>
  <c r="AH26" i="5"/>
  <c r="AG27" i="5"/>
  <c r="AH27" i="5"/>
  <c r="AG30" i="5"/>
  <c r="AH30" i="5"/>
  <c r="AG31" i="5"/>
  <c r="AH31" i="5"/>
  <c r="AG32" i="5"/>
  <c r="AH32" i="5"/>
  <c r="AG33" i="5"/>
  <c r="AH33" i="5"/>
  <c r="AG34" i="5"/>
  <c r="AH34" i="5"/>
  <c r="AG35" i="5"/>
  <c r="AH35" i="5"/>
  <c r="AG36" i="5"/>
  <c r="AH36" i="5"/>
  <c r="AG37" i="5"/>
  <c r="AH37" i="5"/>
  <c r="AG38" i="5"/>
  <c r="AH38" i="5"/>
  <c r="AG39" i="5"/>
  <c r="AH39" i="5"/>
  <c r="AG40" i="5"/>
  <c r="AH40" i="5"/>
  <c r="AG41" i="5"/>
  <c r="AH41" i="5"/>
  <c r="AG43" i="5"/>
  <c r="AH43" i="5"/>
  <c r="AG44" i="5"/>
  <c r="AH44" i="5"/>
  <c r="AG45" i="5"/>
  <c r="AH45" i="5"/>
  <c r="AG46" i="5"/>
  <c r="AH46" i="5"/>
  <c r="AG47" i="5"/>
  <c r="AH47" i="5"/>
  <c r="AG48" i="5"/>
  <c r="AH48" i="5"/>
  <c r="AG49" i="5"/>
  <c r="AH49" i="5"/>
  <c r="AG50" i="5"/>
  <c r="AH50" i="5"/>
  <c r="AH10" i="5"/>
  <c r="AG10" i="5"/>
  <c r="V11" i="5"/>
  <c r="W11" i="5"/>
  <c r="V12" i="5"/>
  <c r="W12" i="5"/>
  <c r="V13" i="5"/>
  <c r="W13" i="5"/>
  <c r="V14" i="5"/>
  <c r="W14" i="5"/>
  <c r="V15" i="5"/>
  <c r="W15" i="5"/>
  <c r="V16" i="5"/>
  <c r="W16" i="5"/>
  <c r="V17" i="5"/>
  <c r="W17" i="5"/>
  <c r="V18" i="5"/>
  <c r="W18" i="5"/>
  <c r="V19" i="5"/>
  <c r="W19" i="5"/>
  <c r="V20" i="5"/>
  <c r="W20" i="5"/>
  <c r="V21" i="5"/>
  <c r="W21" i="5"/>
  <c r="V22" i="5"/>
  <c r="W22" i="5"/>
  <c r="V23" i="5"/>
  <c r="W23" i="5"/>
  <c r="V24" i="5"/>
  <c r="W24" i="5"/>
  <c r="V25" i="5"/>
  <c r="W25" i="5"/>
  <c r="V26" i="5"/>
  <c r="W26" i="5"/>
  <c r="V27" i="5"/>
  <c r="W27" i="5"/>
  <c r="V30" i="5"/>
  <c r="W30" i="5"/>
  <c r="V31" i="5"/>
  <c r="W31" i="5"/>
  <c r="V32" i="5"/>
  <c r="W32" i="5"/>
  <c r="V33" i="5"/>
  <c r="W33" i="5"/>
  <c r="V34" i="5"/>
  <c r="W34" i="5"/>
  <c r="V35" i="5"/>
  <c r="W35" i="5"/>
  <c r="V36" i="5"/>
  <c r="W36" i="5"/>
  <c r="V37" i="5"/>
  <c r="W37" i="5"/>
  <c r="V38" i="5"/>
  <c r="W38" i="5"/>
  <c r="V39" i="5"/>
  <c r="W39" i="5"/>
  <c r="V40" i="5"/>
  <c r="W40" i="5"/>
  <c r="V41" i="5"/>
  <c r="W41" i="5"/>
  <c r="V43" i="5"/>
  <c r="W43" i="5"/>
  <c r="V44" i="5"/>
  <c r="W44" i="5"/>
  <c r="V45" i="5"/>
  <c r="W45" i="5"/>
  <c r="V46" i="5"/>
  <c r="W46" i="5"/>
  <c r="V47" i="5"/>
  <c r="W47" i="5"/>
  <c r="V48" i="5"/>
  <c r="W48" i="5"/>
  <c r="V49" i="5"/>
  <c r="W49" i="5"/>
  <c r="V50" i="5"/>
  <c r="W50" i="5"/>
  <c r="W10" i="5"/>
  <c r="V10" i="5"/>
  <c r="J11" i="5"/>
  <c r="K11" i="5"/>
  <c r="J12" i="5"/>
  <c r="K12" i="5"/>
  <c r="J13" i="5"/>
  <c r="K13" i="5"/>
  <c r="J14" i="5"/>
  <c r="K14" i="5"/>
  <c r="J15" i="5"/>
  <c r="K15" i="5"/>
  <c r="J16" i="5"/>
  <c r="K16" i="5"/>
  <c r="J17" i="5"/>
  <c r="K17" i="5"/>
  <c r="J18" i="5"/>
  <c r="K18" i="5"/>
  <c r="J19" i="5"/>
  <c r="K19" i="5"/>
  <c r="J20" i="5"/>
  <c r="K20" i="5"/>
  <c r="J21" i="5"/>
  <c r="K21" i="5"/>
  <c r="J22" i="5"/>
  <c r="K22" i="5"/>
  <c r="J23" i="5"/>
  <c r="K23" i="5"/>
  <c r="J24" i="5"/>
  <c r="K24" i="5"/>
  <c r="J25" i="5"/>
  <c r="K25" i="5"/>
  <c r="J26" i="5"/>
  <c r="K26" i="5"/>
  <c r="J27" i="5"/>
  <c r="K27" i="5"/>
  <c r="J30" i="5"/>
  <c r="K30" i="5"/>
  <c r="J31" i="5"/>
  <c r="K31" i="5"/>
  <c r="J32" i="5"/>
  <c r="K32" i="5"/>
  <c r="J33" i="5"/>
  <c r="K33" i="5"/>
  <c r="J34" i="5"/>
  <c r="K34" i="5"/>
  <c r="J35" i="5"/>
  <c r="K35" i="5"/>
  <c r="J36" i="5"/>
  <c r="K36" i="5"/>
  <c r="J37" i="5"/>
  <c r="K37" i="5"/>
  <c r="J38" i="5"/>
  <c r="K38" i="5"/>
  <c r="J39" i="5"/>
  <c r="K39" i="5"/>
  <c r="J40" i="5"/>
  <c r="K40" i="5"/>
  <c r="J41" i="5"/>
  <c r="K41" i="5"/>
  <c r="J43" i="5"/>
  <c r="K43" i="5"/>
  <c r="J44" i="5"/>
  <c r="K44" i="5"/>
  <c r="J45" i="5"/>
  <c r="K45" i="5"/>
  <c r="J46" i="5"/>
  <c r="K46" i="5"/>
  <c r="J47" i="5"/>
  <c r="K47" i="5"/>
  <c r="J48" i="5"/>
  <c r="K48" i="5"/>
  <c r="J49" i="5"/>
  <c r="K49" i="5"/>
  <c r="J50" i="5"/>
  <c r="K50" i="5"/>
  <c r="K10" i="5"/>
  <c r="J10" i="5"/>
  <c r="D2" i="6" l="1"/>
  <c r="D6" i="6"/>
  <c r="D3" i="6"/>
  <c r="D5" i="6"/>
</calcChain>
</file>

<file path=xl/sharedStrings.xml><?xml version="1.0" encoding="utf-8"?>
<sst xmlns="http://schemas.openxmlformats.org/spreadsheetml/2006/main" count="1002" uniqueCount="416">
  <si>
    <t>Matriz de visualización del menú</t>
  </si>
  <si>
    <t>Opción del menú</t>
  </si>
  <si>
    <t>Usuarios CAC´s</t>
  </si>
  <si>
    <t>Usuarios FFC</t>
  </si>
  <si>
    <t>Perfiles</t>
  </si>
  <si>
    <t>No habilitado</t>
  </si>
  <si>
    <t>Habilitado</t>
  </si>
  <si>
    <t>Tablero</t>
  </si>
  <si>
    <t>Estructura Financiera</t>
  </si>
  <si>
    <t>Cartera de crédito</t>
  </si>
  <si>
    <t>Evaluación SBR</t>
  </si>
  <si>
    <t>Administración</t>
  </si>
  <si>
    <t>Indicadores</t>
  </si>
  <si>
    <t>Gráficos</t>
  </si>
  <si>
    <t>Matriz Visualización del Tablero
Visualización para usuarios CAC´s y FFC</t>
  </si>
  <si>
    <t xml:space="preserve"> </t>
  </si>
  <si>
    <t>Margen financiero / Activos</t>
  </si>
  <si>
    <t>Estimaciones sobre cartera de créditos / Cartera con mora mayor a 90 días y cobro judicial</t>
  </si>
  <si>
    <t>Utilidad o pérdida acumulada trimestral</t>
  </si>
  <si>
    <t>Inversiones en títulos valores / Activo productivo</t>
  </si>
  <si>
    <t>Captaciones a plazo con el público / Pasivo con costo</t>
  </si>
  <si>
    <t>Variación mensual e interanual de la cartera de crédito</t>
  </si>
  <si>
    <t>Variación mensual e interanual de las obligaciones con el público</t>
  </si>
  <si>
    <t>Variación mensual e interanual del capital social</t>
  </si>
  <si>
    <t>Proyecciones</t>
  </si>
  <si>
    <t>Concentración de los 20 inversionistas</t>
  </si>
  <si>
    <t>Rentabilidad nominal / Patrimonio promedio</t>
  </si>
  <si>
    <t>Cuadro</t>
  </si>
  <si>
    <t>Cuentas principales (millones de colones)</t>
  </si>
  <si>
    <t xml:space="preserve">         - Resultado del período acumulado</t>
  </si>
  <si>
    <t xml:space="preserve">         - Saldo de la cartera de crédito neta</t>
  </si>
  <si>
    <t xml:space="preserve">         - Saldo de las obligacones con el público</t>
  </si>
  <si>
    <t>Pérdida Esperada Cartera Total /   Estimación por deterioro de cartera</t>
  </si>
  <si>
    <t>Estado de Resultado</t>
  </si>
  <si>
    <t>millones de colones</t>
  </si>
  <si>
    <t/>
  </si>
  <si>
    <t>may. 2025</t>
  </si>
  <si>
    <t>jun. 2025</t>
  </si>
  <si>
    <t>jul. 2025</t>
  </si>
  <si>
    <t>may. 2026</t>
  </si>
  <si>
    <t>jun. 2026</t>
  </si>
  <si>
    <t>jul. 2026</t>
  </si>
  <si>
    <t xml:space="preserve">Ingresos financieros por disponibilidades       </t>
  </si>
  <si>
    <t>Ingresos financieros por instrum. financieros</t>
  </si>
  <si>
    <t>Productos por cartera de crédito vigente</t>
  </si>
  <si>
    <t>Productos por cartera de crédito vencida</t>
  </si>
  <si>
    <t>Otros ingresos financieros</t>
  </si>
  <si>
    <t>Total de ingresos financieros</t>
  </si>
  <si>
    <t>Gastos financieros por oblig.con público</t>
  </si>
  <si>
    <t>Gastos financieros por oblig. con entidades</t>
  </si>
  <si>
    <t>Gastos financieros cuentas por pagar diversas</t>
  </si>
  <si>
    <t>Gastos por obligaciones subordinadas</t>
  </si>
  <si>
    <t>Otros gastos financieros</t>
  </si>
  <si>
    <t>Total de gastos financieros</t>
  </si>
  <si>
    <t>Ingresos por recuperación de activos</t>
  </si>
  <si>
    <t>Por estimación de deterioro de activos</t>
  </si>
  <si>
    <t>Resultado financiero bruto</t>
  </si>
  <si>
    <t>Ganancias por DF y UD</t>
  </si>
  <si>
    <t>Pérdidas por DC y UD</t>
  </si>
  <si>
    <t>Resultado por DC y UD</t>
  </si>
  <si>
    <t>Total otros ingresos de operación</t>
  </si>
  <si>
    <t>Total otros gastos de operación</t>
  </si>
  <si>
    <t>Resultado operacional bruto</t>
  </si>
  <si>
    <t>Gastos administrativos</t>
  </si>
  <si>
    <t>Por gastos de personal</t>
  </si>
  <si>
    <t>Por otros gastos de administración</t>
  </si>
  <si>
    <t>Total gastos administrativos</t>
  </si>
  <si>
    <t>Resultado operacional neto</t>
  </si>
  <si>
    <t>Participaciones sobre la utilidad</t>
  </si>
  <si>
    <t>Resultado del periodo</t>
  </si>
  <si>
    <t>Variación absoluta</t>
  </si>
  <si>
    <t>Variación relativa</t>
  </si>
  <si>
    <t>Representa</t>
  </si>
  <si>
    <t>Ingresos por instrum. financieros</t>
  </si>
  <si>
    <t>Total ingresos financieros</t>
  </si>
  <si>
    <t>Total de otros gastos de operación</t>
  </si>
  <si>
    <t>Gastos administración</t>
  </si>
  <si>
    <t>Total gastos administración</t>
  </si>
  <si>
    <t>Participación sobre la utilidad</t>
  </si>
  <si>
    <t>Nombre</t>
  </si>
  <si>
    <t>Cuenta</t>
  </si>
  <si>
    <t>diciembre 23</t>
  </si>
  <si>
    <t>enero 24</t>
  </si>
  <si>
    <t>febrero 24</t>
  </si>
  <si>
    <t>marzo 24</t>
  </si>
  <si>
    <t>abril 24</t>
  </si>
  <si>
    <t>mayo 24</t>
  </si>
  <si>
    <t>junio 24</t>
  </si>
  <si>
    <t>julio 24</t>
  </si>
  <si>
    <t>agosto 24</t>
  </si>
  <si>
    <t>septiembre 24</t>
  </si>
  <si>
    <t>octubre 24</t>
  </si>
  <si>
    <t>noviembre 24</t>
  </si>
  <si>
    <t>diciembre 24</t>
  </si>
  <si>
    <t>enero 25</t>
  </si>
  <si>
    <t>febrero 25</t>
  </si>
  <si>
    <t>marzo 25</t>
  </si>
  <si>
    <t>abril 25</t>
  </si>
  <si>
    <t>mayo 25</t>
  </si>
  <si>
    <t>junio 25</t>
  </si>
  <si>
    <t>julio 25</t>
  </si>
  <si>
    <t>agosto 25</t>
  </si>
  <si>
    <t>septiembre 25</t>
  </si>
  <si>
    <t>octubre 25</t>
  </si>
  <si>
    <t>noviembre 25</t>
  </si>
  <si>
    <t>diciembre 25</t>
  </si>
  <si>
    <t>enero 26</t>
  </si>
  <si>
    <t>febrero 26</t>
  </si>
  <si>
    <t>marzo 26</t>
  </si>
  <si>
    <t>abril 26</t>
  </si>
  <si>
    <t>mayo 26</t>
  </si>
  <si>
    <t>junio 26</t>
  </si>
  <si>
    <t>julio 26</t>
  </si>
  <si>
    <t>13000000</t>
  </si>
  <si>
    <t>Variación interanual neta</t>
  </si>
  <si>
    <t>Variación interanual bruta</t>
  </si>
  <si>
    <t>VARIACIÓN MENSUAL</t>
  </si>
  <si>
    <t>Balance General</t>
  </si>
  <si>
    <t>Activo</t>
  </si>
  <si>
    <t>dic. 2024</t>
  </si>
  <si>
    <t>dic. 2025</t>
  </si>
  <si>
    <t>mar. 2026</t>
  </si>
  <si>
    <t>Activo productivo</t>
  </si>
  <si>
    <t>Inversión en instrumentos financieros</t>
  </si>
  <si>
    <t xml:space="preserve">  Créditos vigentes</t>
  </si>
  <si>
    <t xml:space="preserve">  Créditos vencidos</t>
  </si>
  <si>
    <t xml:space="preserve">  Créditos en cobro judicial</t>
  </si>
  <si>
    <t xml:space="preserve">  Créditos restringidos</t>
  </si>
  <si>
    <t xml:space="preserve">  Costo direc incre asoc a créditos</t>
  </si>
  <si>
    <t xml:space="preserve">  Cuentas y productos por cobrar</t>
  </si>
  <si>
    <t xml:space="preserve">  Ingresos diferidos cartera de crédito</t>
  </si>
  <si>
    <t xml:space="preserve">  Estimación por deterioro de cartera</t>
  </si>
  <si>
    <t>Total activo productivo</t>
  </si>
  <si>
    <t>Disponibilidades</t>
  </si>
  <si>
    <t>Comisiones por cobrar</t>
  </si>
  <si>
    <t>Bienes realizables</t>
  </si>
  <si>
    <t>Participaciones en otras empresas</t>
  </si>
  <si>
    <t>Inmueble, mobiliario y equipo</t>
  </si>
  <si>
    <t>Otros activos</t>
  </si>
  <si>
    <t>Total de activos</t>
  </si>
  <si>
    <t>Pasivos</t>
  </si>
  <si>
    <t>Pasivo con costo</t>
  </si>
  <si>
    <t>Obligaciones con el público</t>
  </si>
  <si>
    <t xml:space="preserve">  Captaciones a la vista</t>
  </si>
  <si>
    <t xml:space="preserve">  Otras oblig con el público a la vista</t>
  </si>
  <si>
    <t xml:space="preserve">  Captaciones a plazo</t>
  </si>
  <si>
    <t xml:space="preserve">  Cargos por pagar oblig con público</t>
  </si>
  <si>
    <t xml:space="preserve">  Obligaciones por reporto</t>
  </si>
  <si>
    <t>Obligaciones con entidades</t>
  </si>
  <si>
    <t>Total pasivo con costo</t>
  </si>
  <si>
    <t>Otras cuentas por pagar &amp; provisiones</t>
  </si>
  <si>
    <t>Otros pasivos</t>
  </si>
  <si>
    <t>Aportes de capital por pagar</t>
  </si>
  <si>
    <t>Total de pasivos</t>
  </si>
  <si>
    <t>Patrimonio</t>
  </si>
  <si>
    <t>Capital Social</t>
  </si>
  <si>
    <t>Aportes patrimoniales no capitalizados</t>
  </si>
  <si>
    <t>Ajuste al patrimonio</t>
  </si>
  <si>
    <t>Resultado de ejercicios anteriores</t>
  </si>
  <si>
    <t>Reservas patrimoniales</t>
  </si>
  <si>
    <t>Resultados del periodo</t>
  </si>
  <si>
    <t>Total de patrimonio</t>
  </si>
  <si>
    <t>Total pasivos y patrimonio</t>
  </si>
  <si>
    <t>Prueba</t>
  </si>
  <si>
    <t>Variación Absoluta</t>
  </si>
  <si>
    <t>Variación Relativa</t>
  </si>
  <si>
    <t>VARIACIÓN TRIMESTRUAL</t>
  </si>
  <si>
    <t xml:space="preserve">I TRIM </t>
  </si>
  <si>
    <t>II TRIM</t>
  </si>
  <si>
    <t>VARIACIÓN INTERANUAL</t>
  </si>
  <si>
    <t>Inv. en instrumentos financieros</t>
  </si>
  <si>
    <t>Disponibiliades</t>
  </si>
  <si>
    <t>Composición del activo</t>
  </si>
  <si>
    <t>cuenta contable</t>
  </si>
  <si>
    <t xml:space="preserve">Balance General </t>
  </si>
  <si>
    <t>Estado de Resultados</t>
  </si>
  <si>
    <t>Estado de Origen y Aplicación de Fondos</t>
  </si>
  <si>
    <t>Balanza de Comprobación</t>
  </si>
  <si>
    <t>Estructura de Fondeo</t>
  </si>
  <si>
    <t>Indicadores Financieros</t>
  </si>
  <si>
    <t>Tasas Implícitas</t>
  </si>
  <si>
    <t>Cartera de Crédito</t>
  </si>
  <si>
    <t>Liquidez</t>
  </si>
  <si>
    <t xml:space="preserve">Contribuciones </t>
  </si>
  <si>
    <t>Tarjetas</t>
  </si>
  <si>
    <t>Solo Maestro</t>
  </si>
  <si>
    <t>Usuarios SAC</t>
  </si>
  <si>
    <t>Contraseña</t>
  </si>
  <si>
    <t>Catálogo de Fórmulas</t>
  </si>
  <si>
    <t>Catálogo SUGEF</t>
  </si>
  <si>
    <t>Catálogo XML</t>
  </si>
  <si>
    <t>Entidades Afiliadas</t>
  </si>
  <si>
    <t>Evaluación</t>
  </si>
  <si>
    <t>Parámetros</t>
  </si>
  <si>
    <t>Tipos de Informes</t>
  </si>
  <si>
    <t>Ingresos</t>
  </si>
  <si>
    <t>Informes</t>
  </si>
  <si>
    <t>Carga de Informes</t>
  </si>
  <si>
    <t>Notificaciones</t>
  </si>
  <si>
    <t>Autoevaluación</t>
  </si>
  <si>
    <t>Avance SBR</t>
  </si>
  <si>
    <t>Historial SBR</t>
  </si>
  <si>
    <t>Resultados SBR</t>
  </si>
  <si>
    <t>Carga de Datos</t>
  </si>
  <si>
    <t>Estatus</t>
  </si>
  <si>
    <t>Archivos cargados</t>
  </si>
  <si>
    <t>Estados Financieros</t>
  </si>
  <si>
    <t>Indicador Suficiencia Patrimonial</t>
  </si>
  <si>
    <t>Variación cartera mensual e interanual</t>
  </si>
  <si>
    <t>Cuentas liquidadas por mes</t>
  </si>
  <si>
    <t>Margen Financiero Promedio</t>
  </si>
  <si>
    <t>Margen Financiero Bruto / Activo</t>
  </si>
  <si>
    <t>PROMEDIO</t>
  </si>
  <si>
    <t>Disponiblidades / Captaciones a la vista</t>
  </si>
  <si>
    <t>11000000</t>
  </si>
  <si>
    <t>Captaciones  a la vista</t>
  </si>
  <si>
    <t>21100000</t>
  </si>
  <si>
    <t>Índice de Cobertura de Liquidez (ICL)</t>
  </si>
  <si>
    <t>Disponibilidades / Captaciones a la vista</t>
  </si>
  <si>
    <t>Tabla</t>
  </si>
  <si>
    <t>Pérdidas esperadas de la cartera de crédito (Millones de colones)</t>
  </si>
  <si>
    <t>Programación en punto #3</t>
  </si>
  <si>
    <t xml:space="preserve">Composición de mora </t>
  </si>
  <si>
    <t>Composición de mora agrupada</t>
  </si>
  <si>
    <t>Cartera de crédito total</t>
  </si>
  <si>
    <t>Variación mensual pérdida esperada vrs saldo estimaciones</t>
  </si>
  <si>
    <t>Tipo de segmento</t>
  </si>
  <si>
    <t>Tipo de categoría riesgo</t>
  </si>
  <si>
    <t>Saldo por etapa del crédito</t>
  </si>
  <si>
    <t>Saldo Pérdida Esperada vrs EAD</t>
  </si>
  <si>
    <t>Pérdida espera por tipo de segmento</t>
  </si>
  <si>
    <t>Pérdida espera por categoría de riesgo</t>
  </si>
  <si>
    <t>Cantidad de operaciones por etapa</t>
  </si>
  <si>
    <t>Matrices de Transición</t>
  </si>
  <si>
    <t>Desempeño:</t>
  </si>
  <si>
    <t>Riesgo de Crédito:</t>
  </si>
  <si>
    <t>Activos liquidados y recuperación mensual</t>
  </si>
  <si>
    <t>Indicadores:</t>
  </si>
  <si>
    <t>Morosidad Mayor a 90 días / Cartera Directa</t>
  </si>
  <si>
    <t>Indicadores Personalizados</t>
  </si>
  <si>
    <t>Rentabilidad Operacional Neta Anualizada / Activo</t>
  </si>
  <si>
    <t>Ingresos Operacionales - Gastos Operacionales / Ingresos Operacionales</t>
  </si>
  <si>
    <t>Utilidad Operacional / Activos</t>
  </si>
  <si>
    <t>Excedente Neto Anualizado / Patrimonio</t>
  </si>
  <si>
    <t>Utilidad Neta a Cartera Fijo los Diciembre</t>
  </si>
  <si>
    <t>Ingresos Financieros - Gastos Financieros / Gastos Administrativos + Gastos por estimación de deterioro de activos</t>
  </si>
  <si>
    <t>Margen Financiero Neto</t>
  </si>
  <si>
    <t>Margen Financiero Bruto</t>
  </si>
  <si>
    <t>Depósitos a Cartera Bruta</t>
  </si>
  <si>
    <t>Créditos Liquidados / Cartera Promedio</t>
  </si>
  <si>
    <t>Gastos Admin a Cartera Bruta</t>
  </si>
  <si>
    <t>Gastos Admin / Obligaciones con el Público + Obligaciones con Entidades</t>
  </si>
  <si>
    <t>Gasto Personal / Gasto Administrativo</t>
  </si>
  <si>
    <t>Gastos Administrativos / Captaciones Totales</t>
  </si>
  <si>
    <t>Otros Pasivos / Pasivos + Patrimonio</t>
  </si>
  <si>
    <t>Captación (Obligaciones con el público) / Pasivo + Patrimonio</t>
  </si>
  <si>
    <t>Obligaciones Totales / Activo Total</t>
  </si>
  <si>
    <t>Capital por Aportaciones / Activo</t>
  </si>
  <si>
    <t>Obligaciones con el público / Activos total</t>
  </si>
  <si>
    <t>Obligaciones con el Público + Obligaciones Financieras / Cartera</t>
  </si>
  <si>
    <t>Gastos de Personal + Gastos Generales / Ingresos Operacionales</t>
  </si>
  <si>
    <t>Fondo sin Costo / Activo Improductivo</t>
  </si>
  <si>
    <t>Disponibilidad + Invers. en el BCCR / Captaciones del Público a Plazo</t>
  </si>
  <si>
    <t>Disponibilidad + Invers. en el BCCR / Captaciones del Público a la Vista</t>
  </si>
  <si>
    <t>Activos Líquidos / Activos Total</t>
  </si>
  <si>
    <t>Activos Líquidos a Pasivos con Costo</t>
  </si>
  <si>
    <t>Encaje BCCR</t>
  </si>
  <si>
    <t>Disponibilidad + Inversión en Instrumentos / Total de Activos</t>
  </si>
  <si>
    <t>Disponibilidad / Obligaciones con el Público + Obligaciones con Entidades</t>
  </si>
  <si>
    <t>Pasivo Total / Capital + Reservas</t>
  </si>
  <si>
    <t>Fortaleza Patrimonial 3 (Activos Improductivos a Patrimonio)</t>
  </si>
  <si>
    <t>Fortaleza Patrimonial 2 (Cartera de Crédito Bruta a Patrimonio)</t>
  </si>
  <si>
    <t>Fortaleza Patrimonial 1 (Cartera de Crédito + Inversiones a Patrimonio)</t>
  </si>
  <si>
    <t>Calidad de Capital 4 (Capital Social a Obligaciones)</t>
  </si>
  <si>
    <t>Calidad de Capital 2 (Reservas + Capital Social a Obligaciones con el Público)</t>
  </si>
  <si>
    <t>Calidad de Capital 1 (Reservas + Capital Social a Activo)</t>
  </si>
  <si>
    <t>Capital Social / Activo Total</t>
  </si>
  <si>
    <t>Capital Social / Patrimonio</t>
  </si>
  <si>
    <t>Ingreso por Cartera Vencida y CJ / Créditos Vencidos y CJ</t>
  </si>
  <si>
    <t>Ingresos Recuperación Créditos Liquidados / Créditos Liquidados</t>
  </si>
  <si>
    <t>Gastos para Estimaciones Cartera / Ingreso por Intereses de Cartera</t>
  </si>
  <si>
    <t>Activo Productivo / Total Pasivos</t>
  </si>
  <si>
    <t>BRDP + Cartera 90 Días / Activo Total</t>
  </si>
  <si>
    <t>Activo Improductivo / Activo Total</t>
  </si>
  <si>
    <t>Cartera Vencida / Capital Social + Reservas + Estimación de Cartera de Crédito</t>
  </si>
  <si>
    <t>Indice Cartera Vencida Mayor de 30 Días</t>
  </si>
  <si>
    <t>Valor de créditos que entraron en mora antes de los 12 meses siguientes de ser otorgados como porcentaje del número total</t>
  </si>
  <si>
    <t>Valor de créditos que entraron en mora antes de los 12 meses siguientes de ser otorgados</t>
  </si>
  <si>
    <t>Valor de créditos que entraron en mora antes de los 6 meses siguientes de ser otorgados como porcentaje del número total</t>
  </si>
  <si>
    <t>Valor de créditos que entraron en mora antes de los 6 meses siguientes de ser otorgados</t>
  </si>
  <si>
    <t>Número de créditos que entraron en mora antes de los 12 meses siguientes de ser otorgados como porcentaje del número total</t>
  </si>
  <si>
    <t>Número de créditos que entraron en mora antes de los 12 meses siguientes de ser otorgados</t>
  </si>
  <si>
    <t>Número de créditos que entraron en mora antes de los 6 meses siguientes de ser otorgados como porcentaje del número total</t>
  </si>
  <si>
    <t>Número de créditos que entraron en mora antes de los 6 meses siguientes de ser otorgados</t>
  </si>
  <si>
    <t>Estimaciones como proporción de la cartera vencida</t>
  </si>
  <si>
    <t>Estimaciones como proporción de la cartera total</t>
  </si>
  <si>
    <t>Índice de cartera vencida a más de 30 días</t>
  </si>
  <si>
    <t>Índice de cartera vencida a más de 1 día</t>
  </si>
  <si>
    <t>20 créditos más grandes respecto del patrimonio</t>
  </si>
  <si>
    <t>Representatividad 10%</t>
  </si>
  <si>
    <t>IHH de las 100 deudores más representativos</t>
  </si>
  <si>
    <t>IHH de las 100 operaciones de crédito con mayor saldo</t>
  </si>
  <si>
    <t>Agosto 2026</t>
  </si>
  <si>
    <t>Jun.24 - Set.24</t>
  </si>
  <si>
    <t>Set.24-Dic.24</t>
  </si>
  <si>
    <t>Diciembre 2024 - setiembre 2024</t>
  </si>
  <si>
    <t>Dic.24-Mar.25</t>
  </si>
  <si>
    <t>Marzo 2025 - Diciembre 2024</t>
  </si>
  <si>
    <t>Junio 2025 - marzo 2025</t>
  </si>
  <si>
    <t>Mar.25-Jun.25</t>
  </si>
  <si>
    <t>Principales variaciones del activo</t>
  </si>
  <si>
    <t>Selección trimestral, se debe restar los siguientes periódos:</t>
  </si>
  <si>
    <t>Setiembre 2024 - Junio 2024</t>
  </si>
  <si>
    <t>Variación del total de pasivos</t>
  </si>
  <si>
    <t>Datos para construir gráfico</t>
  </si>
  <si>
    <t xml:space="preserve">Total pasivo </t>
  </si>
  <si>
    <t xml:space="preserve">Variaciones </t>
  </si>
  <si>
    <t>saldo pasivo de setiembre 2024 - junio 2024</t>
  </si>
  <si>
    <t>saldo pasivo de diciembre 2024 - setiembre 2024</t>
  </si>
  <si>
    <t>saldo pasivo marzo 2025 - diciembre 2024</t>
  </si>
  <si>
    <t>saldo pasivo junio 2025 - marzo 2025</t>
  </si>
  <si>
    <t>Cuando aumenta se pinta en verde y cuando disminuye se pinta en naranja</t>
  </si>
  <si>
    <t>Principales variaciones del pasivo con costo</t>
  </si>
  <si>
    <t>Saldo pasivo con costo</t>
  </si>
  <si>
    <t>saldo pasivo con costo de setiembre 2024 - junio 2024</t>
  </si>
  <si>
    <t>saldo pasivo con costo de diciembre 2024 - setiembre 2024</t>
  </si>
  <si>
    <t>saldo pasivo  con costo marzo 2025 - diciembre 2024</t>
  </si>
  <si>
    <t>saldo pasivo con costo junio 2025 - marzo 2025</t>
  </si>
  <si>
    <t>21000000+23000000</t>
  </si>
  <si>
    <t>Variación del patrimonio</t>
  </si>
  <si>
    <t>Saldo patrimonio</t>
  </si>
  <si>
    <t>saldo patrimonio de setiembre 2024 - junio 2024</t>
  </si>
  <si>
    <t>saldo patrimonio de diciembre 2024 - setiembre 2024</t>
  </si>
  <si>
    <t>saldo patrimonio marzo 2025 - diciembre 2024</t>
  </si>
  <si>
    <t>mar. 2024</t>
  </si>
  <si>
    <t>jun. 2024</t>
  </si>
  <si>
    <t>sep. 2025</t>
  </si>
  <si>
    <t>mar. 2025</t>
  </si>
  <si>
    <t>sep. 2026</t>
  </si>
  <si>
    <t>VARIACIÓN TRIMESTRAL</t>
  </si>
  <si>
    <t>ago. 2023</t>
  </si>
  <si>
    <t>ago. 2024</t>
  </si>
  <si>
    <t>ago. 2025</t>
  </si>
  <si>
    <t>ago. 2026</t>
  </si>
  <si>
    <t>COMPOSICIÓN ESTADO DE RESULTADOS</t>
  </si>
  <si>
    <t>Instrumentos financieros</t>
  </si>
  <si>
    <t>Otros ingresos</t>
  </si>
  <si>
    <t>Datos para construir el gráfico</t>
  </si>
  <si>
    <t>513000000+514000000</t>
  </si>
  <si>
    <t>LOS DATOS DE LAS IMÁGENES SON ILUSTRATIVAS</t>
  </si>
  <si>
    <t>EJEMPLO COOPECAR</t>
  </si>
  <si>
    <t>agosto 26</t>
  </si>
  <si>
    <t>Ingresos financieros por disponibilidades</t>
  </si>
  <si>
    <t>51200000</t>
  </si>
  <si>
    <t>51300000</t>
  </si>
  <si>
    <t>51400000</t>
  </si>
  <si>
    <t>51900000</t>
  </si>
  <si>
    <t>TOTAL INGRESOS FINANCIEROS</t>
  </si>
  <si>
    <t>Participación</t>
  </si>
  <si>
    <t xml:space="preserve">Cuentas </t>
  </si>
  <si>
    <t>Ingresos financ</t>
  </si>
  <si>
    <t>51000000</t>
  </si>
  <si>
    <t>nombre cuenta</t>
  </si>
  <si>
    <t>Variación Interanual</t>
  </si>
  <si>
    <t>Ingresos Financieros</t>
  </si>
  <si>
    <t>Composición de los ingresos - Agosto 2026</t>
  </si>
  <si>
    <t>Composición de los gato - Agosto 2026</t>
  </si>
  <si>
    <t>Gastos por obligaciones con el público</t>
  </si>
  <si>
    <t>Gastos por obligacones con entidades</t>
  </si>
  <si>
    <t>Total gastos financieros</t>
  </si>
  <si>
    <t>EVOLUCIÓN DE LOS INGRESOS FINANCIEROS</t>
  </si>
  <si>
    <t>EVOLUCIÓN DE LOS GASTOS FINANCIEROS</t>
  </si>
  <si>
    <t>Gastos financ</t>
  </si>
  <si>
    <t>41000000</t>
  </si>
  <si>
    <t>Gastos Financieros</t>
  </si>
  <si>
    <t>Activo Prod.Intermediación / Pasivo Con Costo</t>
  </si>
  <si>
    <t>Compromiso Patrimonial</t>
  </si>
  <si>
    <t>Activo productivo / Activo total</t>
  </si>
  <si>
    <t>Activo productivo de intermediación financiera / Activo Productivo</t>
  </si>
  <si>
    <t>Inversiones en títulos valores / Activo productivo de intermediación financiera</t>
  </si>
  <si>
    <t>Pasivo con costo / Pasivo total</t>
  </si>
  <si>
    <t>Obligaciones con entidades financieras del país / Pasivo con costo</t>
  </si>
  <si>
    <t>Obligaciones con entidades financieras del exterior / Pasivo con costo</t>
  </si>
  <si>
    <t>Estimaciones sobre cartera de créditos / Cartera con atraso mayor a 90 días y cobro judicial</t>
  </si>
  <si>
    <t>Activo productivo de intermediación financiera / Pasivo con costo</t>
  </si>
  <si>
    <t>Rentabilidad nominal / patrimonio promedio</t>
  </si>
  <si>
    <t>Utilidad operacional bruta / Gastos de administración</t>
  </si>
  <si>
    <t>Gastos De Administración / Utilidad Operacional Bruta</t>
  </si>
  <si>
    <t>Relación Pasivos ME/Pasivo</t>
  </si>
  <si>
    <t>Calce de plazos a un mes ajustado por la volatilidad</t>
  </si>
  <si>
    <t>Calce de plazos a tres meses ajustado por la volatilidad</t>
  </si>
  <si>
    <t>Calce de plazos a un mes ajustado por la volatilidad MN</t>
  </si>
  <si>
    <t>Calce de plazos a un mes ajustado por la volatilidad ME</t>
  </si>
  <si>
    <t>Calce de plazos a tres meses ajustado por la volatilidad MN</t>
  </si>
  <si>
    <t>Calce de plazos a tres meses ajustado por la volatilidad ME</t>
  </si>
  <si>
    <t>Riesgo por tasas de interés colones</t>
  </si>
  <si>
    <t>Riesgo por tasas de interés dólares</t>
  </si>
  <si>
    <t>Riesgo cambiario</t>
  </si>
  <si>
    <t>- Suficiencia Patrimonial CB/(RC + 10 * (RP+RTC+RO)*100% (a partir de 2025. Cambios 3 - 06)</t>
  </si>
  <si>
    <t>-  I. Capital Base = (CN1 + CN2)</t>
  </si>
  <si>
    <t>-    Capital Nivel 1   CN1 = CCN1 + CAN 1</t>
  </si>
  <si>
    <t>-        Elementos del Capital Común Nivel 1 CCN1</t>
  </si>
  <si>
    <t>-   Capital Nivel 2   CN2</t>
  </si>
  <si>
    <t>-   (RC + 10 * (RP+R?+RO)</t>
  </si>
  <si>
    <t>Mayo 2026</t>
  </si>
  <si>
    <t>Capital</t>
  </si>
  <si>
    <t>Manejo</t>
  </si>
  <si>
    <t>Rentabilidad</t>
  </si>
  <si>
    <t>Pérdida Esperada Cartera Total / Cartera Total</t>
  </si>
  <si>
    <t>Cartera al día y con atraso de hasta 90 días (excepto cobro judicial) / Activo Productivo</t>
  </si>
  <si>
    <t>Cartera (A+B) / Cartera total</t>
  </si>
  <si>
    <t>Indicadores de cartera</t>
  </si>
  <si>
    <t>Indicadores de Estructura de Fondeo</t>
  </si>
  <si>
    <t>VER CEJILLA "INDICADORES DE CARTERA"</t>
  </si>
  <si>
    <t>Proyecciones:</t>
  </si>
  <si>
    <t>Márgenes Implícitos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</si>
</sst>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-10C0A]\ #,##0.00;\(#,##0.00\)"/>
    <numFmt numFmtId="165" formatCode="[$-10C0A]#,##0.00;\(#,##0.00\)"/>
    <numFmt numFmtId="166" formatCode="[$-10C0A]#,##0.00%;\(#,##0.00\)%"/>
    <numFmt numFmtId="167" formatCode="&quot;₡&quot;#,##0.00"/>
  </numFmts>
  <fonts count="46">
    <font>
      <sz val="11"/>
      <name val="Carlito"/>
    </font>
    <font>
      <b/>
      <sz val="14"/>
      <color rgb="FFFFFFFF"/>
      <name val="Calibri"/>
      <family val="2"/>
      <scheme val="minor"/>
    </font>
    <font>
      <b/>
      <sz val="11"/>
      <color rgb="FF1F1F1F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rlito"/>
    </font>
    <font>
      <sz val="11"/>
      <name val="Carlito"/>
    </font>
    <font>
      <sz val="11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8"/>
      <color rgb="FF000000"/>
      <name val="Segoe UI"/>
      <family val="2"/>
    </font>
    <font>
      <sz val="9"/>
      <color rgb="FF000000"/>
      <name val="Segoe UI"/>
      <family val="2"/>
    </font>
    <font>
      <b/>
      <sz val="10"/>
      <color rgb="FF000000"/>
      <name val="Calibri"/>
      <family val="2"/>
    </font>
    <font>
      <b/>
      <sz val="9"/>
      <color rgb="FF000000"/>
      <name val="Segoe UI"/>
      <family val="2"/>
    </font>
    <font>
      <sz val="10"/>
      <color rgb="FF000000"/>
      <name val="Segoe U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i/>
      <sz val="9"/>
      <color rgb="FF000000"/>
      <name val="Segoe UI"/>
      <family val="2"/>
    </font>
    <font>
      <i/>
      <sz val="9"/>
      <color rgb="FF000000"/>
      <name val="Arial"/>
      <family val="2"/>
    </font>
    <font>
      <b/>
      <sz val="16"/>
      <color theme="0"/>
      <name val="Calibri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color rgb="FFFF0000"/>
      <name val="Carlito"/>
    </font>
    <font>
      <sz val="11"/>
      <color theme="1"/>
      <name val="Carlito"/>
    </font>
    <font>
      <b/>
      <sz val="12"/>
      <name val="Carlito"/>
    </font>
    <font>
      <b/>
      <sz val="12"/>
      <color rgb="FF1F1F1F"/>
      <name val="Calibri"/>
      <family val="2"/>
      <scheme val="minor"/>
    </font>
    <font>
      <b/>
      <sz val="11"/>
      <name val="Calibri"/>
      <family val="2"/>
    </font>
    <font>
      <b/>
      <sz val="8"/>
      <color theme="0"/>
      <name val="Segoe UI"/>
      <family val="2"/>
    </font>
    <font>
      <sz val="9"/>
      <name val="Segoe UI"/>
      <family val="2"/>
    </font>
    <font>
      <sz val="10"/>
      <color rgb="FF000000"/>
      <name val="Calibri"/>
    </font>
    <font>
      <sz val="11"/>
      <name val="Calibri"/>
    </font>
    <font>
      <b/>
      <sz val="8"/>
      <color rgb="FF000000"/>
      <name val="Segoe UI"/>
    </font>
    <font>
      <sz val="9"/>
      <color rgb="FF000000"/>
      <name val="Segoe UI"/>
    </font>
    <font>
      <b/>
      <sz val="10"/>
      <color rgb="FF000000"/>
      <name val="Calibri"/>
    </font>
    <font>
      <b/>
      <sz val="9"/>
      <color rgb="FF000000"/>
      <name val="Segoe UI"/>
    </font>
    <font>
      <b/>
      <sz val="20"/>
      <name val="Carlito"/>
    </font>
    <font>
      <b/>
      <sz val="20"/>
      <color theme="0"/>
      <name val="Carlito"/>
    </font>
    <font>
      <sz val="20"/>
      <color theme="0"/>
      <name val="Carlito"/>
    </font>
    <font>
      <b/>
      <sz val="11"/>
      <name val="Calibri"/>
    </font>
    <font>
      <b/>
      <sz val="24"/>
      <color theme="0"/>
      <name val="Carlito"/>
    </font>
  </fonts>
  <fills count="16">
    <fill>
      <patternFill patternType="none"/>
    </fill>
    <fill>
      <patternFill patternType="gray125"/>
    </fill>
    <fill>
      <patternFill patternType="solid">
        <fgColor rgb="FF31859C"/>
      </patternFill>
    </fill>
    <fill>
      <patternFill patternType="solid">
        <fgColor rgb="FF93CDDD"/>
      </patternFill>
    </fill>
    <fill>
      <patternFill patternType="solid">
        <fgColor rgb="FFFAC090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5F5F5"/>
        <bgColor rgb="FFF5F5F5"/>
      </patternFill>
    </fill>
    <fill>
      <patternFill patternType="solid">
        <fgColor rgb="FFFFFF00"/>
        <bgColor rgb="FFF5F5F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31859C"/>
        <bgColor indexed="64"/>
      </patternFill>
    </fill>
    <fill>
      <patternFill patternType="solid">
        <fgColor rgb="FF31859C"/>
        <bgColor rgb="FFF5F5F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2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7" fillId="0" borderId="0"/>
    <xf numFmtId="0" fontId="36" fillId="0" borderId="0"/>
  </cellStyleXfs>
  <cellXfs count="222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4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7" fillId="0" borderId="0" xfId="0" applyFont="1"/>
    <xf numFmtId="0" fontId="11" fillId="7" borderId="0" xfId="0" applyFont="1" applyFill="1" applyAlignment="1">
      <alignment horizontal="right" vertical="center" wrapText="1" readingOrder="1"/>
    </xf>
    <xf numFmtId="164" fontId="12" fillId="0" borderId="0" xfId="0" applyNumberFormat="1" applyFont="1" applyAlignment="1">
      <alignment horizontal="right" vertical="center" wrapText="1" readingOrder="1"/>
    </xf>
    <xf numFmtId="0" fontId="13" fillId="7" borderId="4" xfId="0" applyFont="1" applyFill="1" applyBorder="1" applyAlignment="1">
      <alignment vertical="top" wrapText="1" readingOrder="1"/>
    </xf>
    <xf numFmtId="0" fontId="7" fillId="0" borderId="4" xfId="0" applyFont="1" applyBorder="1" applyAlignment="1">
      <alignment vertical="top" wrapText="1"/>
    </xf>
    <xf numFmtId="164" fontId="14" fillId="7" borderId="4" xfId="0" applyNumberFormat="1" applyFont="1" applyFill="1" applyBorder="1" applyAlignment="1">
      <alignment horizontal="right" vertical="top" wrapText="1" readingOrder="1"/>
    </xf>
    <xf numFmtId="0" fontId="10" fillId="0" borderId="0" xfId="0" applyFont="1" applyAlignment="1">
      <alignment vertical="top" wrapText="1" readingOrder="1"/>
    </xf>
    <xf numFmtId="164" fontId="12" fillId="0" borderId="0" xfId="0" applyNumberFormat="1" applyFont="1" applyAlignment="1">
      <alignment horizontal="right" vertical="top" wrapText="1" readingOrder="1"/>
    </xf>
    <xf numFmtId="0" fontId="13" fillId="7" borderId="4" xfId="0" applyFont="1" applyFill="1" applyBorder="1" applyAlignment="1">
      <alignment vertical="center" wrapText="1" readingOrder="1"/>
    </xf>
    <xf numFmtId="164" fontId="14" fillId="7" borderId="4" xfId="0" applyNumberFormat="1" applyFont="1" applyFill="1" applyBorder="1" applyAlignment="1">
      <alignment horizontal="right" vertical="center" wrapText="1" readingOrder="1"/>
    </xf>
    <xf numFmtId="164" fontId="12" fillId="7" borderId="4" xfId="0" applyNumberFormat="1" applyFont="1" applyFill="1" applyBorder="1" applyAlignment="1">
      <alignment horizontal="right" vertical="center" wrapText="1" readingOrder="1"/>
    </xf>
    <xf numFmtId="0" fontId="14" fillId="7" borderId="0" xfId="0" applyFont="1" applyFill="1" applyAlignment="1">
      <alignment horizontal="right" vertical="center" wrapText="1" readingOrder="1"/>
    </xf>
    <xf numFmtId="164" fontId="14" fillId="8" borderId="4" xfId="0" applyNumberFormat="1" applyFont="1" applyFill="1" applyBorder="1" applyAlignment="1">
      <alignment horizontal="right" vertical="top" wrapText="1" readingOrder="1"/>
    </xf>
    <xf numFmtId="0" fontId="11" fillId="7" borderId="0" xfId="0" applyFont="1" applyFill="1" applyAlignment="1">
      <alignment horizontal="center" vertical="center" wrapText="1" readingOrder="1"/>
    </xf>
    <xf numFmtId="0" fontId="15" fillId="0" borderId="0" xfId="0" applyFont="1" applyAlignment="1">
      <alignment horizontal="right" vertical="top" wrapText="1" readingOrder="1"/>
    </xf>
    <xf numFmtId="166" fontId="14" fillId="7" borderId="4" xfId="0" applyNumberFormat="1" applyFont="1" applyFill="1" applyBorder="1" applyAlignment="1">
      <alignment horizontal="right" vertical="top" wrapText="1" readingOrder="1"/>
    </xf>
    <xf numFmtId="0" fontId="10" fillId="10" borderId="0" xfId="0" applyFont="1" applyFill="1" applyAlignment="1">
      <alignment vertical="center" wrapText="1" readingOrder="1"/>
    </xf>
    <xf numFmtId="165" fontId="12" fillId="0" borderId="0" xfId="0" applyNumberFormat="1" applyFont="1" applyAlignment="1">
      <alignment vertical="top" wrapText="1" readingOrder="1"/>
    </xf>
    <xf numFmtId="165" fontId="14" fillId="7" borderId="4" xfId="0" applyNumberFormat="1" applyFont="1" applyFill="1" applyBorder="1" applyAlignment="1">
      <alignment vertical="top" wrapText="1" readingOrder="1"/>
    </xf>
    <xf numFmtId="166" fontId="14" fillId="7" borderId="4" xfId="0" applyNumberFormat="1" applyFont="1" applyFill="1" applyBorder="1" applyAlignment="1">
      <alignment vertical="top" wrapText="1" readingOrder="1"/>
    </xf>
    <xf numFmtId="166" fontId="12" fillId="10" borderId="0" xfId="0" applyNumberFormat="1" applyFont="1" applyFill="1" applyAlignment="1">
      <alignment vertical="center" wrapText="1" readingOrder="1"/>
    </xf>
    <xf numFmtId="166" fontId="14" fillId="7" borderId="4" xfId="0" applyNumberFormat="1" applyFont="1" applyFill="1" applyBorder="1" applyAlignment="1">
      <alignment vertical="center" wrapText="1" readingOrder="1"/>
    </xf>
    <xf numFmtId="166" fontId="12" fillId="0" borderId="0" xfId="0" applyNumberFormat="1" applyFont="1" applyAlignment="1">
      <alignment vertical="top" wrapText="1" readingOrder="1"/>
    </xf>
    <xf numFmtId="0" fontId="13" fillId="7" borderId="0" xfId="0" applyFont="1" applyFill="1" applyAlignment="1">
      <alignment vertical="top" wrapText="1" readingOrder="1"/>
    </xf>
    <xf numFmtId="165" fontId="14" fillId="7" borderId="0" xfId="0" applyNumberFormat="1" applyFont="1" applyFill="1" applyAlignment="1">
      <alignment vertical="top" wrapText="1" readingOrder="1"/>
    </xf>
    <xf numFmtId="166" fontId="14" fillId="7" borderId="0" xfId="0" applyNumberFormat="1" applyFont="1" applyFill="1" applyAlignment="1">
      <alignment vertical="top" wrapText="1" readingOrder="1"/>
    </xf>
    <xf numFmtId="0" fontId="10" fillId="0" borderId="5" xfId="0" applyFont="1" applyBorder="1" applyAlignment="1">
      <alignment vertical="top" wrapText="1" readingOrder="1"/>
    </xf>
    <xf numFmtId="165" fontId="12" fillId="0" borderId="5" xfId="0" applyNumberFormat="1" applyFont="1" applyBorder="1" applyAlignment="1">
      <alignment vertical="top" wrapText="1" readingOrder="1"/>
    </xf>
    <xf numFmtId="166" fontId="12" fillId="0" borderId="5" xfId="0" applyNumberFormat="1" applyFont="1" applyBorder="1" applyAlignment="1">
      <alignment vertical="top" wrapText="1" readingOrder="1"/>
    </xf>
    <xf numFmtId="0" fontId="10" fillId="10" borderId="5" xfId="0" applyFont="1" applyFill="1" applyBorder="1" applyAlignment="1">
      <alignment vertical="center" wrapText="1" readingOrder="1"/>
    </xf>
    <xf numFmtId="165" fontId="12" fillId="10" borderId="5" xfId="0" applyNumberFormat="1" applyFont="1" applyFill="1" applyBorder="1" applyAlignment="1">
      <alignment vertical="center" wrapText="1" readingOrder="1"/>
    </xf>
    <xf numFmtId="166" fontId="12" fillId="10" borderId="5" xfId="0" applyNumberFormat="1" applyFont="1" applyFill="1" applyBorder="1" applyAlignment="1">
      <alignment vertical="center" wrapText="1" readingOrder="1"/>
    </xf>
    <xf numFmtId="165" fontId="12" fillId="10" borderId="0" xfId="0" applyNumberFormat="1" applyFont="1" applyFill="1" applyAlignment="1">
      <alignment vertical="center" wrapText="1" readingOrder="1"/>
    </xf>
    <xf numFmtId="165" fontId="14" fillId="7" borderId="4" xfId="0" applyNumberFormat="1" applyFont="1" applyFill="1" applyBorder="1" applyAlignment="1">
      <alignment vertical="center" wrapText="1" readingOrder="1"/>
    </xf>
    <xf numFmtId="0" fontId="13" fillId="7" borderId="5" xfId="0" applyFont="1" applyFill="1" applyBorder="1" applyAlignment="1">
      <alignment vertical="center" wrapText="1" readingOrder="1"/>
    </xf>
    <xf numFmtId="0" fontId="14" fillId="7" borderId="5" xfId="0" applyFont="1" applyFill="1" applyBorder="1" applyAlignment="1">
      <alignment vertical="center" wrapText="1" readingOrder="1"/>
    </xf>
    <xf numFmtId="0" fontId="13" fillId="7" borderId="6" xfId="0" applyFont="1" applyFill="1" applyBorder="1" applyAlignment="1">
      <alignment vertical="center" wrapText="1" readingOrder="1"/>
    </xf>
    <xf numFmtId="165" fontId="14" fillId="7" borderId="6" xfId="0" applyNumberFormat="1" applyFont="1" applyFill="1" applyBorder="1" applyAlignment="1">
      <alignment vertical="center" wrapText="1" readingOrder="1"/>
    </xf>
    <xf numFmtId="166" fontId="14" fillId="7" borderId="6" xfId="0" applyNumberFormat="1" applyFont="1" applyFill="1" applyBorder="1" applyAlignment="1">
      <alignment vertical="center" wrapText="1" readingOrder="1"/>
    </xf>
    <xf numFmtId="0" fontId="11" fillId="8" borderId="0" xfId="0" applyFont="1" applyFill="1" applyAlignment="1">
      <alignment horizontal="center" vertical="center" wrapText="1" readingOrder="1"/>
    </xf>
    <xf numFmtId="0" fontId="16" fillId="11" borderId="0" xfId="3" applyFont="1" applyFill="1" applyAlignment="1">
      <alignment horizontal="left"/>
    </xf>
    <xf numFmtId="0" fontId="16" fillId="11" borderId="0" xfId="3" applyFont="1" applyFill="1" applyAlignment="1">
      <alignment horizontal="center"/>
    </xf>
    <xf numFmtId="49" fontId="16" fillId="11" borderId="0" xfId="3" applyNumberFormat="1" applyFont="1" applyFill="1" applyAlignment="1">
      <alignment horizontal="center"/>
    </xf>
    <xf numFmtId="0" fontId="7" fillId="0" borderId="0" xfId="3"/>
    <xf numFmtId="43" fontId="7" fillId="0" borderId="0" xfId="3" applyNumberFormat="1"/>
    <xf numFmtId="43" fontId="7" fillId="0" borderId="0" xfId="1" applyFont="1"/>
    <xf numFmtId="0" fontId="17" fillId="0" borderId="0" xfId="0" applyFont="1" applyAlignment="1">
      <alignment horizontal="center" vertical="center" wrapText="1"/>
    </xf>
    <xf numFmtId="17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wrapText="1"/>
    </xf>
    <xf numFmtId="0" fontId="15" fillId="0" borderId="0" xfId="0" applyFont="1" applyAlignment="1">
      <alignment vertical="top" wrapText="1" readingOrder="1"/>
    </xf>
    <xf numFmtId="164" fontId="21" fillId="0" borderId="0" xfId="0" applyNumberFormat="1" applyFont="1" applyAlignment="1">
      <alignment horizontal="right" vertical="top" wrapText="1" readingOrder="1"/>
    </xf>
    <xf numFmtId="164" fontId="21" fillId="0" borderId="0" xfId="0" applyNumberFormat="1" applyFont="1" applyAlignment="1">
      <alignment vertical="top" wrapText="1" readingOrder="1"/>
    </xf>
    <xf numFmtId="0" fontId="7" fillId="0" borderId="5" xfId="0" applyFont="1" applyBorder="1" applyAlignment="1">
      <alignment vertical="top" wrapText="1"/>
    </xf>
    <xf numFmtId="164" fontId="21" fillId="0" borderId="5" xfId="0" applyNumberFormat="1" applyFont="1" applyBorder="1" applyAlignment="1">
      <alignment horizontal="right" vertical="top" wrapText="1" readingOrder="1"/>
    </xf>
    <xf numFmtId="164" fontId="21" fillId="0" borderId="5" xfId="0" applyNumberFormat="1" applyFont="1" applyBorder="1" applyAlignment="1">
      <alignment vertical="top" wrapText="1" readingOrder="1"/>
    </xf>
    <xf numFmtId="164" fontId="20" fillId="7" borderId="4" xfId="0" applyNumberFormat="1" applyFont="1" applyFill="1" applyBorder="1" applyAlignment="1">
      <alignment horizontal="right" vertical="top" wrapText="1" readingOrder="1"/>
    </xf>
    <xf numFmtId="164" fontId="20" fillId="7" borderId="4" xfId="0" applyNumberFormat="1" applyFont="1" applyFill="1" applyBorder="1" applyAlignment="1">
      <alignment vertical="top" wrapText="1" readingOrder="1"/>
    </xf>
    <xf numFmtId="0" fontId="20" fillId="10" borderId="0" xfId="0" applyFont="1" applyFill="1" applyAlignment="1">
      <alignment horizontal="right" vertical="top" wrapText="1" readingOrder="1"/>
    </xf>
    <xf numFmtId="0" fontId="20" fillId="10" borderId="0" xfId="0" applyFont="1" applyFill="1" applyAlignment="1">
      <alignment vertical="top" wrapText="1" readingOrder="1"/>
    </xf>
    <xf numFmtId="164" fontId="21" fillId="0" borderId="0" xfId="0" applyNumberFormat="1" applyFont="1" applyAlignment="1">
      <alignment horizontal="right" vertical="center" wrapText="1" readingOrder="1"/>
    </xf>
    <xf numFmtId="164" fontId="21" fillId="0" borderId="0" xfId="0" applyNumberFormat="1" applyFont="1" applyAlignment="1">
      <alignment vertical="center" wrapText="1" readingOrder="1"/>
    </xf>
    <xf numFmtId="164" fontId="20" fillId="7" borderId="0" xfId="0" applyNumberFormat="1" applyFont="1" applyFill="1" applyAlignment="1">
      <alignment horizontal="right" vertical="top" wrapText="1" readingOrder="1"/>
    </xf>
    <xf numFmtId="164" fontId="20" fillId="7" borderId="0" xfId="0" applyNumberFormat="1" applyFont="1" applyFill="1" applyAlignment="1">
      <alignment vertical="top" wrapText="1" readingOrder="1"/>
    </xf>
    <xf numFmtId="164" fontId="21" fillId="10" borderId="0" xfId="0" applyNumberFormat="1" applyFont="1" applyFill="1" applyAlignment="1">
      <alignment horizontal="right" vertical="top" wrapText="1" readingOrder="1"/>
    </xf>
    <xf numFmtId="164" fontId="21" fillId="10" borderId="0" xfId="0" applyNumberFormat="1" applyFont="1" applyFill="1" applyAlignment="1">
      <alignment vertical="top" wrapText="1" readingOrder="1"/>
    </xf>
    <xf numFmtId="0" fontId="9" fillId="0" borderId="0" xfId="0" applyFont="1" applyAlignment="1">
      <alignment vertical="top" wrapText="1" readingOrder="1"/>
    </xf>
    <xf numFmtId="0" fontId="20" fillId="7" borderId="0" xfId="0" applyFont="1" applyFill="1" applyAlignment="1">
      <alignment horizontal="center" vertical="center" wrapText="1" readingOrder="1"/>
    </xf>
    <xf numFmtId="0" fontId="25" fillId="12" borderId="0" xfId="0" applyFont="1" applyFill="1" applyAlignment="1">
      <alignment horizontal="center" vertical="center" wrapText="1" readingOrder="1"/>
    </xf>
    <xf numFmtId="0" fontId="24" fillId="0" borderId="0" xfId="0" applyFont="1"/>
    <xf numFmtId="10" fontId="26" fillId="0" borderId="0" xfId="2" applyNumberFormat="1" applyFont="1" applyAlignment="1">
      <alignment horizontal="center" vertical="top"/>
    </xf>
    <xf numFmtId="10" fontId="26" fillId="0" borderId="8" xfId="2" applyNumberFormat="1" applyFont="1" applyBorder="1" applyAlignment="1">
      <alignment horizontal="center" vertical="top"/>
    </xf>
    <xf numFmtId="10" fontId="27" fillId="13" borderId="8" xfId="2" applyNumberFormat="1" applyFont="1" applyFill="1" applyBorder="1" applyAlignment="1">
      <alignment horizontal="center" vertical="top"/>
    </xf>
    <xf numFmtId="10" fontId="26" fillId="0" borderId="8" xfId="2" applyNumberFormat="1" applyFont="1" applyFill="1" applyBorder="1" applyAlignment="1">
      <alignment horizontal="center" vertical="top"/>
    </xf>
    <xf numFmtId="10" fontId="27" fillId="13" borderId="0" xfId="2" applyNumberFormat="1" applyFont="1" applyFill="1" applyAlignment="1">
      <alignment horizontal="center" vertical="top"/>
    </xf>
    <xf numFmtId="10" fontId="27" fillId="13" borderId="7" xfId="2" applyNumberFormat="1" applyFont="1" applyFill="1" applyBorder="1" applyAlignment="1">
      <alignment horizontal="center" vertical="top"/>
    </xf>
    <xf numFmtId="0" fontId="19" fillId="0" borderId="0" xfId="0" applyFont="1" applyAlignment="1">
      <alignment horizontal="center"/>
    </xf>
    <xf numFmtId="0" fontId="19" fillId="0" borderId="0" xfId="0" applyFont="1"/>
    <xf numFmtId="43" fontId="0" fillId="0" borderId="0" xfId="1" applyFont="1"/>
    <xf numFmtId="10" fontId="0" fillId="0" borderId="0" xfId="2" applyNumberFormat="1" applyFont="1"/>
    <xf numFmtId="0" fontId="5" fillId="0" borderId="0" xfId="0" applyFont="1"/>
    <xf numFmtId="0" fontId="28" fillId="0" borderId="0" xfId="0" applyFont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5" fillId="0" borderId="3" xfId="0" applyFont="1" applyBorder="1"/>
    <xf numFmtId="0" fontId="5" fillId="0" borderId="9" xfId="0" applyFont="1" applyBorder="1"/>
    <xf numFmtId="0" fontId="5" fillId="0" borderId="11" xfId="0" applyFont="1" applyBorder="1"/>
    <xf numFmtId="0" fontId="3" fillId="0" borderId="1" xfId="0" applyFont="1" applyBorder="1" applyAlignment="1">
      <alignment horizontal="left" vertical="center" wrapText="1"/>
    </xf>
    <xf numFmtId="17" fontId="0" fillId="0" borderId="0" xfId="0" applyNumberFormat="1"/>
    <xf numFmtId="10" fontId="0" fillId="0" borderId="0" xfId="0" applyNumberFormat="1"/>
    <xf numFmtId="0" fontId="0" fillId="0" borderId="11" xfId="0" applyBorder="1"/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2" fillId="0" borderId="13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29" fillId="0" borderId="0" xfId="0" applyFont="1"/>
    <xf numFmtId="0" fontId="0" fillId="0" borderId="19" xfId="0" applyBorder="1"/>
    <xf numFmtId="0" fontId="5" fillId="0" borderId="21" xfId="0" applyFont="1" applyBorder="1"/>
    <xf numFmtId="0" fontId="0" fillId="0" borderId="1" xfId="0" applyBorder="1"/>
    <xf numFmtId="0" fontId="29" fillId="0" borderId="0" xfId="0" applyFont="1" applyAlignment="1">
      <alignment horizontal="center"/>
    </xf>
    <xf numFmtId="0" fontId="29" fillId="0" borderId="1" xfId="0" applyFont="1" applyBorder="1" applyAlignment="1">
      <alignment horizontal="center"/>
    </xf>
    <xf numFmtId="0" fontId="31" fillId="3" borderId="14" xfId="0" applyFont="1" applyFill="1" applyBorder="1" applyAlignment="1">
      <alignment horizontal="center" vertical="center" wrapText="1"/>
    </xf>
    <xf numFmtId="0" fontId="31" fillId="3" borderId="15" xfId="0" applyFont="1" applyFill="1" applyBorder="1" applyAlignment="1">
      <alignment horizontal="center" vertical="center" wrapText="1"/>
    </xf>
    <xf numFmtId="0" fontId="31" fillId="3" borderId="16" xfId="0" applyFont="1" applyFill="1" applyBorder="1" applyAlignment="1">
      <alignment horizontal="center" vertical="center" wrapText="1"/>
    </xf>
    <xf numFmtId="10" fontId="5" fillId="0" borderId="0" xfId="0" applyNumberFormat="1" applyFont="1" applyAlignment="1">
      <alignment horizontal="right"/>
    </xf>
    <xf numFmtId="17" fontId="5" fillId="0" borderId="0" xfId="0" applyNumberFormat="1" applyFont="1" applyAlignment="1">
      <alignment horizontal="center" vertical="center" wrapText="1"/>
    </xf>
    <xf numFmtId="17" fontId="5" fillId="0" borderId="0" xfId="0" applyNumberFormat="1" applyFont="1" applyAlignment="1">
      <alignment horizontal="left"/>
    </xf>
    <xf numFmtId="0" fontId="5" fillId="0" borderId="0" xfId="0" applyFont="1" applyAlignment="1">
      <alignment vertical="center"/>
    </xf>
    <xf numFmtId="3" fontId="0" fillId="0" borderId="0" xfId="1" applyNumberFormat="1" applyFont="1"/>
    <xf numFmtId="17" fontId="0" fillId="0" borderId="0" xfId="0" applyNumberFormat="1" applyAlignment="1">
      <alignment horizontal="left"/>
    </xf>
    <xf numFmtId="164" fontId="14" fillId="7" borderId="4" xfId="0" applyNumberFormat="1" applyFont="1" applyFill="1" applyBorder="1" applyAlignment="1">
      <alignment vertical="top" wrapText="1" readingOrder="1"/>
    </xf>
    <xf numFmtId="164" fontId="14" fillId="7" borderId="4" xfId="0" applyNumberFormat="1" applyFont="1" applyFill="1" applyBorder="1" applyAlignment="1">
      <alignment vertical="center" wrapText="1" readingOrder="1"/>
    </xf>
    <xf numFmtId="164" fontId="12" fillId="0" borderId="0" xfId="0" applyNumberFormat="1" applyFont="1" applyAlignment="1">
      <alignment vertical="center" wrapText="1" readingOrder="1"/>
    </xf>
    <xf numFmtId="0" fontId="14" fillId="7" borderId="0" xfId="0" applyFont="1" applyFill="1" applyAlignment="1">
      <alignment vertical="center" wrapText="1" readingOrder="1"/>
    </xf>
    <xf numFmtId="164" fontId="12" fillId="7" borderId="4" xfId="0" applyNumberFormat="1" applyFont="1" applyFill="1" applyBorder="1" applyAlignment="1">
      <alignment vertical="center" wrapText="1" readingOrder="1"/>
    </xf>
    <xf numFmtId="164" fontId="12" fillId="0" borderId="0" xfId="0" applyNumberFormat="1" applyFont="1" applyAlignment="1">
      <alignment vertical="top" wrapText="1" readingOrder="1"/>
    </xf>
    <xf numFmtId="0" fontId="33" fillId="12" borderId="0" xfId="0" applyFont="1" applyFill="1" applyAlignment="1">
      <alignment horizontal="center" vertical="center" wrapText="1" readingOrder="1"/>
    </xf>
    <xf numFmtId="10" fontId="12" fillId="0" borderId="0" xfId="2" applyNumberFormat="1" applyFont="1" applyAlignment="1">
      <alignment horizontal="center" vertical="center" wrapText="1" readingOrder="1"/>
    </xf>
    <xf numFmtId="10" fontId="14" fillId="7" borderId="4" xfId="2" applyNumberFormat="1" applyFont="1" applyFill="1" applyBorder="1" applyAlignment="1">
      <alignment horizontal="center" vertical="top" wrapText="1" readingOrder="1"/>
    </xf>
    <xf numFmtId="164" fontId="12" fillId="0" borderId="0" xfId="0" applyNumberFormat="1" applyFont="1" applyAlignment="1">
      <alignment horizontal="center" vertical="center" wrapText="1" readingOrder="1"/>
    </xf>
    <xf numFmtId="164" fontId="14" fillId="7" borderId="4" xfId="0" applyNumberFormat="1" applyFont="1" applyFill="1" applyBorder="1" applyAlignment="1">
      <alignment horizontal="center" vertical="top" wrapText="1" readingOrder="1"/>
    </xf>
    <xf numFmtId="164" fontId="34" fillId="13" borderId="8" xfId="0" applyNumberFormat="1" applyFont="1" applyFill="1" applyBorder="1" applyAlignment="1">
      <alignment horizontal="center" vertical="center" wrapText="1" readingOrder="1"/>
    </xf>
    <xf numFmtId="10" fontId="34" fillId="13" borderId="8" xfId="2" applyNumberFormat="1" applyFont="1" applyFill="1" applyBorder="1" applyAlignment="1">
      <alignment horizontal="center" vertical="center" wrapText="1" readingOrder="1"/>
    </xf>
    <xf numFmtId="164" fontId="12" fillId="13" borderId="0" xfId="0" applyNumberFormat="1" applyFont="1" applyFill="1" applyAlignment="1">
      <alignment horizontal="center" vertical="center" wrapText="1" readingOrder="1"/>
    </xf>
    <xf numFmtId="10" fontId="12" fillId="13" borderId="0" xfId="2" applyNumberFormat="1" applyFont="1" applyFill="1" applyAlignment="1">
      <alignment horizontal="center" vertical="center" wrapText="1" readingOrder="1"/>
    </xf>
    <xf numFmtId="0" fontId="8" fillId="0" borderId="0" xfId="0" applyFont="1" applyAlignment="1">
      <alignment vertical="top" wrapText="1" readingOrder="1"/>
    </xf>
    <xf numFmtId="0" fontId="37" fillId="7" borderId="0" xfId="0" applyFont="1" applyFill="1" applyAlignment="1">
      <alignment horizontal="right" vertical="center" wrapText="1" readingOrder="1"/>
    </xf>
    <xf numFmtId="164" fontId="38" fillId="0" borderId="0" xfId="0" applyNumberFormat="1" applyFont="1" applyAlignment="1">
      <alignment horizontal="right" vertical="center" wrapText="1" readingOrder="1"/>
    </xf>
    <xf numFmtId="164" fontId="40" fillId="7" borderId="4" xfId="0" applyNumberFormat="1" applyFont="1" applyFill="1" applyBorder="1" applyAlignment="1">
      <alignment horizontal="right" vertical="top" wrapText="1" readingOrder="1"/>
    </xf>
    <xf numFmtId="164" fontId="38" fillId="0" borderId="0" xfId="0" applyNumberFormat="1" applyFont="1" applyAlignment="1">
      <alignment horizontal="right" vertical="top" wrapText="1" readingOrder="1"/>
    </xf>
    <xf numFmtId="164" fontId="40" fillId="7" borderId="4" xfId="0" applyNumberFormat="1" applyFont="1" applyFill="1" applyBorder="1" applyAlignment="1">
      <alignment horizontal="right" vertical="center" wrapText="1" readingOrder="1"/>
    </xf>
    <xf numFmtId="164" fontId="38" fillId="7" borderId="4" xfId="0" applyNumberFormat="1" applyFont="1" applyFill="1" applyBorder="1" applyAlignment="1">
      <alignment horizontal="right" vertical="center" wrapText="1" readingOrder="1"/>
    </xf>
    <xf numFmtId="0" fontId="40" fillId="7" borderId="0" xfId="0" applyFont="1" applyFill="1" applyAlignment="1">
      <alignment horizontal="right" vertical="center" wrapText="1" readingOrder="1"/>
    </xf>
    <xf numFmtId="164" fontId="38" fillId="0" borderId="0" xfId="0" applyNumberFormat="1" applyFont="1" applyAlignment="1">
      <alignment vertical="center" wrapText="1" readingOrder="1"/>
    </xf>
    <xf numFmtId="164" fontId="40" fillId="7" borderId="4" xfId="0" applyNumberFormat="1" applyFont="1" applyFill="1" applyBorder="1" applyAlignment="1">
      <alignment vertical="top" wrapText="1" readingOrder="1"/>
    </xf>
    <xf numFmtId="164" fontId="40" fillId="7" borderId="4" xfId="0" applyNumberFormat="1" applyFont="1" applyFill="1" applyBorder="1" applyAlignment="1">
      <alignment vertical="center" wrapText="1" readingOrder="1"/>
    </xf>
    <xf numFmtId="0" fontId="40" fillId="7" borderId="0" xfId="0" applyFont="1" applyFill="1" applyAlignment="1">
      <alignment vertical="center" wrapText="1" readingOrder="1"/>
    </xf>
    <xf numFmtId="164" fontId="38" fillId="7" borderId="4" xfId="0" applyNumberFormat="1" applyFont="1" applyFill="1" applyBorder="1" applyAlignment="1">
      <alignment vertical="center" wrapText="1" readingOrder="1"/>
    </xf>
    <xf numFmtId="164" fontId="38" fillId="0" borderId="0" xfId="0" applyNumberFormat="1" applyFont="1" applyAlignment="1">
      <alignment vertical="top" wrapText="1" readingOrder="1"/>
    </xf>
    <xf numFmtId="0" fontId="5" fillId="0" borderId="0" xfId="0" applyFont="1" applyAlignment="1">
      <alignment horizontal="left"/>
    </xf>
    <xf numFmtId="43" fontId="0" fillId="0" borderId="0" xfId="0" applyNumberFormat="1"/>
    <xf numFmtId="17" fontId="5" fillId="0" borderId="0" xfId="0" applyNumberFormat="1" applyFont="1"/>
    <xf numFmtId="167" fontId="0" fillId="0" borderId="0" xfId="0" applyNumberFormat="1"/>
    <xf numFmtId="43" fontId="5" fillId="0" borderId="0" xfId="0" applyNumberFormat="1" applyFont="1"/>
    <xf numFmtId="0" fontId="5" fillId="0" borderId="0" xfId="0" applyFont="1" applyAlignment="1">
      <alignment horizontal="center"/>
    </xf>
    <xf numFmtId="10" fontId="0" fillId="0" borderId="0" xfId="2" applyNumberFormat="1" applyFont="1" applyAlignment="1">
      <alignment horizontal="center"/>
    </xf>
    <xf numFmtId="0" fontId="5" fillId="9" borderId="0" xfId="0" applyFont="1" applyFill="1"/>
    <xf numFmtId="0" fontId="42" fillId="15" borderId="0" xfId="0" applyFont="1" applyFill="1"/>
    <xf numFmtId="0" fontId="43" fillId="15" borderId="0" xfId="0" applyFont="1" applyFill="1"/>
    <xf numFmtId="0" fontId="36" fillId="0" borderId="0" xfId="4"/>
    <xf numFmtId="4" fontId="36" fillId="0" borderId="0" xfId="4" applyNumberFormat="1"/>
    <xf numFmtId="0" fontId="44" fillId="0" borderId="0" xfId="4" applyFont="1"/>
    <xf numFmtId="0" fontId="45" fillId="11" borderId="0" xfId="0" applyFont="1" applyFill="1"/>
    <xf numFmtId="0" fontId="32" fillId="0" borderId="0" xfId="0" applyFont="1"/>
    <xf numFmtId="9" fontId="0" fillId="0" borderId="0" xfId="0" applyNumberFormat="1"/>
    <xf numFmtId="4" fontId="0" fillId="0" borderId="0" xfId="0" applyNumberFormat="1"/>
    <xf numFmtId="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0" fontId="36" fillId="0" borderId="0" xfId="4" applyNumberFormat="1" applyAlignment="1">
      <alignment horizontal="center"/>
    </xf>
    <xf numFmtId="0" fontId="32" fillId="0" borderId="0" xfId="0" applyFont="1" applyAlignment="1">
      <alignment horizontal="center"/>
    </xf>
    <xf numFmtId="0" fontId="31" fillId="3" borderId="22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30" fillId="14" borderId="3" xfId="0" applyFont="1" applyFill="1" applyBorder="1" applyAlignment="1">
      <alignment horizont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 readingOrder="1"/>
    </xf>
    <xf numFmtId="0" fontId="7" fillId="0" borderId="0" xfId="0" applyFont="1"/>
    <xf numFmtId="0" fontId="10" fillId="0" borderId="0" xfId="0" applyFont="1" applyAlignment="1">
      <alignment vertical="center" wrapText="1" readingOrder="1"/>
    </xf>
    <xf numFmtId="0" fontId="13" fillId="8" borderId="4" xfId="0" applyFont="1" applyFill="1" applyBorder="1" applyAlignment="1">
      <alignment vertical="top" wrapText="1" readingOrder="1"/>
    </xf>
    <xf numFmtId="0" fontId="7" fillId="9" borderId="4" xfId="0" applyFont="1" applyFill="1" applyBorder="1" applyAlignment="1">
      <alignment vertical="top" wrapText="1"/>
    </xf>
    <xf numFmtId="0" fontId="13" fillId="7" borderId="4" xfId="0" applyFont="1" applyFill="1" applyBorder="1" applyAlignment="1">
      <alignment vertical="center" wrapText="1" readingOrder="1"/>
    </xf>
    <xf numFmtId="0" fontId="7" fillId="0" borderId="4" xfId="0" applyFont="1" applyBorder="1" applyAlignment="1">
      <alignment vertical="top" wrapText="1"/>
    </xf>
    <xf numFmtId="0" fontId="13" fillId="7" borderId="0" xfId="0" applyFont="1" applyFill="1" applyAlignment="1">
      <alignment vertical="center" wrapText="1" readingOrder="1"/>
    </xf>
    <xf numFmtId="0" fontId="10" fillId="0" borderId="0" xfId="0" applyFont="1" applyAlignment="1">
      <alignment vertical="top" wrapText="1" readingOrder="1"/>
    </xf>
    <xf numFmtId="0" fontId="13" fillId="7" borderId="4" xfId="0" applyFont="1" applyFill="1" applyBorder="1" applyAlignment="1">
      <alignment vertical="top" wrapText="1" readingOrder="1"/>
    </xf>
    <xf numFmtId="0" fontId="8" fillId="0" borderId="0" xfId="0" applyFont="1" applyAlignment="1">
      <alignment horizontal="center" vertical="top" wrapText="1" readingOrder="1"/>
    </xf>
    <xf numFmtId="0" fontId="9" fillId="0" borderId="0" xfId="0" applyFont="1" applyAlignment="1">
      <alignment horizontal="center" vertical="top" wrapText="1" readingOrder="1"/>
    </xf>
    <xf numFmtId="0" fontId="21" fillId="10" borderId="0" xfId="0" applyFont="1" applyFill="1" applyAlignment="1">
      <alignment vertical="top" wrapText="1" readingOrder="1"/>
    </xf>
    <xf numFmtId="0" fontId="14" fillId="7" borderId="4" xfId="0" applyFont="1" applyFill="1" applyBorder="1" applyAlignment="1">
      <alignment vertical="top" wrapText="1" readingOrder="1"/>
    </xf>
    <xf numFmtId="0" fontId="20" fillId="7" borderId="0" xfId="0" applyFont="1" applyFill="1" applyAlignment="1">
      <alignment vertical="top" wrapText="1" readingOrder="1"/>
    </xf>
    <xf numFmtId="0" fontId="12" fillId="0" borderId="0" xfId="0" applyFont="1" applyAlignment="1">
      <alignment vertical="top" wrapText="1" readingOrder="1"/>
    </xf>
    <xf numFmtId="0" fontId="20" fillId="7" borderId="4" xfId="0" applyFont="1" applyFill="1" applyBorder="1" applyAlignment="1">
      <alignment vertical="top" wrapText="1" readingOrder="1"/>
    </xf>
    <xf numFmtId="0" fontId="20" fillId="0" borderId="0" xfId="0" applyFont="1" applyAlignment="1">
      <alignment vertical="top" wrapText="1" readingOrder="1"/>
    </xf>
    <xf numFmtId="0" fontId="21" fillId="0" borderId="0" xfId="0" applyFont="1" applyAlignment="1">
      <alignment vertical="top" wrapText="1" readingOrder="1"/>
    </xf>
    <xf numFmtId="0" fontId="23" fillId="0" borderId="5" xfId="0" applyFont="1" applyBorder="1" applyAlignment="1">
      <alignment vertical="top" wrapText="1" readingOrder="1"/>
    </xf>
    <xf numFmtId="0" fontId="7" fillId="0" borderId="5" xfId="0" applyFont="1" applyBorder="1" applyAlignment="1">
      <alignment vertical="top" wrapText="1"/>
    </xf>
    <xf numFmtId="0" fontId="21" fillId="0" borderId="0" xfId="0" applyFont="1" applyAlignment="1">
      <alignment vertical="center" wrapText="1" readingOrder="1"/>
    </xf>
    <xf numFmtId="0" fontId="22" fillId="0" borderId="5" xfId="0" applyFont="1" applyBorder="1" applyAlignment="1">
      <alignment vertical="top" wrapText="1" readingOrder="1"/>
    </xf>
    <xf numFmtId="0" fontId="24" fillId="11" borderId="0" xfId="0" applyFont="1" applyFill="1" applyAlignment="1">
      <alignment horizontal="center"/>
    </xf>
    <xf numFmtId="0" fontId="14" fillId="0" borderId="0" xfId="0" applyFont="1" applyAlignment="1">
      <alignment vertical="top" wrapText="1" readingOrder="1"/>
    </xf>
    <xf numFmtId="0" fontId="35" fillId="0" borderId="0" xfId="0" applyFont="1" applyAlignment="1">
      <alignment vertical="center" wrapText="1" readingOrder="1"/>
    </xf>
    <xf numFmtId="0" fontId="36" fillId="0" borderId="0" xfId="0" applyFont="1"/>
    <xf numFmtId="0" fontId="39" fillId="7" borderId="4" xfId="0" applyFont="1" applyFill="1" applyBorder="1" applyAlignment="1">
      <alignment vertical="top" wrapText="1" readingOrder="1"/>
    </xf>
    <xf numFmtId="0" fontId="36" fillId="0" borderId="4" xfId="0" applyFont="1" applyBorder="1" applyAlignment="1">
      <alignment vertical="top" wrapText="1"/>
    </xf>
    <xf numFmtId="0" fontId="39" fillId="7" borderId="4" xfId="0" applyFont="1" applyFill="1" applyBorder="1" applyAlignment="1">
      <alignment vertical="center" wrapText="1" readingOrder="1"/>
    </xf>
    <xf numFmtId="0" fontId="39" fillId="7" borderId="0" xfId="0" applyFont="1" applyFill="1" applyAlignment="1">
      <alignment vertical="center" wrapText="1" readingOrder="1"/>
    </xf>
    <xf numFmtId="0" fontId="35" fillId="0" borderId="0" xfId="0" applyFont="1" applyAlignment="1">
      <alignment vertical="top" wrapText="1" readingOrder="1"/>
    </xf>
    <xf numFmtId="0" fontId="41" fillId="9" borderId="0" xfId="0" applyFont="1" applyFill="1" applyAlignment="1">
      <alignment horizontal="center"/>
    </xf>
  </cellXfs>
  <cellStyles count="5">
    <cellStyle name="Millares" xfId="1" builtinId="3"/>
    <cellStyle name="Normal" xfId="0" builtinId="0"/>
    <cellStyle name="Normal 2" xfId="3" xr:uid="{D3CB61FA-D7DA-4DF9-B827-B2DD3B3E2DBB}"/>
    <cellStyle name="Normal 3" xfId="4" xr:uid="{FF52F461-181A-4A9F-9CFC-59ADA353DCB5}"/>
    <cellStyle name="Porcentaje" xfId="2" builtinId="5"/>
  </cellStyles>
  <dxfs count="0"/>
  <tableStyles count="0" defaultTableStyle="TableStyleMedium2" defaultPivotStyle="PivotStyleLight16"/>
  <colors>
    <mruColors>
      <color rgb="FF31859C"/>
      <color rgb="FF2F55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Disponibilidades / Captacones a la vista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31859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1859C"/>
              </a:solidFill>
              <a:ln w="9525">
                <a:solidFill>
                  <a:srgbClr val="31859C"/>
                </a:solidFill>
              </a:ln>
              <a:effectLst/>
            </c:spPr>
          </c:marker>
          <c:cat>
            <c:numRef>
              <c:f>'Indicadores Tablero'!$E$8:$E$32</c:f>
              <c:numCache>
                <c:formatCode>mmm\-yy</c:formatCode>
                <c:ptCount val="25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  <c:pt idx="4">
                  <c:v>45597</c:v>
                </c:pt>
                <c:pt idx="5">
                  <c:v>45627</c:v>
                </c:pt>
                <c:pt idx="6">
                  <c:v>45658</c:v>
                </c:pt>
                <c:pt idx="7">
                  <c:v>45689</c:v>
                </c:pt>
                <c:pt idx="8">
                  <c:v>45717</c:v>
                </c:pt>
                <c:pt idx="9">
                  <c:v>45748</c:v>
                </c:pt>
                <c:pt idx="10">
                  <c:v>45778</c:v>
                </c:pt>
                <c:pt idx="11">
                  <c:v>45809</c:v>
                </c:pt>
                <c:pt idx="12">
                  <c:v>45839</c:v>
                </c:pt>
                <c:pt idx="13">
                  <c:v>45870</c:v>
                </c:pt>
                <c:pt idx="14">
                  <c:v>45901</c:v>
                </c:pt>
                <c:pt idx="15">
                  <c:v>45931</c:v>
                </c:pt>
                <c:pt idx="16">
                  <c:v>45962</c:v>
                </c:pt>
                <c:pt idx="17">
                  <c:v>45992</c:v>
                </c:pt>
                <c:pt idx="18">
                  <c:v>46023</c:v>
                </c:pt>
                <c:pt idx="19">
                  <c:v>46054</c:v>
                </c:pt>
                <c:pt idx="20">
                  <c:v>46082</c:v>
                </c:pt>
                <c:pt idx="21">
                  <c:v>46113</c:v>
                </c:pt>
                <c:pt idx="22">
                  <c:v>46143</c:v>
                </c:pt>
                <c:pt idx="23">
                  <c:v>46174</c:v>
                </c:pt>
                <c:pt idx="24">
                  <c:v>46204</c:v>
                </c:pt>
              </c:numCache>
            </c:numRef>
          </c:cat>
          <c:val>
            <c:numRef>
              <c:f>'Indicadores Tablero'!$F$8:$F$32</c:f>
              <c:numCache>
                <c:formatCode>0.00%</c:formatCode>
                <c:ptCount val="25"/>
                <c:pt idx="0">
                  <c:v>0.41535165439839217</c:v>
                </c:pt>
                <c:pt idx="1">
                  <c:v>0.50984189829631898</c:v>
                </c:pt>
                <c:pt idx="2">
                  <c:v>0.5154568248923258</c:v>
                </c:pt>
                <c:pt idx="3">
                  <c:v>0.44249293421898633</c:v>
                </c:pt>
                <c:pt idx="4">
                  <c:v>0.50212884318326578</c:v>
                </c:pt>
                <c:pt idx="5">
                  <c:v>0.46077925841416861</c:v>
                </c:pt>
                <c:pt idx="6">
                  <c:v>0.40505395775072134</c:v>
                </c:pt>
                <c:pt idx="7">
                  <c:v>0.44427517105011965</c:v>
                </c:pt>
                <c:pt idx="8">
                  <c:v>0.44390583446404042</c:v>
                </c:pt>
                <c:pt idx="9">
                  <c:v>0.516195935343843</c:v>
                </c:pt>
                <c:pt idx="10">
                  <c:v>0.50702581997153506</c:v>
                </c:pt>
                <c:pt idx="11">
                  <c:v>0.51248416769007799</c:v>
                </c:pt>
                <c:pt idx="12">
                  <c:v>0.6586464668043891</c:v>
                </c:pt>
                <c:pt idx="13">
                  <c:v>0.6973497526930178</c:v>
                </c:pt>
                <c:pt idx="14">
                  <c:v>0.64724799221987994</c:v>
                </c:pt>
                <c:pt idx="15">
                  <c:v>0.69698965610823549</c:v>
                </c:pt>
                <c:pt idx="16">
                  <c:v>0.68509316319202762</c:v>
                </c:pt>
                <c:pt idx="17">
                  <c:v>0.68509316319202762</c:v>
                </c:pt>
                <c:pt idx="18">
                  <c:v>0.66371375998550264</c:v>
                </c:pt>
                <c:pt idx="19">
                  <c:v>0.51032141059614444</c:v>
                </c:pt>
                <c:pt idx="20">
                  <c:v>0.44390583446404042</c:v>
                </c:pt>
                <c:pt idx="21">
                  <c:v>0.57663065319265694</c:v>
                </c:pt>
                <c:pt idx="22">
                  <c:v>0.72963818423690907</c:v>
                </c:pt>
                <c:pt idx="23">
                  <c:v>0.63066092235314086</c:v>
                </c:pt>
                <c:pt idx="24">
                  <c:v>0.62880818062765564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9D-4BED-9E83-AAF1FDC78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8407600"/>
        <c:axId val="660844496"/>
      </c:lineChart>
      <c:dateAx>
        <c:axId val="20184076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844496"/>
        <c:crosses val="autoZero"/>
        <c:auto val="1"/>
        <c:lblOffset val="100"/>
        <c:baseTimeUnit val="months"/>
      </c:dateAx>
      <c:valAx>
        <c:axId val="66084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40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Composición del activo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2255098490598"/>
          <c:y val="0.22578755003770959"/>
          <c:w val="0.46986401321019677"/>
          <c:h val="0.7560607269246388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31859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5EC-4BAA-9B20-AED9B14C3B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5EC-4BAA-9B20-AED9B14C3B97}"/>
              </c:ext>
            </c:extLst>
          </c:dPt>
          <c:dPt>
            <c:idx val="2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5EC-4BAA-9B20-AED9B14C3B97}"/>
              </c:ext>
            </c:extLst>
          </c:dPt>
          <c:dPt>
            <c:idx val="3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5EC-4BAA-9B20-AED9B14C3B9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5EC-4BAA-9B20-AED9B14C3B9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15EC-4BAA-9B20-AED9B14C3B97}"/>
                </c:ext>
              </c:extLst>
            </c:dLbl>
            <c:dLbl>
              <c:idx val="3"/>
              <c:layout>
                <c:manualLayout>
                  <c:x val="-5.2465519649867956E-17"/>
                  <c:y val="-0.138147589487729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5EC-4BAA-9B20-AED9B14C3B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'Composición '!$B$2:$B$5</c:f>
              <c:strCache>
                <c:ptCount val="4"/>
                <c:pt idx="0">
                  <c:v>Cartera de crédito</c:v>
                </c:pt>
                <c:pt idx="1">
                  <c:v>Inv. en instrumentos financieros</c:v>
                </c:pt>
                <c:pt idx="2">
                  <c:v>Disponibiliades</c:v>
                </c:pt>
                <c:pt idx="3">
                  <c:v>Otros activos</c:v>
                </c:pt>
              </c:strCache>
            </c:strRef>
          </c:cat>
          <c:val>
            <c:numRef>
              <c:f>'Composición '!$D$2:$D$5</c:f>
              <c:numCache>
                <c:formatCode>0.00%</c:formatCode>
                <c:ptCount val="4"/>
                <c:pt idx="0">
                  <c:v>0.72504914082810212</c:v>
                </c:pt>
                <c:pt idx="1">
                  <c:v>0.15417621951016022</c:v>
                </c:pt>
                <c:pt idx="2">
                  <c:v>8.7792717479450944E-2</c:v>
                </c:pt>
                <c:pt idx="3">
                  <c:v>3.2981922182286606E-2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E4-4B49-B5C6-8EF67DF4AC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Principales variaciones del activo</a:t>
            </a:r>
          </a:p>
          <a:p>
            <a:pPr>
              <a:defRPr/>
            </a:pPr>
            <a:r>
              <a:rPr lang="en-US" sz="1050" i="1"/>
              <a:t>Variación absoluta entre períodos - ¢ millones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'Composición '!$C$18</c:f>
              <c:strCache>
                <c:ptCount val="1"/>
                <c:pt idx="0">
                  <c:v>Jun.24 - Set.24</c:v>
                </c:pt>
              </c:strCache>
            </c:strRef>
          </c:tx>
          <c:spPr>
            <a:solidFill>
              <a:srgbClr val="31859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'Composición '!$B$19:$B$22</c:f>
              <c:strCache>
                <c:ptCount val="4"/>
                <c:pt idx="0">
                  <c:v>Cartera de crédito</c:v>
                </c:pt>
                <c:pt idx="1">
                  <c:v>Inv. en instrumentos financieros</c:v>
                </c:pt>
                <c:pt idx="2">
                  <c:v>Disponibiliades</c:v>
                </c:pt>
                <c:pt idx="3">
                  <c:v>Otros activos</c:v>
                </c:pt>
              </c:strCache>
            </c:strRef>
          </c:cat>
          <c:val>
            <c:numRef>
              <c:f>'Composición '!$C$19:$C$22</c:f>
              <c:numCache>
                <c:formatCode>#,##0</c:formatCode>
                <c:ptCount val="4"/>
                <c:pt idx="0">
                  <c:v>412</c:v>
                </c:pt>
                <c:pt idx="1">
                  <c:v>-318</c:v>
                </c:pt>
                <c:pt idx="2">
                  <c:v>-118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26-4E79-8D96-2CA3E9DAC8AC}"/>
            </c:ext>
          </c:extLst>
        </c:ser>
        <c:ser>
          <c:idx val="1"/>
          <c:order val="1"/>
          <c:tx>
            <c:strRef>
              <c:f>'Composición '!$D$18</c:f>
              <c:strCache>
                <c:ptCount val="1"/>
                <c:pt idx="0">
                  <c:v>Set.24-Dic.24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'Composición '!$B$19:$B$22</c:f>
              <c:strCache>
                <c:ptCount val="4"/>
                <c:pt idx="0">
                  <c:v>Cartera de crédito</c:v>
                </c:pt>
                <c:pt idx="1">
                  <c:v>Inv. en instrumentos financieros</c:v>
                </c:pt>
                <c:pt idx="2">
                  <c:v>Disponibiliades</c:v>
                </c:pt>
                <c:pt idx="3">
                  <c:v>Otros activos</c:v>
                </c:pt>
              </c:strCache>
            </c:strRef>
          </c:cat>
          <c:val>
            <c:numRef>
              <c:f>'Composición '!$D$19:$D$22</c:f>
              <c:numCache>
                <c:formatCode>#,##0</c:formatCode>
                <c:ptCount val="4"/>
                <c:pt idx="0">
                  <c:v>283</c:v>
                </c:pt>
                <c:pt idx="1">
                  <c:v>209</c:v>
                </c:pt>
                <c:pt idx="2">
                  <c:v>-45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26-4E79-8D96-2CA3E9DAC8AC}"/>
            </c:ext>
          </c:extLst>
        </c:ser>
        <c:ser>
          <c:idx val="2"/>
          <c:order val="2"/>
          <c:tx>
            <c:strRef>
              <c:f>'Composición '!$E$18</c:f>
              <c:strCache>
                <c:ptCount val="1"/>
                <c:pt idx="0">
                  <c:v>Dic.24-Mar.25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'Composición '!$B$19:$B$22</c:f>
              <c:strCache>
                <c:ptCount val="4"/>
                <c:pt idx="0">
                  <c:v>Cartera de crédito</c:v>
                </c:pt>
                <c:pt idx="1">
                  <c:v>Inv. en instrumentos financieros</c:v>
                </c:pt>
                <c:pt idx="2">
                  <c:v>Disponibiliades</c:v>
                </c:pt>
                <c:pt idx="3">
                  <c:v>Otros activos</c:v>
                </c:pt>
              </c:strCache>
            </c:strRef>
          </c:cat>
          <c:val>
            <c:numRef>
              <c:f>'Composición '!$E$19:$E$22</c:f>
              <c:numCache>
                <c:formatCode>#,##0</c:formatCode>
                <c:ptCount val="4"/>
                <c:pt idx="0">
                  <c:v>278</c:v>
                </c:pt>
                <c:pt idx="1">
                  <c:v>191</c:v>
                </c:pt>
                <c:pt idx="2">
                  <c:v>39</c:v>
                </c:pt>
                <c:pt idx="3">
                  <c:v>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26-4E79-8D96-2CA3E9DAC8AC}"/>
            </c:ext>
          </c:extLst>
        </c:ser>
        <c:ser>
          <c:idx val="3"/>
          <c:order val="3"/>
          <c:tx>
            <c:strRef>
              <c:f>'Composición '!$F$18</c:f>
              <c:strCache>
                <c:ptCount val="1"/>
                <c:pt idx="0">
                  <c:v>Mar.25-Jun.25</c:v>
                </c:pt>
              </c:strCache>
            </c:strRef>
          </c:tx>
          <c:spPr>
            <a:solidFill>
              <a:srgbClr val="2F559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'Composición '!$B$19:$B$22</c:f>
              <c:strCache>
                <c:ptCount val="4"/>
                <c:pt idx="0">
                  <c:v>Cartera de crédito</c:v>
                </c:pt>
                <c:pt idx="1">
                  <c:v>Inv. en instrumentos financieros</c:v>
                </c:pt>
                <c:pt idx="2">
                  <c:v>Disponibiliades</c:v>
                </c:pt>
                <c:pt idx="3">
                  <c:v>Otros activos</c:v>
                </c:pt>
              </c:strCache>
            </c:strRef>
          </c:cat>
          <c:val>
            <c:numRef>
              <c:f>'Composición '!$F$19:$F$22</c:f>
              <c:numCache>
                <c:formatCode>#,##0</c:formatCode>
                <c:ptCount val="4"/>
                <c:pt idx="0">
                  <c:v>441</c:v>
                </c:pt>
                <c:pt idx="1">
                  <c:v>287</c:v>
                </c:pt>
                <c:pt idx="2">
                  <c:v>74</c:v>
                </c:pt>
                <c:pt idx="3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26-4E79-8D96-2CA3E9DAC8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4097888"/>
        <c:axId val="708469488"/>
      </c:barChart>
      <c:catAx>
        <c:axId val="54409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469488"/>
        <c:crosses val="autoZero"/>
        <c:auto val="1"/>
        <c:lblAlgn val="ctr"/>
        <c:lblOffset val="100"/>
        <c:noMultiLvlLbl val="0"/>
      </c:catAx>
      <c:valAx>
        <c:axId val="7084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09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'Composición '!$C$140</c:f>
              <c:strCache>
                <c:ptCount val="1"/>
                <c:pt idx="0">
                  <c:v>Ingresos Financieros</c:v>
                </c:pt>
              </c:strCache>
            </c:strRef>
          </c:tx>
          <c:spPr>
            <a:solidFill>
              <a:srgbClr val="31859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'Composición '!$B$141:$B$153</c:f>
              <c:numCache>
                <c:formatCode>mmm\-yy</c:formatCode>
                <c:ptCount val="13"/>
                <c:pt idx="0">
                  <c:v>45870</c:v>
                </c:pt>
                <c:pt idx="1">
                  <c:v>45901</c:v>
                </c:pt>
                <c:pt idx="2">
                  <c:v>45931</c:v>
                </c:pt>
                <c:pt idx="3">
                  <c:v>45962</c:v>
                </c:pt>
                <c:pt idx="4">
                  <c:v>45992</c:v>
                </c:pt>
                <c:pt idx="5">
                  <c:v>46023</c:v>
                </c:pt>
                <c:pt idx="6">
                  <c:v>46054</c:v>
                </c:pt>
                <c:pt idx="7">
                  <c:v>46082</c:v>
                </c:pt>
                <c:pt idx="8">
                  <c:v>46113</c:v>
                </c:pt>
                <c:pt idx="9">
                  <c:v>46143</c:v>
                </c:pt>
                <c:pt idx="10">
                  <c:v>46174</c:v>
                </c:pt>
                <c:pt idx="11">
                  <c:v>46204</c:v>
                </c:pt>
                <c:pt idx="12">
                  <c:v>46235</c:v>
                </c:pt>
              </c:numCache>
            </c:numRef>
          </c:cat>
          <c:val>
            <c:numRef>
              <c:f>'Composición '!$C$141:$C$153</c:f>
              <c:numCache>
                <c:formatCode>"₡"#\ ##0.00</c:formatCode>
                <c:ptCount val="13"/>
                <c:pt idx="0">
                  <c:v>757.04820032000009</c:v>
                </c:pt>
                <c:pt idx="1">
                  <c:v>851.96086435999996</c:v>
                </c:pt>
                <c:pt idx="2">
                  <c:v>948.93116439999994</c:v>
                </c:pt>
                <c:pt idx="3">
                  <c:v>1042.24578653</c:v>
                </c:pt>
                <c:pt idx="4">
                  <c:v>1138.8794985299999</c:v>
                </c:pt>
                <c:pt idx="5">
                  <c:v>96.206782719999993</c:v>
                </c:pt>
                <c:pt idx="6">
                  <c:v>183.43193712999999</c:v>
                </c:pt>
                <c:pt idx="7">
                  <c:v>279.97867504000004</c:v>
                </c:pt>
                <c:pt idx="8">
                  <c:v>371.96710482999998</c:v>
                </c:pt>
                <c:pt idx="9">
                  <c:v>464.73790594999997</c:v>
                </c:pt>
                <c:pt idx="10">
                  <c:v>557.33033536000005</c:v>
                </c:pt>
                <c:pt idx="11">
                  <c:v>653.30719835000002</c:v>
                </c:pt>
                <c:pt idx="12">
                  <c:v>748.63376689999996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6-44BE-BA9A-30AE8B6B5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axId val="1510437055"/>
        <c:axId val="1371912976"/>
      </c:barChart>
      <c:lineChart>
        <c:grouping val="stacked"/>
        <c:varyColors val="0"/>
        <c:ser>
          <c:idx val="1"/>
          <c:order val="1"/>
          <c:tx>
            <c:strRef>
              <c:f>'Composición '!$D$140</c:f>
              <c:strCache>
                <c:ptCount val="1"/>
                <c:pt idx="0">
                  <c:v>Variación Interanual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9813397667489469E-2"/>
                  <c:y val="3.00579505475536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6C6-44BE-BA9A-30AE8B6B5D0E}"/>
                </c:ext>
              </c:extLst>
            </c:dLbl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6C6-44BE-BA9A-30AE8B6B5D0E}"/>
                </c:ext>
              </c:extLst>
            </c:dLbl>
            <c:dLbl>
              <c:idx val="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6C6-44BE-BA9A-30AE8B6B5D0E}"/>
                </c:ext>
              </c:extLst>
            </c:dLbl>
            <c:dLbl>
              <c:idx val="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6C6-44BE-BA9A-30AE8B6B5D0E}"/>
                </c:ext>
              </c:extLst>
            </c:dLbl>
            <c:dLbl>
              <c:idx val="4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6C6-44BE-BA9A-30AE8B6B5D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'Composición '!$B$141:$B$153</c:f>
              <c:numCache>
                <c:formatCode>mmm\-yy</c:formatCode>
                <c:ptCount val="13"/>
                <c:pt idx="0">
                  <c:v>45870</c:v>
                </c:pt>
                <c:pt idx="1">
                  <c:v>45901</c:v>
                </c:pt>
                <c:pt idx="2">
                  <c:v>45931</c:v>
                </c:pt>
                <c:pt idx="3">
                  <c:v>45962</c:v>
                </c:pt>
                <c:pt idx="4">
                  <c:v>45992</c:v>
                </c:pt>
                <c:pt idx="5">
                  <c:v>46023</c:v>
                </c:pt>
                <c:pt idx="6">
                  <c:v>46054</c:v>
                </c:pt>
                <c:pt idx="7">
                  <c:v>46082</c:v>
                </c:pt>
                <c:pt idx="8">
                  <c:v>46113</c:v>
                </c:pt>
                <c:pt idx="9">
                  <c:v>46143</c:v>
                </c:pt>
                <c:pt idx="10">
                  <c:v>46174</c:v>
                </c:pt>
                <c:pt idx="11">
                  <c:v>46204</c:v>
                </c:pt>
                <c:pt idx="12">
                  <c:v>46235</c:v>
                </c:pt>
              </c:numCache>
            </c:numRef>
          </c:cat>
          <c:val>
            <c:numRef>
              <c:f>'Composición '!$D$141:$D$153</c:f>
              <c:numCache>
                <c:formatCode>0.00%</c:formatCode>
                <c:ptCount val="13"/>
                <c:pt idx="0">
                  <c:v>-4.1592778479465409E-2</c:v>
                </c:pt>
                <c:pt idx="1">
                  <c:v>-3.7335928052053768E-2</c:v>
                </c:pt>
                <c:pt idx="2">
                  <c:v>-3.3606372953259744E-2</c:v>
                </c:pt>
                <c:pt idx="3">
                  <c:v>-3.0506735943021224E-2</c:v>
                </c:pt>
                <c:pt idx="4">
                  <c:v>-2.7251415596712181E-2</c:v>
                </c:pt>
                <c:pt idx="5">
                  <c:v>4.3907285145285968E-3</c:v>
                </c:pt>
                <c:pt idx="6">
                  <c:v>-3.6034899745539528E-3</c:v>
                </c:pt>
                <c:pt idx="7">
                  <c:v>-3.9601381922638179E-4</c:v>
                </c:pt>
                <c:pt idx="8">
                  <c:v>-2.2722679878770524E-3</c:v>
                </c:pt>
                <c:pt idx="9">
                  <c:v>-7.3101392991672398E-3</c:v>
                </c:pt>
                <c:pt idx="10">
                  <c:v>-9.0616879494680447E-3</c:v>
                </c:pt>
                <c:pt idx="11">
                  <c:v>-9.5899580445103494E-3</c:v>
                </c:pt>
                <c:pt idx="12">
                  <c:v>-1.1114792184227396E-2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C6-44BE-BA9A-30AE8B6B5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2147423"/>
        <c:axId val="1371881776"/>
      </c:lineChart>
      <c:dateAx>
        <c:axId val="151043705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912976"/>
        <c:crosses val="autoZero"/>
        <c:auto val="1"/>
        <c:lblOffset val="100"/>
        <c:baseTimeUnit val="months"/>
      </c:dateAx>
      <c:valAx>
        <c:axId val="137191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₡&quot;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437055"/>
        <c:crosses val="autoZero"/>
        <c:crossBetween val="between"/>
      </c:valAx>
      <c:valAx>
        <c:axId val="137188177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47423"/>
        <c:crosses val="max"/>
        <c:crossBetween val="between"/>
      </c:valAx>
      <c:dateAx>
        <c:axId val="1532147423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371881776"/>
        <c:crosses val="autoZero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'Composición '!$D$166</c:f>
              <c:strCache>
                <c:ptCount val="1"/>
                <c:pt idx="0">
                  <c:v>Participación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CC7-478E-871E-A1B405C968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CC7-478E-871E-A1B405C968E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CC7-478E-871E-A1B405C968ED}"/>
              </c:ext>
            </c:extLst>
          </c:dPt>
          <c:cat>
            <c:strRef>
              <c:f>'Composición '!$B$167:$B$169</c:f>
              <c:strCache>
                <c:ptCount val="3"/>
                <c:pt idx="0">
                  <c:v>Gastos por obligaciones con el público</c:v>
                </c:pt>
                <c:pt idx="1">
                  <c:v>Gastos por obligacones con entidades</c:v>
                </c:pt>
                <c:pt idx="2">
                  <c:v>Otros gastos financieros</c:v>
                </c:pt>
              </c:strCache>
            </c:strRef>
          </c:cat>
          <c:val>
            <c:numRef>
              <c:f>'Composición '!$D$167:$D$169</c:f>
              <c:numCache>
                <c:formatCode>0.00%</c:formatCode>
                <c:ptCount val="3"/>
                <c:pt idx="0">
                  <c:v>0.9816752839521008</c:v>
                </c:pt>
                <c:pt idx="1">
                  <c:v>1.7821516027054972E-2</c:v>
                </c:pt>
                <c:pt idx="2">
                  <c:v>5.0320002084429979E-4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4-4A33-81C5-C2AF8F3B7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'Composición '!$D$222</c:f>
              <c:strCache>
                <c:ptCount val="1"/>
                <c:pt idx="0">
                  <c:v>Gastos Financieros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'Composición '!$C$223:$C$235</c:f>
              <c:numCache>
                <c:formatCode>mmm\-yy</c:formatCode>
                <c:ptCount val="13"/>
                <c:pt idx="0">
                  <c:v>45870</c:v>
                </c:pt>
                <c:pt idx="1">
                  <c:v>45901</c:v>
                </c:pt>
                <c:pt idx="2">
                  <c:v>45931</c:v>
                </c:pt>
                <c:pt idx="3">
                  <c:v>45962</c:v>
                </c:pt>
                <c:pt idx="4">
                  <c:v>45992</c:v>
                </c:pt>
                <c:pt idx="5">
                  <c:v>46023</c:v>
                </c:pt>
                <c:pt idx="6">
                  <c:v>46054</c:v>
                </c:pt>
                <c:pt idx="7">
                  <c:v>46082</c:v>
                </c:pt>
                <c:pt idx="8">
                  <c:v>46113</c:v>
                </c:pt>
                <c:pt idx="9">
                  <c:v>46143</c:v>
                </c:pt>
                <c:pt idx="10">
                  <c:v>46174</c:v>
                </c:pt>
                <c:pt idx="11">
                  <c:v>46204</c:v>
                </c:pt>
                <c:pt idx="12">
                  <c:v>46235</c:v>
                </c:pt>
              </c:numCache>
            </c:numRef>
          </c:cat>
          <c:val>
            <c:numRef>
              <c:f>'Composición '!$D$223:$D$235</c:f>
              <c:numCache>
                <c:formatCode>"₡"#\ ##0.00</c:formatCode>
                <c:ptCount val="13"/>
                <c:pt idx="0">
                  <c:v>301.91566649999999</c:v>
                </c:pt>
                <c:pt idx="1">
                  <c:v>339.37355300999997</c:v>
                </c:pt>
                <c:pt idx="2">
                  <c:v>376.79576430999998</c:v>
                </c:pt>
                <c:pt idx="3">
                  <c:v>413.03081763</c:v>
                </c:pt>
                <c:pt idx="4">
                  <c:v>451.13460993000001</c:v>
                </c:pt>
                <c:pt idx="5">
                  <c:v>35.16361826</c:v>
                </c:pt>
                <c:pt idx="6">
                  <c:v>68.530875409999993</c:v>
                </c:pt>
                <c:pt idx="7">
                  <c:v>104.99447045000001</c:v>
                </c:pt>
                <c:pt idx="8">
                  <c:v>139.71030188999998</c:v>
                </c:pt>
                <c:pt idx="9">
                  <c:v>174.33664134</c:v>
                </c:pt>
                <c:pt idx="10">
                  <c:v>210.08954638999998</c:v>
                </c:pt>
                <c:pt idx="11">
                  <c:v>245.83164678999998</c:v>
                </c:pt>
                <c:pt idx="12">
                  <c:v>281.11437689999997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6F-4447-AA81-FD2448745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1374575"/>
        <c:axId val="1372064656"/>
      </c:barChart>
      <c:lineChart>
        <c:grouping val="stacked"/>
        <c:varyColors val="0"/>
        <c:ser>
          <c:idx val="1"/>
          <c:order val="1"/>
          <c:tx>
            <c:strRef>
              <c:f>'Composición '!$E$222</c:f>
              <c:strCache>
                <c:ptCount val="1"/>
                <c:pt idx="0">
                  <c:v>Variación Interanual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'Composición '!$C$223:$C$235</c:f>
              <c:numCache>
                <c:formatCode>mmm\-yy</c:formatCode>
                <c:ptCount val="13"/>
                <c:pt idx="0">
                  <c:v>45870</c:v>
                </c:pt>
                <c:pt idx="1">
                  <c:v>45901</c:v>
                </c:pt>
                <c:pt idx="2">
                  <c:v>45931</c:v>
                </c:pt>
                <c:pt idx="3">
                  <c:v>45962</c:v>
                </c:pt>
                <c:pt idx="4">
                  <c:v>45992</c:v>
                </c:pt>
                <c:pt idx="5">
                  <c:v>46023</c:v>
                </c:pt>
                <c:pt idx="6">
                  <c:v>46054</c:v>
                </c:pt>
                <c:pt idx="7">
                  <c:v>46082</c:v>
                </c:pt>
                <c:pt idx="8">
                  <c:v>46113</c:v>
                </c:pt>
                <c:pt idx="9">
                  <c:v>46143</c:v>
                </c:pt>
                <c:pt idx="10">
                  <c:v>46174</c:v>
                </c:pt>
                <c:pt idx="11">
                  <c:v>46204</c:v>
                </c:pt>
                <c:pt idx="12">
                  <c:v>46235</c:v>
                </c:pt>
              </c:numCache>
            </c:numRef>
          </c:cat>
          <c:val>
            <c:numRef>
              <c:f>'Composición '!$E$223:$E$235</c:f>
              <c:numCache>
                <c:formatCode>0.00%</c:formatCode>
                <c:ptCount val="13"/>
                <c:pt idx="0">
                  <c:v>-9.4837594706323913E-2</c:v>
                </c:pt>
                <c:pt idx="1">
                  <c:v>-9.0558379220697205E-2</c:v>
                </c:pt>
                <c:pt idx="2">
                  <c:v>-8.9528310162672597E-2</c:v>
                </c:pt>
                <c:pt idx="3">
                  <c:v>-8.9840398736865779E-2</c:v>
                </c:pt>
                <c:pt idx="4">
                  <c:v>-8.562805798422235E-2</c:v>
                </c:pt>
                <c:pt idx="5">
                  <c:v>-7.0139808168611428E-2</c:v>
                </c:pt>
                <c:pt idx="6">
                  <c:v>-5.7257183318925264E-2</c:v>
                </c:pt>
                <c:pt idx="7">
                  <c:v>-6.6419066369349689E-2</c:v>
                </c:pt>
                <c:pt idx="8">
                  <c:v>-6.7047087403634409E-2</c:v>
                </c:pt>
                <c:pt idx="9">
                  <c:v>-6.9354077101397738E-2</c:v>
                </c:pt>
                <c:pt idx="10">
                  <c:v>-6.8740491877628429E-2</c:v>
                </c:pt>
                <c:pt idx="11">
                  <c:v>-6.7524087038810521E-2</c:v>
                </c:pt>
                <c:pt idx="12">
                  <c:v>-6.8897682061821786E-2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6F-4447-AA81-FD2448745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1410303"/>
        <c:axId val="1371957616"/>
      </c:lineChart>
      <c:dateAx>
        <c:axId val="147137457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064656"/>
        <c:crosses val="autoZero"/>
        <c:auto val="1"/>
        <c:lblOffset val="100"/>
        <c:baseTimeUnit val="months"/>
      </c:dateAx>
      <c:valAx>
        <c:axId val="137206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₡&quot;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374575"/>
        <c:crosses val="autoZero"/>
        <c:crossBetween val="between"/>
      </c:valAx>
      <c:valAx>
        <c:axId val="137195761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410303"/>
        <c:crosses val="max"/>
        <c:crossBetween val="between"/>
      </c:valAx>
      <c:dateAx>
        <c:axId val="1471410303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371957616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5.png"/><Relationship Id="rId7" Type="http://schemas.openxmlformats.org/officeDocument/2006/relationships/chart" Target="../charts/chart4.xml"/><Relationship Id="rId12" Type="http://schemas.openxmlformats.org/officeDocument/2006/relationships/image" Target="../media/image11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image" Target="../media/image8.png"/><Relationship Id="rId11" Type="http://schemas.openxmlformats.org/officeDocument/2006/relationships/chart" Target="../charts/chart6.xml"/><Relationship Id="rId5" Type="http://schemas.openxmlformats.org/officeDocument/2006/relationships/image" Target="../media/image7.png"/><Relationship Id="rId10" Type="http://schemas.openxmlformats.org/officeDocument/2006/relationships/image" Target="../media/image10.png"/><Relationship Id="rId4" Type="http://schemas.openxmlformats.org/officeDocument/2006/relationships/image" Target="../media/image6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204787</xdr:colOff>
      <xdr:row>33</xdr:row>
      <xdr:rowOff>142875</xdr:rowOff>
    </xdr:from>
    <xdr:to>
      <xdr:col>7</xdr:col>
      <xdr:colOff>71437</xdr:colOff>
      <xdr:row>48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5B6439-7B30-0C34-9E3B-32C59774BD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857250</xdr:colOff>
      <xdr:row>39</xdr:row>
      <xdr:rowOff>66675</xdr:rowOff>
    </xdr:from>
    <xdr:to>
      <xdr:col>6</xdr:col>
      <xdr:colOff>1066800</xdr:colOff>
      <xdr:row>40</xdr:row>
      <xdr:rowOff>161925</xdr:rowOff>
    </xdr:to>
    <xdr:sp macro="" textlink="">
      <xdr:nvSpPr>
        <xdr:cNvPr id="3" name="Flecha: hacia abajo 2">
          <a:extLst>
            <a:ext uri="{FF2B5EF4-FFF2-40B4-BE49-F238E27FC236}">
              <a16:creationId xmlns:a16="http://schemas.microsoft.com/office/drawing/2014/main" id="{EDE0F781-EE28-0ECE-4528-70A80FA77098}"/>
            </a:ext>
          </a:extLst>
        </xdr:cNvPr>
        <xdr:cNvSpPr/>
      </xdr:nvSpPr>
      <xdr:spPr>
        <a:xfrm>
          <a:off x="9039225" y="7172325"/>
          <a:ext cx="209550" cy="276225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781050</xdr:colOff>
      <xdr:row>0</xdr:row>
      <xdr:rowOff>76200</xdr:rowOff>
    </xdr:from>
    <xdr:to>
      <xdr:col>2</xdr:col>
      <xdr:colOff>638175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D06A17-36BA-4D8F-83BC-44AA448BA40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00" y="76200"/>
          <a:ext cx="695325" cy="495300"/>
        </a:xfrm>
        <a:prstGeom prst="rect">
          <a:avLst/>
        </a:prstGeom>
      </xdr:spPr>
    </xdr:pic>
    <xdr:clientData/>
  </xdr:twoCellAnchor>
  <xdr:twoCellAnchor>
    <xdr:from>
      <xdr:col>11</xdr:col>
      <xdr:colOff>57150</xdr:colOff>
      <xdr:row>34</xdr:row>
      <xdr:rowOff>0</xdr:rowOff>
    </xdr:from>
    <xdr:to>
      <xdr:col>11</xdr:col>
      <xdr:colOff>1057275</xdr:colOff>
      <xdr:row>37</xdr:row>
      <xdr:rowOff>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23CA5232-C261-4358-862D-E6A9EAC5405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886700" y="6477000"/>
          <a:ext cx="1000125" cy="571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19</xdr:row>
      <xdr:rowOff>123825</xdr:rowOff>
    </xdr:from>
    <xdr:to>
      <xdr:col>7</xdr:col>
      <xdr:colOff>515449</xdr:colOff>
      <xdr:row>37</xdr:row>
      <xdr:rowOff>171911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D4072C5-FD12-2C10-40B5-FD1855D48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3981450"/>
          <a:ext cx="7878274" cy="330563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</xdr:col>
      <xdr:colOff>619954</xdr:colOff>
      <xdr:row>5</xdr:row>
      <xdr:rowOff>75590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8FB579-8444-4BFC-BEA4-5B599FD0EC6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428625"/>
          <a:ext cx="619954" cy="523265"/>
        </a:xfrm>
        <a:prstGeom prst="rect">
          <a:avLst/>
        </a:prstGeom>
      </xdr:spPr>
    </xdr:pic>
    <xdr:clientData/>
  </xdr:twoCellAnchor>
  <xdr:twoCellAnchor>
    <xdr:from>
      <xdr:col>12</xdr:col>
      <xdr:colOff>1504950</xdr:colOff>
      <xdr:row>2</xdr:row>
      <xdr:rowOff>76200</xdr:rowOff>
    </xdr:from>
    <xdr:to>
      <xdr:col>13</xdr:col>
      <xdr:colOff>591379</xdr:colOff>
      <xdr:row>5</xdr:row>
      <xdr:rowOff>151790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D5BF9926-167E-4774-9336-8F5F318B8B2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05950" y="533400"/>
          <a:ext cx="619954" cy="647090"/>
        </a:xfrm>
        <a:prstGeom prst="rect">
          <a:avLst/>
        </a:prstGeom>
      </xdr:spPr>
    </xdr:pic>
    <xdr:clientData/>
  </xdr:twoCellAnchor>
  <xdr:twoCellAnchor>
    <xdr:from>
      <xdr:col>23</xdr:col>
      <xdr:colOff>723900</xdr:colOff>
      <xdr:row>2</xdr:row>
      <xdr:rowOff>171450</xdr:rowOff>
    </xdr:from>
    <xdr:to>
      <xdr:col>24</xdr:col>
      <xdr:colOff>505654</xdr:colOff>
      <xdr:row>6</xdr:row>
      <xdr:rowOff>56540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C215462E-B2B6-406E-8598-5CD7C6687FD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92700" y="628650"/>
          <a:ext cx="619954" cy="647090"/>
        </a:xfrm>
        <a:prstGeom prst="rect">
          <a:avLst/>
        </a:prstGeom>
      </xdr:spPr>
    </xdr:pic>
    <xdr:clientData/>
  </xdr:twoCellAnchor>
  <xdr:twoCellAnchor>
    <xdr:from>
      <xdr:col>18</xdr:col>
      <xdr:colOff>609600</xdr:colOff>
      <xdr:row>4</xdr:row>
      <xdr:rowOff>123826</xdr:rowOff>
    </xdr:from>
    <xdr:to>
      <xdr:col>19</xdr:col>
      <xdr:colOff>171450</xdr:colOff>
      <xdr:row>6</xdr:row>
      <xdr:rowOff>47626</xdr:rowOff>
    </xdr:to>
    <xdr:sp macro="" textlink="">
      <xdr:nvSpPr>
        <xdr:cNvPr id="5" name="Abrir llave 4">
          <a:extLst>
            <a:ext uri="{FF2B5EF4-FFF2-40B4-BE49-F238E27FC236}">
              <a16:creationId xmlns:a16="http://schemas.microsoft.com/office/drawing/2014/main" id="{F4F9DAD4-A5B7-3B55-79BA-F7D7D7380201}"/>
            </a:ext>
          </a:extLst>
        </xdr:cNvPr>
        <xdr:cNvSpPr/>
      </xdr:nvSpPr>
      <xdr:spPr>
        <a:xfrm rot="5400000">
          <a:off x="14382750" y="914401"/>
          <a:ext cx="304800" cy="400050"/>
        </a:xfrm>
        <a:prstGeom prst="leftBrac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18</xdr:col>
      <xdr:colOff>581025</xdr:colOff>
      <xdr:row>3</xdr:row>
      <xdr:rowOff>114300</xdr:rowOff>
    </xdr:from>
    <xdr:to>
      <xdr:col>19</xdr:col>
      <xdr:colOff>266773</xdr:colOff>
      <xdr:row>4</xdr:row>
      <xdr:rowOff>133379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169C3C5-CBA5-7955-0430-EF42B8A47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06550" y="762000"/>
          <a:ext cx="523948" cy="209579"/>
        </a:xfrm>
        <a:prstGeom prst="rect">
          <a:avLst/>
        </a:prstGeom>
      </xdr:spPr>
    </xdr:pic>
    <xdr:clientData/>
  </xdr:twoCellAnchor>
  <xdr:twoCellAnchor>
    <xdr:from>
      <xdr:col>27</xdr:col>
      <xdr:colOff>171450</xdr:colOff>
      <xdr:row>5</xdr:row>
      <xdr:rowOff>104775</xdr:rowOff>
    </xdr:from>
    <xdr:to>
      <xdr:col>30</xdr:col>
      <xdr:colOff>628650</xdr:colOff>
      <xdr:row>6</xdr:row>
      <xdr:rowOff>219075</xdr:rowOff>
    </xdr:to>
    <xdr:sp macro="" textlink="">
      <xdr:nvSpPr>
        <xdr:cNvPr id="8" name="Abrir llave 7">
          <a:extLst>
            <a:ext uri="{FF2B5EF4-FFF2-40B4-BE49-F238E27FC236}">
              <a16:creationId xmlns:a16="http://schemas.microsoft.com/office/drawing/2014/main" id="{02BF383A-57A7-4FF0-9749-4BB69CFA5705}"/>
            </a:ext>
          </a:extLst>
        </xdr:cNvPr>
        <xdr:cNvSpPr/>
      </xdr:nvSpPr>
      <xdr:spPr>
        <a:xfrm rot="5400000">
          <a:off x="21926550" y="-200025"/>
          <a:ext cx="304800" cy="2971800"/>
        </a:xfrm>
        <a:prstGeom prst="leftBrac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1</xdr:col>
      <xdr:colOff>785970</xdr:colOff>
      <xdr:row>8</xdr:row>
      <xdr:rowOff>368300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2BD33828-18B9-4557-B796-0019163F3F5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4875" y="38100"/>
          <a:ext cx="785970" cy="796925"/>
        </a:xfrm>
        <a:prstGeom prst="rect">
          <a:avLst/>
        </a:prstGeom>
      </xdr:spPr>
    </xdr:pic>
    <xdr:clientData/>
  </xdr:twoCellAnchor>
  <xdr:twoCellAnchor>
    <xdr:from>
      <xdr:col>6</xdr:col>
      <xdr:colOff>647700</xdr:colOff>
      <xdr:row>8</xdr:row>
      <xdr:rowOff>66675</xdr:rowOff>
    </xdr:from>
    <xdr:to>
      <xdr:col>7</xdr:col>
      <xdr:colOff>209550</xdr:colOff>
      <xdr:row>9</xdr:row>
      <xdr:rowOff>180975</xdr:rowOff>
    </xdr:to>
    <xdr:sp macro="" textlink="">
      <xdr:nvSpPr>
        <xdr:cNvPr id="4" name="Abrir llave 3">
          <a:extLst>
            <a:ext uri="{FF2B5EF4-FFF2-40B4-BE49-F238E27FC236}">
              <a16:creationId xmlns:a16="http://schemas.microsoft.com/office/drawing/2014/main" id="{1DFF1636-2597-412D-9A97-61021C81416D}"/>
            </a:ext>
          </a:extLst>
        </xdr:cNvPr>
        <xdr:cNvSpPr/>
      </xdr:nvSpPr>
      <xdr:spPr>
        <a:xfrm rot="5400000">
          <a:off x="5724525" y="1666875"/>
          <a:ext cx="304800" cy="400050"/>
        </a:xfrm>
        <a:prstGeom prst="leftBrac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409576</xdr:colOff>
      <xdr:row>6</xdr:row>
      <xdr:rowOff>171450</xdr:rowOff>
    </xdr:from>
    <xdr:to>
      <xdr:col>9</xdr:col>
      <xdr:colOff>342901</xdr:colOff>
      <xdr:row>8</xdr:row>
      <xdr:rowOff>28575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254DF492-3FB2-C62E-0C60-B5AA1227F05C}"/>
            </a:ext>
          </a:extLst>
        </xdr:cNvPr>
        <xdr:cNvSpPr txBox="1"/>
      </xdr:nvSpPr>
      <xdr:spPr>
        <a:xfrm>
          <a:off x="4600576" y="1438275"/>
          <a:ext cx="266700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Variación mensual</a:t>
          </a:r>
          <a:r>
            <a:rPr lang="en-US" sz="1100" baseline="0"/>
            <a:t> entre julio y junio 2026</a:t>
          </a:r>
          <a:endParaRPr lang="en-US" sz="1100"/>
        </a:p>
      </xdr:txBody>
    </xdr:sp>
    <xdr:clientData/>
  </xdr:twoCellAnchor>
  <xdr:twoCellAnchor>
    <xdr:from>
      <xdr:col>19</xdr:col>
      <xdr:colOff>609600</xdr:colOff>
      <xdr:row>7</xdr:row>
      <xdr:rowOff>133350</xdr:rowOff>
    </xdr:from>
    <xdr:to>
      <xdr:col>20</xdr:col>
      <xdr:colOff>171450</xdr:colOff>
      <xdr:row>9</xdr:row>
      <xdr:rowOff>57150</xdr:rowOff>
    </xdr:to>
    <xdr:sp macro="" textlink="">
      <xdr:nvSpPr>
        <xdr:cNvPr id="2" name="Abrir llave 1">
          <a:extLst>
            <a:ext uri="{FF2B5EF4-FFF2-40B4-BE49-F238E27FC236}">
              <a16:creationId xmlns:a16="http://schemas.microsoft.com/office/drawing/2014/main" id="{DC4F071A-905A-45F5-87DB-28C0A74A9A6A}"/>
            </a:ext>
          </a:extLst>
        </xdr:cNvPr>
        <xdr:cNvSpPr/>
      </xdr:nvSpPr>
      <xdr:spPr>
        <a:xfrm rot="5400000">
          <a:off x="15963900" y="1543050"/>
          <a:ext cx="304800" cy="400050"/>
        </a:xfrm>
        <a:prstGeom prst="leftBrac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414337</xdr:colOff>
      <xdr:row>6</xdr:row>
      <xdr:rowOff>47624</xdr:rowOff>
    </xdr:from>
    <xdr:to>
      <xdr:col>20</xdr:col>
      <xdr:colOff>371475</xdr:colOff>
      <xdr:row>7</xdr:row>
      <xdr:rowOff>133349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7D2E9E7F-0E2F-A7DF-F6A8-F17040A658A3}"/>
            </a:ext>
          </a:extLst>
        </xdr:cNvPr>
        <xdr:cNvSpPr txBox="1"/>
      </xdr:nvSpPr>
      <xdr:spPr>
        <a:xfrm>
          <a:off x="15721012" y="1314449"/>
          <a:ext cx="795338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/>
            <a:t>2025</a:t>
          </a:r>
        </a:p>
      </xdr:txBody>
    </xdr:sp>
    <xdr:clientData/>
  </xdr:twoCellAnchor>
  <xdr:twoCellAnchor>
    <xdr:from>
      <xdr:col>31</xdr:col>
      <xdr:colOff>657225</xdr:colOff>
      <xdr:row>8</xdr:row>
      <xdr:rowOff>133350</xdr:rowOff>
    </xdr:from>
    <xdr:to>
      <xdr:col>32</xdr:col>
      <xdr:colOff>219075</xdr:colOff>
      <xdr:row>10</xdr:row>
      <xdr:rowOff>9525</xdr:rowOff>
    </xdr:to>
    <xdr:sp macro="" textlink="">
      <xdr:nvSpPr>
        <xdr:cNvPr id="8" name="Abrir llave 7">
          <a:extLst>
            <a:ext uri="{FF2B5EF4-FFF2-40B4-BE49-F238E27FC236}">
              <a16:creationId xmlns:a16="http://schemas.microsoft.com/office/drawing/2014/main" id="{EB5857C7-C7D4-4BCA-951E-42F489D324D1}"/>
            </a:ext>
          </a:extLst>
        </xdr:cNvPr>
        <xdr:cNvSpPr/>
      </xdr:nvSpPr>
      <xdr:spPr>
        <a:xfrm rot="5400000">
          <a:off x="25450800" y="1733550"/>
          <a:ext cx="304800" cy="400050"/>
        </a:xfrm>
        <a:prstGeom prst="leftBrac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500062</xdr:colOff>
      <xdr:row>0</xdr:row>
      <xdr:rowOff>28575</xdr:rowOff>
    </xdr:from>
    <xdr:to>
      <xdr:col>11</xdr:col>
      <xdr:colOff>738187</xdr:colOff>
      <xdr:row>14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29653E1-55AD-A96F-CC98-600B3643D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119062</xdr:colOff>
      <xdr:row>22</xdr:row>
      <xdr:rowOff>161925</xdr:rowOff>
    </xdr:from>
    <xdr:to>
      <xdr:col>8</xdr:col>
      <xdr:colOff>466725</xdr:colOff>
      <xdr:row>41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7859D23-61D6-491F-3C6A-D0873E6369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121228</xdr:colOff>
      <xdr:row>44</xdr:row>
      <xdr:rowOff>69274</xdr:rowOff>
    </xdr:from>
    <xdr:to>
      <xdr:col>11</xdr:col>
      <xdr:colOff>749803</xdr:colOff>
      <xdr:row>56</xdr:row>
      <xdr:rowOff>32342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10336DD-9032-9F37-9052-F7A67A38F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49933" y="8442615"/>
          <a:ext cx="5668166" cy="2162477"/>
        </a:xfrm>
        <a:prstGeom prst="rect">
          <a:avLst/>
        </a:prstGeom>
      </xdr:spPr>
    </xdr:pic>
    <xdr:clientData/>
  </xdr:twoCellAnchor>
  <xdr:twoCellAnchor editAs="oneCell">
    <xdr:from>
      <xdr:col>5</xdr:col>
      <xdr:colOff>406977</xdr:colOff>
      <xdr:row>58</xdr:row>
      <xdr:rowOff>138545</xdr:rowOff>
    </xdr:from>
    <xdr:to>
      <xdr:col>10</xdr:col>
      <xdr:colOff>303640</xdr:colOff>
      <xdr:row>67</xdr:row>
      <xdr:rowOff>17531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8A95FBA-4171-DC31-D329-F992A9C9D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35682" y="11083636"/>
          <a:ext cx="4096322" cy="1524213"/>
        </a:xfrm>
        <a:prstGeom prst="rect">
          <a:avLst/>
        </a:prstGeom>
      </xdr:spPr>
    </xdr:pic>
    <xdr:clientData/>
  </xdr:twoCellAnchor>
  <xdr:twoCellAnchor editAs="oneCell">
    <xdr:from>
      <xdr:col>5</xdr:col>
      <xdr:colOff>363681</xdr:colOff>
      <xdr:row>68</xdr:row>
      <xdr:rowOff>173182</xdr:rowOff>
    </xdr:from>
    <xdr:to>
      <xdr:col>10</xdr:col>
      <xdr:colOff>269870</xdr:colOff>
      <xdr:row>77</xdr:row>
      <xdr:rowOff>5403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1BB0C38-2233-4C20-E2F8-95E8C6352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92386" y="12945341"/>
          <a:ext cx="4105848" cy="1486107"/>
        </a:xfrm>
        <a:prstGeom prst="rect">
          <a:avLst/>
        </a:prstGeom>
      </xdr:spPr>
    </xdr:pic>
    <xdr:clientData/>
  </xdr:twoCellAnchor>
  <xdr:twoCellAnchor editAs="oneCell">
    <xdr:from>
      <xdr:col>4</xdr:col>
      <xdr:colOff>242456</xdr:colOff>
      <xdr:row>81</xdr:row>
      <xdr:rowOff>155863</xdr:rowOff>
    </xdr:from>
    <xdr:to>
      <xdr:col>7</xdr:col>
      <xdr:colOff>363682</xdr:colOff>
      <xdr:row>94</xdr:row>
      <xdr:rowOff>124381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B922D83-0ECC-23A2-66E8-2288F06FA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05501" y="15387204"/>
          <a:ext cx="3212522" cy="2375745"/>
        </a:xfrm>
        <a:prstGeom prst="rect">
          <a:avLst/>
        </a:prstGeom>
      </xdr:spPr>
    </xdr:pic>
    <xdr:clientData/>
  </xdr:twoCellAnchor>
  <xdr:twoCellAnchor>
    <xdr:from>
      <xdr:col>5</xdr:col>
      <xdr:colOff>372341</xdr:colOff>
      <xdr:row>139</xdr:row>
      <xdr:rowOff>865</xdr:rowOff>
    </xdr:from>
    <xdr:to>
      <xdr:col>11</xdr:col>
      <xdr:colOff>701386</xdr:colOff>
      <xdr:row>154</xdr:row>
      <xdr:rowOff>7793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9CFCB368-01C4-650D-78D3-4A70F21251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220806</xdr:colOff>
      <xdr:row>171</xdr:row>
      <xdr:rowOff>78797</xdr:rowOff>
    </xdr:from>
    <xdr:to>
      <xdr:col>3</xdr:col>
      <xdr:colOff>255442</xdr:colOff>
      <xdr:row>186</xdr:row>
      <xdr:rowOff>94383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4622266D-EB03-9C21-3DCB-5AEBBB3341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4</xdr:col>
      <xdr:colOff>233796</xdr:colOff>
      <xdr:row>157</xdr:row>
      <xdr:rowOff>8659</xdr:rowOff>
    </xdr:from>
    <xdr:to>
      <xdr:col>9</xdr:col>
      <xdr:colOff>216274</xdr:colOff>
      <xdr:row>174</xdr:row>
      <xdr:rowOff>121679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79D256B-573A-1C71-48F5-9C2C181C3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896841" y="29059909"/>
          <a:ext cx="4753638" cy="3238952"/>
        </a:xfrm>
        <a:prstGeom prst="rect">
          <a:avLst/>
        </a:prstGeom>
      </xdr:spPr>
    </xdr:pic>
    <xdr:clientData/>
  </xdr:twoCellAnchor>
  <xdr:twoCellAnchor editAs="oneCell">
    <xdr:from>
      <xdr:col>5</xdr:col>
      <xdr:colOff>337705</xdr:colOff>
      <xdr:row>113</xdr:row>
      <xdr:rowOff>155863</xdr:rowOff>
    </xdr:from>
    <xdr:to>
      <xdr:col>13</xdr:col>
      <xdr:colOff>219996</xdr:colOff>
      <xdr:row>139</xdr:row>
      <xdr:rowOff>29217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7E2B5A2E-20E9-C8ED-D3EC-E3D7866ED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641523" y="21353318"/>
          <a:ext cx="6601746" cy="4601217"/>
        </a:xfrm>
        <a:prstGeom prst="rect">
          <a:avLst/>
        </a:prstGeom>
      </xdr:spPr>
    </xdr:pic>
    <xdr:clientData/>
  </xdr:twoCellAnchor>
  <xdr:twoCellAnchor>
    <xdr:from>
      <xdr:col>2</xdr:col>
      <xdr:colOff>307398</xdr:colOff>
      <xdr:row>237</xdr:row>
      <xdr:rowOff>174047</xdr:rowOff>
    </xdr:from>
    <xdr:to>
      <xdr:col>5</xdr:col>
      <xdr:colOff>480580</xdr:colOff>
      <xdr:row>253</xdr:row>
      <xdr:rowOff>7792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E7ED8760-18D6-2839-C828-30584414CB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5</xdr:col>
      <xdr:colOff>320386</xdr:colOff>
      <xdr:row>218</xdr:row>
      <xdr:rowOff>69273</xdr:rowOff>
    </xdr:from>
    <xdr:to>
      <xdr:col>13</xdr:col>
      <xdr:colOff>374151</xdr:colOff>
      <xdr:row>236</xdr:row>
      <xdr:rowOff>83588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18671089-1843-4DF5-9505-ED43AC5D4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680613" y="40446614"/>
          <a:ext cx="6773220" cy="32961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"/>
  <sheetViews>
    <sheetView showGridLines="0" topLeftCell="D47" zoomScaleNormal="100" workbookViewId="0">
      <selection activeCell="G61" sqref="G61"/>
    </sheetView>
  </sheetViews>
  <sheetFormatPr baseColWidth="10" defaultColWidth="9" defaultRowHeight="14"/>
  <cols>
    <col min="1" max="1" width="28" customWidth="1"/>
    <col min="2" max="3" width="20" customWidth="1"/>
    <col min="6" max="6" width="24.58203125" customWidth="1"/>
    <col min="7" max="7" width="57.33203125" bestFit="1" customWidth="1"/>
    <col min="8" max="8" width="15.83203125" customWidth="1"/>
    <col min="9" max="9" width="20.08203125" customWidth="1"/>
  </cols>
  <sheetData>
    <row r="1" spans="1:9" ht="26.15" customHeight="1">
      <c r="A1" s="179" t="s">
        <v>0</v>
      </c>
      <c r="B1" s="179"/>
      <c r="C1" s="179"/>
    </row>
    <row r="2" spans="1:9" ht="22" customHeight="1">
      <c r="A2" s="1" t="s">
        <v>1</v>
      </c>
      <c r="B2" s="1" t="s">
        <v>2</v>
      </c>
      <c r="C2" s="1" t="s">
        <v>3</v>
      </c>
    </row>
    <row r="3" spans="1:9" ht="22" customHeight="1">
      <c r="A3" s="2" t="s">
        <v>4</v>
      </c>
      <c r="B3" s="3" t="s">
        <v>5</v>
      </c>
      <c r="C3" s="4" t="s">
        <v>6</v>
      </c>
    </row>
    <row r="4" spans="1:9" ht="22" customHeight="1">
      <c r="A4" s="2" t="s">
        <v>7</v>
      </c>
      <c r="B4" s="5" t="s">
        <v>6</v>
      </c>
      <c r="C4" s="4" t="s">
        <v>6</v>
      </c>
    </row>
    <row r="5" spans="1:9" ht="22" customHeight="1">
      <c r="A5" s="2" t="s">
        <v>8</v>
      </c>
      <c r="B5" s="5" t="s">
        <v>6</v>
      </c>
      <c r="C5" s="4" t="s">
        <v>6</v>
      </c>
    </row>
    <row r="6" spans="1:9" ht="22" customHeight="1">
      <c r="A6" s="2" t="s">
        <v>9</v>
      </c>
      <c r="B6" s="5" t="s">
        <v>6</v>
      </c>
      <c r="C6" s="4" t="s">
        <v>6</v>
      </c>
    </row>
    <row r="7" spans="1:9" ht="22" customHeight="1">
      <c r="A7" s="2" t="s">
        <v>24</v>
      </c>
      <c r="B7" s="5" t="s">
        <v>6</v>
      </c>
      <c r="C7" s="4" t="s">
        <v>6</v>
      </c>
    </row>
    <row r="8" spans="1:9" ht="22" customHeight="1">
      <c r="A8" s="2" t="s">
        <v>10</v>
      </c>
      <c r="B8" s="5" t="s">
        <v>6</v>
      </c>
      <c r="C8" s="4" t="s">
        <v>6</v>
      </c>
    </row>
    <row r="9" spans="1:9" ht="22" customHeight="1" thickBot="1">
      <c r="A9" s="2" t="s">
        <v>11</v>
      </c>
      <c r="B9" s="5" t="s">
        <v>6</v>
      </c>
      <c r="C9" s="4" t="s">
        <v>6</v>
      </c>
    </row>
    <row r="10" spans="1:9" ht="37.5" customHeight="1" thickBot="1">
      <c r="F10" s="115" t="s">
        <v>1</v>
      </c>
      <c r="G10" s="116" t="s">
        <v>184</v>
      </c>
      <c r="H10" s="116" t="s">
        <v>2</v>
      </c>
      <c r="I10" s="117" t="s">
        <v>3</v>
      </c>
    </row>
    <row r="11" spans="1:9" ht="15.5">
      <c r="F11" s="96" t="s">
        <v>7</v>
      </c>
      <c r="G11" s="180" t="s">
        <v>221</v>
      </c>
      <c r="H11" s="180"/>
      <c r="I11" s="180"/>
    </row>
    <row r="12" spans="1:9" ht="18.5">
      <c r="A12" s="179" t="s">
        <v>0</v>
      </c>
      <c r="B12" s="179"/>
      <c r="C12" s="179"/>
      <c r="F12" s="181" t="s">
        <v>8</v>
      </c>
      <c r="G12" s="91" t="s">
        <v>174</v>
      </c>
      <c r="H12" s="92" t="s">
        <v>6</v>
      </c>
      <c r="I12" s="93" t="s">
        <v>6</v>
      </c>
    </row>
    <row r="13" spans="1:9" ht="14.5">
      <c r="A13" s="1" t="s">
        <v>1</v>
      </c>
      <c r="B13" s="1" t="s">
        <v>2</v>
      </c>
      <c r="C13" s="1" t="s">
        <v>3</v>
      </c>
      <c r="F13" s="182"/>
      <c r="G13" t="s">
        <v>175</v>
      </c>
      <c r="H13" s="94" t="s">
        <v>6</v>
      </c>
      <c r="I13" s="95" t="s">
        <v>6</v>
      </c>
    </row>
    <row r="14" spans="1:9" ht="22" customHeight="1">
      <c r="A14" s="2" t="s">
        <v>7</v>
      </c>
      <c r="B14" s="3" t="s">
        <v>6</v>
      </c>
      <c r="C14" s="4" t="s">
        <v>6</v>
      </c>
      <c r="F14" s="182"/>
      <c r="G14" t="s">
        <v>176</v>
      </c>
      <c r="H14" s="94" t="s">
        <v>6</v>
      </c>
      <c r="I14" s="95" t="s">
        <v>6</v>
      </c>
    </row>
    <row r="15" spans="1:9" ht="22" customHeight="1">
      <c r="A15" s="2" t="s">
        <v>8</v>
      </c>
      <c r="B15" s="3" t="s">
        <v>6</v>
      </c>
      <c r="C15" s="4" t="s">
        <v>6</v>
      </c>
      <c r="F15" s="182"/>
      <c r="G15" t="s">
        <v>177</v>
      </c>
      <c r="H15" s="94" t="s">
        <v>6</v>
      </c>
      <c r="I15" s="95" t="s">
        <v>6</v>
      </c>
    </row>
    <row r="16" spans="1:9" ht="22" customHeight="1">
      <c r="A16" s="2" t="s">
        <v>9</v>
      </c>
      <c r="B16" s="3" t="s">
        <v>6</v>
      </c>
      <c r="C16" s="4" t="s">
        <v>6</v>
      </c>
      <c r="F16" s="182"/>
      <c r="G16" t="s">
        <v>178</v>
      </c>
      <c r="H16" s="94" t="s">
        <v>6</v>
      </c>
      <c r="I16" s="95" t="s">
        <v>6</v>
      </c>
    </row>
    <row r="17" spans="1:9" ht="22" customHeight="1">
      <c r="A17" s="2" t="s">
        <v>10</v>
      </c>
      <c r="B17" s="3" t="s">
        <v>6</v>
      </c>
      <c r="C17" s="4" t="s">
        <v>6</v>
      </c>
      <c r="F17" s="182"/>
      <c r="G17" t="s">
        <v>179</v>
      </c>
      <c r="H17" s="94" t="s">
        <v>6</v>
      </c>
      <c r="I17" s="95" t="s">
        <v>6</v>
      </c>
    </row>
    <row r="18" spans="1:9" ht="22" customHeight="1">
      <c r="A18" s="2" t="s">
        <v>11</v>
      </c>
      <c r="B18" s="3" t="s">
        <v>6</v>
      </c>
      <c r="C18" s="4" t="s">
        <v>6</v>
      </c>
      <c r="F18" s="182"/>
      <c r="G18" s="102" t="s">
        <v>415</v>
      </c>
      <c r="H18" s="94" t="s">
        <v>6</v>
      </c>
      <c r="I18" s="95" t="s">
        <v>6</v>
      </c>
    </row>
    <row r="19" spans="1:9" ht="15" customHeight="1">
      <c r="F19" s="182"/>
      <c r="G19" s="102" t="s">
        <v>180</v>
      </c>
      <c r="H19" s="94" t="s">
        <v>6</v>
      </c>
      <c r="I19" s="95" t="s">
        <v>6</v>
      </c>
    </row>
    <row r="20" spans="1:9">
      <c r="F20" s="182"/>
      <c r="G20" s="98" t="s">
        <v>414</v>
      </c>
      <c r="H20" s="94"/>
      <c r="I20" s="95"/>
    </row>
    <row r="21" spans="1:9" ht="15" customHeight="1">
      <c r="F21" s="182"/>
      <c r="G21" s="102" t="s">
        <v>206</v>
      </c>
      <c r="H21" s="94" t="s">
        <v>6</v>
      </c>
      <c r="I21" s="95" t="s">
        <v>6</v>
      </c>
    </row>
    <row r="22" spans="1:9" ht="15" customHeight="1">
      <c r="F22" s="182"/>
      <c r="G22" s="102" t="s">
        <v>182</v>
      </c>
      <c r="H22" s="94" t="s">
        <v>6</v>
      </c>
      <c r="I22" s="95" t="s">
        <v>6</v>
      </c>
    </row>
    <row r="23" spans="1:9" ht="15.75" customHeight="1" thickBot="1">
      <c r="F23" s="183"/>
      <c r="G23" t="s">
        <v>207</v>
      </c>
      <c r="H23" s="94" t="s">
        <v>6</v>
      </c>
      <c r="I23" s="95" t="s">
        <v>6</v>
      </c>
    </row>
    <row r="24" spans="1:9" ht="16" thickBot="1">
      <c r="F24" s="97" t="s">
        <v>181</v>
      </c>
      <c r="G24" s="97" t="s">
        <v>235</v>
      </c>
      <c r="H24" s="115" t="s">
        <v>2</v>
      </c>
      <c r="I24" s="117" t="s">
        <v>3</v>
      </c>
    </row>
    <row r="25" spans="1:9">
      <c r="F25" s="98"/>
      <c r="G25" s="102" t="s">
        <v>222</v>
      </c>
      <c r="H25" s="113" t="s">
        <v>6</v>
      </c>
      <c r="I25" s="114" t="s">
        <v>6</v>
      </c>
    </row>
    <row r="26" spans="1:9">
      <c r="F26" s="98"/>
      <c r="G26" s="102" t="s">
        <v>223</v>
      </c>
      <c r="H26" s="113" t="s">
        <v>6</v>
      </c>
      <c r="I26" s="114" t="s">
        <v>6</v>
      </c>
    </row>
    <row r="27" spans="1:9">
      <c r="F27" s="98"/>
      <c r="G27" s="102" t="s">
        <v>227</v>
      </c>
      <c r="H27" s="113" t="s">
        <v>6</v>
      </c>
      <c r="I27" s="114" t="s">
        <v>6</v>
      </c>
    </row>
    <row r="28" spans="1:9">
      <c r="F28" s="98"/>
      <c r="G28" s="102" t="s">
        <v>225</v>
      </c>
      <c r="H28" s="113" t="s">
        <v>6</v>
      </c>
      <c r="I28" s="114" t="s">
        <v>6</v>
      </c>
    </row>
    <row r="29" spans="1:9">
      <c r="F29" s="98"/>
      <c r="G29" s="102" t="s">
        <v>228</v>
      </c>
      <c r="H29" s="113" t="s">
        <v>6</v>
      </c>
      <c r="I29" s="114" t="s">
        <v>6</v>
      </c>
    </row>
    <row r="30" spans="1:9">
      <c r="F30" s="98"/>
      <c r="G30" s="102" t="s">
        <v>229</v>
      </c>
      <c r="H30" s="113" t="s">
        <v>6</v>
      </c>
      <c r="I30" s="114" t="s">
        <v>6</v>
      </c>
    </row>
    <row r="31" spans="1:9">
      <c r="F31" s="98"/>
      <c r="G31" s="102" t="s">
        <v>230</v>
      </c>
      <c r="H31" s="113" t="s">
        <v>6</v>
      </c>
      <c r="I31" s="114" t="s">
        <v>6</v>
      </c>
    </row>
    <row r="32" spans="1:9">
      <c r="F32" s="98"/>
      <c r="G32" s="102" t="s">
        <v>231</v>
      </c>
      <c r="H32" s="113" t="s">
        <v>6</v>
      </c>
      <c r="I32" s="114" t="s">
        <v>6</v>
      </c>
    </row>
    <row r="33" spans="6:9">
      <c r="F33" s="98"/>
      <c r="G33" s="102" t="s">
        <v>232</v>
      </c>
      <c r="H33" s="113" t="s">
        <v>6</v>
      </c>
      <c r="I33" s="114" t="s">
        <v>6</v>
      </c>
    </row>
    <row r="34" spans="6:9">
      <c r="F34" s="98"/>
      <c r="G34" s="98" t="s">
        <v>234</v>
      </c>
      <c r="I34" s="112"/>
    </row>
    <row r="35" spans="6:9" ht="14.25" customHeight="1">
      <c r="F35" s="98"/>
      <c r="G35" s="102" t="s">
        <v>224</v>
      </c>
      <c r="H35" s="113" t="s">
        <v>6</v>
      </c>
      <c r="I35" s="114" t="s">
        <v>6</v>
      </c>
    </row>
    <row r="36" spans="6:9">
      <c r="F36" s="98"/>
      <c r="G36" s="102" t="s">
        <v>208</v>
      </c>
      <c r="H36" s="113" t="s">
        <v>6</v>
      </c>
      <c r="I36" s="114" t="s">
        <v>6</v>
      </c>
    </row>
    <row r="37" spans="6:9">
      <c r="F37" s="98"/>
      <c r="G37" s="102" t="s">
        <v>226</v>
      </c>
      <c r="H37" s="113" t="s">
        <v>6</v>
      </c>
      <c r="I37" s="114" t="s">
        <v>6</v>
      </c>
    </row>
    <row r="38" spans="6:9">
      <c r="F38" s="98"/>
      <c r="G38" s="102" t="s">
        <v>236</v>
      </c>
      <c r="H38" s="113" t="s">
        <v>6</v>
      </c>
      <c r="I38" s="114" t="s">
        <v>6</v>
      </c>
    </row>
    <row r="39" spans="6:9">
      <c r="F39" s="98"/>
      <c r="G39" s="102" t="s">
        <v>209</v>
      </c>
      <c r="H39" s="113" t="s">
        <v>6</v>
      </c>
      <c r="I39" s="114" t="s">
        <v>6</v>
      </c>
    </row>
    <row r="40" spans="6:9">
      <c r="F40" s="98"/>
      <c r="G40" s="98" t="s">
        <v>237</v>
      </c>
      <c r="I40" s="112"/>
    </row>
    <row r="41" spans="6:9">
      <c r="F41" s="98"/>
      <c r="G41" s="98" t="s">
        <v>413</v>
      </c>
      <c r="H41" s="113" t="s">
        <v>6</v>
      </c>
      <c r="I41" s="114" t="s">
        <v>6</v>
      </c>
    </row>
    <row r="42" spans="6:9">
      <c r="F42" s="111"/>
      <c r="G42" s="98" t="s">
        <v>233</v>
      </c>
      <c r="H42" s="113" t="s">
        <v>5</v>
      </c>
      <c r="I42" s="114" t="s">
        <v>6</v>
      </c>
    </row>
    <row r="43" spans="6:9" ht="14.5" thickBot="1">
      <c r="F43" s="96" t="s">
        <v>10</v>
      </c>
      <c r="G43" s="110" t="s">
        <v>199</v>
      </c>
      <c r="H43" s="104" t="s">
        <v>6</v>
      </c>
      <c r="I43" s="104" t="s">
        <v>6</v>
      </c>
    </row>
    <row r="44" spans="6:9" ht="16" thickBot="1">
      <c r="F44" s="184" t="s">
        <v>11</v>
      </c>
      <c r="H44" s="175" t="s">
        <v>2</v>
      </c>
      <c r="I44" s="117" t="s">
        <v>3</v>
      </c>
    </row>
    <row r="45" spans="6:9">
      <c r="F45" s="185"/>
      <c r="G45" t="s">
        <v>4</v>
      </c>
      <c r="H45" s="92" t="s">
        <v>5</v>
      </c>
      <c r="I45" s="93" t="s">
        <v>6</v>
      </c>
    </row>
    <row r="46" spans="6:9">
      <c r="F46" s="185"/>
      <c r="G46" t="s">
        <v>186</v>
      </c>
      <c r="H46" s="94" t="s">
        <v>185</v>
      </c>
      <c r="I46" s="95" t="s">
        <v>6</v>
      </c>
    </row>
    <row r="47" spans="6:9">
      <c r="F47" s="185"/>
      <c r="G47" t="s">
        <v>187</v>
      </c>
      <c r="H47" s="94" t="s">
        <v>6</v>
      </c>
      <c r="I47" s="95" t="s">
        <v>6</v>
      </c>
    </row>
    <row r="48" spans="6:9">
      <c r="F48" s="185"/>
      <c r="G48" t="s">
        <v>203</v>
      </c>
      <c r="H48" s="94" t="s">
        <v>6</v>
      </c>
      <c r="I48" s="95" t="s">
        <v>6</v>
      </c>
    </row>
    <row r="49" spans="6:9">
      <c r="F49" s="185"/>
      <c r="G49" t="s">
        <v>204</v>
      </c>
      <c r="H49" s="94" t="s">
        <v>5</v>
      </c>
      <c r="I49" s="95" t="s">
        <v>6</v>
      </c>
    </row>
    <row r="50" spans="6:9">
      <c r="F50" s="185"/>
      <c r="G50" t="s">
        <v>205</v>
      </c>
      <c r="H50" s="94" t="s">
        <v>5</v>
      </c>
      <c r="I50" s="95" t="s">
        <v>6</v>
      </c>
    </row>
    <row r="51" spans="6:9">
      <c r="F51" s="185"/>
      <c r="G51" s="109" t="s">
        <v>183</v>
      </c>
      <c r="H51" s="94" t="s">
        <v>6</v>
      </c>
      <c r="I51" s="95" t="s">
        <v>6</v>
      </c>
    </row>
    <row r="52" spans="6:9">
      <c r="F52" s="185"/>
      <c r="G52" t="s">
        <v>196</v>
      </c>
      <c r="H52" s="94" t="s">
        <v>6</v>
      </c>
      <c r="I52" s="95" t="s">
        <v>6</v>
      </c>
    </row>
    <row r="53" spans="6:9">
      <c r="F53" s="185"/>
      <c r="G53" t="s">
        <v>197</v>
      </c>
      <c r="H53" s="94" t="s">
        <v>5</v>
      </c>
      <c r="I53" s="95" t="s">
        <v>6</v>
      </c>
    </row>
    <row r="54" spans="6:9">
      <c r="F54" s="185"/>
      <c r="G54" t="s">
        <v>198</v>
      </c>
      <c r="H54" s="94" t="s">
        <v>5</v>
      </c>
      <c r="I54" s="95" t="s">
        <v>6</v>
      </c>
    </row>
    <row r="55" spans="6:9">
      <c r="F55" s="185"/>
      <c r="G55" t="s">
        <v>194</v>
      </c>
      <c r="H55" s="94" t="s">
        <v>5</v>
      </c>
      <c r="I55" s="95" t="s">
        <v>6</v>
      </c>
    </row>
    <row r="56" spans="6:9">
      <c r="F56" s="185"/>
      <c r="G56" t="s">
        <v>192</v>
      </c>
      <c r="H56" s="94" t="s">
        <v>5</v>
      </c>
      <c r="I56" s="95" t="s">
        <v>6</v>
      </c>
    </row>
    <row r="57" spans="6:9">
      <c r="F57" s="185"/>
      <c r="G57" t="s">
        <v>193</v>
      </c>
      <c r="H57" s="94" t="s">
        <v>5</v>
      </c>
      <c r="I57" s="95" t="s">
        <v>6</v>
      </c>
    </row>
    <row r="58" spans="6:9">
      <c r="F58" s="185"/>
      <c r="G58" t="s">
        <v>200</v>
      </c>
      <c r="H58" s="94" t="s">
        <v>5</v>
      </c>
      <c r="I58" s="95" t="s">
        <v>6</v>
      </c>
    </row>
    <row r="59" spans="6:9">
      <c r="F59" s="185"/>
      <c r="G59" t="s">
        <v>201</v>
      </c>
      <c r="H59" s="94" t="s">
        <v>5</v>
      </c>
      <c r="I59" s="95" t="s">
        <v>6</v>
      </c>
    </row>
    <row r="60" spans="6:9">
      <c r="F60" s="185"/>
      <c r="G60" t="s">
        <v>202</v>
      </c>
      <c r="H60" s="94" t="s">
        <v>5</v>
      </c>
      <c r="I60" s="95" t="s">
        <v>6</v>
      </c>
    </row>
    <row r="61" spans="6:9">
      <c r="F61" s="185"/>
      <c r="G61" t="s">
        <v>191</v>
      </c>
      <c r="H61" s="94" t="s">
        <v>5</v>
      </c>
      <c r="I61" s="95" t="s">
        <v>6</v>
      </c>
    </row>
    <row r="62" spans="6:9">
      <c r="F62" s="185"/>
      <c r="G62" t="s">
        <v>195</v>
      </c>
      <c r="H62" s="94" t="s">
        <v>5</v>
      </c>
      <c r="I62" s="95" t="s">
        <v>6</v>
      </c>
    </row>
    <row r="63" spans="6:9">
      <c r="F63" s="185"/>
      <c r="G63" t="s">
        <v>188</v>
      </c>
      <c r="H63" s="94" t="s">
        <v>5</v>
      </c>
      <c r="I63" s="95" t="s">
        <v>6</v>
      </c>
    </row>
    <row r="64" spans="6:9">
      <c r="F64" s="185"/>
      <c r="G64" t="s">
        <v>189</v>
      </c>
      <c r="H64" s="94" t="s">
        <v>5</v>
      </c>
      <c r="I64" s="95" t="s">
        <v>6</v>
      </c>
    </row>
    <row r="65" spans="6:9">
      <c r="F65" s="185"/>
      <c r="G65" t="s">
        <v>190</v>
      </c>
      <c r="H65" s="94" t="s">
        <v>5</v>
      </c>
      <c r="I65" s="95" t="s">
        <v>6</v>
      </c>
    </row>
    <row r="66" spans="6:9">
      <c r="F66" s="186"/>
      <c r="G66" s="176" t="s">
        <v>239</v>
      </c>
      <c r="H66" s="177" t="s">
        <v>5</v>
      </c>
      <c r="I66" s="178" t="s">
        <v>6</v>
      </c>
    </row>
    <row r="67" spans="6:9">
      <c r="F67" s="89"/>
    </row>
  </sheetData>
  <mergeCells count="5">
    <mergeCell ref="A1:C1"/>
    <mergeCell ref="G11:I11"/>
    <mergeCell ref="A12:C12"/>
    <mergeCell ref="F12:F23"/>
    <mergeCell ref="F44:F6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37454-C2D9-41F9-9BA3-3DFA8F3FB4EF}">
  <dimension ref="A1:C17"/>
  <sheetViews>
    <sheetView showGridLines="0" zoomScale="120" zoomScaleNormal="120" workbookViewId="0">
      <selection activeCell="A6" sqref="A6"/>
    </sheetView>
  </sheetViews>
  <sheetFormatPr baseColWidth="10" defaultColWidth="9" defaultRowHeight="25" customHeight="1"/>
  <cols>
    <col min="1" max="1" width="70.33203125" customWidth="1"/>
    <col min="2" max="2" width="54.83203125" customWidth="1"/>
    <col min="3" max="3" width="20" customWidth="1"/>
  </cols>
  <sheetData>
    <row r="1" spans="1:3" ht="53.25" customHeight="1" thickBot="1">
      <c r="A1" s="187" t="s">
        <v>14</v>
      </c>
      <c r="B1" s="188"/>
      <c r="C1" s="9"/>
    </row>
    <row r="2" spans="1:3" ht="14.5">
      <c r="A2" s="105" t="s">
        <v>12</v>
      </c>
      <c r="B2" s="105" t="s">
        <v>13</v>
      </c>
      <c r="C2" s="6" t="s">
        <v>15</v>
      </c>
    </row>
    <row r="3" spans="1:3" ht="14.5">
      <c r="A3" s="106" t="s">
        <v>16</v>
      </c>
      <c r="B3" s="99" t="s">
        <v>21</v>
      </c>
      <c r="C3" s="8"/>
    </row>
    <row r="4" spans="1:3" ht="14.5">
      <c r="A4" s="106" t="s">
        <v>210</v>
      </c>
      <c r="B4" s="99" t="s">
        <v>22</v>
      </c>
      <c r="C4" s="8"/>
    </row>
    <row r="5" spans="1:3" ht="14.5">
      <c r="A5" s="106" t="s">
        <v>26</v>
      </c>
      <c r="B5" s="99" t="s">
        <v>23</v>
      </c>
      <c r="C5" s="8"/>
    </row>
    <row r="6" spans="1:3" ht="14.5">
      <c r="A6" s="106" t="s">
        <v>18</v>
      </c>
      <c r="B6" s="103" t="s">
        <v>27</v>
      </c>
      <c r="C6" s="8"/>
    </row>
    <row r="7" spans="1:3" ht="14.5">
      <c r="A7" s="106" t="s">
        <v>19</v>
      </c>
      <c r="B7" s="99" t="s">
        <v>28</v>
      </c>
      <c r="C7" s="8"/>
    </row>
    <row r="8" spans="1:3" ht="14.5">
      <c r="A8" s="106" t="s">
        <v>20</v>
      </c>
      <c r="B8" s="99" t="s">
        <v>29</v>
      </c>
      <c r="C8" s="8"/>
    </row>
    <row r="9" spans="1:3" ht="14.5">
      <c r="A9" s="106" t="s">
        <v>25</v>
      </c>
      <c r="B9" s="99" t="s">
        <v>30</v>
      </c>
      <c r="C9" s="8"/>
    </row>
    <row r="10" spans="1:3" ht="14.5">
      <c r="A10" s="106" t="s">
        <v>17</v>
      </c>
      <c r="B10" s="99" t="s">
        <v>31</v>
      </c>
      <c r="C10" s="8"/>
    </row>
    <row r="11" spans="1:3" ht="14.5">
      <c r="A11" s="106" t="s">
        <v>32</v>
      </c>
      <c r="B11" s="103" t="s">
        <v>219</v>
      </c>
      <c r="C11" s="8"/>
    </row>
    <row r="12" spans="1:3" ht="14.5">
      <c r="A12" s="106" t="s">
        <v>217</v>
      </c>
      <c r="B12" s="99" t="s">
        <v>220</v>
      </c>
      <c r="C12" s="8"/>
    </row>
    <row r="13" spans="1:3" ht="14.5">
      <c r="A13" s="107" t="s">
        <v>218</v>
      </c>
      <c r="B13" s="108"/>
      <c r="C13" s="8"/>
    </row>
    <row r="14" spans="1:3" ht="14.5">
      <c r="B14" s="7"/>
      <c r="C14" s="8"/>
    </row>
    <row r="15" spans="1:3" ht="14.5">
      <c r="B15" s="7"/>
      <c r="C15" s="8"/>
    </row>
    <row r="16" spans="1:3" ht="32.15" customHeight="1">
      <c r="B16" s="7"/>
      <c r="C16" s="8"/>
    </row>
    <row r="17" spans="2:2" ht="32.15" customHeight="1">
      <c r="B17" t="s">
        <v>15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A578E-3EF6-440A-A645-9CC6CB0FBE3B}">
  <dimension ref="A2:AL32"/>
  <sheetViews>
    <sheetView showGridLines="0" workbookViewId="0">
      <selection activeCell="B17" sqref="B17"/>
    </sheetView>
  </sheetViews>
  <sheetFormatPr baseColWidth="10" defaultRowHeight="14"/>
  <cols>
    <col min="2" max="2" width="26.83203125" bestFit="1" customWidth="1"/>
    <col min="5" max="5" width="36.5" bestFit="1" customWidth="1"/>
    <col min="7" max="38" width="14.25" bestFit="1" customWidth="1"/>
  </cols>
  <sheetData>
    <row r="2" spans="1:38">
      <c r="B2" s="89" t="s">
        <v>210</v>
      </c>
      <c r="E2" s="89" t="s">
        <v>213</v>
      </c>
    </row>
    <row r="3" spans="1:38" ht="14.5">
      <c r="B3" t="s">
        <v>211</v>
      </c>
      <c r="E3" s="50" t="s">
        <v>79</v>
      </c>
      <c r="F3" s="51" t="s">
        <v>80</v>
      </c>
      <c r="G3" s="51" t="s">
        <v>81</v>
      </c>
      <c r="H3" s="51" t="s">
        <v>82</v>
      </c>
      <c r="I3" s="51" t="s">
        <v>83</v>
      </c>
      <c r="J3" s="51" t="s">
        <v>84</v>
      </c>
      <c r="K3" s="51" t="s">
        <v>85</v>
      </c>
      <c r="L3" s="51" t="s">
        <v>86</v>
      </c>
      <c r="M3" s="51" t="s">
        <v>87</v>
      </c>
      <c r="N3" s="51" t="s">
        <v>88</v>
      </c>
      <c r="O3" s="51" t="s">
        <v>89</v>
      </c>
      <c r="P3" s="51" t="s">
        <v>90</v>
      </c>
      <c r="Q3" s="51" t="s">
        <v>91</v>
      </c>
      <c r="R3" s="51" t="s">
        <v>92</v>
      </c>
      <c r="S3" s="51" t="s">
        <v>93</v>
      </c>
      <c r="T3" s="51" t="s">
        <v>94</v>
      </c>
      <c r="U3" s="51" t="s">
        <v>95</v>
      </c>
      <c r="V3" s="51" t="s">
        <v>96</v>
      </c>
      <c r="W3" s="51" t="s">
        <v>97</v>
      </c>
      <c r="X3" s="51" t="s">
        <v>98</v>
      </c>
      <c r="Y3" s="51" t="s">
        <v>99</v>
      </c>
      <c r="Z3" s="51" t="s">
        <v>100</v>
      </c>
      <c r="AA3" s="51" t="s">
        <v>101</v>
      </c>
      <c r="AB3" s="51" t="s">
        <v>102</v>
      </c>
      <c r="AC3" s="51" t="s">
        <v>103</v>
      </c>
      <c r="AD3" s="51" t="s">
        <v>104</v>
      </c>
      <c r="AE3" s="52" t="s">
        <v>105</v>
      </c>
      <c r="AF3" s="52" t="s">
        <v>106</v>
      </c>
      <c r="AG3" s="52" t="s">
        <v>107</v>
      </c>
      <c r="AH3" s="52" t="s">
        <v>108</v>
      </c>
      <c r="AI3" s="52" t="s">
        <v>109</v>
      </c>
      <c r="AJ3" s="52" t="s">
        <v>110</v>
      </c>
      <c r="AK3" s="52" t="s">
        <v>111</v>
      </c>
      <c r="AL3" s="52" t="s">
        <v>112</v>
      </c>
    </row>
    <row r="4" spans="1:38" ht="14.5">
      <c r="A4" s="100">
        <v>45839</v>
      </c>
      <c r="B4" s="101">
        <v>5.8899999999999994E-2</v>
      </c>
      <c r="E4" s="53" t="s">
        <v>133</v>
      </c>
      <c r="F4" s="53" t="s">
        <v>214</v>
      </c>
      <c r="G4" s="54">
        <v>575469580.85000002</v>
      </c>
      <c r="H4" s="55">
        <v>712498007.32000005</v>
      </c>
      <c r="I4" s="55">
        <v>595025563.95000005</v>
      </c>
      <c r="J4" s="55">
        <v>535208814.64999998</v>
      </c>
      <c r="K4" s="55">
        <v>697679048.38999999</v>
      </c>
      <c r="L4" s="55">
        <v>696618268.27999997</v>
      </c>
      <c r="M4" s="55">
        <v>750198749.37</v>
      </c>
      <c r="N4" s="55">
        <v>692382799.47000003</v>
      </c>
      <c r="O4" s="55">
        <v>812362618.77999997</v>
      </c>
      <c r="P4" s="55">
        <v>808857007.88</v>
      </c>
      <c r="Q4" s="55">
        <v>674670197.26999998</v>
      </c>
      <c r="R4" s="55">
        <v>800957718.40999997</v>
      </c>
      <c r="S4" s="55">
        <v>749957297.17999995</v>
      </c>
      <c r="T4" s="55">
        <v>730990629.72000003</v>
      </c>
      <c r="U4" s="54">
        <v>840911370.73000002</v>
      </c>
      <c r="V4" s="54">
        <v>800270968.24000001</v>
      </c>
      <c r="W4" s="54">
        <v>950858786.44000006</v>
      </c>
      <c r="X4" s="54">
        <v>875530702.41999996</v>
      </c>
      <c r="Y4" s="54">
        <v>842328738.63</v>
      </c>
      <c r="Z4" s="54">
        <v>1162897381.1700001</v>
      </c>
      <c r="AA4" s="54">
        <v>1294067839.3099999</v>
      </c>
      <c r="AB4" s="54">
        <v>1158780393.73</v>
      </c>
      <c r="AC4" s="54">
        <v>1143560628.51</v>
      </c>
      <c r="AD4" s="54">
        <v>1263657979.99</v>
      </c>
      <c r="AE4" s="54">
        <v>1191429603.6300001</v>
      </c>
      <c r="AF4" s="54">
        <v>902605401.42999995</v>
      </c>
      <c r="AG4" s="54">
        <v>1002655840.45</v>
      </c>
      <c r="AH4" s="54">
        <v>934212378.72000003</v>
      </c>
      <c r="AI4" s="54">
        <v>995699314.13999999</v>
      </c>
      <c r="AJ4" s="54">
        <v>1225199364.3</v>
      </c>
      <c r="AK4" s="54">
        <v>1052284600.59</v>
      </c>
      <c r="AL4" s="54">
        <v>1135998525.2</v>
      </c>
    </row>
    <row r="5" spans="1:38" ht="14.5">
      <c r="A5" s="100">
        <v>45870</v>
      </c>
      <c r="B5" s="101">
        <v>5.8400000000000001E-2</v>
      </c>
      <c r="E5" s="53" t="s">
        <v>215</v>
      </c>
      <c r="F5" s="53" t="s">
        <v>216</v>
      </c>
      <c r="G5" s="54">
        <v>1643191280.53</v>
      </c>
      <c r="H5" s="55">
        <v>1610374923.8499999</v>
      </c>
      <c r="I5" s="55">
        <v>1743472674.5999999</v>
      </c>
      <c r="J5" s="55">
        <v>1797254536.77</v>
      </c>
      <c r="K5" s="55">
        <v>1587033435.7</v>
      </c>
      <c r="L5" s="55">
        <v>1688328920.6300001</v>
      </c>
      <c r="M5" s="55">
        <v>1792583405.8699999</v>
      </c>
      <c r="N5" s="55">
        <v>1666979755.9200001</v>
      </c>
      <c r="O5" s="55">
        <v>1593361827.45</v>
      </c>
      <c r="P5" s="55">
        <v>1569204187.0799999</v>
      </c>
      <c r="Q5" s="55">
        <v>1524702758.1600001</v>
      </c>
      <c r="R5" s="55">
        <v>1595123899.54</v>
      </c>
      <c r="S5" s="55">
        <v>1627584756.6600001</v>
      </c>
      <c r="T5" s="55">
        <v>1804674700.0799999</v>
      </c>
      <c r="U5" s="54">
        <v>1892771474.8099999</v>
      </c>
      <c r="V5" s="54">
        <v>1802794435.46</v>
      </c>
      <c r="W5" s="54">
        <v>1842050123.48</v>
      </c>
      <c r="X5" s="54">
        <v>1726797074.0999999</v>
      </c>
      <c r="Y5" s="54">
        <v>1643619045.6900001</v>
      </c>
      <c r="Z5" s="54">
        <v>1765586607.96</v>
      </c>
      <c r="AA5" s="54">
        <v>1855694125.24</v>
      </c>
      <c r="AB5" s="54">
        <v>1790319024.02</v>
      </c>
      <c r="AC5" s="54">
        <v>1640713916.6099999</v>
      </c>
      <c r="AD5" s="54">
        <v>1844505313.8499999</v>
      </c>
      <c r="AE5" s="54">
        <v>1795095529.8199999</v>
      </c>
      <c r="AF5" s="54">
        <v>1807590419.8599999</v>
      </c>
      <c r="AG5" s="54">
        <v>1964753623.1700001</v>
      </c>
      <c r="AH5" s="54">
        <v>1763276389.3399999</v>
      </c>
      <c r="AI5" s="54">
        <v>1726754047.2</v>
      </c>
      <c r="AJ5" s="54">
        <v>1679187562.78</v>
      </c>
      <c r="AK5" s="54">
        <v>1668542576.99</v>
      </c>
      <c r="AL5" s="54">
        <v>1806589927.0999999</v>
      </c>
    </row>
    <row r="6" spans="1:38">
      <c r="A6" s="100">
        <v>45901</v>
      </c>
      <c r="B6" s="101">
        <v>5.91E-2</v>
      </c>
    </row>
    <row r="7" spans="1:38">
      <c r="A7" s="100">
        <v>45931</v>
      </c>
      <c r="B7" s="101">
        <v>5.9400000000000001E-2</v>
      </c>
    </row>
    <row r="8" spans="1:38">
      <c r="A8" s="100">
        <v>45962</v>
      </c>
      <c r="B8" s="101">
        <v>5.9000000000000004E-2</v>
      </c>
      <c r="E8" s="100">
        <v>45474</v>
      </c>
      <c r="F8" s="88">
        <f>+N4/N5</f>
        <v>0.41535165439839217</v>
      </c>
    </row>
    <row r="9" spans="1:38">
      <c r="A9" s="100">
        <v>45992</v>
      </c>
      <c r="B9" s="101">
        <v>5.9699999999999996E-2</v>
      </c>
      <c r="E9" s="100">
        <v>45505</v>
      </c>
      <c r="F9" s="88">
        <f>+O4/O5</f>
        <v>0.50984189829631898</v>
      </c>
    </row>
    <row r="10" spans="1:38">
      <c r="A10" s="100">
        <v>46023</v>
      </c>
      <c r="B10" s="101">
        <v>0.06</v>
      </c>
      <c r="E10" s="100">
        <v>45536</v>
      </c>
      <c r="F10" s="88">
        <f>+P4/P5</f>
        <v>0.5154568248923258</v>
      </c>
    </row>
    <row r="11" spans="1:38">
      <c r="A11" s="100">
        <v>46054</v>
      </c>
      <c r="B11" s="101">
        <v>5.9699999999999996E-2</v>
      </c>
      <c r="E11" s="100">
        <v>45566</v>
      </c>
      <c r="F11" s="88">
        <f>+Q4/Q5</f>
        <v>0.44249293421898633</v>
      </c>
    </row>
    <row r="12" spans="1:38">
      <c r="A12" s="100">
        <v>46082</v>
      </c>
      <c r="B12" s="101">
        <v>6.0100000000000001E-2</v>
      </c>
      <c r="E12" s="100">
        <v>45597</v>
      </c>
      <c r="F12" s="88">
        <f>+R4/R5</f>
        <v>0.50212884318326578</v>
      </c>
    </row>
    <row r="13" spans="1:38">
      <c r="A13" s="100">
        <v>46113</v>
      </c>
      <c r="B13" s="101">
        <v>6.0599999999999994E-2</v>
      </c>
      <c r="E13" s="100">
        <v>45627</v>
      </c>
      <c r="F13" s="88">
        <f>+S4/S5</f>
        <v>0.46077925841416861</v>
      </c>
    </row>
    <row r="14" spans="1:38">
      <c r="A14" s="100">
        <v>46143</v>
      </c>
      <c r="B14" s="101">
        <v>6.0100000000000001E-2</v>
      </c>
      <c r="E14" s="100">
        <v>45658</v>
      </c>
      <c r="F14" s="88">
        <f>+T4/T5</f>
        <v>0.40505395775072134</v>
      </c>
    </row>
    <row r="15" spans="1:38">
      <c r="A15" s="100">
        <v>46174</v>
      </c>
      <c r="B15" s="101">
        <v>5.8299999999999998E-2</v>
      </c>
      <c r="E15" s="100">
        <v>45689</v>
      </c>
      <c r="F15" s="88">
        <f>+U4/U5</f>
        <v>0.44427517105011965</v>
      </c>
    </row>
    <row r="16" spans="1:38">
      <c r="A16" s="100">
        <v>46204</v>
      </c>
      <c r="B16" s="101">
        <v>5.79E-2</v>
      </c>
      <c r="E16" s="100">
        <v>45717</v>
      </c>
      <c r="F16" s="88">
        <f>+V4/V5</f>
        <v>0.44390583446404042</v>
      </c>
    </row>
    <row r="17" spans="1:6">
      <c r="A17" s="89" t="s">
        <v>212</v>
      </c>
      <c r="B17" s="118">
        <f>+AVERAGE(B4:B16)</f>
        <v>5.9323076923076923E-2</v>
      </c>
      <c r="E17" s="100">
        <v>45748</v>
      </c>
      <c r="F17" s="88">
        <f>+W4/W5</f>
        <v>0.516195935343843</v>
      </c>
    </row>
    <row r="18" spans="1:6">
      <c r="E18" s="100">
        <v>45778</v>
      </c>
      <c r="F18" s="88">
        <f>+X4/X5</f>
        <v>0.50702581997153506</v>
      </c>
    </row>
    <row r="19" spans="1:6">
      <c r="E19" s="100">
        <v>45809</v>
      </c>
      <c r="F19" s="88">
        <f>+Y$4/Y$5</f>
        <v>0.51248416769007799</v>
      </c>
    </row>
    <row r="20" spans="1:6">
      <c r="E20" s="100">
        <v>45839</v>
      </c>
      <c r="F20" s="88">
        <f>+Z4/Z5</f>
        <v>0.6586464668043891</v>
      </c>
    </row>
    <row r="21" spans="1:6">
      <c r="E21" s="100">
        <v>45870</v>
      </c>
      <c r="F21" s="88">
        <f>+AA4/AA5</f>
        <v>0.6973497526930178</v>
      </c>
    </row>
    <row r="22" spans="1:6">
      <c r="E22" s="100">
        <v>45901</v>
      </c>
      <c r="F22" s="88">
        <f>AB4/AB5</f>
        <v>0.64724799221987994</v>
      </c>
    </row>
    <row r="23" spans="1:6">
      <c r="E23" s="100">
        <v>45931</v>
      </c>
      <c r="F23" s="88">
        <f>+AC4/AC5</f>
        <v>0.69698965610823549</v>
      </c>
    </row>
    <row r="24" spans="1:6">
      <c r="E24" s="100">
        <v>45962</v>
      </c>
      <c r="F24" s="88">
        <f>+AD4/AD5</f>
        <v>0.68509316319202762</v>
      </c>
    </row>
    <row r="25" spans="1:6">
      <c r="E25" s="100">
        <v>45992</v>
      </c>
      <c r="F25" s="88">
        <f>+AD4/AD5</f>
        <v>0.68509316319202762</v>
      </c>
    </row>
    <row r="26" spans="1:6">
      <c r="E26" s="100">
        <v>46023</v>
      </c>
      <c r="F26" s="88">
        <f>+AE4/AE5</f>
        <v>0.66371375998550264</v>
      </c>
    </row>
    <row r="27" spans="1:6">
      <c r="E27" s="100">
        <v>46054</v>
      </c>
      <c r="F27" s="88">
        <f>+AG4/AG5</f>
        <v>0.51032141059614444</v>
      </c>
    </row>
    <row r="28" spans="1:6">
      <c r="E28" s="100">
        <v>46082</v>
      </c>
      <c r="F28" s="88">
        <f>+V4/V5</f>
        <v>0.44390583446404042</v>
      </c>
    </row>
    <row r="29" spans="1:6">
      <c r="E29" s="100">
        <v>46113</v>
      </c>
      <c r="F29" s="88">
        <f>+AI4/AI5</f>
        <v>0.57663065319265694</v>
      </c>
    </row>
    <row r="30" spans="1:6">
      <c r="E30" s="100">
        <v>46143</v>
      </c>
      <c r="F30" s="88">
        <f>+AJ4/AJ5</f>
        <v>0.72963818423690907</v>
      </c>
    </row>
    <row r="31" spans="1:6">
      <c r="E31" s="100">
        <v>46174</v>
      </c>
      <c r="F31" s="88">
        <f>+AK4/AK5</f>
        <v>0.63066092235314086</v>
      </c>
    </row>
    <row r="32" spans="1:6">
      <c r="E32" s="100">
        <v>46204</v>
      </c>
      <c r="F32" s="88">
        <f>+AL4/AL5</f>
        <v>0.62880818062765564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0A67-4F8E-4362-855C-87AE62343A45}">
  <dimension ref="A1:C61"/>
  <sheetViews>
    <sheetView zoomScale="120" zoomScaleNormal="120" workbookViewId="0">
      <selection activeCell="G9" sqref="G9"/>
    </sheetView>
  </sheetViews>
  <sheetFormatPr baseColWidth="10" defaultRowHeight="14"/>
  <cols>
    <col min="1" max="1" width="97" bestFit="1" customWidth="1"/>
    <col min="2" max="3" width="16.75" bestFit="1" customWidth="1"/>
  </cols>
  <sheetData>
    <row r="1" spans="1:3" ht="14.5">
      <c r="A1" s="167" t="s">
        <v>80</v>
      </c>
      <c r="B1" s="174" t="s">
        <v>404</v>
      </c>
      <c r="C1" s="174" t="s">
        <v>302</v>
      </c>
    </row>
    <row r="2" spans="1:3" ht="30">
      <c r="A2" s="166" t="s">
        <v>405</v>
      </c>
    </row>
    <row r="3" spans="1:3">
      <c r="A3" t="s">
        <v>376</v>
      </c>
      <c r="B3" s="172">
        <v>-5.3699999999999998E-2</v>
      </c>
      <c r="C3" s="172">
        <v>-4.7500000000000001E-2</v>
      </c>
    </row>
    <row r="4" spans="1:3">
      <c r="A4" t="s">
        <v>277</v>
      </c>
      <c r="B4" s="172">
        <v>0.56769999999999998</v>
      </c>
      <c r="C4" s="172">
        <v>0.56619999999999993</v>
      </c>
    </row>
    <row r="5" spans="1:3">
      <c r="A5" t="s">
        <v>276</v>
      </c>
      <c r="B5" s="172">
        <v>0.18859999999999999</v>
      </c>
      <c r="C5" s="172">
        <v>0.18870000000000001</v>
      </c>
    </row>
    <row r="6" spans="1:3">
      <c r="A6" t="s">
        <v>275</v>
      </c>
      <c r="B6" s="172">
        <v>0.1699</v>
      </c>
      <c r="C6" s="172">
        <v>0.16920000000000002</v>
      </c>
    </row>
    <row r="7" spans="1:3">
      <c r="A7" t="s">
        <v>274</v>
      </c>
      <c r="B7" s="172">
        <v>0.24629999999999999</v>
      </c>
      <c r="C7" s="172">
        <v>0.2457</v>
      </c>
    </row>
    <row r="8" spans="1:3">
      <c r="A8" t="s">
        <v>273</v>
      </c>
      <c r="B8" s="172">
        <v>0.2107</v>
      </c>
      <c r="C8" s="172">
        <v>0.2107</v>
      </c>
    </row>
    <row r="9" spans="1:3">
      <c r="A9" t="s">
        <v>272</v>
      </c>
      <c r="B9" s="171">
        <v>4.75</v>
      </c>
      <c r="C9" s="171">
        <v>4.7699999999999996</v>
      </c>
    </row>
    <row r="10" spans="1:3">
      <c r="A10" t="s">
        <v>271</v>
      </c>
      <c r="B10" s="171">
        <v>3.8</v>
      </c>
      <c r="C10" s="171">
        <v>3.81</v>
      </c>
    </row>
    <row r="11" spans="1:3">
      <c r="A11" t="s">
        <v>270</v>
      </c>
      <c r="B11" s="172">
        <v>0.55210000000000004</v>
      </c>
      <c r="C11" s="172">
        <v>0.52880000000000005</v>
      </c>
    </row>
    <row r="12" spans="1:3">
      <c r="A12" t="s">
        <v>269</v>
      </c>
      <c r="B12" s="172">
        <v>0.36979999999999996</v>
      </c>
      <c r="C12" s="172">
        <v>0.36849999999999999</v>
      </c>
    </row>
    <row r="13" spans="1:3">
      <c r="A13" t="s">
        <v>257</v>
      </c>
      <c r="B13" s="172">
        <v>0.10710000000000001</v>
      </c>
      <c r="C13" s="172">
        <v>0.1069</v>
      </c>
    </row>
    <row r="14" spans="1:3" ht="30">
      <c r="A14" s="166" t="s">
        <v>118</v>
      </c>
    </row>
    <row r="15" spans="1:3" ht="14.5">
      <c r="A15" s="167" t="s">
        <v>80</v>
      </c>
      <c r="B15" s="174" t="s">
        <v>404</v>
      </c>
      <c r="C15" s="174" t="s">
        <v>302</v>
      </c>
    </row>
    <row r="16" spans="1:3">
      <c r="A16" t="s">
        <v>377</v>
      </c>
      <c r="B16" s="172">
        <v>0.90790000000000004</v>
      </c>
      <c r="C16" s="172">
        <v>0.9113</v>
      </c>
    </row>
    <row r="17" spans="1:3">
      <c r="A17" t="s">
        <v>378</v>
      </c>
      <c r="B17" s="172">
        <v>1</v>
      </c>
      <c r="C17" s="172">
        <v>1</v>
      </c>
    </row>
    <row r="18" spans="1:3">
      <c r="A18" t="s">
        <v>375</v>
      </c>
      <c r="B18" s="171">
        <v>1.2</v>
      </c>
      <c r="C18" s="171">
        <v>1.2</v>
      </c>
    </row>
    <row r="19" spans="1:3">
      <c r="A19" t="s">
        <v>384</v>
      </c>
      <c r="B19" s="172">
        <v>1.2E-2</v>
      </c>
      <c r="C19" s="172">
        <v>1.2E-2</v>
      </c>
    </row>
    <row r="20" spans="1:3">
      <c r="A20" t="s">
        <v>283</v>
      </c>
      <c r="B20" s="172">
        <v>0.1041</v>
      </c>
      <c r="C20" s="172">
        <v>9.98E-2</v>
      </c>
    </row>
    <row r="21" spans="1:3">
      <c r="A21" t="s">
        <v>281</v>
      </c>
      <c r="B21" s="171">
        <v>1.1100000000000001</v>
      </c>
      <c r="C21" s="171">
        <v>1.1200000000000001</v>
      </c>
    </row>
    <row r="22" spans="1:3">
      <c r="A22" t="s">
        <v>379</v>
      </c>
      <c r="B22" s="172">
        <v>0.23870000000000002</v>
      </c>
      <c r="C22" s="172">
        <v>0.2404</v>
      </c>
    </row>
    <row r="23" spans="1:3">
      <c r="A23" t="s">
        <v>265</v>
      </c>
      <c r="B23" s="172">
        <v>8.7100000000000011E-2</v>
      </c>
      <c r="C23" s="172">
        <v>8.7400000000000005E-2</v>
      </c>
    </row>
    <row r="24" spans="1:3">
      <c r="A24" t="s">
        <v>264</v>
      </c>
      <c r="B24" s="172">
        <v>6.7699999999999996E-2</v>
      </c>
      <c r="C24" s="172">
        <v>6.7799999999999999E-2</v>
      </c>
    </row>
    <row r="25" spans="1:3" ht="30">
      <c r="A25" s="166" t="s">
        <v>406</v>
      </c>
    </row>
    <row r="26" spans="1:3">
      <c r="A26" t="s">
        <v>387</v>
      </c>
      <c r="B26" s="172">
        <v>0.50170000000000003</v>
      </c>
      <c r="C26" s="172">
        <v>0.50539999999999996</v>
      </c>
    </row>
    <row r="27" spans="1:3">
      <c r="A27" t="s">
        <v>260</v>
      </c>
      <c r="B27" s="172">
        <v>1.3844000000000001</v>
      </c>
      <c r="C27" s="172">
        <v>1.4163999999999999</v>
      </c>
    </row>
    <row r="28" spans="1:3">
      <c r="A28" t="s">
        <v>253</v>
      </c>
      <c r="B28" s="172">
        <v>1.9E-2</v>
      </c>
      <c r="C28" s="172">
        <v>3.0499999999999999E-2</v>
      </c>
    </row>
    <row r="29" spans="1:3">
      <c r="A29" t="s">
        <v>252</v>
      </c>
      <c r="B29" s="172">
        <v>0.54449999999999998</v>
      </c>
      <c r="C29" s="172">
        <v>0.55130000000000001</v>
      </c>
    </row>
    <row r="30" spans="1:3">
      <c r="A30" t="s">
        <v>251</v>
      </c>
      <c r="B30" s="172">
        <v>1.6899999999999998E-2</v>
      </c>
      <c r="C30" s="172">
        <v>2.7000000000000003E-2</v>
      </c>
    </row>
    <row r="31" spans="1:3">
      <c r="A31" t="s">
        <v>250</v>
      </c>
      <c r="B31" s="172">
        <v>1.83E-2</v>
      </c>
      <c r="C31" s="172">
        <v>2.92E-2</v>
      </c>
    </row>
    <row r="32" spans="1:3">
      <c r="A32" t="s">
        <v>248</v>
      </c>
      <c r="B32" s="172">
        <v>0.96260000000000001</v>
      </c>
      <c r="C32" s="172">
        <v>0.95810000000000006</v>
      </c>
    </row>
    <row r="33" spans="1:3">
      <c r="A33" t="s">
        <v>247</v>
      </c>
      <c r="B33" s="169">
        <v>24217856200.959999</v>
      </c>
      <c r="C33" s="169">
        <v>38936670712.940002</v>
      </c>
    </row>
    <row r="34" spans="1:3">
      <c r="A34" t="s">
        <v>246</v>
      </c>
      <c r="B34" s="169">
        <v>24615925306.380001</v>
      </c>
      <c r="C34" s="169">
        <v>39449740907.739998</v>
      </c>
    </row>
    <row r="35" spans="1:3">
      <c r="A35" t="s">
        <v>245</v>
      </c>
      <c r="B35" s="171">
        <v>1.0900000000000001</v>
      </c>
      <c r="C35" s="171">
        <v>1.08</v>
      </c>
    </row>
    <row r="36" spans="1:3">
      <c r="A36" t="s">
        <v>241</v>
      </c>
      <c r="B36" s="172">
        <v>0.30940000000000001</v>
      </c>
      <c r="C36" s="172">
        <v>0.21760000000000002</v>
      </c>
    </row>
    <row r="37" spans="1:3">
      <c r="A37" t="s">
        <v>211</v>
      </c>
      <c r="B37" s="172">
        <v>5.8099999999999999E-2</v>
      </c>
      <c r="C37" s="172">
        <v>5.8200000000000002E-2</v>
      </c>
    </row>
    <row r="38" spans="1:3">
      <c r="A38" t="s">
        <v>386</v>
      </c>
      <c r="B38" s="168"/>
      <c r="C38" s="168"/>
    </row>
    <row r="39" spans="1:3">
      <c r="A39" t="s">
        <v>395</v>
      </c>
      <c r="B39" s="168">
        <v>2.9999999999999997E-4</v>
      </c>
      <c r="C39" s="168">
        <v>4.0000000000000002E-4</v>
      </c>
    </row>
    <row r="40" spans="1:3">
      <c r="A40" t="s">
        <v>396</v>
      </c>
      <c r="B40" s="168"/>
      <c r="C40" s="168"/>
    </row>
    <row r="41" spans="1:3">
      <c r="A41" t="s">
        <v>397</v>
      </c>
      <c r="B41" s="168">
        <v>3.4000000000000002E-3</v>
      </c>
      <c r="C41" s="168">
        <v>4.0999999999999995E-3</v>
      </c>
    </row>
    <row r="42" spans="1:3" ht="30">
      <c r="A42" s="166" t="s">
        <v>182</v>
      </c>
    </row>
    <row r="43" spans="1:3">
      <c r="A43" t="s">
        <v>389</v>
      </c>
      <c r="B43" s="171">
        <v>2.78</v>
      </c>
      <c r="C43" s="171">
        <v>3.48</v>
      </c>
    </row>
    <row r="44" spans="1:3">
      <c r="A44" t="s">
        <v>390</v>
      </c>
      <c r="B44" s="171">
        <v>1.57</v>
      </c>
      <c r="C44" s="171">
        <v>1.64</v>
      </c>
    </row>
    <row r="45" spans="1:3">
      <c r="A45" t="s">
        <v>391</v>
      </c>
      <c r="B45" s="171">
        <v>2.73</v>
      </c>
      <c r="C45" s="171">
        <v>3.44</v>
      </c>
    </row>
    <row r="46" spans="1:3">
      <c r="A46" t="s">
        <v>392</v>
      </c>
      <c r="B46" s="171">
        <v>3.1</v>
      </c>
      <c r="C46" s="171">
        <v>3.67</v>
      </c>
    </row>
    <row r="47" spans="1:3">
      <c r="A47" t="s">
        <v>393</v>
      </c>
      <c r="B47" s="171">
        <v>1.57</v>
      </c>
      <c r="C47" s="171">
        <v>1.64</v>
      </c>
    </row>
    <row r="48" spans="1:3">
      <c r="A48" t="s">
        <v>394</v>
      </c>
      <c r="B48" s="171">
        <v>1.57</v>
      </c>
      <c r="C48" s="171">
        <v>1.63</v>
      </c>
    </row>
    <row r="49" spans="1:3">
      <c r="A49" t="s">
        <v>268</v>
      </c>
      <c r="B49" s="172">
        <v>9.0200000000000002E-2</v>
      </c>
      <c r="C49" s="172">
        <v>8.6500000000000007E-2</v>
      </c>
    </row>
    <row r="50" spans="1:3">
      <c r="A50" t="s">
        <v>267</v>
      </c>
      <c r="B50" s="172">
        <v>0.2868</v>
      </c>
      <c r="C50" s="172">
        <v>0.28620000000000001</v>
      </c>
    </row>
    <row r="51" spans="1:3">
      <c r="A51" t="s">
        <v>266</v>
      </c>
      <c r="B51" s="168"/>
      <c r="C51" s="168"/>
    </row>
    <row r="52" spans="1:3">
      <c r="A52" t="s">
        <v>263</v>
      </c>
      <c r="B52" s="168"/>
      <c r="C52" s="168"/>
    </row>
    <row r="53" spans="1:3">
      <c r="A53" t="s">
        <v>262</v>
      </c>
      <c r="B53" s="168"/>
      <c r="C53" s="168"/>
    </row>
    <row r="54" spans="1:3">
      <c r="A54" t="s">
        <v>261</v>
      </c>
      <c r="B54" s="172">
        <v>0.27850000000000003</v>
      </c>
      <c r="C54" s="172">
        <v>0.27239999999999998</v>
      </c>
    </row>
    <row r="55" spans="1:3" ht="30">
      <c r="A55" s="166" t="s">
        <v>407</v>
      </c>
    </row>
    <row r="56" spans="1:3">
      <c r="A56" t="s">
        <v>385</v>
      </c>
      <c r="B56" s="172">
        <v>6.4000000000000001E-2</v>
      </c>
      <c r="C56" s="172">
        <v>6.0700000000000004E-2</v>
      </c>
    </row>
    <row r="57" spans="1:3">
      <c r="A57" t="s">
        <v>18</v>
      </c>
      <c r="B57" s="172">
        <v>1.7299999999999999E-2</v>
      </c>
      <c r="C57" s="172">
        <v>1.5100000000000001E-2</v>
      </c>
    </row>
    <row r="58" spans="1:3">
      <c r="A58" t="s">
        <v>244</v>
      </c>
      <c r="B58" s="172">
        <v>1.77E-2</v>
      </c>
      <c r="C58" s="172">
        <v>1.7299999999999999E-2</v>
      </c>
    </row>
    <row r="59" spans="1:3">
      <c r="A59" t="s">
        <v>243</v>
      </c>
      <c r="B59" s="172">
        <v>6.3799999999999996E-2</v>
      </c>
      <c r="C59" s="172">
        <v>6.1900000000000004E-2</v>
      </c>
    </row>
    <row r="60" spans="1:3">
      <c r="A60" t="s">
        <v>242</v>
      </c>
      <c r="B60" s="172">
        <v>7.2900000000000006E-2</v>
      </c>
      <c r="C60" s="172">
        <v>7.3200000000000001E-2</v>
      </c>
    </row>
    <row r="61" spans="1:3">
      <c r="A61" t="s">
        <v>240</v>
      </c>
      <c r="B61" s="172">
        <v>4.1799999999999997E-2</v>
      </c>
      <c r="C61" s="172">
        <v>4.2000000000000003E-2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69871-7CFE-4636-8DD4-0FF8258B94BB}">
  <dimension ref="A1:D339"/>
  <sheetViews>
    <sheetView workbookViewId="0">
      <selection sqref="A1:C30"/>
    </sheetView>
  </sheetViews>
  <sheetFormatPr baseColWidth="10" defaultRowHeight="14"/>
  <cols>
    <col min="1" max="1" width="106.75" bestFit="1" customWidth="1"/>
    <col min="2" max="2" width="13.33203125" bestFit="1" customWidth="1"/>
    <col min="3" max="3" width="14.83203125" bestFit="1" customWidth="1"/>
  </cols>
  <sheetData>
    <row r="1" spans="1:4" ht="30">
      <c r="A1" s="166" t="s">
        <v>411</v>
      </c>
    </row>
    <row r="2" spans="1:4" ht="14.5">
      <c r="A2" s="167" t="s">
        <v>80</v>
      </c>
      <c r="B2" s="167" t="s">
        <v>404</v>
      </c>
      <c r="C2" s="167" t="s">
        <v>302</v>
      </c>
    </row>
    <row r="3" spans="1:4">
      <c r="A3" t="s">
        <v>238</v>
      </c>
      <c r="B3" s="159">
        <v>1.9E-2</v>
      </c>
      <c r="C3" s="159">
        <v>1.8700000000000001E-2</v>
      </c>
      <c r="D3" s="159"/>
    </row>
    <row r="4" spans="1:4">
      <c r="A4" t="s">
        <v>408</v>
      </c>
      <c r="B4" s="159">
        <v>0.03</v>
      </c>
      <c r="C4" s="159">
        <v>0.03</v>
      </c>
    </row>
    <row r="5" spans="1:4">
      <c r="A5" t="s">
        <v>409</v>
      </c>
      <c r="B5" s="159">
        <v>0.7591</v>
      </c>
      <c r="C5" s="159">
        <v>0.75819999999999999</v>
      </c>
    </row>
    <row r="6" spans="1:4">
      <c r="A6" t="s">
        <v>383</v>
      </c>
      <c r="B6" s="159">
        <v>2.12</v>
      </c>
      <c r="C6" s="159">
        <v>2.17</v>
      </c>
    </row>
    <row r="7" spans="1:4">
      <c r="A7" t="s">
        <v>410</v>
      </c>
      <c r="B7" s="159">
        <v>0.97560000000000002</v>
      </c>
      <c r="C7" s="159">
        <v>0.97299999999999998</v>
      </c>
    </row>
    <row r="8" spans="1:4">
      <c r="A8" t="s">
        <v>301</v>
      </c>
      <c r="B8" s="170">
        <v>251.69</v>
      </c>
      <c r="C8" s="170">
        <v>246.8</v>
      </c>
    </row>
    <row r="9" spans="1:4">
      <c r="A9" t="s">
        <v>300</v>
      </c>
      <c r="B9" s="170">
        <v>313.97000000000003</v>
      </c>
      <c r="C9" s="170">
        <v>303.97000000000003</v>
      </c>
    </row>
    <row r="10" spans="1:4">
      <c r="A10" t="s">
        <v>299</v>
      </c>
      <c r="B10" s="159">
        <v>0.37969999999999998</v>
      </c>
      <c r="C10" s="159">
        <v>0.38109999999999999</v>
      </c>
    </row>
    <row r="11" spans="1:4">
      <c r="A11" t="s">
        <v>298</v>
      </c>
      <c r="B11" s="159">
        <v>6.9199999999999998E-2</v>
      </c>
      <c r="C11" s="159">
        <v>6.7299999999999999E-2</v>
      </c>
    </row>
    <row r="12" spans="1:4">
      <c r="A12" t="s">
        <v>297</v>
      </c>
      <c r="B12" s="159">
        <v>9.0200000000000002E-2</v>
      </c>
      <c r="C12" s="159">
        <v>8.9099999999999999E-2</v>
      </c>
    </row>
    <row r="13" spans="1:4">
      <c r="A13" t="s">
        <v>296</v>
      </c>
      <c r="B13" s="159">
        <v>5.5599999999999997E-2</v>
      </c>
      <c r="C13" s="159">
        <v>5.7500000000000002E-2</v>
      </c>
    </row>
    <row r="14" spans="1:4">
      <c r="A14" t="s">
        <v>295</v>
      </c>
      <c r="B14" s="159">
        <v>4.0300000000000002E-2</v>
      </c>
      <c r="C14" s="159">
        <v>4.07E-2</v>
      </c>
    </row>
    <row r="15" spans="1:4">
      <c r="A15" t="s">
        <v>294</v>
      </c>
      <c r="B15" s="159">
        <v>0.4471</v>
      </c>
      <c r="C15" s="159">
        <v>0.45689999999999997</v>
      </c>
    </row>
    <row r="16" spans="1:4">
      <c r="A16" t="s">
        <v>293</v>
      </c>
      <c r="B16" s="171">
        <v>140</v>
      </c>
      <c r="C16" s="171">
        <v>188</v>
      </c>
    </row>
    <row r="17" spans="1:4">
      <c r="A17" t="s">
        <v>292</v>
      </c>
      <c r="B17" s="159">
        <v>3.78E-2</v>
      </c>
      <c r="C17" s="159">
        <v>4.6199999999999998E-2</v>
      </c>
    </row>
    <row r="18" spans="1:4">
      <c r="A18" t="s">
        <v>291</v>
      </c>
      <c r="B18" s="171">
        <v>159</v>
      </c>
      <c r="C18" s="171">
        <v>230</v>
      </c>
    </row>
    <row r="19" spans="1:4">
      <c r="A19" t="s">
        <v>290</v>
      </c>
      <c r="B19" s="159">
        <v>5.3800000000000001E-2</v>
      </c>
      <c r="C19" s="159">
        <v>7.3200000000000001E-2</v>
      </c>
    </row>
    <row r="20" spans="1:4">
      <c r="A20" t="s">
        <v>289</v>
      </c>
      <c r="B20" s="169">
        <v>903134309.98000002</v>
      </c>
      <c r="C20" s="169">
        <v>882791478.04999995</v>
      </c>
    </row>
    <row r="21" spans="1:4">
      <c r="A21" t="s">
        <v>288</v>
      </c>
      <c r="B21" s="159">
        <v>7.2599999999999998E-2</v>
      </c>
      <c r="C21" s="159">
        <v>7.1099999999999997E-2</v>
      </c>
    </row>
    <row r="22" spans="1:4">
      <c r="A22" t="s">
        <v>287</v>
      </c>
      <c r="B22" s="169">
        <v>970894830.13</v>
      </c>
      <c r="C22" s="169">
        <v>1162230086.6700001</v>
      </c>
    </row>
    <row r="23" spans="1:4">
      <c r="A23" t="s">
        <v>286</v>
      </c>
      <c r="B23" s="159">
        <v>9.7299999999999998E-2</v>
      </c>
      <c r="C23" s="159">
        <v>0.1032</v>
      </c>
    </row>
    <row r="24" spans="1:4">
      <c r="A24" t="s">
        <v>285</v>
      </c>
      <c r="B24" s="159">
        <v>5.5599999999999997E-2</v>
      </c>
      <c r="C24" s="159">
        <v>5.7699999999999994E-2</v>
      </c>
    </row>
    <row r="25" spans="1:4">
      <c r="A25" t="s">
        <v>284</v>
      </c>
      <c r="B25" s="159">
        <v>0.31969999999999998</v>
      </c>
      <c r="C25" s="159">
        <v>0.3175</v>
      </c>
    </row>
    <row r="26" spans="1:4">
      <c r="A26" t="s">
        <v>282</v>
      </c>
      <c r="B26" s="159">
        <v>1.38E-2</v>
      </c>
      <c r="C26" s="159">
        <v>1.3500000000000002E-2</v>
      </c>
    </row>
    <row r="27" spans="1:4">
      <c r="A27" t="s">
        <v>280</v>
      </c>
      <c r="B27" s="159">
        <v>0.2505</v>
      </c>
      <c r="C27" s="159">
        <v>0.25379999999999997</v>
      </c>
    </row>
    <row r="28" spans="1:4">
      <c r="A28" t="s">
        <v>278</v>
      </c>
      <c r="B28" s="159">
        <v>1.4499999999999999E-2</v>
      </c>
      <c r="C28" s="159">
        <v>1.67E-2</v>
      </c>
    </row>
    <row r="29" spans="1:4">
      <c r="A29" t="s">
        <v>279</v>
      </c>
      <c r="B29" s="159">
        <v>3.8300000000000001E-2</v>
      </c>
      <c r="C29" s="159">
        <v>4.4600000000000001E-2</v>
      </c>
    </row>
    <row r="30" spans="1:4">
      <c r="A30" t="s">
        <v>249</v>
      </c>
      <c r="B30" s="159">
        <v>0.17449999999999999</v>
      </c>
      <c r="C30" s="159">
        <v>0.1772</v>
      </c>
      <c r="D30" s="159"/>
    </row>
    <row r="31" spans="1:4">
      <c r="B31" s="159"/>
      <c r="C31" s="159"/>
      <c r="D31" s="159"/>
    </row>
    <row r="32" spans="1:4">
      <c r="B32" s="159"/>
      <c r="C32" s="159"/>
      <c r="D32" s="159"/>
    </row>
    <row r="33" spans="2:4">
      <c r="B33" s="159"/>
      <c r="C33" s="159"/>
      <c r="D33" s="159"/>
    </row>
    <row r="34" spans="2:4">
      <c r="B34" s="159"/>
      <c r="C34" s="159"/>
      <c r="D34" s="159"/>
    </row>
    <row r="35" spans="2:4">
      <c r="B35" s="159"/>
      <c r="C35" s="159"/>
      <c r="D35" s="159"/>
    </row>
    <row r="36" spans="2:4">
      <c r="B36" s="159"/>
      <c r="C36" s="159"/>
      <c r="D36" s="159"/>
    </row>
    <row r="37" spans="2:4">
      <c r="B37" s="159"/>
      <c r="C37" s="159"/>
      <c r="D37" s="159"/>
    </row>
    <row r="38" spans="2:4">
      <c r="B38" s="159"/>
      <c r="C38" s="159"/>
      <c r="D38" s="159"/>
    </row>
    <row r="39" spans="2:4">
      <c r="B39" s="159"/>
      <c r="C39" s="159"/>
      <c r="D39" s="159"/>
    </row>
    <row r="40" spans="2:4">
      <c r="B40" s="159"/>
      <c r="C40" s="159"/>
      <c r="D40" s="159"/>
    </row>
    <row r="41" spans="2:4">
      <c r="B41" s="159"/>
      <c r="C41" s="159"/>
      <c r="D41" s="159"/>
    </row>
    <row r="42" spans="2:4">
      <c r="B42" s="159"/>
      <c r="C42" s="159"/>
      <c r="D42" s="159"/>
    </row>
    <row r="43" spans="2:4">
      <c r="B43" s="159"/>
      <c r="C43" s="159"/>
      <c r="D43" s="159"/>
    </row>
    <row r="44" spans="2:4">
      <c r="B44" s="159"/>
      <c r="C44" s="159"/>
      <c r="D44" s="159"/>
    </row>
    <row r="45" spans="2:4">
      <c r="B45" s="159"/>
      <c r="C45" s="159"/>
      <c r="D45" s="159"/>
    </row>
    <row r="46" spans="2:4">
      <c r="B46" s="159"/>
      <c r="C46" s="159"/>
      <c r="D46" s="159"/>
    </row>
    <row r="47" spans="2:4">
      <c r="B47" s="159"/>
      <c r="C47" s="159"/>
      <c r="D47" s="159"/>
    </row>
    <row r="48" spans="2:4">
      <c r="B48" s="159"/>
      <c r="C48" s="159"/>
      <c r="D48" s="159"/>
    </row>
    <row r="49" spans="2:4">
      <c r="B49" s="159"/>
      <c r="C49" s="159"/>
      <c r="D49" s="159"/>
    </row>
    <row r="50" spans="2:4">
      <c r="B50" s="159"/>
      <c r="C50" s="159"/>
      <c r="D50" s="159"/>
    </row>
    <row r="51" spans="2:4">
      <c r="B51" s="159"/>
      <c r="C51" s="159"/>
      <c r="D51" s="159"/>
    </row>
    <row r="52" spans="2:4">
      <c r="B52" s="159"/>
      <c r="C52" s="159"/>
      <c r="D52" s="159"/>
    </row>
    <row r="53" spans="2:4">
      <c r="B53" s="159"/>
      <c r="C53" s="159"/>
      <c r="D53" s="159"/>
    </row>
    <row r="54" spans="2:4">
      <c r="B54" s="159"/>
      <c r="C54" s="159"/>
      <c r="D54" s="159"/>
    </row>
    <row r="55" spans="2:4">
      <c r="B55" s="159"/>
      <c r="C55" s="159"/>
      <c r="D55" s="159"/>
    </row>
    <row r="56" spans="2:4">
      <c r="B56" s="159"/>
      <c r="C56" s="159"/>
      <c r="D56" s="159"/>
    </row>
    <row r="57" spans="2:4">
      <c r="B57" s="159"/>
      <c r="C57" s="159"/>
      <c r="D57" s="159"/>
    </row>
    <row r="58" spans="2:4">
      <c r="B58" s="159"/>
      <c r="C58" s="159"/>
      <c r="D58" s="159"/>
    </row>
    <row r="59" spans="2:4">
      <c r="B59" s="159"/>
      <c r="C59" s="159"/>
      <c r="D59" s="159"/>
    </row>
    <row r="60" spans="2:4">
      <c r="B60" s="159"/>
      <c r="C60" s="159"/>
      <c r="D60" s="159"/>
    </row>
    <row r="61" spans="2:4">
      <c r="B61" s="159"/>
      <c r="C61" s="159"/>
      <c r="D61" s="159"/>
    </row>
    <row r="62" spans="2:4">
      <c r="B62" s="159"/>
      <c r="C62" s="159"/>
      <c r="D62" s="159"/>
    </row>
    <row r="63" spans="2:4">
      <c r="B63" s="159"/>
      <c r="C63" s="159"/>
      <c r="D63" s="159"/>
    </row>
    <row r="64" spans="2:4">
      <c r="B64" s="159"/>
      <c r="C64" s="159"/>
      <c r="D64" s="159"/>
    </row>
    <row r="65" spans="2:4">
      <c r="B65" s="159"/>
      <c r="C65" s="159"/>
      <c r="D65" s="159"/>
    </row>
    <row r="66" spans="2:4">
      <c r="B66" s="159"/>
      <c r="C66" s="159"/>
      <c r="D66" s="159"/>
    </row>
    <row r="67" spans="2:4">
      <c r="B67" s="159"/>
      <c r="C67" s="159"/>
      <c r="D67" s="159"/>
    </row>
    <row r="68" spans="2:4">
      <c r="B68" s="159"/>
      <c r="C68" s="159"/>
      <c r="D68" s="159"/>
    </row>
    <row r="69" spans="2:4">
      <c r="B69" s="159"/>
      <c r="C69" s="159"/>
      <c r="D69" s="159"/>
    </row>
    <row r="70" spans="2:4">
      <c r="B70" s="159"/>
      <c r="C70" s="159"/>
      <c r="D70" s="159"/>
    </row>
    <row r="71" spans="2:4">
      <c r="B71" s="159"/>
      <c r="C71" s="159"/>
      <c r="D71" s="159"/>
    </row>
    <row r="72" spans="2:4">
      <c r="B72" s="159"/>
      <c r="C72" s="159"/>
      <c r="D72" s="159"/>
    </row>
    <row r="73" spans="2:4">
      <c r="B73" s="159"/>
      <c r="C73" s="159"/>
      <c r="D73" s="159"/>
    </row>
    <row r="74" spans="2:4">
      <c r="B74" s="159"/>
      <c r="C74" s="159"/>
      <c r="D74" s="159"/>
    </row>
    <row r="75" spans="2:4">
      <c r="B75" s="159"/>
      <c r="C75" s="159"/>
      <c r="D75" s="159"/>
    </row>
    <row r="76" spans="2:4">
      <c r="B76" s="159"/>
      <c r="C76" s="159"/>
      <c r="D76" s="159"/>
    </row>
    <row r="77" spans="2:4">
      <c r="B77" s="159"/>
      <c r="C77" s="159"/>
      <c r="D77" s="159"/>
    </row>
    <row r="78" spans="2:4">
      <c r="B78" s="159"/>
      <c r="C78" s="159"/>
      <c r="D78" s="159"/>
    </row>
    <row r="79" spans="2:4">
      <c r="B79" s="159"/>
      <c r="C79" s="159"/>
      <c r="D79" s="159"/>
    </row>
    <row r="80" spans="2:4">
      <c r="B80" s="159"/>
      <c r="C80" s="159"/>
      <c r="D80" s="159"/>
    </row>
    <row r="81" spans="2:4">
      <c r="B81" s="159"/>
      <c r="C81" s="159"/>
      <c r="D81" s="159"/>
    </row>
    <row r="82" spans="2:4">
      <c r="B82" s="159"/>
      <c r="C82" s="159"/>
      <c r="D82" s="159"/>
    </row>
    <row r="83" spans="2:4">
      <c r="B83" s="159"/>
      <c r="C83" s="159"/>
      <c r="D83" s="159"/>
    </row>
    <row r="84" spans="2:4">
      <c r="B84" s="159"/>
      <c r="C84" s="159"/>
      <c r="D84" s="159"/>
    </row>
    <row r="85" spans="2:4">
      <c r="B85" s="159"/>
      <c r="C85" s="159"/>
      <c r="D85" s="159"/>
    </row>
    <row r="86" spans="2:4">
      <c r="B86" s="159"/>
      <c r="C86" s="159"/>
      <c r="D86" s="159"/>
    </row>
    <row r="87" spans="2:4">
      <c r="B87" s="159"/>
      <c r="C87" s="159"/>
      <c r="D87" s="159"/>
    </row>
    <row r="88" spans="2:4">
      <c r="B88" s="159"/>
      <c r="C88" s="159"/>
      <c r="D88" s="159"/>
    </row>
    <row r="89" spans="2:4">
      <c r="B89" s="159"/>
      <c r="C89" s="159"/>
      <c r="D89" s="159"/>
    </row>
    <row r="90" spans="2:4">
      <c r="B90" s="159"/>
      <c r="C90" s="159"/>
      <c r="D90" s="159"/>
    </row>
    <row r="91" spans="2:4">
      <c r="B91" s="159"/>
      <c r="C91" s="159"/>
      <c r="D91" s="159"/>
    </row>
    <row r="92" spans="2:4">
      <c r="B92" s="159"/>
      <c r="C92" s="159"/>
      <c r="D92" s="159"/>
    </row>
    <row r="93" spans="2:4">
      <c r="B93" s="159"/>
      <c r="C93" s="159"/>
      <c r="D93" s="159"/>
    </row>
    <row r="94" spans="2:4">
      <c r="B94" s="159"/>
      <c r="C94" s="159"/>
      <c r="D94" s="159"/>
    </row>
    <row r="95" spans="2:4">
      <c r="B95" s="159"/>
      <c r="C95" s="159"/>
      <c r="D95" s="159"/>
    </row>
    <row r="96" spans="2:4">
      <c r="B96" s="159"/>
      <c r="C96" s="159"/>
      <c r="D96" s="159"/>
    </row>
    <row r="97" spans="2:4">
      <c r="B97" s="159"/>
      <c r="C97" s="159"/>
      <c r="D97" s="159"/>
    </row>
    <row r="98" spans="2:4">
      <c r="B98" s="159"/>
      <c r="C98" s="159"/>
      <c r="D98" s="159"/>
    </row>
    <row r="99" spans="2:4">
      <c r="B99" s="159"/>
      <c r="C99" s="159"/>
      <c r="D99" s="159"/>
    </row>
    <row r="100" spans="2:4">
      <c r="B100" s="159"/>
      <c r="C100" s="159"/>
      <c r="D100" s="159"/>
    </row>
    <row r="101" spans="2:4">
      <c r="B101" s="159"/>
      <c r="C101" s="159"/>
      <c r="D101" s="159"/>
    </row>
    <row r="102" spans="2:4">
      <c r="B102" s="159"/>
      <c r="C102" s="159"/>
      <c r="D102" s="159"/>
    </row>
    <row r="103" spans="2:4">
      <c r="B103" s="159"/>
      <c r="C103" s="159"/>
      <c r="D103" s="159"/>
    </row>
    <row r="104" spans="2:4">
      <c r="B104" s="159"/>
      <c r="C104" s="159"/>
      <c r="D104" s="159"/>
    </row>
    <row r="105" spans="2:4">
      <c r="B105" s="159"/>
      <c r="C105" s="159"/>
      <c r="D105" s="159"/>
    </row>
    <row r="106" spans="2:4">
      <c r="B106" s="159"/>
      <c r="C106" s="159"/>
      <c r="D106" s="159"/>
    </row>
    <row r="107" spans="2:4">
      <c r="B107" s="159"/>
      <c r="C107" s="159"/>
      <c r="D107" s="159"/>
    </row>
    <row r="108" spans="2:4">
      <c r="B108" s="159"/>
      <c r="C108" s="159"/>
      <c r="D108" s="159"/>
    </row>
    <row r="109" spans="2:4">
      <c r="B109" s="159"/>
      <c r="C109" s="159"/>
      <c r="D109" s="159"/>
    </row>
    <row r="110" spans="2:4">
      <c r="B110" s="159"/>
      <c r="C110" s="159"/>
      <c r="D110" s="159"/>
    </row>
    <row r="111" spans="2:4">
      <c r="B111" s="159"/>
      <c r="C111" s="159"/>
      <c r="D111" s="159"/>
    </row>
    <row r="112" spans="2:4">
      <c r="B112" s="159"/>
      <c r="C112" s="159"/>
      <c r="D112" s="159"/>
    </row>
    <row r="113" spans="2:4">
      <c r="B113" s="159"/>
      <c r="C113" s="159"/>
      <c r="D113" s="159"/>
    </row>
    <row r="114" spans="2:4">
      <c r="B114" s="159"/>
      <c r="C114" s="159"/>
      <c r="D114" s="159"/>
    </row>
    <row r="115" spans="2:4">
      <c r="B115" s="159"/>
      <c r="C115" s="159"/>
      <c r="D115" s="159"/>
    </row>
    <row r="116" spans="2:4">
      <c r="B116" s="159"/>
      <c r="C116" s="159"/>
      <c r="D116" s="159"/>
    </row>
    <row r="117" spans="2:4">
      <c r="B117" s="159"/>
      <c r="C117" s="159"/>
      <c r="D117" s="159"/>
    </row>
    <row r="118" spans="2:4">
      <c r="B118" s="159"/>
      <c r="C118" s="159"/>
      <c r="D118" s="159"/>
    </row>
    <row r="119" spans="2:4">
      <c r="B119" s="159"/>
      <c r="C119" s="159"/>
      <c r="D119" s="159"/>
    </row>
    <row r="120" spans="2:4">
      <c r="B120" s="159"/>
      <c r="C120" s="159"/>
      <c r="D120" s="159"/>
    </row>
    <row r="121" spans="2:4">
      <c r="B121" s="159"/>
      <c r="C121" s="159"/>
      <c r="D121" s="159"/>
    </row>
    <row r="122" spans="2:4">
      <c r="B122" s="159"/>
      <c r="C122" s="159"/>
      <c r="D122" s="159"/>
    </row>
    <row r="123" spans="2:4">
      <c r="B123" s="159"/>
      <c r="C123" s="159"/>
      <c r="D123" s="159"/>
    </row>
    <row r="124" spans="2:4">
      <c r="B124" s="159"/>
      <c r="C124" s="159"/>
      <c r="D124" s="159"/>
    </row>
    <row r="125" spans="2:4">
      <c r="B125" s="159"/>
      <c r="C125" s="159"/>
      <c r="D125" s="159"/>
    </row>
    <row r="126" spans="2:4">
      <c r="B126" s="159"/>
      <c r="C126" s="159"/>
      <c r="D126" s="159"/>
    </row>
    <row r="127" spans="2:4">
      <c r="B127" s="159"/>
      <c r="C127" s="159"/>
      <c r="D127" s="159"/>
    </row>
    <row r="128" spans="2:4">
      <c r="B128" s="159"/>
      <c r="C128" s="159"/>
      <c r="D128" s="159"/>
    </row>
    <row r="129" spans="2:4">
      <c r="B129" s="159"/>
      <c r="C129" s="159"/>
      <c r="D129" s="159"/>
    </row>
    <row r="130" spans="2:4">
      <c r="B130" s="159"/>
      <c r="C130" s="159"/>
      <c r="D130" s="159"/>
    </row>
    <row r="131" spans="2:4">
      <c r="B131" s="159"/>
      <c r="C131" s="159"/>
      <c r="D131" s="159"/>
    </row>
    <row r="132" spans="2:4">
      <c r="B132" s="159"/>
      <c r="C132" s="159"/>
      <c r="D132" s="159"/>
    </row>
    <row r="133" spans="2:4">
      <c r="B133" s="159"/>
      <c r="C133" s="159"/>
      <c r="D133" s="159"/>
    </row>
    <row r="134" spans="2:4">
      <c r="B134" s="159"/>
      <c r="C134" s="159"/>
      <c r="D134" s="159"/>
    </row>
    <row r="135" spans="2:4">
      <c r="B135" s="159"/>
      <c r="C135" s="159"/>
      <c r="D135" s="159"/>
    </row>
    <row r="136" spans="2:4">
      <c r="B136" s="159"/>
      <c r="C136" s="159"/>
      <c r="D136" s="159"/>
    </row>
    <row r="137" spans="2:4">
      <c r="B137" s="159"/>
      <c r="C137" s="159"/>
      <c r="D137" s="159"/>
    </row>
    <row r="138" spans="2:4">
      <c r="B138" s="159"/>
      <c r="C138" s="159"/>
      <c r="D138" s="159"/>
    </row>
    <row r="139" spans="2:4">
      <c r="B139" s="159"/>
      <c r="C139" s="159"/>
      <c r="D139" s="159"/>
    </row>
    <row r="140" spans="2:4">
      <c r="B140" s="159"/>
      <c r="C140" s="159"/>
      <c r="D140" s="159"/>
    </row>
    <row r="141" spans="2:4">
      <c r="B141" s="159"/>
      <c r="C141" s="159"/>
      <c r="D141" s="159"/>
    </row>
    <row r="142" spans="2:4">
      <c r="B142" s="159"/>
      <c r="C142" s="159"/>
      <c r="D142" s="159"/>
    </row>
    <row r="143" spans="2:4">
      <c r="B143" s="159"/>
      <c r="C143" s="159"/>
      <c r="D143" s="159"/>
    </row>
    <row r="144" spans="2:4">
      <c r="B144" s="159"/>
      <c r="C144" s="159"/>
      <c r="D144" s="159"/>
    </row>
    <row r="145" spans="2:4">
      <c r="B145" s="159"/>
      <c r="C145" s="159"/>
      <c r="D145" s="159"/>
    </row>
    <row r="146" spans="2:4">
      <c r="B146" s="159"/>
      <c r="C146" s="159"/>
      <c r="D146" s="159"/>
    </row>
    <row r="147" spans="2:4">
      <c r="B147" s="159"/>
      <c r="C147" s="159"/>
      <c r="D147" s="159"/>
    </row>
    <row r="148" spans="2:4">
      <c r="B148" s="159"/>
      <c r="C148" s="159"/>
      <c r="D148" s="159"/>
    </row>
    <row r="149" spans="2:4">
      <c r="B149" s="159"/>
      <c r="C149" s="159"/>
      <c r="D149" s="159"/>
    </row>
    <row r="150" spans="2:4">
      <c r="B150" s="159"/>
      <c r="C150" s="159"/>
      <c r="D150" s="159"/>
    </row>
    <row r="151" spans="2:4">
      <c r="B151" s="159"/>
      <c r="C151" s="159"/>
      <c r="D151" s="159"/>
    </row>
    <row r="152" spans="2:4">
      <c r="B152" s="159"/>
      <c r="C152" s="159"/>
      <c r="D152" s="159"/>
    </row>
    <row r="153" spans="2:4">
      <c r="B153" s="159"/>
      <c r="C153" s="159"/>
      <c r="D153" s="159"/>
    </row>
    <row r="154" spans="2:4">
      <c r="B154" s="159"/>
      <c r="C154" s="159"/>
      <c r="D154" s="159"/>
    </row>
    <row r="155" spans="2:4">
      <c r="B155" s="159"/>
      <c r="C155" s="159"/>
      <c r="D155" s="159"/>
    </row>
    <row r="156" spans="2:4">
      <c r="B156" s="159"/>
      <c r="C156" s="159"/>
      <c r="D156" s="159"/>
    </row>
    <row r="157" spans="2:4">
      <c r="B157" s="159"/>
      <c r="C157" s="159"/>
      <c r="D157" s="159"/>
    </row>
    <row r="158" spans="2:4">
      <c r="B158" s="159"/>
      <c r="C158" s="159"/>
      <c r="D158" s="159"/>
    </row>
    <row r="159" spans="2:4">
      <c r="B159" s="159"/>
      <c r="C159" s="159"/>
      <c r="D159" s="159"/>
    </row>
    <row r="160" spans="2:4">
      <c r="B160" s="159"/>
      <c r="C160" s="159"/>
      <c r="D160" s="159"/>
    </row>
    <row r="161" spans="2:4">
      <c r="B161" s="159"/>
      <c r="C161" s="159"/>
      <c r="D161" s="159"/>
    </row>
    <row r="162" spans="2:4">
      <c r="B162" s="159"/>
      <c r="C162" s="159"/>
      <c r="D162" s="159"/>
    </row>
    <row r="163" spans="2:4">
      <c r="B163" s="159"/>
      <c r="C163" s="159"/>
      <c r="D163" s="159"/>
    </row>
    <row r="164" spans="2:4">
      <c r="B164" s="159"/>
      <c r="C164" s="159"/>
      <c r="D164" s="159"/>
    </row>
    <row r="165" spans="2:4">
      <c r="B165" s="159"/>
      <c r="C165" s="159"/>
      <c r="D165" s="159"/>
    </row>
    <row r="166" spans="2:4">
      <c r="B166" s="159"/>
      <c r="C166" s="159"/>
      <c r="D166" s="159"/>
    </row>
    <row r="167" spans="2:4">
      <c r="B167" s="159"/>
      <c r="C167" s="159"/>
      <c r="D167" s="159"/>
    </row>
    <row r="168" spans="2:4">
      <c r="B168" s="159"/>
      <c r="C168" s="159"/>
      <c r="D168" s="159"/>
    </row>
    <row r="169" spans="2:4">
      <c r="B169" s="159"/>
      <c r="C169" s="159"/>
      <c r="D169" s="159"/>
    </row>
    <row r="170" spans="2:4">
      <c r="B170" s="159"/>
      <c r="C170" s="159"/>
      <c r="D170" s="159"/>
    </row>
    <row r="171" spans="2:4">
      <c r="B171" s="159"/>
      <c r="C171" s="159"/>
      <c r="D171" s="159"/>
    </row>
    <row r="172" spans="2:4">
      <c r="B172" s="159"/>
      <c r="C172" s="159"/>
      <c r="D172" s="159"/>
    </row>
    <row r="173" spans="2:4">
      <c r="B173" s="159"/>
      <c r="C173" s="159"/>
      <c r="D173" s="159"/>
    </row>
    <row r="174" spans="2:4">
      <c r="B174" s="159"/>
      <c r="C174" s="159"/>
      <c r="D174" s="159"/>
    </row>
    <row r="175" spans="2:4">
      <c r="B175" s="159"/>
      <c r="C175" s="159"/>
      <c r="D175" s="159"/>
    </row>
    <row r="176" spans="2:4">
      <c r="B176" s="159"/>
      <c r="C176" s="159"/>
      <c r="D176" s="159"/>
    </row>
    <row r="177" spans="2:4">
      <c r="B177" s="159"/>
      <c r="C177" s="159"/>
      <c r="D177" s="159"/>
    </row>
    <row r="178" spans="2:4">
      <c r="B178" s="159"/>
      <c r="C178" s="159"/>
      <c r="D178" s="159"/>
    </row>
    <row r="179" spans="2:4">
      <c r="B179" s="159"/>
      <c r="C179" s="159"/>
      <c r="D179" s="159"/>
    </row>
    <row r="180" spans="2:4">
      <c r="B180" s="159"/>
      <c r="C180" s="159"/>
      <c r="D180" s="159"/>
    </row>
    <row r="181" spans="2:4">
      <c r="B181" s="159"/>
      <c r="C181" s="159"/>
      <c r="D181" s="159"/>
    </row>
    <row r="182" spans="2:4">
      <c r="B182" s="159"/>
      <c r="C182" s="159"/>
      <c r="D182" s="159"/>
    </row>
    <row r="183" spans="2:4">
      <c r="B183" s="159"/>
      <c r="C183" s="159"/>
      <c r="D183" s="159"/>
    </row>
    <row r="184" spans="2:4">
      <c r="B184" s="159"/>
      <c r="C184" s="159"/>
      <c r="D184" s="159"/>
    </row>
    <row r="185" spans="2:4">
      <c r="B185" s="159"/>
      <c r="C185" s="159"/>
      <c r="D185" s="159"/>
    </row>
    <row r="186" spans="2:4">
      <c r="B186" s="159"/>
      <c r="C186" s="159"/>
      <c r="D186" s="159"/>
    </row>
    <row r="187" spans="2:4">
      <c r="B187" s="159"/>
      <c r="C187" s="159"/>
      <c r="D187" s="159"/>
    </row>
    <row r="188" spans="2:4">
      <c r="B188" s="159"/>
      <c r="C188" s="159"/>
      <c r="D188" s="159"/>
    </row>
    <row r="189" spans="2:4">
      <c r="B189" s="159"/>
      <c r="C189" s="159"/>
      <c r="D189" s="159"/>
    </row>
    <row r="190" spans="2:4">
      <c r="B190" s="159"/>
      <c r="C190" s="159"/>
      <c r="D190" s="159"/>
    </row>
    <row r="191" spans="2:4">
      <c r="B191" s="159"/>
      <c r="C191" s="159"/>
      <c r="D191" s="159"/>
    </row>
    <row r="192" spans="2:4">
      <c r="B192" s="159"/>
      <c r="C192" s="159"/>
      <c r="D192" s="159"/>
    </row>
    <row r="193" spans="2:4">
      <c r="B193" s="159"/>
      <c r="C193" s="159"/>
      <c r="D193" s="159"/>
    </row>
    <row r="194" spans="2:4">
      <c r="B194" s="159"/>
      <c r="C194" s="159"/>
      <c r="D194" s="159"/>
    </row>
    <row r="195" spans="2:4">
      <c r="B195" s="159"/>
      <c r="C195" s="159"/>
      <c r="D195" s="159"/>
    </row>
    <row r="196" spans="2:4">
      <c r="B196" s="159"/>
      <c r="C196" s="159"/>
      <c r="D196" s="159"/>
    </row>
    <row r="197" spans="2:4">
      <c r="B197" s="159"/>
      <c r="C197" s="159"/>
      <c r="D197" s="159"/>
    </row>
    <row r="198" spans="2:4">
      <c r="B198" s="159"/>
      <c r="C198" s="159"/>
      <c r="D198" s="159"/>
    </row>
    <row r="199" spans="2:4">
      <c r="B199" s="159"/>
      <c r="C199" s="159"/>
      <c r="D199" s="159"/>
    </row>
    <row r="200" spans="2:4">
      <c r="B200" s="159"/>
      <c r="C200" s="159"/>
      <c r="D200" s="159"/>
    </row>
    <row r="201" spans="2:4">
      <c r="B201" s="159"/>
      <c r="C201" s="159"/>
      <c r="D201" s="159"/>
    </row>
    <row r="202" spans="2:4">
      <c r="B202" s="159"/>
      <c r="C202" s="159"/>
      <c r="D202" s="159"/>
    </row>
    <row r="203" spans="2:4">
      <c r="B203" s="159"/>
      <c r="C203" s="159"/>
      <c r="D203" s="159"/>
    </row>
    <row r="204" spans="2:4">
      <c r="B204" s="159"/>
      <c r="C204" s="159"/>
      <c r="D204" s="159"/>
    </row>
    <row r="205" spans="2:4">
      <c r="B205" s="159"/>
      <c r="C205" s="159"/>
      <c r="D205" s="159"/>
    </row>
    <row r="206" spans="2:4">
      <c r="B206" s="159"/>
      <c r="C206" s="159"/>
      <c r="D206" s="159"/>
    </row>
    <row r="207" spans="2:4">
      <c r="B207" s="159"/>
      <c r="C207" s="159"/>
      <c r="D207" s="159"/>
    </row>
    <row r="208" spans="2:4">
      <c r="B208" s="159"/>
      <c r="C208" s="159"/>
      <c r="D208" s="159"/>
    </row>
    <row r="209" spans="2:4">
      <c r="B209" s="159"/>
      <c r="C209" s="159"/>
      <c r="D209" s="159"/>
    </row>
    <row r="210" spans="2:4">
      <c r="B210" s="159"/>
      <c r="C210" s="159"/>
      <c r="D210" s="159"/>
    </row>
    <row r="211" spans="2:4">
      <c r="B211" s="159"/>
      <c r="C211" s="159"/>
      <c r="D211" s="159"/>
    </row>
    <row r="212" spans="2:4">
      <c r="B212" s="159"/>
      <c r="C212" s="159"/>
      <c r="D212" s="159"/>
    </row>
    <row r="213" spans="2:4">
      <c r="B213" s="159"/>
      <c r="C213" s="159"/>
      <c r="D213" s="159"/>
    </row>
    <row r="214" spans="2:4">
      <c r="B214" s="159"/>
      <c r="C214" s="159"/>
      <c r="D214" s="159"/>
    </row>
    <row r="215" spans="2:4">
      <c r="B215" s="159"/>
      <c r="C215" s="159"/>
      <c r="D215" s="159"/>
    </row>
    <row r="216" spans="2:4">
      <c r="B216" s="159"/>
      <c r="C216" s="159"/>
      <c r="D216" s="159"/>
    </row>
    <row r="217" spans="2:4">
      <c r="B217" s="159"/>
      <c r="C217" s="159"/>
      <c r="D217" s="159"/>
    </row>
    <row r="218" spans="2:4">
      <c r="B218" s="159"/>
      <c r="C218" s="159"/>
      <c r="D218" s="159"/>
    </row>
    <row r="219" spans="2:4">
      <c r="B219" s="159"/>
      <c r="C219" s="159"/>
      <c r="D219" s="159"/>
    </row>
    <row r="220" spans="2:4">
      <c r="B220" s="159"/>
      <c r="C220" s="159"/>
      <c r="D220" s="159"/>
    </row>
    <row r="221" spans="2:4">
      <c r="B221" s="159"/>
      <c r="C221" s="159"/>
      <c r="D221" s="159"/>
    </row>
    <row r="222" spans="2:4">
      <c r="B222" s="159"/>
      <c r="C222" s="159"/>
      <c r="D222" s="159"/>
    </row>
    <row r="223" spans="2:4">
      <c r="B223" s="159"/>
      <c r="C223" s="159"/>
      <c r="D223" s="159"/>
    </row>
    <row r="224" spans="2:4">
      <c r="B224" s="159"/>
      <c r="C224" s="159"/>
      <c r="D224" s="159"/>
    </row>
    <row r="225" spans="2:4">
      <c r="B225" s="159"/>
      <c r="C225" s="159"/>
      <c r="D225" s="159"/>
    </row>
    <row r="226" spans="2:4">
      <c r="B226" s="159"/>
      <c r="C226" s="159"/>
      <c r="D226" s="159"/>
    </row>
    <row r="227" spans="2:4">
      <c r="B227" s="159"/>
      <c r="C227" s="159"/>
      <c r="D227" s="159"/>
    </row>
    <row r="228" spans="2:4">
      <c r="B228" s="159"/>
      <c r="C228" s="159"/>
      <c r="D228" s="159"/>
    </row>
    <row r="229" spans="2:4">
      <c r="B229" s="159"/>
      <c r="C229" s="159"/>
      <c r="D229" s="159"/>
    </row>
    <row r="230" spans="2:4">
      <c r="B230" s="159"/>
      <c r="C230" s="159"/>
      <c r="D230" s="159"/>
    </row>
    <row r="231" spans="2:4">
      <c r="B231" s="159"/>
      <c r="C231" s="159"/>
      <c r="D231" s="159"/>
    </row>
    <row r="232" spans="2:4">
      <c r="B232" s="159"/>
      <c r="C232" s="159"/>
      <c r="D232" s="159"/>
    </row>
    <row r="233" spans="2:4">
      <c r="B233" s="159"/>
      <c r="C233" s="159"/>
      <c r="D233" s="159"/>
    </row>
    <row r="234" spans="2:4">
      <c r="B234" s="159"/>
      <c r="C234" s="159"/>
      <c r="D234" s="159"/>
    </row>
    <row r="235" spans="2:4">
      <c r="B235" s="159"/>
      <c r="C235" s="159"/>
      <c r="D235" s="159"/>
    </row>
    <row r="236" spans="2:4">
      <c r="B236" s="159"/>
      <c r="C236" s="159"/>
      <c r="D236" s="159"/>
    </row>
    <row r="237" spans="2:4">
      <c r="B237" s="159"/>
      <c r="C237" s="159"/>
      <c r="D237" s="159"/>
    </row>
    <row r="238" spans="2:4">
      <c r="B238" s="159"/>
      <c r="C238" s="159"/>
      <c r="D238" s="159"/>
    </row>
    <row r="239" spans="2:4">
      <c r="B239" s="159"/>
      <c r="C239" s="159"/>
      <c r="D239" s="159"/>
    </row>
    <row r="240" spans="2:4">
      <c r="B240" s="159"/>
      <c r="C240" s="159"/>
      <c r="D240" s="159"/>
    </row>
    <row r="241" spans="2:4">
      <c r="B241" s="159"/>
      <c r="C241" s="159"/>
      <c r="D241" s="159"/>
    </row>
    <row r="242" spans="2:4">
      <c r="B242" s="159"/>
      <c r="C242" s="159"/>
      <c r="D242" s="159"/>
    </row>
    <row r="243" spans="2:4">
      <c r="B243" s="159"/>
      <c r="C243" s="159"/>
      <c r="D243" s="159"/>
    </row>
    <row r="244" spans="2:4">
      <c r="B244" s="159"/>
      <c r="C244" s="159"/>
      <c r="D244" s="159"/>
    </row>
    <row r="245" spans="2:4">
      <c r="B245" s="159"/>
      <c r="C245" s="159"/>
      <c r="D245" s="159"/>
    </row>
    <row r="246" spans="2:4">
      <c r="B246" s="159"/>
      <c r="C246" s="159"/>
      <c r="D246" s="159"/>
    </row>
    <row r="247" spans="2:4">
      <c r="B247" s="159"/>
      <c r="C247" s="159"/>
      <c r="D247" s="159"/>
    </row>
    <row r="248" spans="2:4">
      <c r="B248" s="159"/>
      <c r="C248" s="159"/>
      <c r="D248" s="159"/>
    </row>
    <row r="249" spans="2:4">
      <c r="B249" s="159"/>
      <c r="C249" s="159"/>
      <c r="D249" s="159"/>
    </row>
    <row r="250" spans="2:4">
      <c r="B250" s="159"/>
      <c r="C250" s="159"/>
      <c r="D250" s="159"/>
    </row>
    <row r="251" spans="2:4">
      <c r="B251" s="159"/>
      <c r="C251" s="159"/>
      <c r="D251" s="159"/>
    </row>
    <row r="252" spans="2:4">
      <c r="B252" s="159"/>
      <c r="C252" s="159"/>
      <c r="D252" s="159"/>
    </row>
    <row r="253" spans="2:4">
      <c r="B253" s="159"/>
      <c r="C253" s="159"/>
      <c r="D253" s="159"/>
    </row>
    <row r="254" spans="2:4">
      <c r="B254" s="159"/>
      <c r="C254" s="159"/>
      <c r="D254" s="159"/>
    </row>
    <row r="255" spans="2:4">
      <c r="B255" s="159"/>
      <c r="C255" s="159"/>
      <c r="D255" s="159"/>
    </row>
    <row r="256" spans="2:4">
      <c r="B256" s="159"/>
      <c r="C256" s="159"/>
      <c r="D256" s="159"/>
    </row>
    <row r="257" spans="2:4">
      <c r="B257" s="159"/>
      <c r="C257" s="159"/>
      <c r="D257" s="159"/>
    </row>
    <row r="258" spans="2:4">
      <c r="B258" s="159"/>
      <c r="C258" s="159"/>
      <c r="D258" s="159"/>
    </row>
    <row r="259" spans="2:4">
      <c r="B259" s="159"/>
      <c r="C259" s="159"/>
      <c r="D259" s="159"/>
    </row>
    <row r="260" spans="2:4">
      <c r="B260" s="159"/>
      <c r="C260" s="159"/>
      <c r="D260" s="159"/>
    </row>
    <row r="261" spans="2:4">
      <c r="B261" s="159"/>
      <c r="C261" s="159"/>
      <c r="D261" s="159"/>
    </row>
    <row r="262" spans="2:4">
      <c r="B262" s="159"/>
      <c r="C262" s="159"/>
      <c r="D262" s="159"/>
    </row>
    <row r="263" spans="2:4">
      <c r="B263" s="159"/>
      <c r="C263" s="159"/>
      <c r="D263" s="159"/>
    </row>
    <row r="264" spans="2:4">
      <c r="B264" s="159"/>
      <c r="C264" s="159"/>
      <c r="D264" s="159"/>
    </row>
    <row r="265" spans="2:4">
      <c r="B265" s="159"/>
      <c r="C265" s="159"/>
      <c r="D265" s="159"/>
    </row>
    <row r="266" spans="2:4">
      <c r="B266" s="159"/>
      <c r="C266" s="159"/>
      <c r="D266" s="159"/>
    </row>
    <row r="267" spans="2:4">
      <c r="B267" s="159"/>
      <c r="C267" s="159"/>
      <c r="D267" s="159"/>
    </row>
    <row r="268" spans="2:4">
      <c r="B268" s="159"/>
      <c r="C268" s="159"/>
      <c r="D268" s="159"/>
    </row>
    <row r="269" spans="2:4">
      <c r="B269" s="159"/>
      <c r="C269" s="159"/>
      <c r="D269" s="159"/>
    </row>
    <row r="270" spans="2:4">
      <c r="B270" s="159"/>
      <c r="C270" s="159"/>
      <c r="D270" s="159"/>
    </row>
    <row r="271" spans="2:4">
      <c r="B271" s="159"/>
      <c r="C271" s="159"/>
      <c r="D271" s="159"/>
    </row>
    <row r="272" spans="2:4">
      <c r="B272" s="159"/>
      <c r="C272" s="159"/>
      <c r="D272" s="159"/>
    </row>
    <row r="273" spans="2:4">
      <c r="B273" s="159"/>
      <c r="C273" s="159"/>
      <c r="D273" s="159"/>
    </row>
    <row r="274" spans="2:4">
      <c r="B274" s="159"/>
      <c r="C274" s="159"/>
      <c r="D274" s="159"/>
    </row>
    <row r="275" spans="2:4">
      <c r="B275" s="159"/>
      <c r="C275" s="159"/>
      <c r="D275" s="159"/>
    </row>
    <row r="276" spans="2:4">
      <c r="B276" s="159"/>
      <c r="C276" s="159"/>
      <c r="D276" s="159"/>
    </row>
    <row r="277" spans="2:4">
      <c r="B277" s="159"/>
      <c r="C277" s="159"/>
      <c r="D277" s="159"/>
    </row>
    <row r="278" spans="2:4">
      <c r="B278" s="159"/>
      <c r="C278" s="159"/>
      <c r="D278" s="159"/>
    </row>
    <row r="279" spans="2:4">
      <c r="B279" s="159"/>
      <c r="C279" s="159"/>
      <c r="D279" s="159"/>
    </row>
    <row r="280" spans="2:4">
      <c r="B280" s="159"/>
      <c r="C280" s="159"/>
      <c r="D280" s="159"/>
    </row>
    <row r="281" spans="2:4">
      <c r="B281" s="159"/>
      <c r="C281" s="159"/>
      <c r="D281" s="159"/>
    </row>
    <row r="282" spans="2:4">
      <c r="B282" s="159"/>
      <c r="C282" s="159"/>
      <c r="D282" s="159"/>
    </row>
    <row r="283" spans="2:4">
      <c r="B283" s="159"/>
      <c r="C283" s="159"/>
      <c r="D283" s="159"/>
    </row>
    <row r="284" spans="2:4">
      <c r="B284" s="159"/>
      <c r="C284" s="159"/>
      <c r="D284" s="159"/>
    </row>
    <row r="285" spans="2:4">
      <c r="B285" s="159"/>
      <c r="C285" s="159"/>
      <c r="D285" s="159"/>
    </row>
    <row r="286" spans="2:4">
      <c r="B286" s="159"/>
      <c r="C286" s="159"/>
      <c r="D286" s="159"/>
    </row>
    <row r="287" spans="2:4">
      <c r="B287" s="159"/>
      <c r="C287" s="159"/>
      <c r="D287" s="159"/>
    </row>
    <row r="288" spans="2:4">
      <c r="B288" s="159"/>
      <c r="C288" s="159"/>
      <c r="D288" s="159"/>
    </row>
    <row r="289" spans="2:4">
      <c r="B289" s="159"/>
      <c r="C289" s="159"/>
      <c r="D289" s="159"/>
    </row>
    <row r="290" spans="2:4">
      <c r="B290" s="159"/>
      <c r="C290" s="159"/>
      <c r="D290" s="159"/>
    </row>
    <row r="291" spans="2:4">
      <c r="B291" s="159"/>
      <c r="C291" s="159"/>
      <c r="D291" s="159"/>
    </row>
    <row r="292" spans="2:4">
      <c r="B292" s="159"/>
      <c r="C292" s="159"/>
      <c r="D292" s="159"/>
    </row>
    <row r="293" spans="2:4">
      <c r="B293" s="159"/>
      <c r="C293" s="159"/>
      <c r="D293" s="159"/>
    </row>
    <row r="294" spans="2:4">
      <c r="B294" s="159"/>
      <c r="C294" s="159"/>
      <c r="D294" s="159"/>
    </row>
    <row r="295" spans="2:4">
      <c r="B295" s="159"/>
      <c r="C295" s="159"/>
      <c r="D295" s="159"/>
    </row>
    <row r="296" spans="2:4">
      <c r="B296" s="159"/>
      <c r="C296" s="159"/>
      <c r="D296" s="159"/>
    </row>
    <row r="297" spans="2:4">
      <c r="B297" s="159"/>
      <c r="C297" s="159"/>
      <c r="D297" s="159"/>
    </row>
    <row r="298" spans="2:4">
      <c r="B298" s="159"/>
      <c r="C298" s="159"/>
      <c r="D298" s="159"/>
    </row>
    <row r="299" spans="2:4">
      <c r="B299" s="159"/>
      <c r="C299" s="159"/>
      <c r="D299" s="159"/>
    </row>
    <row r="300" spans="2:4">
      <c r="B300" s="159"/>
      <c r="C300" s="159"/>
      <c r="D300" s="159"/>
    </row>
    <row r="301" spans="2:4">
      <c r="B301" s="159"/>
      <c r="C301" s="159"/>
      <c r="D301" s="159"/>
    </row>
    <row r="302" spans="2:4">
      <c r="B302" s="159"/>
      <c r="C302" s="159"/>
      <c r="D302" s="159"/>
    </row>
    <row r="303" spans="2:4">
      <c r="B303" s="159"/>
      <c r="C303" s="159"/>
      <c r="D303" s="159"/>
    </row>
    <row r="304" spans="2:4">
      <c r="B304" s="159"/>
      <c r="C304" s="159"/>
      <c r="D304" s="159"/>
    </row>
    <row r="305" spans="2:4">
      <c r="B305" s="159"/>
      <c r="C305" s="159"/>
      <c r="D305" s="159"/>
    </row>
    <row r="306" spans="2:4">
      <c r="B306" s="159"/>
      <c r="C306" s="159"/>
      <c r="D306" s="159"/>
    </row>
    <row r="307" spans="2:4">
      <c r="B307" s="159"/>
      <c r="C307" s="159"/>
      <c r="D307" s="159"/>
    </row>
    <row r="308" spans="2:4">
      <c r="B308" s="159"/>
      <c r="C308" s="159"/>
      <c r="D308" s="159"/>
    </row>
    <row r="309" spans="2:4">
      <c r="B309" s="159"/>
      <c r="C309" s="159"/>
      <c r="D309" s="159"/>
    </row>
    <row r="310" spans="2:4">
      <c r="B310" s="159"/>
      <c r="C310" s="159"/>
      <c r="D310" s="159"/>
    </row>
    <row r="311" spans="2:4">
      <c r="B311" s="159"/>
      <c r="C311" s="159"/>
      <c r="D311" s="159"/>
    </row>
    <row r="312" spans="2:4">
      <c r="B312" s="159"/>
      <c r="C312" s="159"/>
      <c r="D312" s="159"/>
    </row>
    <row r="313" spans="2:4">
      <c r="B313" s="159"/>
      <c r="C313" s="159"/>
      <c r="D313" s="159"/>
    </row>
    <row r="314" spans="2:4">
      <c r="B314" s="159"/>
      <c r="C314" s="159"/>
      <c r="D314" s="159"/>
    </row>
    <row r="315" spans="2:4">
      <c r="B315" s="159"/>
      <c r="C315" s="159"/>
      <c r="D315" s="159"/>
    </row>
    <row r="316" spans="2:4">
      <c r="B316" s="159"/>
      <c r="C316" s="159"/>
      <c r="D316" s="159"/>
    </row>
    <row r="317" spans="2:4">
      <c r="B317" s="159"/>
      <c r="C317" s="159"/>
      <c r="D317" s="159"/>
    </row>
    <row r="318" spans="2:4">
      <c r="B318" s="159"/>
      <c r="C318" s="159"/>
      <c r="D318" s="159"/>
    </row>
    <row r="319" spans="2:4">
      <c r="B319" s="159"/>
      <c r="C319" s="159"/>
      <c r="D319" s="159"/>
    </row>
    <row r="320" spans="2:4">
      <c r="B320" s="159"/>
      <c r="C320" s="159"/>
      <c r="D320" s="159"/>
    </row>
    <row r="321" spans="2:4">
      <c r="B321" s="159"/>
      <c r="C321" s="159"/>
      <c r="D321" s="159"/>
    </row>
    <row r="322" spans="2:4">
      <c r="B322" s="159"/>
      <c r="C322" s="159"/>
      <c r="D322" s="159"/>
    </row>
    <row r="323" spans="2:4">
      <c r="B323" s="159"/>
      <c r="C323" s="159"/>
      <c r="D323" s="159"/>
    </row>
    <row r="324" spans="2:4">
      <c r="B324" s="159"/>
      <c r="C324" s="159"/>
      <c r="D324" s="159"/>
    </row>
    <row r="325" spans="2:4">
      <c r="B325" s="159"/>
      <c r="C325" s="159"/>
      <c r="D325" s="159"/>
    </row>
    <row r="326" spans="2:4">
      <c r="B326" s="159"/>
      <c r="C326" s="159"/>
      <c r="D326" s="159"/>
    </row>
    <row r="327" spans="2:4">
      <c r="B327" s="159"/>
      <c r="C327" s="159"/>
      <c r="D327" s="159"/>
    </row>
    <row r="328" spans="2:4">
      <c r="B328" s="159"/>
      <c r="C328" s="159"/>
      <c r="D328" s="159"/>
    </row>
    <row r="329" spans="2:4">
      <c r="B329" s="159"/>
      <c r="C329" s="159"/>
      <c r="D329" s="159"/>
    </row>
    <row r="330" spans="2:4">
      <c r="B330" s="159"/>
      <c r="C330" s="159"/>
      <c r="D330" s="159"/>
    </row>
    <row r="331" spans="2:4">
      <c r="B331" s="159"/>
      <c r="C331" s="159"/>
      <c r="D331" s="159"/>
    </row>
    <row r="332" spans="2:4">
      <c r="B332" s="159"/>
      <c r="C332" s="159"/>
      <c r="D332" s="159"/>
    </row>
    <row r="333" spans="2:4">
      <c r="B333" s="159"/>
      <c r="C333" s="159"/>
      <c r="D333" s="159"/>
    </row>
    <row r="334" spans="2:4">
      <c r="B334" s="159"/>
      <c r="C334" s="159"/>
      <c r="D334" s="159"/>
    </row>
    <row r="335" spans="2:4">
      <c r="B335" s="159"/>
      <c r="C335" s="159"/>
      <c r="D335" s="159"/>
    </row>
    <row r="336" spans="2:4">
      <c r="B336" s="159"/>
      <c r="C336" s="159"/>
      <c r="D336" s="159"/>
    </row>
    <row r="337" spans="2:4">
      <c r="B337" s="159"/>
      <c r="C337" s="159"/>
      <c r="D337" s="159"/>
    </row>
    <row r="338" spans="2:4">
      <c r="B338" s="159"/>
      <c r="C338" s="159"/>
      <c r="D338" s="159"/>
    </row>
    <row r="339" spans="2:4">
      <c r="B339" s="159"/>
      <c r="C339" s="159"/>
      <c r="D339" s="159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FC6A5-E263-414C-B016-55073C629681}">
  <dimension ref="A1:D339"/>
  <sheetViews>
    <sheetView tabSelected="1" workbookViewId="0">
      <selection sqref="A1:C12"/>
    </sheetView>
  </sheetViews>
  <sheetFormatPr baseColWidth="10" defaultRowHeight="14"/>
  <cols>
    <col min="1" max="1" width="89.33203125" bestFit="1" customWidth="1"/>
    <col min="2" max="2" width="13.33203125" bestFit="1" customWidth="1"/>
    <col min="3" max="3" width="14.83203125" bestFit="1" customWidth="1"/>
  </cols>
  <sheetData>
    <row r="1" spans="1:4" ht="30">
      <c r="A1" s="166" t="s">
        <v>412</v>
      </c>
    </row>
    <row r="2" spans="1:4" ht="14.5">
      <c r="A2" s="167" t="s">
        <v>80</v>
      </c>
      <c r="B2" s="167" t="s">
        <v>404</v>
      </c>
      <c r="C2" s="167" t="s">
        <v>302</v>
      </c>
    </row>
    <row r="3" spans="1:4">
      <c r="A3" t="s">
        <v>380</v>
      </c>
      <c r="B3" s="172">
        <v>0.94129999999999991</v>
      </c>
      <c r="C3" s="172">
        <v>0.9426000000000001</v>
      </c>
      <c r="D3" s="159"/>
    </row>
    <row r="4" spans="1:4">
      <c r="A4" t="s">
        <v>20</v>
      </c>
      <c r="B4" s="172">
        <v>0.8284999999999999</v>
      </c>
      <c r="C4" s="172">
        <v>0.82980000000000009</v>
      </c>
    </row>
    <row r="5" spans="1:4">
      <c r="A5" t="s">
        <v>381</v>
      </c>
      <c r="B5" s="172">
        <v>6.3899999999999998E-2</v>
      </c>
      <c r="C5" s="172">
        <v>6.1799999999999994E-2</v>
      </c>
    </row>
    <row r="6" spans="1:4">
      <c r="A6" t="s">
        <v>382</v>
      </c>
      <c r="B6" s="172">
        <v>3.8599999999999995E-2</v>
      </c>
      <c r="C6" s="172">
        <v>3.4099999999999998E-2</v>
      </c>
    </row>
    <row r="7" spans="1:4">
      <c r="A7" t="s">
        <v>259</v>
      </c>
      <c r="B7" s="172">
        <v>1.1440999999999999</v>
      </c>
      <c r="C7" s="172">
        <v>1.1391</v>
      </c>
    </row>
    <row r="8" spans="1:4">
      <c r="A8" t="s">
        <v>258</v>
      </c>
      <c r="B8" s="172">
        <v>0.68959999999999999</v>
      </c>
      <c r="C8" s="172">
        <v>0.68879999999999997</v>
      </c>
    </row>
    <row r="9" spans="1:4">
      <c r="A9" t="s">
        <v>256</v>
      </c>
      <c r="B9" s="172">
        <v>0.77700000000000002</v>
      </c>
      <c r="C9" s="172">
        <v>0.77590000000000003</v>
      </c>
    </row>
    <row r="10" spans="1:4">
      <c r="A10" t="s">
        <v>255</v>
      </c>
      <c r="B10" s="172">
        <v>0.69340000000000002</v>
      </c>
      <c r="C10" s="172">
        <v>0.69450000000000001</v>
      </c>
    </row>
    <row r="11" spans="1:4">
      <c r="A11" t="s">
        <v>254</v>
      </c>
      <c r="B11" s="172">
        <v>1.5E-3</v>
      </c>
      <c r="C11" s="172">
        <v>1.5E-3</v>
      </c>
    </row>
    <row r="12" spans="1:4">
      <c r="A12" t="s">
        <v>388</v>
      </c>
      <c r="B12" s="171">
        <v>12.51</v>
      </c>
      <c r="C12" s="171">
        <v>11.89</v>
      </c>
    </row>
    <row r="13" spans="1:4">
      <c r="B13" s="159"/>
      <c r="C13" s="159"/>
    </row>
    <row r="14" spans="1:4">
      <c r="B14" s="159"/>
      <c r="C14" s="159"/>
    </row>
    <row r="15" spans="1:4">
      <c r="B15" s="159"/>
      <c r="C15" s="159"/>
    </row>
    <row r="16" spans="1:4">
      <c r="B16" s="171"/>
      <c r="C16" s="171"/>
    </row>
    <row r="17" spans="2:4">
      <c r="B17" s="159"/>
      <c r="C17" s="159"/>
    </row>
    <row r="18" spans="2:4">
      <c r="B18" s="171"/>
      <c r="C18" s="171"/>
    </row>
    <row r="19" spans="2:4">
      <c r="B19" s="159"/>
      <c r="C19" s="159"/>
    </row>
    <row r="20" spans="2:4">
      <c r="B20" s="169"/>
      <c r="C20" s="169"/>
    </row>
    <row r="21" spans="2:4">
      <c r="B21" s="159"/>
      <c r="C21" s="159"/>
    </row>
    <row r="22" spans="2:4">
      <c r="B22" s="169"/>
      <c r="C22" s="169"/>
    </row>
    <row r="23" spans="2:4">
      <c r="B23" s="159"/>
      <c r="C23" s="159"/>
    </row>
    <row r="24" spans="2:4">
      <c r="B24" s="159"/>
      <c r="C24" s="159"/>
    </row>
    <row r="25" spans="2:4">
      <c r="B25" s="159"/>
      <c r="C25" s="159"/>
    </row>
    <row r="26" spans="2:4">
      <c r="B26" s="159"/>
      <c r="C26" s="159"/>
    </row>
    <row r="27" spans="2:4">
      <c r="B27" s="159"/>
      <c r="C27" s="159"/>
    </row>
    <row r="28" spans="2:4">
      <c r="B28" s="159"/>
      <c r="C28" s="159"/>
    </row>
    <row r="29" spans="2:4">
      <c r="B29" s="159"/>
      <c r="C29" s="159"/>
    </row>
    <row r="30" spans="2:4">
      <c r="B30" s="159"/>
      <c r="C30" s="159"/>
      <c r="D30" s="159"/>
    </row>
    <row r="31" spans="2:4">
      <c r="B31" s="159"/>
      <c r="C31" s="159"/>
      <c r="D31" s="159"/>
    </row>
    <row r="32" spans="2:4">
      <c r="B32" s="159"/>
      <c r="C32" s="159"/>
      <c r="D32" s="159"/>
    </row>
    <row r="33" spans="2:4">
      <c r="B33" s="159"/>
      <c r="C33" s="159"/>
      <c r="D33" s="159"/>
    </row>
    <row r="34" spans="2:4">
      <c r="B34" s="159"/>
      <c r="C34" s="159"/>
      <c r="D34" s="159"/>
    </row>
    <row r="35" spans="2:4">
      <c r="B35" s="159"/>
      <c r="C35" s="159"/>
      <c r="D35" s="159"/>
    </row>
    <row r="36" spans="2:4">
      <c r="B36" s="159"/>
      <c r="C36" s="159"/>
      <c r="D36" s="159"/>
    </row>
    <row r="37" spans="2:4">
      <c r="B37" s="159"/>
      <c r="C37" s="159"/>
      <c r="D37" s="159"/>
    </row>
    <row r="38" spans="2:4">
      <c r="B38" s="159"/>
      <c r="C38" s="159"/>
      <c r="D38" s="159"/>
    </row>
    <row r="39" spans="2:4">
      <c r="B39" s="159"/>
      <c r="C39" s="159"/>
      <c r="D39" s="159"/>
    </row>
    <row r="40" spans="2:4">
      <c r="B40" s="159"/>
      <c r="C40" s="159"/>
      <c r="D40" s="159"/>
    </row>
    <row r="41" spans="2:4">
      <c r="B41" s="159"/>
      <c r="C41" s="159"/>
      <c r="D41" s="159"/>
    </row>
    <row r="42" spans="2:4">
      <c r="B42" s="159"/>
      <c r="C42" s="159"/>
      <c r="D42" s="159"/>
    </row>
    <row r="43" spans="2:4">
      <c r="B43" s="159"/>
      <c r="C43" s="159"/>
      <c r="D43" s="159"/>
    </row>
    <row r="44" spans="2:4">
      <c r="B44" s="159"/>
      <c r="C44" s="159"/>
      <c r="D44" s="159"/>
    </row>
    <row r="45" spans="2:4">
      <c r="B45" s="159"/>
      <c r="C45" s="159"/>
      <c r="D45" s="159"/>
    </row>
    <row r="46" spans="2:4">
      <c r="B46" s="159"/>
      <c r="C46" s="159"/>
      <c r="D46" s="159"/>
    </row>
    <row r="47" spans="2:4">
      <c r="B47" s="159"/>
      <c r="C47" s="159"/>
      <c r="D47" s="159"/>
    </row>
    <row r="48" spans="2:4">
      <c r="B48" s="159"/>
      <c r="C48" s="159"/>
      <c r="D48" s="159"/>
    </row>
    <row r="49" spans="2:4">
      <c r="B49" s="159"/>
      <c r="C49" s="159"/>
      <c r="D49" s="159"/>
    </row>
    <row r="50" spans="2:4">
      <c r="B50" s="159"/>
      <c r="C50" s="159"/>
      <c r="D50" s="159"/>
    </row>
    <row r="51" spans="2:4">
      <c r="B51" s="159"/>
      <c r="C51" s="159"/>
      <c r="D51" s="159"/>
    </row>
    <row r="52" spans="2:4">
      <c r="B52" s="159"/>
      <c r="C52" s="159"/>
      <c r="D52" s="159"/>
    </row>
    <row r="53" spans="2:4">
      <c r="B53" s="159"/>
      <c r="C53" s="159"/>
      <c r="D53" s="159"/>
    </row>
    <row r="54" spans="2:4">
      <c r="B54" s="159"/>
      <c r="C54" s="159"/>
      <c r="D54" s="159"/>
    </row>
    <row r="55" spans="2:4">
      <c r="B55" s="159"/>
      <c r="C55" s="159"/>
      <c r="D55" s="159"/>
    </row>
    <row r="56" spans="2:4">
      <c r="B56" s="159"/>
      <c r="C56" s="159"/>
      <c r="D56" s="159"/>
    </row>
    <row r="57" spans="2:4">
      <c r="B57" s="159"/>
      <c r="C57" s="159"/>
      <c r="D57" s="159"/>
    </row>
    <row r="58" spans="2:4">
      <c r="B58" s="159"/>
      <c r="C58" s="159"/>
      <c r="D58" s="159"/>
    </row>
    <row r="59" spans="2:4">
      <c r="B59" s="159"/>
      <c r="C59" s="159"/>
      <c r="D59" s="159"/>
    </row>
    <row r="60" spans="2:4">
      <c r="B60" s="159"/>
      <c r="C60" s="159"/>
      <c r="D60" s="159"/>
    </row>
    <row r="61" spans="2:4">
      <c r="B61" s="159"/>
      <c r="C61" s="159"/>
      <c r="D61" s="159"/>
    </row>
    <row r="62" spans="2:4">
      <c r="B62" s="159"/>
      <c r="C62" s="159"/>
      <c r="D62" s="159"/>
    </row>
    <row r="63" spans="2:4">
      <c r="B63" s="159"/>
      <c r="C63" s="159"/>
      <c r="D63" s="159"/>
    </row>
    <row r="64" spans="2:4">
      <c r="B64" s="159"/>
      <c r="C64" s="159"/>
      <c r="D64" s="159"/>
    </row>
    <row r="65" spans="2:4">
      <c r="B65" s="159"/>
      <c r="C65" s="159"/>
      <c r="D65" s="159"/>
    </row>
    <row r="66" spans="2:4">
      <c r="B66" s="159"/>
      <c r="C66" s="159"/>
      <c r="D66" s="159"/>
    </row>
    <row r="67" spans="2:4">
      <c r="B67" s="159"/>
      <c r="C67" s="159"/>
      <c r="D67" s="159"/>
    </row>
    <row r="68" spans="2:4">
      <c r="B68" s="159"/>
      <c r="C68" s="159"/>
      <c r="D68" s="159"/>
    </row>
    <row r="69" spans="2:4">
      <c r="B69" s="159"/>
      <c r="C69" s="159"/>
      <c r="D69" s="159"/>
    </row>
    <row r="70" spans="2:4">
      <c r="B70" s="159"/>
      <c r="C70" s="159"/>
      <c r="D70" s="159"/>
    </row>
    <row r="71" spans="2:4">
      <c r="B71" s="159"/>
      <c r="C71" s="159"/>
      <c r="D71" s="159"/>
    </row>
    <row r="72" spans="2:4">
      <c r="B72" s="159"/>
      <c r="C72" s="159"/>
      <c r="D72" s="159"/>
    </row>
    <row r="73" spans="2:4">
      <c r="B73" s="159"/>
      <c r="C73" s="159"/>
      <c r="D73" s="159"/>
    </row>
    <row r="74" spans="2:4">
      <c r="B74" s="159"/>
      <c r="C74" s="159"/>
      <c r="D74" s="159"/>
    </row>
    <row r="75" spans="2:4">
      <c r="B75" s="159"/>
      <c r="C75" s="159"/>
      <c r="D75" s="159"/>
    </row>
    <row r="76" spans="2:4">
      <c r="B76" s="159"/>
      <c r="C76" s="159"/>
      <c r="D76" s="159"/>
    </row>
    <row r="77" spans="2:4">
      <c r="B77" s="159"/>
      <c r="C77" s="159"/>
      <c r="D77" s="159"/>
    </row>
    <row r="78" spans="2:4">
      <c r="B78" s="159"/>
      <c r="C78" s="159"/>
      <c r="D78" s="159"/>
    </row>
    <row r="79" spans="2:4">
      <c r="B79" s="159"/>
      <c r="C79" s="159"/>
      <c r="D79" s="159"/>
    </row>
    <row r="80" spans="2:4">
      <c r="B80" s="159"/>
      <c r="C80" s="159"/>
      <c r="D80" s="159"/>
    </row>
    <row r="81" spans="2:4">
      <c r="B81" s="159"/>
      <c r="C81" s="159"/>
      <c r="D81" s="159"/>
    </row>
    <row r="82" spans="2:4">
      <c r="B82" s="159"/>
      <c r="C82" s="159"/>
      <c r="D82" s="159"/>
    </row>
    <row r="83" spans="2:4">
      <c r="B83" s="159"/>
      <c r="C83" s="159"/>
      <c r="D83" s="159"/>
    </row>
    <row r="84" spans="2:4">
      <c r="B84" s="159"/>
      <c r="C84" s="159"/>
      <c r="D84" s="159"/>
    </row>
    <row r="85" spans="2:4">
      <c r="B85" s="159"/>
      <c r="C85" s="159"/>
      <c r="D85" s="159"/>
    </row>
    <row r="86" spans="2:4">
      <c r="B86" s="159"/>
      <c r="C86" s="159"/>
      <c r="D86" s="159"/>
    </row>
    <row r="87" spans="2:4">
      <c r="B87" s="159"/>
      <c r="C87" s="159"/>
      <c r="D87" s="159"/>
    </row>
    <row r="88" spans="2:4">
      <c r="B88" s="159"/>
      <c r="C88" s="159"/>
      <c r="D88" s="159"/>
    </row>
    <row r="89" spans="2:4">
      <c r="B89" s="159"/>
      <c r="C89" s="159"/>
      <c r="D89" s="159"/>
    </row>
    <row r="90" spans="2:4">
      <c r="B90" s="159"/>
      <c r="C90" s="159"/>
      <c r="D90" s="159"/>
    </row>
    <row r="91" spans="2:4">
      <c r="B91" s="159"/>
      <c r="C91" s="159"/>
      <c r="D91" s="159"/>
    </row>
    <row r="92" spans="2:4">
      <c r="B92" s="159"/>
      <c r="C92" s="159"/>
      <c r="D92" s="159"/>
    </row>
    <row r="93" spans="2:4">
      <c r="B93" s="159"/>
      <c r="C93" s="159"/>
      <c r="D93" s="159"/>
    </row>
    <row r="94" spans="2:4">
      <c r="B94" s="159"/>
      <c r="C94" s="159"/>
      <c r="D94" s="159"/>
    </row>
    <row r="95" spans="2:4">
      <c r="B95" s="159"/>
      <c r="C95" s="159"/>
      <c r="D95" s="159"/>
    </row>
    <row r="96" spans="2:4">
      <c r="B96" s="159"/>
      <c r="C96" s="159"/>
      <c r="D96" s="159"/>
    </row>
    <row r="97" spans="2:4">
      <c r="B97" s="159"/>
      <c r="C97" s="159"/>
      <c r="D97" s="159"/>
    </row>
    <row r="98" spans="2:4">
      <c r="B98" s="159"/>
      <c r="C98" s="159"/>
      <c r="D98" s="159"/>
    </row>
    <row r="99" spans="2:4">
      <c r="B99" s="159"/>
      <c r="C99" s="159"/>
      <c r="D99" s="159"/>
    </row>
    <row r="100" spans="2:4">
      <c r="B100" s="159"/>
      <c r="C100" s="159"/>
      <c r="D100" s="159"/>
    </row>
    <row r="101" spans="2:4">
      <c r="B101" s="159"/>
      <c r="C101" s="159"/>
      <c r="D101" s="159"/>
    </row>
    <row r="102" spans="2:4">
      <c r="B102" s="159"/>
      <c r="C102" s="159"/>
      <c r="D102" s="159"/>
    </row>
    <row r="103" spans="2:4">
      <c r="B103" s="159"/>
      <c r="C103" s="159"/>
      <c r="D103" s="159"/>
    </row>
    <row r="104" spans="2:4">
      <c r="B104" s="159"/>
      <c r="C104" s="159"/>
      <c r="D104" s="159"/>
    </row>
    <row r="105" spans="2:4">
      <c r="B105" s="159"/>
      <c r="C105" s="159"/>
      <c r="D105" s="159"/>
    </row>
    <row r="106" spans="2:4">
      <c r="B106" s="159"/>
      <c r="C106" s="159"/>
      <c r="D106" s="159"/>
    </row>
    <row r="107" spans="2:4">
      <c r="B107" s="159"/>
      <c r="C107" s="159"/>
      <c r="D107" s="159"/>
    </row>
    <row r="108" spans="2:4">
      <c r="B108" s="159"/>
      <c r="C108" s="159"/>
      <c r="D108" s="159"/>
    </row>
    <row r="109" spans="2:4">
      <c r="B109" s="159"/>
      <c r="C109" s="159"/>
      <c r="D109" s="159"/>
    </row>
    <row r="110" spans="2:4">
      <c r="B110" s="159"/>
      <c r="C110" s="159"/>
      <c r="D110" s="159"/>
    </row>
    <row r="111" spans="2:4">
      <c r="B111" s="159"/>
      <c r="C111" s="159"/>
      <c r="D111" s="159"/>
    </row>
    <row r="112" spans="2:4">
      <c r="B112" s="159"/>
      <c r="C112" s="159"/>
      <c r="D112" s="159"/>
    </row>
    <row r="113" spans="2:4">
      <c r="B113" s="159"/>
      <c r="C113" s="159"/>
      <c r="D113" s="159"/>
    </row>
    <row r="114" spans="2:4">
      <c r="B114" s="159"/>
      <c r="C114" s="159"/>
      <c r="D114" s="159"/>
    </row>
    <row r="115" spans="2:4">
      <c r="B115" s="159"/>
      <c r="C115" s="159"/>
      <c r="D115" s="159"/>
    </row>
    <row r="116" spans="2:4">
      <c r="B116" s="159"/>
      <c r="C116" s="159"/>
      <c r="D116" s="159"/>
    </row>
    <row r="117" spans="2:4">
      <c r="B117" s="159"/>
      <c r="C117" s="159"/>
      <c r="D117" s="159"/>
    </row>
    <row r="118" spans="2:4">
      <c r="B118" s="159"/>
      <c r="C118" s="159"/>
      <c r="D118" s="159"/>
    </row>
    <row r="119" spans="2:4">
      <c r="B119" s="159"/>
      <c r="C119" s="159"/>
      <c r="D119" s="159"/>
    </row>
    <row r="120" spans="2:4">
      <c r="B120" s="159"/>
      <c r="C120" s="159"/>
      <c r="D120" s="159"/>
    </row>
    <row r="121" spans="2:4">
      <c r="B121" s="159"/>
      <c r="C121" s="159"/>
      <c r="D121" s="159"/>
    </row>
    <row r="122" spans="2:4">
      <c r="B122" s="159"/>
      <c r="C122" s="159"/>
      <c r="D122" s="159"/>
    </row>
    <row r="123" spans="2:4">
      <c r="B123" s="159"/>
      <c r="C123" s="159"/>
      <c r="D123" s="159"/>
    </row>
    <row r="124" spans="2:4">
      <c r="B124" s="159"/>
      <c r="C124" s="159"/>
      <c r="D124" s="159"/>
    </row>
    <row r="125" spans="2:4">
      <c r="B125" s="159"/>
      <c r="C125" s="159"/>
      <c r="D125" s="159"/>
    </row>
    <row r="126" spans="2:4">
      <c r="B126" s="159"/>
      <c r="C126" s="159"/>
      <c r="D126" s="159"/>
    </row>
    <row r="127" spans="2:4">
      <c r="B127" s="159"/>
      <c r="C127" s="159"/>
      <c r="D127" s="159"/>
    </row>
    <row r="128" spans="2:4">
      <c r="B128" s="159"/>
      <c r="C128" s="159"/>
      <c r="D128" s="159"/>
    </row>
    <row r="129" spans="2:4">
      <c r="B129" s="159"/>
      <c r="C129" s="159"/>
      <c r="D129" s="159"/>
    </row>
    <row r="130" spans="2:4">
      <c r="B130" s="159"/>
      <c r="C130" s="159"/>
      <c r="D130" s="159"/>
    </row>
    <row r="131" spans="2:4">
      <c r="B131" s="159"/>
      <c r="C131" s="159"/>
      <c r="D131" s="159"/>
    </row>
    <row r="132" spans="2:4">
      <c r="B132" s="159"/>
      <c r="C132" s="159"/>
      <c r="D132" s="159"/>
    </row>
    <row r="133" spans="2:4">
      <c r="B133" s="159"/>
      <c r="C133" s="159"/>
      <c r="D133" s="159"/>
    </row>
    <row r="134" spans="2:4">
      <c r="B134" s="159"/>
      <c r="C134" s="159"/>
      <c r="D134" s="159"/>
    </row>
    <row r="135" spans="2:4">
      <c r="B135" s="159"/>
      <c r="C135" s="159"/>
      <c r="D135" s="159"/>
    </row>
    <row r="136" spans="2:4">
      <c r="B136" s="159"/>
      <c r="C136" s="159"/>
      <c r="D136" s="159"/>
    </row>
    <row r="137" spans="2:4">
      <c r="B137" s="159"/>
      <c r="C137" s="159"/>
      <c r="D137" s="159"/>
    </row>
    <row r="138" spans="2:4">
      <c r="B138" s="159"/>
      <c r="C138" s="159"/>
      <c r="D138" s="159"/>
    </row>
    <row r="139" spans="2:4">
      <c r="B139" s="159"/>
      <c r="C139" s="159"/>
      <c r="D139" s="159"/>
    </row>
    <row r="140" spans="2:4">
      <c r="B140" s="159"/>
      <c r="C140" s="159"/>
      <c r="D140" s="159"/>
    </row>
    <row r="141" spans="2:4">
      <c r="B141" s="159"/>
      <c r="C141" s="159"/>
      <c r="D141" s="159"/>
    </row>
    <row r="142" spans="2:4">
      <c r="B142" s="159"/>
      <c r="C142" s="159"/>
      <c r="D142" s="159"/>
    </row>
    <row r="143" spans="2:4">
      <c r="B143" s="159"/>
      <c r="C143" s="159"/>
      <c r="D143" s="159"/>
    </row>
    <row r="144" spans="2:4">
      <c r="B144" s="159"/>
      <c r="C144" s="159"/>
      <c r="D144" s="159"/>
    </row>
    <row r="145" spans="2:4">
      <c r="B145" s="159"/>
      <c r="C145" s="159"/>
      <c r="D145" s="159"/>
    </row>
    <row r="146" spans="2:4">
      <c r="B146" s="159"/>
      <c r="C146" s="159"/>
      <c r="D146" s="159"/>
    </row>
    <row r="147" spans="2:4">
      <c r="B147" s="159"/>
      <c r="C147" s="159"/>
      <c r="D147" s="159"/>
    </row>
    <row r="148" spans="2:4">
      <c r="B148" s="159"/>
      <c r="C148" s="159"/>
      <c r="D148" s="159"/>
    </row>
    <row r="149" spans="2:4">
      <c r="B149" s="159"/>
      <c r="C149" s="159"/>
      <c r="D149" s="159"/>
    </row>
    <row r="150" spans="2:4">
      <c r="B150" s="159"/>
      <c r="C150" s="159"/>
      <c r="D150" s="159"/>
    </row>
    <row r="151" spans="2:4">
      <c r="B151" s="159"/>
      <c r="C151" s="159"/>
      <c r="D151" s="159"/>
    </row>
    <row r="152" spans="2:4">
      <c r="B152" s="159"/>
      <c r="C152" s="159"/>
      <c r="D152" s="159"/>
    </row>
    <row r="153" spans="2:4">
      <c r="B153" s="159"/>
      <c r="C153" s="159"/>
      <c r="D153" s="159"/>
    </row>
    <row r="154" spans="2:4">
      <c r="B154" s="159"/>
      <c r="C154" s="159"/>
      <c r="D154" s="159"/>
    </row>
    <row r="155" spans="2:4">
      <c r="B155" s="159"/>
      <c r="C155" s="159"/>
      <c r="D155" s="159"/>
    </row>
    <row r="156" spans="2:4">
      <c r="B156" s="159"/>
      <c r="C156" s="159"/>
      <c r="D156" s="159"/>
    </row>
    <row r="157" spans="2:4">
      <c r="B157" s="159"/>
      <c r="C157" s="159"/>
      <c r="D157" s="159"/>
    </row>
    <row r="158" spans="2:4">
      <c r="B158" s="159"/>
      <c r="C158" s="159"/>
      <c r="D158" s="159"/>
    </row>
    <row r="159" spans="2:4">
      <c r="B159" s="159"/>
      <c r="C159" s="159"/>
      <c r="D159" s="159"/>
    </row>
    <row r="160" spans="2:4">
      <c r="B160" s="159"/>
      <c r="C160" s="159"/>
      <c r="D160" s="159"/>
    </row>
    <row r="161" spans="2:4">
      <c r="B161" s="159"/>
      <c r="C161" s="159"/>
      <c r="D161" s="159"/>
    </row>
    <row r="162" spans="2:4">
      <c r="B162" s="159"/>
      <c r="C162" s="159"/>
      <c r="D162" s="159"/>
    </row>
    <row r="163" spans="2:4">
      <c r="B163" s="159"/>
      <c r="C163" s="159"/>
      <c r="D163" s="159"/>
    </row>
    <row r="164" spans="2:4">
      <c r="B164" s="159"/>
      <c r="C164" s="159"/>
      <c r="D164" s="159"/>
    </row>
    <row r="165" spans="2:4">
      <c r="B165" s="159"/>
      <c r="C165" s="159"/>
      <c r="D165" s="159"/>
    </row>
    <row r="166" spans="2:4">
      <c r="B166" s="159"/>
      <c r="C166" s="159"/>
      <c r="D166" s="159"/>
    </row>
    <row r="167" spans="2:4">
      <c r="B167" s="159"/>
      <c r="C167" s="159"/>
      <c r="D167" s="159"/>
    </row>
    <row r="168" spans="2:4">
      <c r="B168" s="159"/>
      <c r="C168" s="159"/>
      <c r="D168" s="159"/>
    </row>
    <row r="169" spans="2:4">
      <c r="B169" s="159"/>
      <c r="C169" s="159"/>
      <c r="D169" s="159"/>
    </row>
    <row r="170" spans="2:4">
      <c r="B170" s="159"/>
      <c r="C170" s="159"/>
      <c r="D170" s="159"/>
    </row>
    <row r="171" spans="2:4">
      <c r="B171" s="159"/>
      <c r="C171" s="159"/>
      <c r="D171" s="159"/>
    </row>
    <row r="172" spans="2:4">
      <c r="B172" s="159"/>
      <c r="C172" s="159"/>
      <c r="D172" s="159"/>
    </row>
    <row r="173" spans="2:4">
      <c r="B173" s="159"/>
      <c r="C173" s="159"/>
      <c r="D173" s="159"/>
    </row>
    <row r="174" spans="2:4">
      <c r="B174" s="159"/>
      <c r="C174" s="159"/>
      <c r="D174" s="159"/>
    </row>
    <row r="175" spans="2:4">
      <c r="B175" s="159"/>
      <c r="C175" s="159"/>
      <c r="D175" s="159"/>
    </row>
    <row r="176" spans="2:4">
      <c r="B176" s="159"/>
      <c r="C176" s="159"/>
      <c r="D176" s="159"/>
    </row>
    <row r="177" spans="2:4">
      <c r="B177" s="159"/>
      <c r="C177" s="159"/>
      <c r="D177" s="159"/>
    </row>
    <row r="178" spans="2:4">
      <c r="B178" s="159"/>
      <c r="C178" s="159"/>
      <c r="D178" s="159"/>
    </row>
    <row r="179" spans="2:4">
      <c r="B179" s="159"/>
      <c r="C179" s="159"/>
      <c r="D179" s="159"/>
    </row>
    <row r="180" spans="2:4">
      <c r="B180" s="159"/>
      <c r="C180" s="159"/>
      <c r="D180" s="159"/>
    </row>
    <row r="181" spans="2:4">
      <c r="B181" s="159"/>
      <c r="C181" s="159"/>
      <c r="D181" s="159"/>
    </row>
    <row r="182" spans="2:4">
      <c r="B182" s="159"/>
      <c r="C182" s="159"/>
      <c r="D182" s="159"/>
    </row>
    <row r="183" spans="2:4">
      <c r="B183" s="159"/>
      <c r="C183" s="159"/>
      <c r="D183" s="159"/>
    </row>
    <row r="184" spans="2:4">
      <c r="B184" s="159"/>
      <c r="C184" s="159"/>
      <c r="D184" s="159"/>
    </row>
    <row r="185" spans="2:4">
      <c r="B185" s="159"/>
      <c r="C185" s="159"/>
      <c r="D185" s="159"/>
    </row>
    <row r="186" spans="2:4">
      <c r="B186" s="159"/>
      <c r="C186" s="159"/>
      <c r="D186" s="159"/>
    </row>
    <row r="187" spans="2:4">
      <c r="B187" s="159"/>
      <c r="C187" s="159"/>
      <c r="D187" s="159"/>
    </row>
    <row r="188" spans="2:4">
      <c r="B188" s="159"/>
      <c r="C188" s="159"/>
      <c r="D188" s="159"/>
    </row>
    <row r="189" spans="2:4">
      <c r="B189" s="159"/>
      <c r="C189" s="159"/>
      <c r="D189" s="159"/>
    </row>
    <row r="190" spans="2:4">
      <c r="B190" s="159"/>
      <c r="C190" s="159"/>
      <c r="D190" s="159"/>
    </row>
    <row r="191" spans="2:4">
      <c r="B191" s="159"/>
      <c r="C191" s="159"/>
      <c r="D191" s="159"/>
    </row>
    <row r="192" spans="2:4">
      <c r="B192" s="159"/>
      <c r="C192" s="159"/>
      <c r="D192" s="159"/>
    </row>
    <row r="193" spans="2:4">
      <c r="B193" s="159"/>
      <c r="C193" s="159"/>
      <c r="D193" s="159"/>
    </row>
    <row r="194" spans="2:4">
      <c r="B194" s="159"/>
      <c r="C194" s="159"/>
      <c r="D194" s="159"/>
    </row>
    <row r="195" spans="2:4">
      <c r="B195" s="159"/>
      <c r="C195" s="159"/>
      <c r="D195" s="159"/>
    </row>
    <row r="196" spans="2:4">
      <c r="B196" s="159"/>
      <c r="C196" s="159"/>
      <c r="D196" s="159"/>
    </row>
    <row r="197" spans="2:4">
      <c r="B197" s="159"/>
      <c r="C197" s="159"/>
      <c r="D197" s="159"/>
    </row>
    <row r="198" spans="2:4">
      <c r="B198" s="159"/>
      <c r="C198" s="159"/>
      <c r="D198" s="159"/>
    </row>
    <row r="199" spans="2:4">
      <c r="B199" s="159"/>
      <c r="C199" s="159"/>
      <c r="D199" s="159"/>
    </row>
    <row r="200" spans="2:4">
      <c r="B200" s="159"/>
      <c r="C200" s="159"/>
      <c r="D200" s="159"/>
    </row>
    <row r="201" spans="2:4">
      <c r="B201" s="159"/>
      <c r="C201" s="159"/>
      <c r="D201" s="159"/>
    </row>
    <row r="202" spans="2:4">
      <c r="B202" s="159"/>
      <c r="C202" s="159"/>
      <c r="D202" s="159"/>
    </row>
    <row r="203" spans="2:4">
      <c r="B203" s="159"/>
      <c r="C203" s="159"/>
      <c r="D203" s="159"/>
    </row>
    <row r="204" spans="2:4">
      <c r="B204" s="159"/>
      <c r="C204" s="159"/>
      <c r="D204" s="159"/>
    </row>
    <row r="205" spans="2:4">
      <c r="B205" s="159"/>
      <c r="C205" s="159"/>
      <c r="D205" s="159"/>
    </row>
    <row r="206" spans="2:4">
      <c r="B206" s="159"/>
      <c r="C206" s="159"/>
      <c r="D206" s="159"/>
    </row>
    <row r="207" spans="2:4">
      <c r="B207" s="159"/>
      <c r="C207" s="159"/>
      <c r="D207" s="159"/>
    </row>
    <row r="208" spans="2:4">
      <c r="B208" s="159"/>
      <c r="C208" s="159"/>
      <c r="D208" s="159"/>
    </row>
    <row r="209" spans="2:4">
      <c r="B209" s="159"/>
      <c r="C209" s="159"/>
      <c r="D209" s="159"/>
    </row>
    <row r="210" spans="2:4">
      <c r="B210" s="159"/>
      <c r="C210" s="159"/>
      <c r="D210" s="159"/>
    </row>
    <row r="211" spans="2:4">
      <c r="B211" s="159"/>
      <c r="C211" s="159"/>
      <c r="D211" s="159"/>
    </row>
    <row r="212" spans="2:4">
      <c r="B212" s="159"/>
      <c r="C212" s="159"/>
      <c r="D212" s="159"/>
    </row>
    <row r="213" spans="2:4">
      <c r="B213" s="159"/>
      <c r="C213" s="159"/>
      <c r="D213" s="159"/>
    </row>
    <row r="214" spans="2:4">
      <c r="B214" s="159"/>
      <c r="C214" s="159"/>
      <c r="D214" s="159"/>
    </row>
    <row r="215" spans="2:4">
      <c r="B215" s="159"/>
      <c r="C215" s="159"/>
      <c r="D215" s="159"/>
    </row>
    <row r="216" spans="2:4">
      <c r="B216" s="159"/>
      <c r="C216" s="159"/>
      <c r="D216" s="159"/>
    </row>
    <row r="217" spans="2:4">
      <c r="B217" s="159"/>
      <c r="C217" s="159"/>
      <c r="D217" s="159"/>
    </row>
    <row r="218" spans="2:4">
      <c r="B218" s="159"/>
      <c r="C218" s="159"/>
      <c r="D218" s="159"/>
    </row>
    <row r="219" spans="2:4">
      <c r="B219" s="159"/>
      <c r="C219" s="159"/>
      <c r="D219" s="159"/>
    </row>
    <row r="220" spans="2:4">
      <c r="B220" s="159"/>
      <c r="C220" s="159"/>
      <c r="D220" s="159"/>
    </row>
    <row r="221" spans="2:4">
      <c r="B221" s="159"/>
      <c r="C221" s="159"/>
      <c r="D221" s="159"/>
    </row>
    <row r="222" spans="2:4">
      <c r="B222" s="159"/>
      <c r="C222" s="159"/>
      <c r="D222" s="159"/>
    </row>
    <row r="223" spans="2:4">
      <c r="B223" s="159"/>
      <c r="C223" s="159"/>
      <c r="D223" s="159"/>
    </row>
    <row r="224" spans="2:4">
      <c r="B224" s="159"/>
      <c r="C224" s="159"/>
      <c r="D224" s="159"/>
    </row>
    <row r="225" spans="2:4">
      <c r="B225" s="159"/>
      <c r="C225" s="159"/>
      <c r="D225" s="159"/>
    </row>
    <row r="226" spans="2:4">
      <c r="B226" s="159"/>
      <c r="C226" s="159"/>
      <c r="D226" s="159"/>
    </row>
    <row r="227" spans="2:4">
      <c r="B227" s="159"/>
      <c r="C227" s="159"/>
      <c r="D227" s="159"/>
    </row>
    <row r="228" spans="2:4">
      <c r="B228" s="159"/>
      <c r="C228" s="159"/>
      <c r="D228" s="159"/>
    </row>
    <row r="229" spans="2:4">
      <c r="B229" s="159"/>
      <c r="C229" s="159"/>
      <c r="D229" s="159"/>
    </row>
    <row r="230" spans="2:4">
      <c r="B230" s="159"/>
      <c r="C230" s="159"/>
      <c r="D230" s="159"/>
    </row>
    <row r="231" spans="2:4">
      <c r="B231" s="159"/>
      <c r="C231" s="159"/>
      <c r="D231" s="159"/>
    </row>
    <row r="232" spans="2:4">
      <c r="B232" s="159"/>
      <c r="C232" s="159"/>
      <c r="D232" s="159"/>
    </row>
    <row r="233" spans="2:4">
      <c r="B233" s="159"/>
      <c r="C233" s="159"/>
      <c r="D233" s="159"/>
    </row>
    <row r="234" spans="2:4">
      <c r="B234" s="159"/>
      <c r="C234" s="159"/>
      <c r="D234" s="159"/>
    </row>
    <row r="235" spans="2:4">
      <c r="B235" s="159"/>
      <c r="C235" s="159"/>
      <c r="D235" s="159"/>
    </row>
    <row r="236" spans="2:4">
      <c r="B236" s="159"/>
      <c r="C236" s="159"/>
      <c r="D236" s="159"/>
    </row>
    <row r="237" spans="2:4">
      <c r="B237" s="159"/>
      <c r="C237" s="159"/>
      <c r="D237" s="159"/>
    </row>
    <row r="238" spans="2:4">
      <c r="B238" s="159"/>
      <c r="C238" s="159"/>
      <c r="D238" s="159"/>
    </row>
    <row r="239" spans="2:4">
      <c r="B239" s="159"/>
      <c r="C239" s="159"/>
      <c r="D239" s="159"/>
    </row>
    <row r="240" spans="2:4">
      <c r="B240" s="159"/>
      <c r="C240" s="159"/>
      <c r="D240" s="159"/>
    </row>
    <row r="241" spans="2:4">
      <c r="B241" s="159"/>
      <c r="C241" s="159"/>
      <c r="D241" s="159"/>
    </row>
    <row r="242" spans="2:4">
      <c r="B242" s="159"/>
      <c r="C242" s="159"/>
      <c r="D242" s="159"/>
    </row>
    <row r="243" spans="2:4">
      <c r="B243" s="159"/>
      <c r="C243" s="159"/>
      <c r="D243" s="159"/>
    </row>
    <row r="244" spans="2:4">
      <c r="B244" s="159"/>
      <c r="C244" s="159"/>
      <c r="D244" s="159"/>
    </row>
    <row r="245" spans="2:4">
      <c r="B245" s="159"/>
      <c r="C245" s="159"/>
      <c r="D245" s="159"/>
    </row>
    <row r="246" spans="2:4">
      <c r="B246" s="159"/>
      <c r="C246" s="159"/>
      <c r="D246" s="159"/>
    </row>
    <row r="247" spans="2:4">
      <c r="B247" s="159"/>
      <c r="C247" s="159"/>
      <c r="D247" s="159"/>
    </row>
    <row r="248" spans="2:4">
      <c r="B248" s="159"/>
      <c r="C248" s="159"/>
      <c r="D248" s="159"/>
    </row>
    <row r="249" spans="2:4">
      <c r="B249" s="159"/>
      <c r="C249" s="159"/>
      <c r="D249" s="159"/>
    </row>
    <row r="250" spans="2:4">
      <c r="B250" s="159"/>
      <c r="C250" s="159"/>
      <c r="D250" s="159"/>
    </row>
    <row r="251" spans="2:4">
      <c r="B251" s="159"/>
      <c r="C251" s="159"/>
      <c r="D251" s="159"/>
    </row>
    <row r="252" spans="2:4">
      <c r="B252" s="159"/>
      <c r="C252" s="159"/>
      <c r="D252" s="159"/>
    </row>
    <row r="253" spans="2:4">
      <c r="B253" s="159"/>
      <c r="C253" s="159"/>
      <c r="D253" s="159"/>
    </row>
    <row r="254" spans="2:4">
      <c r="B254" s="159"/>
      <c r="C254" s="159"/>
      <c r="D254" s="159"/>
    </row>
    <row r="255" spans="2:4">
      <c r="B255" s="159"/>
      <c r="C255" s="159"/>
      <c r="D255" s="159"/>
    </row>
    <row r="256" spans="2:4">
      <c r="B256" s="159"/>
      <c r="C256" s="159"/>
      <c r="D256" s="159"/>
    </row>
    <row r="257" spans="2:4">
      <c r="B257" s="159"/>
      <c r="C257" s="159"/>
      <c r="D257" s="159"/>
    </row>
    <row r="258" spans="2:4">
      <c r="B258" s="159"/>
      <c r="C258" s="159"/>
      <c r="D258" s="159"/>
    </row>
    <row r="259" spans="2:4">
      <c r="B259" s="159"/>
      <c r="C259" s="159"/>
      <c r="D259" s="159"/>
    </row>
    <row r="260" spans="2:4">
      <c r="B260" s="159"/>
      <c r="C260" s="159"/>
      <c r="D260" s="159"/>
    </row>
    <row r="261" spans="2:4">
      <c r="B261" s="159"/>
      <c r="C261" s="159"/>
      <c r="D261" s="159"/>
    </row>
    <row r="262" spans="2:4">
      <c r="B262" s="159"/>
      <c r="C262" s="159"/>
      <c r="D262" s="159"/>
    </row>
    <row r="263" spans="2:4">
      <c r="B263" s="159"/>
      <c r="C263" s="159"/>
      <c r="D263" s="159"/>
    </row>
    <row r="264" spans="2:4">
      <c r="B264" s="159"/>
      <c r="C264" s="159"/>
      <c r="D264" s="159"/>
    </row>
    <row r="265" spans="2:4">
      <c r="B265" s="159"/>
      <c r="C265" s="159"/>
      <c r="D265" s="159"/>
    </row>
    <row r="266" spans="2:4">
      <c r="B266" s="159"/>
      <c r="C266" s="159"/>
      <c r="D266" s="159"/>
    </row>
    <row r="267" spans="2:4">
      <c r="B267" s="159"/>
      <c r="C267" s="159"/>
      <c r="D267" s="159"/>
    </row>
    <row r="268" spans="2:4">
      <c r="B268" s="159"/>
      <c r="C268" s="159"/>
      <c r="D268" s="159"/>
    </row>
    <row r="269" spans="2:4">
      <c r="B269" s="159"/>
      <c r="C269" s="159"/>
      <c r="D269" s="159"/>
    </row>
    <row r="270" spans="2:4">
      <c r="B270" s="159"/>
      <c r="C270" s="159"/>
      <c r="D270" s="159"/>
    </row>
    <row r="271" spans="2:4">
      <c r="B271" s="159"/>
      <c r="C271" s="159"/>
      <c r="D271" s="159"/>
    </row>
    <row r="272" spans="2:4">
      <c r="B272" s="159"/>
      <c r="C272" s="159"/>
      <c r="D272" s="159"/>
    </row>
    <row r="273" spans="2:4">
      <c r="B273" s="159"/>
      <c r="C273" s="159"/>
      <c r="D273" s="159"/>
    </row>
    <row r="274" spans="2:4">
      <c r="B274" s="159"/>
      <c r="C274" s="159"/>
      <c r="D274" s="159"/>
    </row>
    <row r="275" spans="2:4">
      <c r="B275" s="159"/>
      <c r="C275" s="159"/>
      <c r="D275" s="159"/>
    </row>
    <row r="276" spans="2:4">
      <c r="B276" s="159"/>
      <c r="C276" s="159"/>
      <c r="D276" s="159"/>
    </row>
    <row r="277" spans="2:4">
      <c r="B277" s="159"/>
      <c r="C277" s="159"/>
      <c r="D277" s="159"/>
    </row>
    <row r="278" spans="2:4">
      <c r="B278" s="159"/>
      <c r="C278" s="159"/>
      <c r="D278" s="159"/>
    </row>
    <row r="279" spans="2:4">
      <c r="B279" s="159"/>
      <c r="C279" s="159"/>
      <c r="D279" s="159"/>
    </row>
    <row r="280" spans="2:4">
      <c r="B280" s="159"/>
      <c r="C280" s="159"/>
      <c r="D280" s="159"/>
    </row>
    <row r="281" spans="2:4">
      <c r="B281" s="159"/>
      <c r="C281" s="159"/>
      <c r="D281" s="159"/>
    </row>
    <row r="282" spans="2:4">
      <c r="B282" s="159"/>
      <c r="C282" s="159"/>
      <c r="D282" s="159"/>
    </row>
    <row r="283" spans="2:4">
      <c r="B283" s="159"/>
      <c r="C283" s="159"/>
      <c r="D283" s="159"/>
    </row>
    <row r="284" spans="2:4">
      <c r="B284" s="159"/>
      <c r="C284" s="159"/>
      <c r="D284" s="159"/>
    </row>
    <row r="285" spans="2:4">
      <c r="B285" s="159"/>
      <c r="C285" s="159"/>
      <c r="D285" s="159"/>
    </row>
    <row r="286" spans="2:4">
      <c r="B286" s="159"/>
      <c r="C286" s="159"/>
      <c r="D286" s="159"/>
    </row>
    <row r="287" spans="2:4">
      <c r="B287" s="159"/>
      <c r="C287" s="159"/>
      <c r="D287" s="159"/>
    </row>
    <row r="288" spans="2:4">
      <c r="B288" s="159"/>
      <c r="C288" s="159"/>
      <c r="D288" s="159"/>
    </row>
    <row r="289" spans="2:4">
      <c r="B289" s="159"/>
      <c r="C289" s="159"/>
      <c r="D289" s="159"/>
    </row>
    <row r="290" spans="2:4">
      <c r="B290" s="159"/>
      <c r="C290" s="159"/>
      <c r="D290" s="159"/>
    </row>
    <row r="291" spans="2:4">
      <c r="B291" s="159"/>
      <c r="C291" s="159"/>
      <c r="D291" s="159"/>
    </row>
    <row r="292" spans="2:4">
      <c r="B292" s="159"/>
      <c r="C292" s="159"/>
      <c r="D292" s="159"/>
    </row>
    <row r="293" spans="2:4">
      <c r="B293" s="159"/>
      <c r="C293" s="159"/>
      <c r="D293" s="159"/>
    </row>
    <row r="294" spans="2:4">
      <c r="B294" s="159"/>
      <c r="C294" s="159"/>
      <c r="D294" s="159"/>
    </row>
    <row r="295" spans="2:4">
      <c r="B295" s="159"/>
      <c r="C295" s="159"/>
      <c r="D295" s="159"/>
    </row>
    <row r="296" spans="2:4">
      <c r="B296" s="159"/>
      <c r="C296" s="159"/>
      <c r="D296" s="159"/>
    </row>
    <row r="297" spans="2:4">
      <c r="B297" s="159"/>
      <c r="C297" s="159"/>
      <c r="D297" s="159"/>
    </row>
    <row r="298" spans="2:4">
      <c r="B298" s="159"/>
      <c r="C298" s="159"/>
      <c r="D298" s="159"/>
    </row>
    <row r="299" spans="2:4">
      <c r="B299" s="159"/>
      <c r="C299" s="159"/>
      <c r="D299" s="159"/>
    </row>
    <row r="300" spans="2:4">
      <c r="B300" s="159"/>
      <c r="C300" s="159"/>
      <c r="D300" s="159"/>
    </row>
    <row r="301" spans="2:4">
      <c r="B301" s="159"/>
      <c r="C301" s="159"/>
      <c r="D301" s="159"/>
    </row>
    <row r="302" spans="2:4">
      <c r="B302" s="159"/>
      <c r="C302" s="159"/>
      <c r="D302" s="159"/>
    </row>
    <row r="303" spans="2:4">
      <c r="B303" s="159"/>
      <c r="C303" s="159"/>
      <c r="D303" s="159"/>
    </row>
    <row r="304" spans="2:4">
      <c r="B304" s="159"/>
      <c r="C304" s="159"/>
      <c r="D304" s="159"/>
    </row>
    <row r="305" spans="2:4">
      <c r="B305" s="159"/>
      <c r="C305" s="159"/>
      <c r="D305" s="159"/>
    </row>
    <row r="306" spans="2:4">
      <c r="B306" s="159"/>
      <c r="C306" s="159"/>
      <c r="D306" s="159"/>
    </row>
    <row r="307" spans="2:4">
      <c r="B307" s="159"/>
      <c r="C307" s="159"/>
      <c r="D307" s="159"/>
    </row>
    <row r="308" spans="2:4">
      <c r="B308" s="159"/>
      <c r="C308" s="159"/>
      <c r="D308" s="159"/>
    </row>
    <row r="309" spans="2:4">
      <c r="B309" s="159"/>
      <c r="C309" s="159"/>
      <c r="D309" s="159"/>
    </row>
    <row r="310" spans="2:4">
      <c r="B310" s="159"/>
      <c r="C310" s="159"/>
      <c r="D310" s="159"/>
    </row>
    <row r="311" spans="2:4">
      <c r="B311" s="159"/>
      <c r="C311" s="159"/>
      <c r="D311" s="159"/>
    </row>
    <row r="312" spans="2:4">
      <c r="B312" s="159"/>
      <c r="C312" s="159"/>
      <c r="D312" s="159"/>
    </row>
    <row r="313" spans="2:4">
      <c r="B313" s="159"/>
      <c r="C313" s="159"/>
      <c r="D313" s="159"/>
    </row>
    <row r="314" spans="2:4">
      <c r="B314" s="159"/>
      <c r="C314" s="159"/>
      <c r="D314" s="159"/>
    </row>
    <row r="315" spans="2:4">
      <c r="B315" s="159"/>
      <c r="C315" s="159"/>
      <c r="D315" s="159"/>
    </row>
    <row r="316" spans="2:4">
      <c r="B316" s="159"/>
      <c r="C316" s="159"/>
      <c r="D316" s="159"/>
    </row>
    <row r="317" spans="2:4">
      <c r="B317" s="159"/>
      <c r="C317" s="159"/>
      <c r="D317" s="159"/>
    </row>
    <row r="318" spans="2:4">
      <c r="B318" s="159"/>
      <c r="C318" s="159"/>
      <c r="D318" s="159"/>
    </row>
    <row r="319" spans="2:4">
      <c r="B319" s="159"/>
      <c r="C319" s="159"/>
      <c r="D319" s="159"/>
    </row>
    <row r="320" spans="2:4">
      <c r="B320" s="159"/>
      <c r="C320" s="159"/>
      <c r="D320" s="159"/>
    </row>
    <row r="321" spans="2:4">
      <c r="B321" s="159"/>
      <c r="C321" s="159"/>
      <c r="D321" s="159"/>
    </row>
    <row r="322" spans="2:4">
      <c r="B322" s="159"/>
      <c r="C322" s="159"/>
      <c r="D322" s="159"/>
    </row>
    <row r="323" spans="2:4">
      <c r="B323" s="159"/>
      <c r="C323" s="159"/>
      <c r="D323" s="159"/>
    </row>
    <row r="324" spans="2:4">
      <c r="B324" s="159"/>
      <c r="C324" s="159"/>
      <c r="D324" s="159"/>
    </row>
    <row r="325" spans="2:4">
      <c r="B325" s="159"/>
      <c r="C325" s="159"/>
      <c r="D325" s="159"/>
    </row>
    <row r="326" spans="2:4">
      <c r="B326" s="159"/>
      <c r="C326" s="159"/>
      <c r="D326" s="159"/>
    </row>
    <row r="327" spans="2:4">
      <c r="B327" s="159"/>
      <c r="C327" s="159"/>
      <c r="D327" s="159"/>
    </row>
    <row r="328" spans="2:4">
      <c r="B328" s="159"/>
      <c r="C328" s="159"/>
      <c r="D328" s="159"/>
    </row>
    <row r="329" spans="2:4">
      <c r="B329" s="159"/>
      <c r="C329" s="159"/>
      <c r="D329" s="159"/>
    </row>
    <row r="330" spans="2:4">
      <c r="B330" s="159"/>
      <c r="C330" s="159"/>
      <c r="D330" s="159"/>
    </row>
    <row r="331" spans="2:4">
      <c r="B331" s="159"/>
      <c r="C331" s="159"/>
      <c r="D331" s="159"/>
    </row>
    <row r="332" spans="2:4">
      <c r="B332" s="159"/>
      <c r="C332" s="159"/>
      <c r="D332" s="159"/>
    </row>
    <row r="333" spans="2:4">
      <c r="B333" s="159"/>
      <c r="C333" s="159"/>
      <c r="D333" s="159"/>
    </row>
    <row r="334" spans="2:4">
      <c r="B334" s="159"/>
      <c r="C334" s="159"/>
      <c r="D334" s="159"/>
    </row>
    <row r="335" spans="2:4">
      <c r="B335" s="159"/>
      <c r="C335" s="159"/>
      <c r="D335" s="159"/>
    </row>
    <row r="336" spans="2:4">
      <c r="B336" s="159"/>
      <c r="C336" s="159"/>
      <c r="D336" s="159"/>
    </row>
    <row r="337" spans="2:4">
      <c r="B337" s="159"/>
      <c r="C337" s="159"/>
      <c r="D337" s="159"/>
    </row>
    <row r="338" spans="2:4">
      <c r="B338" s="159"/>
      <c r="C338" s="159"/>
      <c r="D338" s="159"/>
    </row>
    <row r="339" spans="2:4">
      <c r="B339" s="159"/>
      <c r="C339" s="159"/>
      <c r="D339" s="159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F9284-513C-427A-8AE8-A79F8E49D2F6}">
  <dimension ref="A1:C7"/>
  <sheetViews>
    <sheetView workbookViewId="0">
      <selection activeCell="A14" sqref="A14"/>
    </sheetView>
  </sheetViews>
  <sheetFormatPr baseColWidth="10" defaultColWidth="11" defaultRowHeight="14.5"/>
  <cols>
    <col min="1" max="1" width="103.5" style="163" customWidth="1"/>
    <col min="2" max="3" width="20.5" style="163" customWidth="1"/>
    <col min="4" max="4" width="5.25" style="163" customWidth="1"/>
    <col min="5" max="16384" width="11" style="163"/>
  </cols>
  <sheetData>
    <row r="1" spans="1:3">
      <c r="A1" s="165" t="s">
        <v>80</v>
      </c>
      <c r="B1" s="165" t="s">
        <v>404</v>
      </c>
      <c r="C1" s="165" t="s">
        <v>302</v>
      </c>
    </row>
    <row r="2" spans="1:3">
      <c r="A2" s="163" t="s">
        <v>398</v>
      </c>
      <c r="B2" s="173">
        <v>0.19879999999999998</v>
      </c>
      <c r="C2" s="173">
        <v>0.19850000000000001</v>
      </c>
    </row>
    <row r="3" spans="1:3">
      <c r="A3" s="163" t="s">
        <v>399</v>
      </c>
      <c r="B3" s="164">
        <v>165129768996.28</v>
      </c>
      <c r="C3" s="164">
        <v>168988640816.78</v>
      </c>
    </row>
    <row r="4" spans="1:3">
      <c r="A4" s="163" t="s">
        <v>400</v>
      </c>
      <c r="B4" s="164">
        <v>140122437296.73999</v>
      </c>
      <c r="C4" s="164">
        <v>143325974266.28</v>
      </c>
    </row>
    <row r="5" spans="1:3">
      <c r="A5" s="163" t="s">
        <v>401</v>
      </c>
      <c r="B5" s="164">
        <v>97973161811.149994</v>
      </c>
      <c r="C5" s="164">
        <v>101176695179.24001</v>
      </c>
    </row>
    <row r="6" spans="1:3">
      <c r="A6" s="163" t="s">
        <v>402</v>
      </c>
      <c r="B6" s="164">
        <v>25007331699.540001</v>
      </c>
      <c r="C6" s="164">
        <v>25662666550.5</v>
      </c>
    </row>
    <row r="7" spans="1:3">
      <c r="A7" s="163" t="s">
        <v>403</v>
      </c>
      <c r="B7" s="164">
        <v>830552097606.60999</v>
      </c>
      <c r="C7" s="164">
        <v>851276434528.97998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4B46C-D35F-41D3-8556-0EF54CB57225}">
  <dimension ref="A1:U67"/>
  <sheetViews>
    <sheetView showGridLines="0" workbookViewId="0">
      <selection activeCell="L12" sqref="L12"/>
    </sheetView>
  </sheetViews>
  <sheetFormatPr baseColWidth="10" defaultRowHeight="14"/>
  <cols>
    <col min="1" max="1" width="1.75" customWidth="1"/>
    <col min="6" max="6" width="6.75" bestFit="1" customWidth="1"/>
    <col min="10" max="10" width="6.25" bestFit="1" customWidth="1"/>
    <col min="11" max="11" width="4.08203125" customWidth="1"/>
    <col min="12" max="12" width="31.33203125" bestFit="1" customWidth="1"/>
  </cols>
  <sheetData>
    <row r="1" spans="1:11" ht="14.5">
      <c r="A1" s="10"/>
      <c r="B1" s="10"/>
      <c r="C1" s="10"/>
      <c r="D1" s="10"/>
      <c r="E1" s="10"/>
      <c r="F1" s="10"/>
      <c r="G1" s="199" t="s">
        <v>33</v>
      </c>
      <c r="H1" s="190"/>
      <c r="I1" s="190"/>
      <c r="J1" s="10"/>
      <c r="K1" s="10"/>
    </row>
    <row r="2" spans="1:11" ht="14.5">
      <c r="A2" s="10"/>
      <c r="B2" s="10"/>
      <c r="C2" s="190"/>
      <c r="D2" s="10"/>
      <c r="E2" s="10"/>
      <c r="F2" s="10"/>
      <c r="G2" s="200" t="s">
        <v>34</v>
      </c>
      <c r="H2" s="190"/>
      <c r="I2" s="190"/>
      <c r="J2" s="10"/>
      <c r="K2" s="10"/>
    </row>
    <row r="3" spans="1:11" ht="14.5">
      <c r="A3" s="10"/>
      <c r="B3" s="10"/>
      <c r="C3" s="190"/>
      <c r="D3" s="10"/>
      <c r="E3" s="10"/>
      <c r="F3" s="10"/>
      <c r="G3" s="10"/>
      <c r="H3" s="10"/>
      <c r="I3" s="10"/>
      <c r="J3" s="10"/>
      <c r="K3" s="10"/>
    </row>
    <row r="4" spans="1:11" ht="14.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ht="14.5">
      <c r="A5" s="10"/>
      <c r="B5" s="191" t="s">
        <v>35</v>
      </c>
      <c r="C5" s="190"/>
      <c r="D5" s="190"/>
      <c r="E5" s="11" t="s">
        <v>36</v>
      </c>
      <c r="F5" s="11" t="s">
        <v>37</v>
      </c>
      <c r="G5" s="11" t="s">
        <v>38</v>
      </c>
      <c r="H5" s="11" t="s">
        <v>39</v>
      </c>
      <c r="I5" s="11" t="s">
        <v>40</v>
      </c>
      <c r="J5" s="11" t="s">
        <v>41</v>
      </c>
      <c r="K5" s="10"/>
    </row>
    <row r="6" spans="1:11" ht="14.5">
      <c r="A6" s="10"/>
      <c r="B6" s="191" t="s">
        <v>42</v>
      </c>
      <c r="C6" s="190"/>
      <c r="D6" s="190"/>
      <c r="E6" s="12">
        <v>3.5354299999999999</v>
      </c>
      <c r="F6" s="12">
        <v>4.0321699999999998</v>
      </c>
      <c r="G6" s="12">
        <v>4.42469</v>
      </c>
      <c r="H6" s="12">
        <v>1.9686900000000001</v>
      </c>
      <c r="I6" s="12">
        <v>2.4239799999999998</v>
      </c>
      <c r="J6" s="12">
        <v>3.53159</v>
      </c>
      <c r="K6" s="10"/>
    </row>
    <row r="7" spans="1:11" ht="14.5">
      <c r="A7" s="10"/>
      <c r="B7" s="191" t="s">
        <v>43</v>
      </c>
      <c r="C7" s="190"/>
      <c r="D7" s="190"/>
      <c r="E7" s="12">
        <v>32.16066</v>
      </c>
      <c r="F7" s="12">
        <v>38.763300000000001</v>
      </c>
      <c r="G7" s="12">
        <v>45.119880000000002</v>
      </c>
      <c r="H7" s="12">
        <v>21.18497</v>
      </c>
      <c r="I7" s="12">
        <v>25.08569</v>
      </c>
      <c r="J7" s="12">
        <v>29.548480000000001</v>
      </c>
      <c r="K7" s="10"/>
    </row>
    <row r="8" spans="1:11" ht="14.5">
      <c r="A8" s="10"/>
      <c r="B8" s="191" t="s">
        <v>44</v>
      </c>
      <c r="C8" s="190"/>
      <c r="D8" s="190"/>
      <c r="E8" s="12">
        <v>348.71838000000002</v>
      </c>
      <c r="F8" s="12">
        <v>418.88655</v>
      </c>
      <c r="G8" s="12">
        <v>490.62822</v>
      </c>
      <c r="H8" s="12">
        <v>334.41895</v>
      </c>
      <c r="I8" s="12">
        <v>401.63655</v>
      </c>
      <c r="J8" s="12">
        <v>470.4135</v>
      </c>
      <c r="K8" s="10"/>
    </row>
    <row r="9" spans="1:11" ht="14.5">
      <c r="A9" s="10"/>
      <c r="B9" s="191" t="s">
        <v>45</v>
      </c>
      <c r="C9" s="190"/>
      <c r="D9" s="190"/>
      <c r="E9" s="12">
        <v>83.074439999999996</v>
      </c>
      <c r="F9" s="12">
        <v>99.912620000000004</v>
      </c>
      <c r="G9" s="12">
        <v>118.57254</v>
      </c>
      <c r="H9" s="12">
        <v>106.77376</v>
      </c>
      <c r="I9" s="12">
        <v>127.74115</v>
      </c>
      <c r="J9" s="12">
        <v>149.32465999999999</v>
      </c>
      <c r="K9" s="10"/>
    </row>
    <row r="10" spans="1:11" ht="14.5">
      <c r="A10" s="10"/>
      <c r="B10" s="191" t="s">
        <v>46</v>
      </c>
      <c r="C10" s="190"/>
      <c r="D10" s="190"/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0"/>
    </row>
    <row r="11" spans="1:11" ht="14.5">
      <c r="A11" s="10"/>
      <c r="B11" s="198" t="s">
        <v>47</v>
      </c>
      <c r="C11" s="195"/>
      <c r="D11" s="195"/>
      <c r="E11" s="15">
        <v>467.48892000000001</v>
      </c>
      <c r="F11" s="15">
        <v>561.59463000000005</v>
      </c>
      <c r="G11" s="15">
        <v>658.74534000000006</v>
      </c>
      <c r="H11" s="15">
        <v>464.34638000000001</v>
      </c>
      <c r="I11" s="15">
        <v>556.88735999999994</v>
      </c>
      <c r="J11" s="15">
        <v>652.81823999999995</v>
      </c>
      <c r="K11" s="10"/>
    </row>
    <row r="12" spans="1:11" ht="14.5">
      <c r="A12" s="10"/>
      <c r="B12" s="197" t="s">
        <v>48</v>
      </c>
      <c r="C12" s="190"/>
      <c r="D12" s="190"/>
      <c r="E12" s="17">
        <v>185.05153999999999</v>
      </c>
      <c r="F12" s="17">
        <v>223.01603</v>
      </c>
      <c r="G12" s="17">
        <v>260.74011000000002</v>
      </c>
      <c r="H12" s="17">
        <v>169.47425000000001</v>
      </c>
      <c r="I12" s="17">
        <v>204.51494</v>
      </c>
      <c r="J12" s="17">
        <v>239.49956</v>
      </c>
      <c r="K12" s="10"/>
    </row>
    <row r="13" spans="1:11" ht="14.5">
      <c r="A13" s="10"/>
      <c r="B13" s="197" t="s">
        <v>49</v>
      </c>
      <c r="C13" s="190"/>
      <c r="D13" s="190"/>
      <c r="E13" s="17">
        <v>1.4238500000000001</v>
      </c>
      <c r="F13" s="17">
        <v>1.73264</v>
      </c>
      <c r="G13" s="17">
        <v>2.0387400000000002</v>
      </c>
      <c r="H13" s="17">
        <v>3.1362899999999998</v>
      </c>
      <c r="I13" s="17">
        <v>3.7543700000000002</v>
      </c>
      <c r="J13" s="17">
        <v>4.3646799999999999</v>
      </c>
      <c r="K13" s="10"/>
    </row>
    <row r="14" spans="1:11" ht="14.5">
      <c r="A14" s="10"/>
      <c r="B14" s="197" t="s">
        <v>50</v>
      </c>
      <c r="C14" s="190"/>
      <c r="D14" s="190"/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0"/>
    </row>
    <row r="15" spans="1:11" ht="14.5">
      <c r="A15" s="10"/>
      <c r="B15" s="197" t="s">
        <v>51</v>
      </c>
      <c r="C15" s="190"/>
      <c r="D15" s="190"/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0"/>
    </row>
    <row r="16" spans="1:11" ht="14.5">
      <c r="A16" s="10"/>
      <c r="B16" s="197" t="s">
        <v>52</v>
      </c>
      <c r="C16" s="190"/>
      <c r="D16" s="190"/>
      <c r="E16" s="17">
        <v>0</v>
      </c>
      <c r="F16" s="17">
        <v>0</v>
      </c>
      <c r="G16" s="17">
        <v>0</v>
      </c>
      <c r="H16" s="17">
        <v>0.14050000000000001</v>
      </c>
      <c r="I16" s="17">
        <v>0.14050000000000001</v>
      </c>
      <c r="J16" s="17">
        <v>0.14050000000000001</v>
      </c>
      <c r="K16" s="10"/>
    </row>
    <row r="17" spans="1:11" ht="14.5">
      <c r="A17" s="10"/>
      <c r="B17" s="198" t="s">
        <v>53</v>
      </c>
      <c r="C17" s="195"/>
      <c r="D17" s="195"/>
      <c r="E17" s="15">
        <v>186.47539</v>
      </c>
      <c r="F17" s="15">
        <v>224.74868000000001</v>
      </c>
      <c r="G17" s="15">
        <v>262.77884999999998</v>
      </c>
      <c r="H17" s="15">
        <v>172.75103999999999</v>
      </c>
      <c r="I17" s="15">
        <v>208.40980999999999</v>
      </c>
      <c r="J17" s="15">
        <v>244.00474</v>
      </c>
      <c r="K17" s="10"/>
    </row>
    <row r="18" spans="1:11" ht="14.5">
      <c r="A18" s="10"/>
      <c r="B18" s="191" t="s">
        <v>54</v>
      </c>
      <c r="C18" s="190"/>
      <c r="D18" s="190"/>
      <c r="E18" s="12">
        <v>1.9360999999999999</v>
      </c>
      <c r="F18" s="12">
        <v>15.419320000000001</v>
      </c>
      <c r="G18" s="12">
        <v>16.221820000000001</v>
      </c>
      <c r="H18" s="12">
        <v>2.36069</v>
      </c>
      <c r="I18" s="12">
        <v>13.92821</v>
      </c>
      <c r="J18" s="12">
        <v>20.70261</v>
      </c>
      <c r="K18" s="10"/>
    </row>
    <row r="19" spans="1:11" ht="14.5">
      <c r="A19" s="10"/>
      <c r="B19" s="191" t="s">
        <v>55</v>
      </c>
      <c r="C19" s="190"/>
      <c r="D19" s="190"/>
      <c r="E19" s="12">
        <v>5.3</v>
      </c>
      <c r="F19" s="12">
        <v>12.3</v>
      </c>
      <c r="G19" s="12">
        <v>12.3</v>
      </c>
      <c r="H19" s="12">
        <v>6.4604400000000002</v>
      </c>
      <c r="I19" s="12">
        <v>20.863810000000001</v>
      </c>
      <c r="J19" s="12">
        <v>31.396080000000001</v>
      </c>
      <c r="K19" s="10"/>
    </row>
    <row r="20" spans="1:11" ht="14.5">
      <c r="A20" s="10"/>
      <c r="B20" s="194" t="s">
        <v>56</v>
      </c>
      <c r="C20" s="195"/>
      <c r="D20" s="195"/>
      <c r="E20" s="19">
        <v>277.64963</v>
      </c>
      <c r="F20" s="19">
        <v>339.96528000000001</v>
      </c>
      <c r="G20" s="19">
        <v>399.88830999999999</v>
      </c>
      <c r="H20" s="19">
        <v>287.49560000000002</v>
      </c>
      <c r="I20" s="19">
        <v>341.54196000000002</v>
      </c>
      <c r="J20" s="19">
        <v>398.12000999999998</v>
      </c>
      <c r="K20" s="10"/>
    </row>
    <row r="21" spans="1:11" ht="14.5">
      <c r="A21" s="10"/>
      <c r="B21" s="191" t="s">
        <v>57</v>
      </c>
      <c r="C21" s="190"/>
      <c r="D21" s="190"/>
      <c r="E21" s="12">
        <v>0.67130000000000001</v>
      </c>
      <c r="F21" s="12">
        <v>0.83223999999999998</v>
      </c>
      <c r="G21" s="12">
        <v>0.88771</v>
      </c>
      <c r="H21" s="12">
        <v>0.39152999999999999</v>
      </c>
      <c r="I21" s="12">
        <v>0.44296999999999997</v>
      </c>
      <c r="J21" s="12">
        <v>0.48896000000000001</v>
      </c>
      <c r="K21" s="10"/>
    </row>
    <row r="22" spans="1:11" ht="14.5">
      <c r="A22" s="10"/>
      <c r="B22" s="191" t="s">
        <v>58</v>
      </c>
      <c r="C22" s="190"/>
      <c r="D22" s="190"/>
      <c r="E22" s="12">
        <v>0.85326000000000002</v>
      </c>
      <c r="F22" s="12">
        <v>0.84853000000000001</v>
      </c>
      <c r="G22" s="12">
        <v>0.85438999999999998</v>
      </c>
      <c r="H22" s="12">
        <v>1.58561</v>
      </c>
      <c r="I22" s="12">
        <v>1.67974</v>
      </c>
      <c r="J22" s="12">
        <v>1.8269</v>
      </c>
      <c r="K22" s="10"/>
    </row>
    <row r="23" spans="1:11" ht="14.5">
      <c r="A23" s="10"/>
      <c r="B23" s="194" t="s">
        <v>59</v>
      </c>
      <c r="C23" s="195"/>
      <c r="D23" s="195"/>
      <c r="E23" s="20">
        <v>-0.18196000000000001</v>
      </c>
      <c r="F23" s="20">
        <v>-1.6299999999999999E-2</v>
      </c>
      <c r="G23" s="20">
        <v>3.3320000000000002E-2</v>
      </c>
      <c r="H23" s="20">
        <v>-1.19408</v>
      </c>
      <c r="I23" s="20">
        <v>-1.2367699999999999</v>
      </c>
      <c r="J23" s="20">
        <v>-1.3379399999999999</v>
      </c>
      <c r="K23" s="10"/>
    </row>
    <row r="24" spans="1:11" ht="14.5">
      <c r="A24" s="10"/>
      <c r="B24" s="191" t="s">
        <v>60</v>
      </c>
      <c r="C24" s="190"/>
      <c r="D24" s="190"/>
      <c r="E24" s="12">
        <v>39.092799999999997</v>
      </c>
      <c r="F24" s="12">
        <v>45.960900000000002</v>
      </c>
      <c r="G24" s="12">
        <v>55.942959999999999</v>
      </c>
      <c r="H24" s="12">
        <v>40.954659999999997</v>
      </c>
      <c r="I24" s="12">
        <v>46.095120000000001</v>
      </c>
      <c r="J24" s="12">
        <v>52.325830000000003</v>
      </c>
      <c r="K24" s="10"/>
    </row>
    <row r="25" spans="1:11" ht="14.5">
      <c r="A25" s="10"/>
      <c r="B25" s="191" t="s">
        <v>61</v>
      </c>
      <c r="C25" s="190"/>
      <c r="D25" s="190"/>
      <c r="E25" s="12">
        <v>35.694980000000001</v>
      </c>
      <c r="F25" s="12">
        <v>40.563890000000001</v>
      </c>
      <c r="G25" s="12">
        <v>46.073399999999999</v>
      </c>
      <c r="H25" s="12">
        <v>40.286790000000003</v>
      </c>
      <c r="I25" s="12">
        <v>47.115290000000002</v>
      </c>
      <c r="J25" s="12">
        <v>55.43289</v>
      </c>
      <c r="K25" s="10"/>
    </row>
    <row r="26" spans="1:11" ht="14.5">
      <c r="A26" s="10"/>
      <c r="B26" s="194" t="s">
        <v>62</v>
      </c>
      <c r="C26" s="195"/>
      <c r="D26" s="195"/>
      <c r="E26" s="19">
        <v>280.8655</v>
      </c>
      <c r="F26" s="19">
        <v>345.346</v>
      </c>
      <c r="G26" s="19">
        <v>409.79118999999997</v>
      </c>
      <c r="H26" s="19">
        <v>286.96938999999998</v>
      </c>
      <c r="I26" s="19">
        <v>339.28503000000001</v>
      </c>
      <c r="J26" s="19">
        <v>393.67502000000002</v>
      </c>
      <c r="K26" s="10"/>
    </row>
    <row r="27" spans="1:11" ht="14.5">
      <c r="A27" s="10"/>
      <c r="B27" s="196" t="s">
        <v>63</v>
      </c>
      <c r="C27" s="190"/>
      <c r="D27" s="190"/>
      <c r="E27" s="21" t="s">
        <v>35</v>
      </c>
      <c r="F27" s="21" t="s">
        <v>35</v>
      </c>
      <c r="G27" s="21" t="s">
        <v>35</v>
      </c>
      <c r="H27" s="21" t="s">
        <v>35</v>
      </c>
      <c r="I27" s="21" t="s">
        <v>35</v>
      </c>
      <c r="J27" s="21" t="s">
        <v>35</v>
      </c>
      <c r="K27" s="10"/>
    </row>
    <row r="28" spans="1:11" ht="14.5">
      <c r="A28" s="10"/>
      <c r="B28" s="191" t="s">
        <v>64</v>
      </c>
      <c r="C28" s="190"/>
      <c r="D28" s="190"/>
      <c r="E28" s="12">
        <v>148.12855999999999</v>
      </c>
      <c r="F28" s="12">
        <v>178.81689</v>
      </c>
      <c r="G28" s="12">
        <v>210.21458000000001</v>
      </c>
      <c r="H28" s="12">
        <v>149.40224000000001</v>
      </c>
      <c r="I28" s="12">
        <v>178.49562</v>
      </c>
      <c r="J28" s="12">
        <v>206.98795000000001</v>
      </c>
      <c r="K28" s="10"/>
    </row>
    <row r="29" spans="1:11" ht="14.5">
      <c r="A29" s="10"/>
      <c r="B29" s="191" t="s">
        <v>65</v>
      </c>
      <c r="C29" s="190"/>
      <c r="D29" s="190"/>
      <c r="E29" s="12">
        <v>79.113169999999997</v>
      </c>
      <c r="F29" s="12">
        <v>95.893330000000006</v>
      </c>
      <c r="G29" s="12">
        <v>110.72562000000001</v>
      </c>
      <c r="H29" s="12">
        <v>77.665819999999997</v>
      </c>
      <c r="I29" s="12">
        <v>93.945049999999995</v>
      </c>
      <c r="J29" s="12">
        <v>108.35899000000001</v>
      </c>
      <c r="K29" s="10"/>
    </row>
    <row r="30" spans="1:11" ht="14.5">
      <c r="A30" s="10"/>
      <c r="B30" s="194" t="s">
        <v>66</v>
      </c>
      <c r="C30" s="195"/>
      <c r="D30" s="195"/>
      <c r="E30" s="19">
        <v>227.24172999999999</v>
      </c>
      <c r="F30" s="19">
        <v>274.71021999999999</v>
      </c>
      <c r="G30" s="19">
        <v>320.94018999999997</v>
      </c>
      <c r="H30" s="19">
        <v>227.06806</v>
      </c>
      <c r="I30" s="19">
        <v>272.44067999999999</v>
      </c>
      <c r="J30" s="19">
        <v>315.34694000000002</v>
      </c>
      <c r="K30" s="10"/>
    </row>
    <row r="31" spans="1:11" ht="14.5">
      <c r="A31" s="10"/>
      <c r="B31" s="194" t="s">
        <v>67</v>
      </c>
      <c r="C31" s="195"/>
      <c r="D31" s="195"/>
      <c r="E31" s="19">
        <v>53.62377</v>
      </c>
      <c r="F31" s="19">
        <v>70.635779999999997</v>
      </c>
      <c r="G31" s="19">
        <v>88.850999999999999</v>
      </c>
      <c r="H31" s="19">
        <v>59.901330000000002</v>
      </c>
      <c r="I31" s="19">
        <v>66.844350000000006</v>
      </c>
      <c r="J31" s="19">
        <v>78.32808</v>
      </c>
      <c r="K31" s="10"/>
    </row>
    <row r="32" spans="1:11" ht="14.5">
      <c r="A32" s="10"/>
      <c r="B32" s="191" t="s">
        <v>68</v>
      </c>
      <c r="C32" s="190"/>
      <c r="D32" s="190"/>
      <c r="E32" s="12">
        <v>1.5908199999999999</v>
      </c>
      <c r="F32" s="12">
        <v>1.93106</v>
      </c>
      <c r="G32" s="12">
        <v>2.2713100000000002</v>
      </c>
      <c r="H32" s="12">
        <v>1.1674199999999999</v>
      </c>
      <c r="I32" s="12">
        <v>1.1674199999999999</v>
      </c>
      <c r="J32" s="12">
        <v>1.1674199999999999</v>
      </c>
      <c r="K32" s="10"/>
    </row>
    <row r="33" spans="1:21" ht="14.5">
      <c r="A33" s="10"/>
      <c r="B33" s="192" t="s">
        <v>69</v>
      </c>
      <c r="C33" s="193"/>
      <c r="D33" s="193"/>
      <c r="E33" s="22">
        <v>52.03295</v>
      </c>
      <c r="F33" s="22">
        <v>68.704719999999995</v>
      </c>
      <c r="G33" s="22">
        <v>86.579689999999999</v>
      </c>
      <c r="H33" s="22">
        <v>58.733910000000002</v>
      </c>
      <c r="I33" s="22">
        <v>65.676929999999999</v>
      </c>
      <c r="J33" s="22">
        <v>77.160659999999993</v>
      </c>
      <c r="K33" s="10"/>
    </row>
    <row r="34" spans="1:21" ht="14.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21" ht="1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spans="1:21" ht="14.5">
      <c r="L36" s="10"/>
      <c r="M36" s="10"/>
      <c r="N36" s="10"/>
      <c r="O36" s="10"/>
      <c r="P36" s="190"/>
      <c r="Q36" s="190"/>
      <c r="R36" s="190"/>
      <c r="S36" s="190"/>
      <c r="T36" s="10"/>
      <c r="U36" s="10"/>
    </row>
    <row r="37" spans="1:21" ht="14.5"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spans="1:21">
      <c r="L38" s="16" t="s">
        <v>35</v>
      </c>
      <c r="M38" s="189" t="s">
        <v>39</v>
      </c>
      <c r="N38" s="189"/>
      <c r="O38" s="189"/>
      <c r="P38" s="189" t="s">
        <v>40</v>
      </c>
      <c r="Q38" s="189"/>
      <c r="R38" s="189"/>
      <c r="S38" s="189" t="s">
        <v>41</v>
      </c>
      <c r="T38" s="189"/>
      <c r="U38" s="189"/>
    </row>
    <row r="39" spans="1:21" ht="30" customHeight="1">
      <c r="L39" s="16" t="s">
        <v>35</v>
      </c>
      <c r="M39" s="49" t="s">
        <v>70</v>
      </c>
      <c r="N39" s="49" t="s">
        <v>71</v>
      </c>
      <c r="O39" s="23" t="s">
        <v>72</v>
      </c>
      <c r="P39" s="49" t="s">
        <v>70</v>
      </c>
      <c r="Q39" s="49" t="s">
        <v>71</v>
      </c>
      <c r="R39" s="23" t="s">
        <v>72</v>
      </c>
      <c r="S39" s="49" t="s">
        <v>70</v>
      </c>
      <c r="T39" s="49" t="s">
        <v>71</v>
      </c>
      <c r="U39" s="23" t="s">
        <v>72</v>
      </c>
    </row>
    <row r="40" spans="1:21" ht="15" customHeight="1">
      <c r="L40" s="16" t="s">
        <v>42</v>
      </c>
      <c r="M40" s="27">
        <v>-1.56674</v>
      </c>
      <c r="N40" s="32">
        <v>-0.44315401521172798</v>
      </c>
      <c r="O40" s="32">
        <v>4.2397014056618698E-3</v>
      </c>
      <c r="P40" s="27">
        <v>-1.60819</v>
      </c>
      <c r="Q40" s="32">
        <v>-0.39883983066190198</v>
      </c>
      <c r="R40" s="32">
        <v>4.3527294280839802E-3</v>
      </c>
      <c r="S40" s="27">
        <v>-0.8931</v>
      </c>
      <c r="T40" s="32">
        <v>-0.201844649003659</v>
      </c>
      <c r="U40" s="32">
        <v>5.4097599969020497E-3</v>
      </c>
    </row>
    <row r="41" spans="1:21" ht="15" customHeight="1">
      <c r="L41" s="16" t="s">
        <v>73</v>
      </c>
      <c r="M41" s="27">
        <v>-10.97569</v>
      </c>
      <c r="N41" s="32">
        <v>-0.34127688921806998</v>
      </c>
      <c r="O41" s="32">
        <v>4.5623204815336299E-2</v>
      </c>
      <c r="P41" s="27">
        <v>-13.67761</v>
      </c>
      <c r="Q41" s="32">
        <v>-0.352849473600029</v>
      </c>
      <c r="R41" s="32">
        <v>4.5046254955400697E-2</v>
      </c>
      <c r="S41" s="27">
        <v>-15.571400000000001</v>
      </c>
      <c r="T41" s="32">
        <v>-0.34511173345319202</v>
      </c>
      <c r="U41" s="32">
        <v>4.5262950986173403E-2</v>
      </c>
    </row>
    <row r="42" spans="1:21" ht="15" customHeight="1">
      <c r="L42" s="16" t="s">
        <v>44</v>
      </c>
      <c r="M42" s="27">
        <v>-14.299429999999999</v>
      </c>
      <c r="N42" s="32">
        <v>-4.1005667667990499E-2</v>
      </c>
      <c r="O42" s="32">
        <v>0.72019286550699502</v>
      </c>
      <c r="P42" s="27">
        <v>-17.25</v>
      </c>
      <c r="Q42" s="32">
        <v>-4.11806012869117E-2</v>
      </c>
      <c r="R42" s="32">
        <v>0.72121685433837102</v>
      </c>
      <c r="S42" s="27">
        <v>-20.21472</v>
      </c>
      <c r="T42" s="32">
        <v>-4.1201706660900998E-2</v>
      </c>
      <c r="U42" s="32">
        <v>0.72058878134287396</v>
      </c>
    </row>
    <row r="43" spans="1:21" ht="15" customHeight="1">
      <c r="L43" s="16" t="s">
        <v>45</v>
      </c>
      <c r="M43" s="27">
        <v>23.69932</v>
      </c>
      <c r="N43" s="32">
        <v>0.28527811923860102</v>
      </c>
      <c r="O43" s="32">
        <v>0.22994420673635901</v>
      </c>
      <c r="P43" s="27">
        <v>27.828530000000001</v>
      </c>
      <c r="Q43" s="32">
        <v>0.27852867835915002</v>
      </c>
      <c r="R43" s="32">
        <v>0.22938417923509699</v>
      </c>
      <c r="S43" s="27">
        <v>30.752120000000001</v>
      </c>
      <c r="T43" s="32">
        <v>0.25935279787377402</v>
      </c>
      <c r="U43" s="32">
        <v>0.228738492355851</v>
      </c>
    </row>
    <row r="44" spans="1:21" ht="15" customHeight="1">
      <c r="L44" s="33" t="s">
        <v>74</v>
      </c>
      <c r="M44" s="34">
        <v>-3.1425399999999999</v>
      </c>
      <c r="N44" s="35">
        <v>-6.7221700142112402E-3</v>
      </c>
      <c r="O44" s="35">
        <v>1</v>
      </c>
      <c r="P44" s="34">
        <v>-4.7072700000000003</v>
      </c>
      <c r="Q44" s="35">
        <v>-8.3819711737630198E-3</v>
      </c>
      <c r="R44" s="35">
        <v>1</v>
      </c>
      <c r="S44" s="34">
        <v>-5.9271000000000003</v>
      </c>
      <c r="T44" s="35">
        <v>-8.9975589049329906E-3</v>
      </c>
      <c r="U44" s="35">
        <v>1</v>
      </c>
    </row>
    <row r="45" spans="1:21">
      <c r="L45" s="13"/>
      <c r="M45" s="28"/>
      <c r="N45" s="29"/>
      <c r="O45" s="29"/>
      <c r="P45" s="28"/>
      <c r="Q45" s="29"/>
      <c r="R45" s="29"/>
      <c r="S45" s="28"/>
      <c r="T45" s="29"/>
      <c r="U45" s="29"/>
    </row>
    <row r="46" spans="1:21" ht="15" customHeight="1">
      <c r="L46" s="36" t="s">
        <v>48</v>
      </c>
      <c r="M46" s="37">
        <v>-15.57729</v>
      </c>
      <c r="N46" s="38">
        <v>-8.4178115999466799E-2</v>
      </c>
      <c r="O46" s="38">
        <v>0.36497377238086798</v>
      </c>
      <c r="P46" s="37">
        <v>-18.501090000000001</v>
      </c>
      <c r="Q46" s="38">
        <v>-8.2958565803543396E-2</v>
      </c>
      <c r="R46" s="38">
        <v>0.36724651103591199</v>
      </c>
      <c r="S46" s="37">
        <v>-21.240549999999999</v>
      </c>
      <c r="T46" s="38">
        <v>-8.1462533708373502E-2</v>
      </c>
      <c r="U46" s="38">
        <v>0.36687020264629899</v>
      </c>
    </row>
    <row r="47" spans="1:21" ht="15" customHeight="1">
      <c r="L47" s="16" t="s">
        <v>49</v>
      </c>
      <c r="M47" s="27">
        <v>1.71244</v>
      </c>
      <c r="N47" s="32">
        <v>1.20268286687502</v>
      </c>
      <c r="O47" s="32">
        <v>6.7542036184281198E-3</v>
      </c>
      <c r="P47" s="27">
        <v>2.0217299999999998</v>
      </c>
      <c r="Q47" s="32">
        <v>1.1668494320805201</v>
      </c>
      <c r="R47" s="32">
        <v>6.74170446246078E-3</v>
      </c>
      <c r="S47" s="27">
        <v>2.3259400000000001</v>
      </c>
      <c r="T47" s="32">
        <v>1.1408713224834901</v>
      </c>
      <c r="U47" s="32">
        <v>6.68590387425449E-3</v>
      </c>
    </row>
    <row r="48" spans="1:21" ht="15" customHeight="1">
      <c r="L48" s="16" t="s">
        <v>52</v>
      </c>
      <c r="M48" s="27">
        <v>0.14050000000000001</v>
      </c>
      <c r="N48" s="32">
        <v>0</v>
      </c>
      <c r="O48" s="32">
        <v>3.0257584865849501E-4</v>
      </c>
      <c r="P48" s="27">
        <v>0.14050000000000001</v>
      </c>
      <c r="Q48" s="32">
        <v>0</v>
      </c>
      <c r="R48" s="32">
        <v>2.5229518587026301E-4</v>
      </c>
      <c r="S48" s="27">
        <v>0.14050000000000001</v>
      </c>
      <c r="T48" s="32">
        <v>0</v>
      </c>
      <c r="U48" s="32">
        <v>2.15220702166655E-4</v>
      </c>
    </row>
    <row r="49" spans="12:21" ht="15" customHeight="1">
      <c r="L49" s="13" t="s">
        <v>53</v>
      </c>
      <c r="M49" s="28">
        <v>-13.724349999999999</v>
      </c>
      <c r="N49" s="29">
        <v>-7.3598719916874902E-2</v>
      </c>
      <c r="O49" s="29">
        <v>0.37203055184795503</v>
      </c>
      <c r="P49" s="28">
        <v>-16.33887</v>
      </c>
      <c r="Q49" s="29">
        <v>-7.2698402500072604E-2</v>
      </c>
      <c r="R49" s="29">
        <v>0.37424051068424302</v>
      </c>
      <c r="S49" s="28">
        <v>-18.77411</v>
      </c>
      <c r="T49" s="29">
        <v>-7.1444524549825805E-2</v>
      </c>
      <c r="U49" s="29">
        <v>0.37377132722272</v>
      </c>
    </row>
    <row r="50" spans="12:21" ht="15" customHeight="1">
      <c r="L50" s="39" t="s">
        <v>54</v>
      </c>
      <c r="M50" s="40">
        <v>0.42459000000000002</v>
      </c>
      <c r="N50" s="41">
        <v>0.219301688962347</v>
      </c>
      <c r="O50" s="41">
        <v>5.0838987912428602E-3</v>
      </c>
      <c r="P50" s="40">
        <v>-1.4911099999999999</v>
      </c>
      <c r="Q50" s="41">
        <v>-9.6704005105283597E-2</v>
      </c>
      <c r="R50" s="41">
        <v>2.5010820859715701E-2</v>
      </c>
      <c r="S50" s="40">
        <v>4.4807899999999998</v>
      </c>
      <c r="T50" s="41">
        <v>0.276219930932534</v>
      </c>
      <c r="U50" s="41">
        <v>3.1712670895960297E-2</v>
      </c>
    </row>
    <row r="51" spans="12:21" ht="15" customHeight="1">
      <c r="L51" s="26" t="s">
        <v>55</v>
      </c>
      <c r="M51" s="42">
        <v>1.1604399999999999</v>
      </c>
      <c r="N51" s="30">
        <v>0.21895094339622601</v>
      </c>
      <c r="O51" s="30">
        <v>1.3912975912507401E-2</v>
      </c>
      <c r="P51" s="42">
        <v>8.5638100000000001</v>
      </c>
      <c r="Q51" s="30">
        <v>0.69624471544715405</v>
      </c>
      <c r="R51" s="30">
        <v>3.74650449958139E-2</v>
      </c>
      <c r="S51" s="42">
        <v>19.096080000000001</v>
      </c>
      <c r="T51" s="30">
        <v>1.5525268292682901</v>
      </c>
      <c r="U51" s="30">
        <v>4.8093141515163501E-2</v>
      </c>
    </row>
    <row r="52" spans="12:21" ht="15" customHeight="1">
      <c r="L52" s="18" t="s">
        <v>56</v>
      </c>
      <c r="M52" s="43">
        <v>9.8459699999999994</v>
      </c>
      <c r="N52" s="31">
        <v>3.5461851686962503E-2</v>
      </c>
      <c r="O52" s="31">
        <v>0.61914039256642905</v>
      </c>
      <c r="P52" s="43">
        <v>1.5766800000000001</v>
      </c>
      <c r="Q52" s="31">
        <v>4.6377677155738104E-3</v>
      </c>
      <c r="R52" s="31">
        <v>0.61330528313661103</v>
      </c>
      <c r="S52" s="43">
        <v>-1.7683</v>
      </c>
      <c r="T52" s="31">
        <v>-4.4219847286858897E-3</v>
      </c>
      <c r="U52" s="31">
        <v>0.60984817152167803</v>
      </c>
    </row>
    <row r="53" spans="12:21" ht="15" customHeight="1">
      <c r="L53" s="39" t="s">
        <v>57</v>
      </c>
      <c r="M53" s="40">
        <v>-0.27977000000000002</v>
      </c>
      <c r="N53" s="41">
        <v>-0.41675852822880999</v>
      </c>
      <c r="O53" s="41">
        <v>8.4318521014420302E-4</v>
      </c>
      <c r="P53" s="40">
        <v>-0.38927</v>
      </c>
      <c r="Q53" s="41">
        <v>-0.46773767182543502</v>
      </c>
      <c r="R53" s="41">
        <v>7.9543913512420197E-4</v>
      </c>
      <c r="S53" s="40">
        <v>-0.39874999999999999</v>
      </c>
      <c r="T53" s="41">
        <v>-0.44918948755787402</v>
      </c>
      <c r="U53" s="41">
        <v>7.4899867993884499E-4</v>
      </c>
    </row>
    <row r="54" spans="12:21" ht="15" customHeight="1">
      <c r="L54" s="26" t="s">
        <v>58</v>
      </c>
      <c r="M54" s="42">
        <v>0.73234999999999995</v>
      </c>
      <c r="N54" s="30">
        <v>0.85829641609825802</v>
      </c>
      <c r="O54" s="30">
        <v>3.4147138177323599E-3</v>
      </c>
      <c r="P54" s="42">
        <v>0.83121</v>
      </c>
      <c r="Q54" s="30">
        <v>0.97958822905495402</v>
      </c>
      <c r="R54" s="30">
        <v>3.01630117803356E-3</v>
      </c>
      <c r="S54" s="42">
        <v>0.97250999999999999</v>
      </c>
      <c r="T54" s="30">
        <v>1.1382506817729601</v>
      </c>
      <c r="U54" s="30">
        <v>2.79848185614422E-3</v>
      </c>
    </row>
    <row r="55" spans="12:21" ht="15" customHeight="1">
      <c r="L55" s="18" t="s">
        <v>59</v>
      </c>
      <c r="M55" s="43">
        <v>-1.0121199999999999</v>
      </c>
      <c r="N55" s="31">
        <v>5.5623213893163301</v>
      </c>
      <c r="O55" s="31">
        <v>-2.5715286075881499E-3</v>
      </c>
      <c r="P55" s="43">
        <v>-1.2204699999999999</v>
      </c>
      <c r="Q55" s="31">
        <v>74.875460122699394</v>
      </c>
      <c r="R55" s="31">
        <v>-2.2208620429093602E-3</v>
      </c>
      <c r="S55" s="43">
        <v>-1.3712599999999999</v>
      </c>
      <c r="T55" s="31">
        <v>-41.1542617046819</v>
      </c>
      <c r="U55" s="31">
        <v>-2.0494831762053701E-3</v>
      </c>
    </row>
    <row r="56" spans="12:21" ht="15" customHeight="1">
      <c r="L56" s="39" t="s">
        <v>60</v>
      </c>
      <c r="M56" s="40">
        <v>1.8618600000000001</v>
      </c>
      <c r="N56" s="41">
        <v>4.7626672942332103E-2</v>
      </c>
      <c r="O56" s="41">
        <v>8.8198512498363801E-2</v>
      </c>
      <c r="P56" s="40">
        <v>0.13422000000000001</v>
      </c>
      <c r="Q56" s="41">
        <v>2.9203083490531999E-3</v>
      </c>
      <c r="R56" s="41">
        <v>8.2772789096883098E-2</v>
      </c>
      <c r="S56" s="40">
        <v>-3.61713</v>
      </c>
      <c r="T56" s="41">
        <v>-6.4657465389746899E-2</v>
      </c>
      <c r="U56" s="41">
        <v>8.0153749993259998E-2</v>
      </c>
    </row>
    <row r="57" spans="12:21" ht="15" customHeight="1">
      <c r="L57" s="26" t="s">
        <v>75</v>
      </c>
      <c r="M57" s="42">
        <v>4.5918099999999997</v>
      </c>
      <c r="N57" s="30">
        <v>0.12864021775611001</v>
      </c>
      <c r="O57" s="30">
        <v>8.6760211202680196E-2</v>
      </c>
      <c r="P57" s="42">
        <v>6.5514000000000001</v>
      </c>
      <c r="Q57" s="30">
        <v>0.16150817882604501</v>
      </c>
      <c r="R57" s="30">
        <v>8.4604703543639401E-2</v>
      </c>
      <c r="S57" s="42">
        <v>9.3594899999999992</v>
      </c>
      <c r="T57" s="30">
        <v>0.20314302829832401</v>
      </c>
      <c r="U57" s="30">
        <v>8.4913206469231006E-2</v>
      </c>
    </row>
    <row r="58" spans="12:21" ht="15" customHeight="1">
      <c r="L58" s="18" t="s">
        <v>62</v>
      </c>
      <c r="M58" s="43">
        <v>6.1038899999999998</v>
      </c>
      <c r="N58" s="31">
        <v>2.1732430647409401E-2</v>
      </c>
      <c r="O58" s="31">
        <v>0.61800716525452404</v>
      </c>
      <c r="P58" s="43">
        <v>-1.2204699999999999</v>
      </c>
      <c r="Q58" s="31">
        <v>74.875460122699394</v>
      </c>
      <c r="R58" s="31">
        <v>0.609252524603898</v>
      </c>
      <c r="S58" s="43">
        <v>-1.3712599999999999</v>
      </c>
      <c r="T58" s="31">
        <v>-41.1542617046819</v>
      </c>
      <c r="U58" s="31">
        <v>0.60303924718770097</v>
      </c>
    </row>
    <row r="59" spans="12:21" ht="15" customHeight="1">
      <c r="L59" s="44" t="s">
        <v>76</v>
      </c>
      <c r="M59" s="45"/>
      <c r="N59" s="45" t="s">
        <v>35</v>
      </c>
      <c r="O59" s="45" t="s">
        <v>35</v>
      </c>
      <c r="P59" s="45" t="s">
        <v>35</v>
      </c>
      <c r="Q59" s="45" t="s">
        <v>35</v>
      </c>
      <c r="R59" s="45" t="s">
        <v>35</v>
      </c>
      <c r="S59" s="45" t="s">
        <v>35</v>
      </c>
      <c r="T59" s="45" t="s">
        <v>35</v>
      </c>
      <c r="U59" s="45" t="s">
        <v>35</v>
      </c>
    </row>
    <row r="60" spans="12:21" ht="15" customHeight="1">
      <c r="L60" s="26" t="s">
        <v>64</v>
      </c>
      <c r="M60" s="42">
        <v>1.2736799999999999</v>
      </c>
      <c r="N60" s="30">
        <v>8.5984768906145707E-3</v>
      </c>
      <c r="O60" s="30">
        <v>0.32174739899985899</v>
      </c>
      <c r="P60" s="42">
        <v>-0.32127</v>
      </c>
      <c r="Q60" s="30">
        <v>-1.7966423641525E-3</v>
      </c>
      <c r="R60" s="30">
        <v>0.320523741102689</v>
      </c>
      <c r="S60" s="42">
        <v>-3.2266300000000001</v>
      </c>
      <c r="T60" s="30">
        <v>-1.5349220781926701E-2</v>
      </c>
      <c r="U60" s="30">
        <v>0.31706827002873</v>
      </c>
    </row>
    <row r="61" spans="12:21" ht="15" customHeight="1">
      <c r="L61" s="26" t="s">
        <v>65</v>
      </c>
      <c r="M61" s="42">
        <v>-1.4473499999999999</v>
      </c>
      <c r="N61" s="30">
        <v>-1.8294678370238501E-2</v>
      </c>
      <c r="O61" s="30">
        <v>0.167258372941337</v>
      </c>
      <c r="P61" s="42">
        <v>-1.94828</v>
      </c>
      <c r="Q61" s="30">
        <v>-2.0317158659523101E-2</v>
      </c>
      <c r="R61" s="30">
        <v>0.16869668221595099</v>
      </c>
      <c r="S61" s="42">
        <v>-2.3666299999999998</v>
      </c>
      <c r="T61" s="30">
        <v>-2.1373824775151401E-2</v>
      </c>
      <c r="U61" s="30">
        <v>0.165986462020424</v>
      </c>
    </row>
    <row r="62" spans="12:21" ht="15" customHeight="1">
      <c r="L62" s="18" t="s">
        <v>77</v>
      </c>
      <c r="M62" s="43">
        <v>-0.17366999999999999</v>
      </c>
      <c r="N62" s="31">
        <v>-7.6425223483374803E-4</v>
      </c>
      <c r="O62" s="31">
        <v>0.48900577194119599</v>
      </c>
      <c r="P62" s="43">
        <v>-2.2695400000000001</v>
      </c>
      <c r="Q62" s="31">
        <v>-8.2615783278831307E-3</v>
      </c>
      <c r="R62" s="31">
        <v>0.489220441275593</v>
      </c>
      <c r="S62" s="43">
        <v>-5.5932500000000003</v>
      </c>
      <c r="T62" s="31">
        <v>-1.74277020275957E-2</v>
      </c>
      <c r="U62" s="31">
        <v>0.483054732049154</v>
      </c>
    </row>
    <row r="63" spans="12:21" ht="15" customHeight="1">
      <c r="L63" s="46" t="s">
        <v>67</v>
      </c>
      <c r="M63" s="47">
        <v>6.2775600000000003</v>
      </c>
      <c r="N63" s="48">
        <v>0.117066741111265</v>
      </c>
      <c r="O63" s="48">
        <v>0.12900139331332799</v>
      </c>
      <c r="P63" s="47">
        <v>-3.7914300000000001</v>
      </c>
      <c r="Q63" s="48">
        <v>-5.3675771683982097E-2</v>
      </c>
      <c r="R63" s="48">
        <v>0.12003208332830501</v>
      </c>
      <c r="S63" s="47">
        <v>-10.522919999999999</v>
      </c>
      <c r="T63" s="48">
        <v>-0.118433332207854</v>
      </c>
      <c r="U63" s="48">
        <v>0.11998451513854801</v>
      </c>
    </row>
    <row r="64" spans="12:21" ht="15" customHeight="1">
      <c r="L64" s="39" t="s">
        <v>78</v>
      </c>
      <c r="M64" s="40">
        <v>-0.4234</v>
      </c>
      <c r="N64" s="41">
        <v>-0.26615204737179599</v>
      </c>
      <c r="O64" s="41">
        <v>2.5141145711096101E-3</v>
      </c>
      <c r="P64" s="40">
        <v>-0.76363999999999999</v>
      </c>
      <c r="Q64" s="41">
        <v>-0.39545120296624697</v>
      </c>
      <c r="R64" s="41">
        <v>2.0963305757200198E-3</v>
      </c>
      <c r="S64" s="40">
        <v>-1.10389</v>
      </c>
      <c r="T64" s="41">
        <v>-0.48601467875367099</v>
      </c>
      <c r="U64" s="41">
        <v>1.7882772393124299E-3</v>
      </c>
    </row>
    <row r="65" spans="12:21" ht="15" customHeight="1">
      <c r="L65" s="13" t="s">
        <v>69</v>
      </c>
      <c r="M65" s="28">
        <v>6.7009600000000002</v>
      </c>
      <c r="N65" s="29">
        <v>0.12878301153403801</v>
      </c>
      <c r="O65" s="29">
        <v>0.12648727874221799</v>
      </c>
      <c r="P65" s="28">
        <v>-3.03</v>
      </c>
      <c r="Q65" s="25">
        <v>-4.41E-2</v>
      </c>
      <c r="R65" s="25">
        <v>0.1179</v>
      </c>
      <c r="S65" s="28">
        <v>-9.4190299999999993</v>
      </c>
      <c r="T65" s="25">
        <v>-0.10879999999999999</v>
      </c>
      <c r="U65" s="25">
        <v>0.1182</v>
      </c>
    </row>
    <row r="66" spans="12:21" ht="14.5"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 spans="12:21" ht="14.5">
      <c r="L67" s="10"/>
      <c r="M67" s="10"/>
      <c r="N67" s="10"/>
      <c r="O67" s="10"/>
      <c r="P67" s="10"/>
      <c r="Q67" s="10"/>
      <c r="R67" s="10"/>
      <c r="S67" s="10"/>
      <c r="T67" s="10"/>
      <c r="U67" s="10"/>
    </row>
  </sheetData>
  <mergeCells count="36">
    <mergeCell ref="B6:D6"/>
    <mergeCell ref="B7:D7"/>
    <mergeCell ref="G1:I1"/>
    <mergeCell ref="C2:C3"/>
    <mergeCell ref="G2:I2"/>
    <mergeCell ref="B5:D5"/>
    <mergeCell ref="B12:D12"/>
    <mergeCell ref="B13:D13"/>
    <mergeCell ref="B10:D10"/>
    <mergeCell ref="B11:D11"/>
    <mergeCell ref="B8:D8"/>
    <mergeCell ref="B9:D9"/>
    <mergeCell ref="B18:D18"/>
    <mergeCell ref="B19:D19"/>
    <mergeCell ref="B16:D16"/>
    <mergeCell ref="B17:D17"/>
    <mergeCell ref="B14:D14"/>
    <mergeCell ref="B15:D15"/>
    <mergeCell ref="B24:D24"/>
    <mergeCell ref="B25:D25"/>
    <mergeCell ref="B22:D22"/>
    <mergeCell ref="B23:D23"/>
    <mergeCell ref="B20:D20"/>
    <mergeCell ref="B21:D21"/>
    <mergeCell ref="B30:D30"/>
    <mergeCell ref="B31:D31"/>
    <mergeCell ref="B28:D28"/>
    <mergeCell ref="B29:D29"/>
    <mergeCell ref="B26:D26"/>
    <mergeCell ref="B27:D27"/>
    <mergeCell ref="M38:O38"/>
    <mergeCell ref="P38:R38"/>
    <mergeCell ref="S38:U38"/>
    <mergeCell ref="P36:S36"/>
    <mergeCell ref="B32:D32"/>
    <mergeCell ref="B33:D3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D796-922F-49C8-A96C-3CB046E2E282}">
  <dimension ref="A2:AH17"/>
  <sheetViews>
    <sheetView showGridLines="0" topLeftCell="A3" workbookViewId="0">
      <selection activeCell="A21" sqref="A21"/>
    </sheetView>
  </sheetViews>
  <sheetFormatPr baseColWidth="10" defaultRowHeight="14"/>
  <cols>
    <col min="1" max="1" width="20.5" customWidth="1"/>
    <col min="2" max="2" width="12.75" customWidth="1"/>
    <col min="3" max="34" width="14.25" bestFit="1" customWidth="1"/>
  </cols>
  <sheetData>
    <row r="2" spans="1:34" ht="14.5">
      <c r="A2" s="50" t="s">
        <v>79</v>
      </c>
      <c r="B2" s="51" t="s">
        <v>80</v>
      </c>
      <c r="C2" s="51" t="s">
        <v>81</v>
      </c>
      <c r="D2" s="51" t="s">
        <v>82</v>
      </c>
      <c r="E2" s="51" t="s">
        <v>83</v>
      </c>
      <c r="F2" s="51" t="s">
        <v>84</v>
      </c>
      <c r="G2" s="51" t="s">
        <v>85</v>
      </c>
      <c r="H2" s="51" t="s">
        <v>86</v>
      </c>
      <c r="I2" s="51" t="s">
        <v>87</v>
      </c>
      <c r="J2" s="51" t="s">
        <v>88</v>
      </c>
      <c r="K2" s="51" t="s">
        <v>89</v>
      </c>
      <c r="L2" s="51" t="s">
        <v>90</v>
      </c>
      <c r="M2" s="51" t="s">
        <v>91</v>
      </c>
      <c r="N2" s="51" t="s">
        <v>92</v>
      </c>
      <c r="O2" s="51" t="s">
        <v>93</v>
      </c>
      <c r="P2" s="51" t="s">
        <v>94</v>
      </c>
      <c r="Q2" s="51" t="s">
        <v>95</v>
      </c>
      <c r="R2" s="51" t="s">
        <v>96</v>
      </c>
      <c r="S2" s="51" t="s">
        <v>97</v>
      </c>
      <c r="T2" s="51" t="s">
        <v>98</v>
      </c>
      <c r="U2" s="51" t="s">
        <v>99</v>
      </c>
      <c r="V2" s="51" t="s">
        <v>100</v>
      </c>
      <c r="W2" s="51" t="s">
        <v>101</v>
      </c>
      <c r="X2" s="51" t="s">
        <v>102</v>
      </c>
      <c r="Y2" s="51" t="s">
        <v>103</v>
      </c>
      <c r="Z2" s="51" t="s">
        <v>104</v>
      </c>
      <c r="AA2" s="52" t="s">
        <v>105</v>
      </c>
      <c r="AB2" s="52" t="s">
        <v>106</v>
      </c>
      <c r="AC2" s="52" t="s">
        <v>107</v>
      </c>
      <c r="AD2" s="52" t="s">
        <v>108</v>
      </c>
      <c r="AE2" s="52" t="s">
        <v>109</v>
      </c>
      <c r="AF2" s="52" t="s">
        <v>110</v>
      </c>
      <c r="AG2" s="52" t="s">
        <v>111</v>
      </c>
      <c r="AH2" s="52" t="s">
        <v>112</v>
      </c>
    </row>
    <row r="3" spans="1:34" ht="14.5">
      <c r="A3" s="53" t="s">
        <v>9</v>
      </c>
      <c r="B3" s="53" t="s">
        <v>113</v>
      </c>
      <c r="C3" s="54">
        <v>7097111451.6199999</v>
      </c>
      <c r="D3" s="55">
        <v>7092749766.9499998</v>
      </c>
      <c r="E3" s="55">
        <v>7141099326.1000004</v>
      </c>
      <c r="F3" s="55">
        <v>7264149084.4899998</v>
      </c>
      <c r="G3" s="55">
        <v>7232342694.54</v>
      </c>
      <c r="H3" s="55">
        <v>7270076250.9200001</v>
      </c>
      <c r="I3" s="55">
        <v>7440182068.96</v>
      </c>
      <c r="J3" s="55">
        <v>7509585971.9399996</v>
      </c>
      <c r="K3" s="55">
        <v>7614081878.1499996</v>
      </c>
      <c r="L3" s="55">
        <v>7609275328.2700005</v>
      </c>
      <c r="M3" s="55">
        <v>7685240531.9200001</v>
      </c>
      <c r="N3" s="55">
        <v>7792352621.2399998</v>
      </c>
      <c r="O3" s="55">
        <v>7873130512.1700001</v>
      </c>
      <c r="P3" s="55">
        <v>7838672569.0500002</v>
      </c>
      <c r="Q3" s="54">
        <v>8003781808.1599998</v>
      </c>
      <c r="R3" s="54">
        <v>7965537268.0900002</v>
      </c>
      <c r="S3" s="54">
        <v>8028125423.0799999</v>
      </c>
      <c r="T3" s="54">
        <v>8081070695.0200005</v>
      </c>
      <c r="U3" s="54">
        <v>8126218811.4399996</v>
      </c>
      <c r="V3" s="54">
        <v>8379522960.7200003</v>
      </c>
      <c r="W3" s="54">
        <v>8471540636.5600004</v>
      </c>
      <c r="X3" s="54">
        <v>8507575524.6899996</v>
      </c>
      <c r="Y3" s="54">
        <v>8554704182.6099997</v>
      </c>
      <c r="Z3" s="54">
        <v>8557986009.0299997</v>
      </c>
      <c r="AA3" s="54">
        <v>8511084393.9799995</v>
      </c>
      <c r="AB3" s="54">
        <v>8648851781.4599991</v>
      </c>
      <c r="AC3" s="54">
        <v>8619629536.4099998</v>
      </c>
      <c r="AD3" s="54">
        <v>8605455191.8999996</v>
      </c>
      <c r="AE3" s="54">
        <v>8652078476.0200005</v>
      </c>
      <c r="AF3" s="54">
        <v>8730575837.2600002</v>
      </c>
      <c r="AG3" s="54">
        <v>8690414754.1700001</v>
      </c>
      <c r="AH3" s="54">
        <v>8678559325.2000008</v>
      </c>
    </row>
    <row r="9" spans="1:34" ht="39.75" customHeight="1">
      <c r="A9" s="56"/>
      <c r="B9" s="56" t="s">
        <v>114</v>
      </c>
      <c r="C9" s="56" t="s">
        <v>115</v>
      </c>
    </row>
    <row r="10" spans="1:34" ht="14.5">
      <c r="A10" s="57">
        <v>45992</v>
      </c>
      <c r="B10" s="58">
        <v>8.1</v>
      </c>
      <c r="C10" s="58">
        <v>7.8</v>
      </c>
    </row>
    <row r="11" spans="1:34" ht="14.5">
      <c r="A11" s="57">
        <v>46023</v>
      </c>
      <c r="B11" s="58">
        <v>10.34</v>
      </c>
      <c r="C11" s="58">
        <v>9.9499999999999993</v>
      </c>
    </row>
    <row r="12" spans="1:34" ht="14.5">
      <c r="A12" s="57">
        <v>46054</v>
      </c>
      <c r="B12" s="58">
        <v>7.69</v>
      </c>
      <c r="C12" s="58">
        <v>7.47</v>
      </c>
    </row>
    <row r="13" spans="1:34" ht="14.5">
      <c r="A13" s="57">
        <v>46082</v>
      </c>
      <c r="B13" s="58">
        <v>8.0299999999999994</v>
      </c>
      <c r="C13" s="58">
        <v>7.69</v>
      </c>
    </row>
    <row r="14" spans="1:34" ht="14.5">
      <c r="A14" s="57">
        <v>46113</v>
      </c>
      <c r="B14" s="58">
        <v>7.77</v>
      </c>
      <c r="C14" s="58">
        <v>7.47</v>
      </c>
    </row>
    <row r="15" spans="1:34" ht="14.5">
      <c r="A15" s="57">
        <v>46143</v>
      </c>
      <c r="B15" s="58">
        <v>8.0399999999999991</v>
      </c>
      <c r="C15" s="58">
        <v>7.71</v>
      </c>
    </row>
    <row r="16" spans="1:34" ht="14.5">
      <c r="A16" s="57">
        <v>46174</v>
      </c>
      <c r="B16" s="58">
        <v>6.94</v>
      </c>
      <c r="C16" s="58">
        <v>6.66</v>
      </c>
    </row>
    <row r="17" spans="1:3" ht="14.5">
      <c r="A17" s="57">
        <v>46204</v>
      </c>
      <c r="B17" s="58">
        <v>3.57</v>
      </c>
      <c r="C17" s="58">
        <v>3.55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C2982-0FF5-4E22-AB3A-EC7A0D05F851}">
  <dimension ref="B2:AH51"/>
  <sheetViews>
    <sheetView showGridLines="0" topLeftCell="K1" workbookViewId="0">
      <selection activeCell="S7" sqref="S7:T7"/>
    </sheetView>
  </sheetViews>
  <sheetFormatPr baseColWidth="10" defaultColWidth="11" defaultRowHeight="14.5"/>
  <cols>
    <col min="1" max="1" width="1" style="10" customWidth="1"/>
    <col min="2" max="2" width="8.75" style="10" customWidth="1"/>
    <col min="3" max="3" width="18.83203125" style="10" customWidth="1"/>
    <col min="4" max="4" width="11.75" style="10" customWidth="1"/>
    <col min="5" max="5" width="8.08203125" style="10" bestFit="1" customWidth="1"/>
    <col min="6" max="7" width="11.33203125" style="10" customWidth="1"/>
    <col min="8" max="8" width="11.83203125" style="10" customWidth="1"/>
    <col min="9" max="9" width="1.33203125" style="10" customWidth="1"/>
    <col min="10" max="10" width="9.5" style="10" customWidth="1"/>
    <col min="11" max="11" width="11" style="10"/>
    <col min="12" max="12" width="0" style="10" hidden="1" customWidth="1"/>
    <col min="13" max="13" width="6.83203125" style="10" customWidth="1"/>
    <col min="14" max="20" width="11" style="10"/>
    <col min="21" max="21" width="1.33203125" style="10" customWidth="1"/>
    <col min="22" max="22" width="9.5" style="10" customWidth="1"/>
    <col min="23" max="31" width="11" style="10"/>
    <col min="32" max="32" width="1.33203125" style="10" customWidth="1"/>
    <col min="33" max="33" width="9.5" style="10" customWidth="1"/>
    <col min="34" max="16384" width="11" style="10"/>
  </cols>
  <sheetData>
    <row r="2" spans="2:34" ht="21">
      <c r="B2" s="212" t="s">
        <v>116</v>
      </c>
      <c r="C2" s="212"/>
      <c r="D2" s="212"/>
      <c r="E2" s="212"/>
      <c r="F2" s="212"/>
      <c r="G2" s="212"/>
      <c r="H2" s="212"/>
      <c r="I2" s="212"/>
      <c r="N2" s="212" t="s">
        <v>166</v>
      </c>
      <c r="O2" s="212"/>
      <c r="P2" s="212"/>
      <c r="Q2" s="212"/>
      <c r="R2" s="212"/>
      <c r="S2" s="212"/>
      <c r="T2" s="212"/>
      <c r="U2" s="78"/>
      <c r="Z2" s="212" t="s">
        <v>169</v>
      </c>
      <c r="AA2" s="212"/>
      <c r="AB2" s="212"/>
      <c r="AC2" s="212"/>
      <c r="AD2" s="212"/>
      <c r="AE2" s="212"/>
      <c r="AF2" s="78"/>
    </row>
    <row r="3" spans="2:34" ht="15" customHeight="1">
      <c r="B3" s="190"/>
      <c r="C3" s="199" t="s">
        <v>117</v>
      </c>
      <c r="D3" s="199"/>
      <c r="E3" s="199"/>
      <c r="F3" s="199"/>
      <c r="G3" s="199"/>
      <c r="H3" s="199"/>
      <c r="O3" s="199" t="s">
        <v>117</v>
      </c>
      <c r="P3" s="199"/>
      <c r="Q3" s="199"/>
      <c r="R3" s="199"/>
      <c r="S3" s="199"/>
      <c r="T3" s="199"/>
      <c r="Z3" s="199" t="s">
        <v>117</v>
      </c>
      <c r="AA3" s="199"/>
      <c r="AB3" s="199"/>
      <c r="AC3" s="199"/>
      <c r="AD3" s="199"/>
      <c r="AE3" s="199"/>
    </row>
    <row r="4" spans="2:34" ht="15" customHeight="1">
      <c r="B4" s="190"/>
      <c r="C4" s="200" t="s">
        <v>34</v>
      </c>
      <c r="D4" s="200"/>
      <c r="E4" s="200"/>
      <c r="F4" s="200"/>
      <c r="G4" s="200"/>
      <c r="H4" s="200"/>
      <c r="O4" s="200" t="s">
        <v>34</v>
      </c>
      <c r="P4" s="200"/>
      <c r="Q4" s="200"/>
      <c r="R4" s="200"/>
      <c r="S4" s="200"/>
      <c r="T4" s="200"/>
      <c r="W4" s="86" t="s">
        <v>15</v>
      </c>
      <c r="Z4" s="200" t="s">
        <v>34</v>
      </c>
      <c r="AA4" s="200"/>
      <c r="AB4" s="200"/>
      <c r="AC4" s="200"/>
      <c r="AD4" s="200"/>
      <c r="AE4" s="200"/>
      <c r="AH4" s="86"/>
    </row>
    <row r="5" spans="2:34">
      <c r="B5" s="190"/>
      <c r="AD5" s="75"/>
    </row>
    <row r="6" spans="2:34">
      <c r="B6" s="190"/>
    </row>
    <row r="7" spans="2:34" ht="18.5">
      <c r="S7" s="85" t="s">
        <v>167</v>
      </c>
      <c r="T7" s="85" t="s">
        <v>168</v>
      </c>
    </row>
    <row r="8" spans="2:34" ht="23">
      <c r="B8" s="213" t="s">
        <v>118</v>
      </c>
      <c r="C8" s="190"/>
      <c r="D8" s="76" t="s">
        <v>119</v>
      </c>
      <c r="E8" s="76" t="s">
        <v>120</v>
      </c>
      <c r="F8" s="76" t="s">
        <v>121</v>
      </c>
      <c r="G8" s="77" t="s">
        <v>39</v>
      </c>
      <c r="H8" s="77" t="s">
        <v>40</v>
      </c>
      <c r="J8" s="76" t="s">
        <v>164</v>
      </c>
      <c r="K8" s="76" t="s">
        <v>165</v>
      </c>
      <c r="N8" s="213" t="s">
        <v>118</v>
      </c>
      <c r="O8" s="190"/>
      <c r="P8" s="76" t="s">
        <v>119</v>
      </c>
      <c r="Q8" s="76" t="s">
        <v>37</v>
      </c>
      <c r="R8" s="76" t="s">
        <v>120</v>
      </c>
      <c r="S8" s="77" t="s">
        <v>121</v>
      </c>
      <c r="T8" s="77" t="s">
        <v>40</v>
      </c>
      <c r="V8" s="76" t="s">
        <v>164</v>
      </c>
      <c r="W8" s="76" t="s">
        <v>165</v>
      </c>
      <c r="Y8" s="213" t="s">
        <v>118</v>
      </c>
      <c r="Z8" s="190"/>
      <c r="AA8" s="76" t="s">
        <v>119</v>
      </c>
      <c r="AB8" s="77" t="s">
        <v>37</v>
      </c>
      <c r="AC8" s="76" t="s">
        <v>120</v>
      </c>
      <c r="AD8" s="76" t="s">
        <v>121</v>
      </c>
      <c r="AE8" s="77" t="s">
        <v>40</v>
      </c>
      <c r="AG8" s="76" t="s">
        <v>164</v>
      </c>
      <c r="AH8" s="76" t="s">
        <v>165</v>
      </c>
    </row>
    <row r="9" spans="2:34" ht="16">
      <c r="B9" s="207" t="s">
        <v>122</v>
      </c>
      <c r="C9" s="190"/>
      <c r="D9" s="24" t="s">
        <v>35</v>
      </c>
      <c r="E9" s="59" t="s">
        <v>35</v>
      </c>
      <c r="F9" s="24" t="s">
        <v>35</v>
      </c>
      <c r="G9" s="24" t="s">
        <v>35</v>
      </c>
      <c r="H9" s="59" t="s">
        <v>35</v>
      </c>
      <c r="N9" s="207" t="s">
        <v>122</v>
      </c>
      <c r="O9" s="190"/>
      <c r="P9" s="24" t="s">
        <v>35</v>
      </c>
      <c r="Q9" s="59" t="s">
        <v>35</v>
      </c>
      <c r="R9" s="59" t="s">
        <v>35</v>
      </c>
      <c r="S9" s="24" t="s">
        <v>35</v>
      </c>
      <c r="T9" s="59" t="s">
        <v>35</v>
      </c>
      <c r="Y9" s="207" t="s">
        <v>122</v>
      </c>
      <c r="Z9" s="190"/>
      <c r="AA9" s="24" t="s">
        <v>35</v>
      </c>
      <c r="AB9" s="59" t="s">
        <v>35</v>
      </c>
      <c r="AC9" s="59" t="s">
        <v>35</v>
      </c>
      <c r="AD9" s="24" t="s">
        <v>35</v>
      </c>
      <c r="AE9" s="24" t="s">
        <v>35</v>
      </c>
    </row>
    <row r="10" spans="2:34">
      <c r="B10" s="207" t="s">
        <v>123</v>
      </c>
      <c r="C10" s="190"/>
      <c r="D10" s="60">
        <v>2124.0431800000001</v>
      </c>
      <c r="E10" s="61">
        <v>1453.59367</v>
      </c>
      <c r="F10" s="60">
        <v>1657.1555900000001</v>
      </c>
      <c r="G10" s="60">
        <v>1239.5838900000001</v>
      </c>
      <c r="H10" s="61">
        <v>1847.94604</v>
      </c>
      <c r="J10" s="61">
        <f>+H10-G10</f>
        <v>608.36214999999993</v>
      </c>
      <c r="K10" s="79">
        <f>+H10/G10-1</f>
        <v>0.49077932918279532</v>
      </c>
      <c r="N10" s="207" t="s">
        <v>123</v>
      </c>
      <c r="O10" s="190"/>
      <c r="P10" s="60">
        <v>2124.0431800000001</v>
      </c>
      <c r="Q10" s="61">
        <v>1998.9295300000001</v>
      </c>
      <c r="R10" s="61">
        <v>1453.59367</v>
      </c>
      <c r="S10" s="60">
        <v>1657.1555900000001</v>
      </c>
      <c r="T10" s="61">
        <v>1847.94604</v>
      </c>
      <c r="V10" s="61">
        <f>+T10-S10</f>
        <v>190.79044999999996</v>
      </c>
      <c r="W10" s="79">
        <f>+T10/S10-1</f>
        <v>0.11513128347833645</v>
      </c>
      <c r="Y10" s="207" t="s">
        <v>123</v>
      </c>
      <c r="Z10" s="190"/>
      <c r="AA10" s="60">
        <v>2124.0431800000001</v>
      </c>
      <c r="AB10" s="61">
        <v>1998.9295300000001</v>
      </c>
      <c r="AC10" s="61">
        <v>1453.59367</v>
      </c>
      <c r="AD10" s="60">
        <v>1657.1555900000001</v>
      </c>
      <c r="AE10" s="61">
        <v>1847.94604</v>
      </c>
      <c r="AG10" s="61">
        <f>+AE10-AB10</f>
        <v>-150.98349000000007</v>
      </c>
      <c r="AH10" s="79">
        <f>+AE10/AB10-1</f>
        <v>-7.5532172462327907E-2</v>
      </c>
    </row>
    <row r="11" spans="2:34">
      <c r="B11" s="207" t="s">
        <v>9</v>
      </c>
      <c r="C11" s="190"/>
      <c r="D11" s="60">
        <v>7873.13051</v>
      </c>
      <c r="E11" s="61">
        <v>8511.08439</v>
      </c>
      <c r="F11" s="60">
        <v>8605.4551900000006</v>
      </c>
      <c r="G11" s="60">
        <v>8730.5758399999995</v>
      </c>
      <c r="H11" s="61">
        <v>8690.4147499999999</v>
      </c>
      <c r="J11" s="61">
        <f t="shared" ref="J11:J50" si="0">+H11-G11</f>
        <v>-40.161089999999604</v>
      </c>
      <c r="K11" s="79">
        <f t="shared" ref="K11:K50" si="1">+H11/G11-1</f>
        <v>-4.6000505277095094E-3</v>
      </c>
      <c r="N11" s="207" t="s">
        <v>9</v>
      </c>
      <c r="O11" s="190"/>
      <c r="P11" s="60">
        <v>7873.13051</v>
      </c>
      <c r="Q11" s="61">
        <v>8126.2188100000003</v>
      </c>
      <c r="R11" s="61">
        <v>8511.08439</v>
      </c>
      <c r="S11" s="60">
        <v>8605.4551900000006</v>
      </c>
      <c r="T11" s="61">
        <v>8690.4147499999999</v>
      </c>
      <c r="V11" s="61">
        <f t="shared" ref="V11:V50" si="2">+T11-S11</f>
        <v>84.959559999999328</v>
      </c>
      <c r="W11" s="79">
        <f t="shared" ref="W11:W50" si="3">+T11/S11-1</f>
        <v>9.8727560743940845E-3</v>
      </c>
      <c r="Y11" s="207" t="s">
        <v>9</v>
      </c>
      <c r="Z11" s="190"/>
      <c r="AA11" s="60">
        <v>7873.13051</v>
      </c>
      <c r="AB11" s="61">
        <v>8126.2188100000003</v>
      </c>
      <c r="AC11" s="61">
        <v>8511.08439</v>
      </c>
      <c r="AD11" s="60">
        <v>8605.4551900000006</v>
      </c>
      <c r="AE11" s="61">
        <v>8690.4147499999999</v>
      </c>
      <c r="AG11" s="61">
        <f t="shared" ref="AG11:AG50" si="4">+AE11-AB11</f>
        <v>564.19593999999961</v>
      </c>
      <c r="AH11" s="79">
        <f t="shared" ref="AH11:AH50" si="5">+AE11/AB11-1</f>
        <v>6.9429085432170412E-2</v>
      </c>
    </row>
    <row r="12" spans="2:34">
      <c r="B12" s="207" t="s">
        <v>124</v>
      </c>
      <c r="C12" s="190"/>
      <c r="D12" s="60">
        <v>5412.1152199999997</v>
      </c>
      <c r="E12" s="61">
        <v>6032.4123399999999</v>
      </c>
      <c r="F12" s="60">
        <v>6017.7232800000002</v>
      </c>
      <c r="G12" s="60">
        <v>6341.2071699999997</v>
      </c>
      <c r="H12" s="61">
        <v>6335.1318300000003</v>
      </c>
      <c r="J12" s="61">
        <f t="shared" si="0"/>
        <v>-6.0753399999994144</v>
      </c>
      <c r="K12" s="79">
        <f t="shared" si="1"/>
        <v>-9.5807309824880171E-4</v>
      </c>
      <c r="N12" s="207" t="s">
        <v>124</v>
      </c>
      <c r="O12" s="190"/>
      <c r="P12" s="60">
        <v>5412.1152199999997</v>
      </c>
      <c r="Q12" s="61">
        <v>5637.2005399999998</v>
      </c>
      <c r="R12" s="61">
        <v>6032.4123399999999</v>
      </c>
      <c r="S12" s="60">
        <v>6017.7232800000002</v>
      </c>
      <c r="T12" s="61">
        <v>6335.1318300000003</v>
      </c>
      <c r="V12" s="61">
        <f t="shared" si="2"/>
        <v>317.4085500000001</v>
      </c>
      <c r="W12" s="79">
        <f t="shared" si="3"/>
        <v>5.2745620765732637E-2</v>
      </c>
      <c r="Y12" s="207" t="s">
        <v>124</v>
      </c>
      <c r="Z12" s="190"/>
      <c r="AA12" s="60">
        <v>5412.1152199999997</v>
      </c>
      <c r="AB12" s="61">
        <v>5637.2005399999998</v>
      </c>
      <c r="AC12" s="61">
        <v>6032.4123399999999</v>
      </c>
      <c r="AD12" s="60">
        <v>6017.7232800000002</v>
      </c>
      <c r="AE12" s="61">
        <v>6335.1318300000003</v>
      </c>
      <c r="AG12" s="61">
        <f t="shared" si="4"/>
        <v>697.93129000000044</v>
      </c>
      <c r="AH12" s="79">
        <f t="shared" si="5"/>
        <v>0.1238081358021017</v>
      </c>
    </row>
    <row r="13" spans="2:34">
      <c r="B13" s="207" t="s">
        <v>125</v>
      </c>
      <c r="C13" s="190"/>
      <c r="D13" s="60">
        <v>2621.9617499999999</v>
      </c>
      <c r="E13" s="61">
        <v>2665.3410199999998</v>
      </c>
      <c r="F13" s="60">
        <v>2737.02171</v>
      </c>
      <c r="G13" s="60">
        <v>2530.0545999999999</v>
      </c>
      <c r="H13" s="61">
        <v>2513.7217700000001</v>
      </c>
      <c r="J13" s="61">
        <f t="shared" si="0"/>
        <v>-16.332829999999831</v>
      </c>
      <c r="K13" s="79">
        <f t="shared" si="1"/>
        <v>-6.4555247147629613E-3</v>
      </c>
      <c r="N13" s="207" t="s">
        <v>125</v>
      </c>
      <c r="O13" s="190"/>
      <c r="P13" s="60">
        <v>2621.9617499999999</v>
      </c>
      <c r="Q13" s="61">
        <v>2679.46803</v>
      </c>
      <c r="R13" s="61">
        <v>2665.3410199999998</v>
      </c>
      <c r="S13" s="60">
        <v>2737.02171</v>
      </c>
      <c r="T13" s="61">
        <v>2513.7217700000001</v>
      </c>
      <c r="V13" s="61">
        <f t="shared" si="2"/>
        <v>-223.29993999999988</v>
      </c>
      <c r="W13" s="79">
        <f t="shared" si="3"/>
        <v>-8.158500869180163E-2</v>
      </c>
      <c r="Y13" s="207" t="s">
        <v>125</v>
      </c>
      <c r="Z13" s="190"/>
      <c r="AA13" s="60">
        <v>2621.9617499999999</v>
      </c>
      <c r="AB13" s="61">
        <v>2679.46803</v>
      </c>
      <c r="AC13" s="61">
        <v>2665.3410199999998</v>
      </c>
      <c r="AD13" s="60">
        <v>2737.02171</v>
      </c>
      <c r="AE13" s="61">
        <v>2513.7217700000001</v>
      </c>
      <c r="AG13" s="61">
        <f t="shared" si="4"/>
        <v>-165.74625999999989</v>
      </c>
      <c r="AH13" s="79">
        <f t="shared" si="5"/>
        <v>-6.1857897964918029E-2</v>
      </c>
    </row>
    <row r="14" spans="2:34">
      <c r="B14" s="207" t="s">
        <v>126</v>
      </c>
      <c r="C14" s="190"/>
      <c r="D14" s="60">
        <v>7.9693100000000001</v>
      </c>
      <c r="E14" s="61">
        <v>3.3162199999999999</v>
      </c>
      <c r="F14" s="60">
        <v>44.317019999999999</v>
      </c>
      <c r="G14" s="60">
        <v>57.445120000000003</v>
      </c>
      <c r="H14" s="61">
        <v>43.871360000000003</v>
      </c>
      <c r="J14" s="61">
        <f t="shared" si="0"/>
        <v>-13.57376</v>
      </c>
      <c r="K14" s="79">
        <f t="shared" si="1"/>
        <v>-0.23629091557298509</v>
      </c>
      <c r="N14" s="207" t="s">
        <v>126</v>
      </c>
      <c r="O14" s="190"/>
      <c r="P14" s="60">
        <v>7.9693100000000001</v>
      </c>
      <c r="Q14" s="61">
        <v>0</v>
      </c>
      <c r="R14" s="61">
        <v>3.3162199999999999</v>
      </c>
      <c r="S14" s="60">
        <v>44.317019999999999</v>
      </c>
      <c r="T14" s="61">
        <v>43.871360000000003</v>
      </c>
      <c r="V14" s="61">
        <f t="shared" si="2"/>
        <v>-0.44565999999999661</v>
      </c>
      <c r="W14" s="79">
        <f t="shared" si="3"/>
        <v>-1.0056181575385681E-2</v>
      </c>
      <c r="Y14" s="207" t="s">
        <v>126</v>
      </c>
      <c r="Z14" s="190"/>
      <c r="AA14" s="60">
        <v>7.9693100000000001</v>
      </c>
      <c r="AB14" s="61">
        <v>0</v>
      </c>
      <c r="AC14" s="61">
        <v>3.3162199999999999</v>
      </c>
      <c r="AD14" s="60">
        <v>44.317019999999999</v>
      </c>
      <c r="AE14" s="61">
        <v>43.871360000000003</v>
      </c>
      <c r="AG14" s="61">
        <f t="shared" si="4"/>
        <v>43.871360000000003</v>
      </c>
      <c r="AH14" s="79" t="e">
        <f t="shared" si="5"/>
        <v>#DIV/0!</v>
      </c>
    </row>
    <row r="15" spans="2:34">
      <c r="B15" s="207" t="s">
        <v>127</v>
      </c>
      <c r="C15" s="190"/>
      <c r="D15" s="60">
        <v>3.18466</v>
      </c>
      <c r="E15" s="61">
        <v>0.81513000000000002</v>
      </c>
      <c r="F15" s="60">
        <v>0.55081999999999998</v>
      </c>
      <c r="G15" s="60">
        <v>0.37063000000000001</v>
      </c>
      <c r="H15" s="61">
        <v>0.27931</v>
      </c>
      <c r="J15" s="61">
        <f t="shared" si="0"/>
        <v>-9.1320000000000012E-2</v>
      </c>
      <c r="K15" s="79">
        <f t="shared" si="1"/>
        <v>-0.2463912797129213</v>
      </c>
      <c r="N15" s="207" t="s">
        <v>127</v>
      </c>
      <c r="O15" s="190"/>
      <c r="P15" s="60">
        <v>3.18466</v>
      </c>
      <c r="Q15" s="61">
        <v>1.92971</v>
      </c>
      <c r="R15" s="61">
        <v>0.81513000000000002</v>
      </c>
      <c r="S15" s="60">
        <v>0.55081999999999998</v>
      </c>
      <c r="T15" s="61">
        <v>0.27931</v>
      </c>
      <c r="V15" s="61">
        <f t="shared" si="2"/>
        <v>-0.27150999999999997</v>
      </c>
      <c r="W15" s="79">
        <f t="shared" si="3"/>
        <v>-0.4929196470716386</v>
      </c>
      <c r="Y15" s="207" t="s">
        <v>127</v>
      </c>
      <c r="Z15" s="190"/>
      <c r="AA15" s="60">
        <v>3.18466</v>
      </c>
      <c r="AB15" s="61">
        <v>1.92971</v>
      </c>
      <c r="AC15" s="61">
        <v>0.81513000000000002</v>
      </c>
      <c r="AD15" s="60">
        <v>0.55081999999999998</v>
      </c>
      <c r="AE15" s="61">
        <v>0.27931</v>
      </c>
      <c r="AG15" s="61">
        <f t="shared" si="4"/>
        <v>-1.6504000000000001</v>
      </c>
      <c r="AH15" s="79">
        <f t="shared" si="5"/>
        <v>-0.8552580439547911</v>
      </c>
    </row>
    <row r="16" spans="2:34">
      <c r="B16" s="207" t="s">
        <v>128</v>
      </c>
      <c r="C16" s="190"/>
      <c r="D16" s="60">
        <v>0</v>
      </c>
      <c r="E16" s="61">
        <v>0</v>
      </c>
      <c r="F16" s="60">
        <v>0</v>
      </c>
      <c r="G16" s="60">
        <v>0</v>
      </c>
      <c r="H16" s="61">
        <v>0</v>
      </c>
      <c r="J16" s="61">
        <f t="shared" si="0"/>
        <v>0</v>
      </c>
      <c r="K16" s="79" t="e">
        <f t="shared" si="1"/>
        <v>#DIV/0!</v>
      </c>
      <c r="N16" s="207" t="s">
        <v>128</v>
      </c>
      <c r="O16" s="190"/>
      <c r="P16" s="60">
        <v>0</v>
      </c>
      <c r="Q16" s="61">
        <v>0</v>
      </c>
      <c r="R16" s="61">
        <v>0</v>
      </c>
      <c r="S16" s="60">
        <v>0</v>
      </c>
      <c r="T16" s="61">
        <v>0</v>
      </c>
      <c r="V16" s="61">
        <f t="shared" si="2"/>
        <v>0</v>
      </c>
      <c r="W16" s="79" t="e">
        <f t="shared" si="3"/>
        <v>#DIV/0!</v>
      </c>
      <c r="Y16" s="207" t="s">
        <v>128</v>
      </c>
      <c r="Z16" s="190"/>
      <c r="AA16" s="60">
        <v>0</v>
      </c>
      <c r="AB16" s="61">
        <v>0</v>
      </c>
      <c r="AC16" s="61">
        <v>0</v>
      </c>
      <c r="AD16" s="60">
        <v>0</v>
      </c>
      <c r="AE16" s="61">
        <v>0</v>
      </c>
      <c r="AG16" s="61">
        <f t="shared" si="4"/>
        <v>0</v>
      </c>
      <c r="AH16" s="79" t="e">
        <f t="shared" si="5"/>
        <v>#DIV/0!</v>
      </c>
    </row>
    <row r="17" spans="2:34">
      <c r="B17" s="207" t="s">
        <v>129</v>
      </c>
      <c r="C17" s="190"/>
      <c r="D17" s="60">
        <v>163.85791</v>
      </c>
      <c r="E17" s="61">
        <v>147.89959999999999</v>
      </c>
      <c r="F17" s="60">
        <v>138.79713000000001</v>
      </c>
      <c r="G17" s="60">
        <v>137.81281000000001</v>
      </c>
      <c r="H17" s="61">
        <v>136.92580000000001</v>
      </c>
      <c r="J17" s="61">
        <f t="shared" si="0"/>
        <v>-0.88701000000000363</v>
      </c>
      <c r="K17" s="79">
        <f t="shared" si="1"/>
        <v>-6.4363392633820515E-3</v>
      </c>
      <c r="N17" s="207" t="s">
        <v>129</v>
      </c>
      <c r="O17" s="190"/>
      <c r="P17" s="60">
        <v>163.85791</v>
      </c>
      <c r="Q17" s="61">
        <v>147.63367</v>
      </c>
      <c r="R17" s="61">
        <v>147.89959999999999</v>
      </c>
      <c r="S17" s="60">
        <v>138.79713000000001</v>
      </c>
      <c r="T17" s="61">
        <v>136.92580000000001</v>
      </c>
      <c r="V17" s="61">
        <f t="shared" si="2"/>
        <v>-1.8713300000000004</v>
      </c>
      <c r="W17" s="79">
        <f t="shared" si="3"/>
        <v>-1.3482483391407341E-2</v>
      </c>
      <c r="Y17" s="207" t="s">
        <v>129</v>
      </c>
      <c r="Z17" s="190"/>
      <c r="AA17" s="60">
        <v>163.85791</v>
      </c>
      <c r="AB17" s="61">
        <v>147.63367</v>
      </c>
      <c r="AC17" s="61">
        <v>147.89959999999999</v>
      </c>
      <c r="AD17" s="60">
        <v>138.79713000000001</v>
      </c>
      <c r="AE17" s="61">
        <v>136.92580000000001</v>
      </c>
      <c r="AG17" s="61">
        <f t="shared" si="4"/>
        <v>-10.707869999999986</v>
      </c>
      <c r="AH17" s="79">
        <f t="shared" si="5"/>
        <v>-7.2529999423573077E-2</v>
      </c>
    </row>
    <row r="18" spans="2:34">
      <c r="B18" s="207" t="s">
        <v>130</v>
      </c>
      <c r="C18" s="190"/>
      <c r="D18" s="60">
        <v>73.477699999999999</v>
      </c>
      <c r="E18" s="61">
        <v>89.265680000000003</v>
      </c>
      <c r="F18" s="60">
        <v>94.514899999999997</v>
      </c>
      <c r="G18" s="60">
        <v>95.414199999999994</v>
      </c>
      <c r="H18" s="61">
        <v>97.377440000000007</v>
      </c>
      <c r="J18" s="61">
        <f t="shared" si="0"/>
        <v>1.9632400000000132</v>
      </c>
      <c r="K18" s="79">
        <f t="shared" si="1"/>
        <v>2.0575972968384315E-2</v>
      </c>
      <c r="N18" s="207" t="s">
        <v>130</v>
      </c>
      <c r="O18" s="190"/>
      <c r="P18" s="60">
        <v>73.477699999999999</v>
      </c>
      <c r="Q18" s="61">
        <v>80.652190000000004</v>
      </c>
      <c r="R18" s="61">
        <v>89.265680000000003</v>
      </c>
      <c r="S18" s="60">
        <v>94.514899999999997</v>
      </c>
      <c r="T18" s="61">
        <v>97.377440000000007</v>
      </c>
      <c r="V18" s="61">
        <f t="shared" si="2"/>
        <v>2.8625400000000099</v>
      </c>
      <c r="W18" s="79">
        <f t="shared" si="3"/>
        <v>3.0286653215524817E-2</v>
      </c>
      <c r="Y18" s="207" t="s">
        <v>130</v>
      </c>
      <c r="Z18" s="190"/>
      <c r="AA18" s="60">
        <v>73.477699999999999</v>
      </c>
      <c r="AB18" s="61">
        <v>80.652190000000004</v>
      </c>
      <c r="AC18" s="61">
        <v>89.265680000000003</v>
      </c>
      <c r="AD18" s="60">
        <v>94.514899999999997</v>
      </c>
      <c r="AE18" s="61">
        <v>97.377440000000007</v>
      </c>
      <c r="AG18" s="61">
        <f t="shared" si="4"/>
        <v>16.725250000000003</v>
      </c>
      <c r="AH18" s="79">
        <f t="shared" si="5"/>
        <v>0.20737502602223201</v>
      </c>
    </row>
    <row r="19" spans="2:34">
      <c r="B19" s="207" t="s">
        <v>131</v>
      </c>
      <c r="C19" s="190"/>
      <c r="D19" s="60">
        <v>262.48063000000002</v>
      </c>
      <c r="E19" s="61">
        <v>249.43423000000001</v>
      </c>
      <c r="F19" s="60">
        <v>238.43987000000001</v>
      </c>
      <c r="G19" s="60">
        <v>240.90029999999999</v>
      </c>
      <c r="H19" s="61">
        <v>242.13788</v>
      </c>
      <c r="J19" s="61">
        <f t="shared" si="0"/>
        <v>1.2375800000000083</v>
      </c>
      <c r="K19" s="80">
        <f t="shared" si="1"/>
        <v>5.1373119917244026E-3</v>
      </c>
      <c r="N19" s="207" t="s">
        <v>131</v>
      </c>
      <c r="O19" s="190"/>
      <c r="P19" s="60">
        <v>262.48063000000002</v>
      </c>
      <c r="Q19" s="61">
        <v>259.36094000000003</v>
      </c>
      <c r="R19" s="61">
        <v>249.43423000000001</v>
      </c>
      <c r="S19" s="60">
        <v>238.43987000000001</v>
      </c>
      <c r="T19" s="61">
        <v>242.13788</v>
      </c>
      <c r="V19" s="61">
        <f t="shared" si="2"/>
        <v>3.6980099999999823</v>
      </c>
      <c r="W19" s="80">
        <f t="shared" si="3"/>
        <v>1.5509193156328926E-2</v>
      </c>
      <c r="Y19" s="207" t="s">
        <v>131</v>
      </c>
      <c r="Z19" s="190"/>
      <c r="AA19" s="60">
        <v>262.48063000000002</v>
      </c>
      <c r="AB19" s="61">
        <v>259.36094000000003</v>
      </c>
      <c r="AC19" s="61">
        <v>249.43423000000001</v>
      </c>
      <c r="AD19" s="60">
        <v>238.43987000000001</v>
      </c>
      <c r="AE19" s="61">
        <v>242.13788</v>
      </c>
      <c r="AG19" s="61">
        <f t="shared" si="4"/>
        <v>-17.223060000000032</v>
      </c>
      <c r="AH19" s="80">
        <f t="shared" si="5"/>
        <v>-6.6405758708308338E-2</v>
      </c>
    </row>
    <row r="20" spans="2:34">
      <c r="B20" s="211" t="s">
        <v>132</v>
      </c>
      <c r="C20" s="209"/>
      <c r="D20" s="63">
        <v>9997.1736899999996</v>
      </c>
      <c r="E20" s="64">
        <v>9964.6780600000002</v>
      </c>
      <c r="F20" s="63">
        <v>10262.610790000001</v>
      </c>
      <c r="G20" s="63">
        <v>9970.1597299999994</v>
      </c>
      <c r="H20" s="64">
        <v>10538.360790000001</v>
      </c>
      <c r="I20" s="62"/>
      <c r="J20" s="64">
        <f t="shared" si="0"/>
        <v>568.20106000000123</v>
      </c>
      <c r="K20" s="79">
        <f t="shared" si="1"/>
        <v>5.6990166194659464E-2</v>
      </c>
      <c r="N20" s="211" t="s">
        <v>132</v>
      </c>
      <c r="O20" s="209"/>
      <c r="P20" s="63">
        <v>9997.1736899999996</v>
      </c>
      <c r="Q20" s="64">
        <v>10125.14834</v>
      </c>
      <c r="R20" s="64">
        <v>9964.6780600000002</v>
      </c>
      <c r="S20" s="63">
        <v>10262.610790000001</v>
      </c>
      <c r="T20" s="64">
        <v>10538.360790000001</v>
      </c>
      <c r="U20" s="62"/>
      <c r="V20" s="64">
        <f t="shared" si="2"/>
        <v>275.75</v>
      </c>
      <c r="W20" s="79">
        <f t="shared" si="3"/>
        <v>2.6869381061269015E-2</v>
      </c>
      <c r="Y20" s="211" t="s">
        <v>132</v>
      </c>
      <c r="Z20" s="209"/>
      <c r="AA20" s="63">
        <v>9997.1736899999996</v>
      </c>
      <c r="AB20" s="64">
        <v>10125.14834</v>
      </c>
      <c r="AC20" s="64">
        <v>9964.6780600000002</v>
      </c>
      <c r="AD20" s="63">
        <v>10262.610790000001</v>
      </c>
      <c r="AE20" s="64">
        <v>10538.360790000001</v>
      </c>
      <c r="AF20" s="62"/>
      <c r="AG20" s="64">
        <f t="shared" si="4"/>
        <v>413.2124500000009</v>
      </c>
      <c r="AH20" s="79">
        <f t="shared" si="5"/>
        <v>4.08105082636252E-2</v>
      </c>
    </row>
    <row r="21" spans="2:34">
      <c r="B21" s="207" t="s">
        <v>133</v>
      </c>
      <c r="C21" s="190"/>
      <c r="D21" s="60">
        <v>749.95730000000003</v>
      </c>
      <c r="E21" s="61">
        <v>1191.4295999999999</v>
      </c>
      <c r="F21" s="60">
        <v>934.21238000000005</v>
      </c>
      <c r="G21" s="60">
        <v>1225.1993600000001</v>
      </c>
      <c r="H21" s="61">
        <v>1052.2846</v>
      </c>
      <c r="J21" s="61">
        <f t="shared" si="0"/>
        <v>-172.91476000000011</v>
      </c>
      <c r="K21" s="79">
        <f t="shared" si="1"/>
        <v>-0.14113193790763989</v>
      </c>
      <c r="N21" s="207" t="s">
        <v>133</v>
      </c>
      <c r="O21" s="190"/>
      <c r="P21" s="60">
        <v>749.95730000000003</v>
      </c>
      <c r="Q21" s="61">
        <v>842.32874000000004</v>
      </c>
      <c r="R21" s="61">
        <v>1191.4295999999999</v>
      </c>
      <c r="S21" s="60">
        <v>934.21238000000005</v>
      </c>
      <c r="T21" s="61">
        <v>1052.2846</v>
      </c>
      <c r="V21" s="61">
        <f t="shared" si="2"/>
        <v>118.0722199999999</v>
      </c>
      <c r="W21" s="79">
        <f t="shared" si="3"/>
        <v>0.12638691429030291</v>
      </c>
      <c r="Y21" s="207" t="s">
        <v>133</v>
      </c>
      <c r="Z21" s="190"/>
      <c r="AA21" s="60">
        <v>749.95730000000003</v>
      </c>
      <c r="AB21" s="61">
        <v>842.32874000000004</v>
      </c>
      <c r="AC21" s="61">
        <v>1191.4295999999999</v>
      </c>
      <c r="AD21" s="60">
        <v>934.21238000000005</v>
      </c>
      <c r="AE21" s="61">
        <v>1052.2846</v>
      </c>
      <c r="AG21" s="61">
        <f t="shared" si="4"/>
        <v>209.95585999999992</v>
      </c>
      <c r="AH21" s="79">
        <f t="shared" si="5"/>
        <v>0.24925643638848172</v>
      </c>
    </row>
    <row r="22" spans="2:34">
      <c r="B22" s="207" t="s">
        <v>134</v>
      </c>
      <c r="C22" s="190"/>
      <c r="D22" s="60">
        <v>8.2539599999999993</v>
      </c>
      <c r="E22" s="61">
        <v>5.4094199999999999</v>
      </c>
      <c r="F22" s="60">
        <v>4.6121499999999997</v>
      </c>
      <c r="G22" s="60">
        <v>8.0950199999999999</v>
      </c>
      <c r="H22" s="61">
        <v>5.50075</v>
      </c>
      <c r="J22" s="61">
        <f t="shared" si="0"/>
        <v>-2.5942699999999999</v>
      </c>
      <c r="K22" s="79">
        <f t="shared" si="1"/>
        <v>-0.32047728109380824</v>
      </c>
      <c r="N22" s="207" t="s">
        <v>134</v>
      </c>
      <c r="O22" s="190"/>
      <c r="P22" s="60">
        <v>8.2539599999999993</v>
      </c>
      <c r="Q22" s="61">
        <v>3.4715600000000002</v>
      </c>
      <c r="R22" s="61">
        <v>5.4094199999999999</v>
      </c>
      <c r="S22" s="60">
        <v>4.6121499999999997</v>
      </c>
      <c r="T22" s="61">
        <v>5.50075</v>
      </c>
      <c r="V22" s="61">
        <f t="shared" si="2"/>
        <v>0.88860000000000028</v>
      </c>
      <c r="W22" s="79">
        <f t="shared" si="3"/>
        <v>0.19266502607243918</v>
      </c>
      <c r="Y22" s="207" t="s">
        <v>134</v>
      </c>
      <c r="Z22" s="190"/>
      <c r="AA22" s="60">
        <v>8.2539599999999993</v>
      </c>
      <c r="AB22" s="61">
        <v>3.4715600000000002</v>
      </c>
      <c r="AC22" s="61">
        <v>5.4094199999999999</v>
      </c>
      <c r="AD22" s="60">
        <v>4.6121499999999997</v>
      </c>
      <c r="AE22" s="61">
        <v>5.50075</v>
      </c>
      <c r="AG22" s="61">
        <f t="shared" si="4"/>
        <v>2.0291899999999998</v>
      </c>
      <c r="AH22" s="79">
        <f t="shared" si="5"/>
        <v>0.58451819931097249</v>
      </c>
    </row>
    <row r="23" spans="2:34">
      <c r="B23" s="207" t="s">
        <v>135</v>
      </c>
      <c r="C23" s="190"/>
      <c r="D23" s="60">
        <v>0</v>
      </c>
      <c r="E23" s="61">
        <v>0</v>
      </c>
      <c r="F23" s="60">
        <v>2.69E-2</v>
      </c>
      <c r="G23" s="60">
        <v>0</v>
      </c>
      <c r="H23" s="61">
        <v>0</v>
      </c>
      <c r="J23" s="61">
        <f t="shared" si="0"/>
        <v>0</v>
      </c>
      <c r="K23" s="79" t="e">
        <f t="shared" si="1"/>
        <v>#DIV/0!</v>
      </c>
      <c r="N23" s="207" t="s">
        <v>135</v>
      </c>
      <c r="O23" s="190"/>
      <c r="P23" s="60">
        <v>0</v>
      </c>
      <c r="Q23" s="61">
        <v>0</v>
      </c>
      <c r="R23" s="61">
        <v>0</v>
      </c>
      <c r="S23" s="60">
        <v>2.69E-2</v>
      </c>
      <c r="T23" s="61">
        <v>0</v>
      </c>
      <c r="V23" s="61">
        <f t="shared" si="2"/>
        <v>-2.69E-2</v>
      </c>
      <c r="W23" s="79">
        <f t="shared" si="3"/>
        <v>-1</v>
      </c>
      <c r="Y23" s="207" t="s">
        <v>135</v>
      </c>
      <c r="Z23" s="190"/>
      <c r="AA23" s="60">
        <v>0</v>
      </c>
      <c r="AB23" s="61">
        <v>0</v>
      </c>
      <c r="AC23" s="61">
        <v>0</v>
      </c>
      <c r="AD23" s="60">
        <v>2.69E-2</v>
      </c>
      <c r="AE23" s="61">
        <v>0</v>
      </c>
      <c r="AG23" s="61">
        <f t="shared" si="4"/>
        <v>0</v>
      </c>
      <c r="AH23" s="79" t="e">
        <f t="shared" si="5"/>
        <v>#DIV/0!</v>
      </c>
    </row>
    <row r="24" spans="2:34">
      <c r="B24" s="207" t="s">
        <v>136</v>
      </c>
      <c r="C24" s="190"/>
      <c r="D24" s="60">
        <v>26.121369999999999</v>
      </c>
      <c r="E24" s="61">
        <v>29.25639</v>
      </c>
      <c r="F24" s="60">
        <v>29.257829999999998</v>
      </c>
      <c r="G24" s="60">
        <v>29.257829999999998</v>
      </c>
      <c r="H24" s="61">
        <v>29.3354</v>
      </c>
      <c r="J24" s="61">
        <f t="shared" si="0"/>
        <v>7.7570000000001471E-2</v>
      </c>
      <c r="K24" s="79">
        <f t="shared" si="1"/>
        <v>2.6512560911045036E-3</v>
      </c>
      <c r="N24" s="207" t="s">
        <v>136</v>
      </c>
      <c r="O24" s="190"/>
      <c r="P24" s="60">
        <v>26.121369999999999</v>
      </c>
      <c r="Q24" s="61">
        <v>26.12321</v>
      </c>
      <c r="R24" s="61">
        <v>29.25639</v>
      </c>
      <c r="S24" s="60">
        <v>29.257829999999998</v>
      </c>
      <c r="T24" s="61">
        <v>29.3354</v>
      </c>
      <c r="V24" s="61">
        <f t="shared" si="2"/>
        <v>7.7570000000001471E-2</v>
      </c>
      <c r="W24" s="79">
        <f t="shared" si="3"/>
        <v>2.6512560911045036E-3</v>
      </c>
      <c r="Y24" s="207" t="s">
        <v>136</v>
      </c>
      <c r="Z24" s="190"/>
      <c r="AA24" s="60">
        <v>26.121369999999999</v>
      </c>
      <c r="AB24" s="61">
        <v>26.12321</v>
      </c>
      <c r="AC24" s="61">
        <v>29.25639</v>
      </c>
      <c r="AD24" s="60">
        <v>29.257829999999998</v>
      </c>
      <c r="AE24" s="61">
        <v>29.3354</v>
      </c>
      <c r="AG24" s="61">
        <f t="shared" si="4"/>
        <v>3.2121899999999997</v>
      </c>
      <c r="AH24" s="79">
        <f t="shared" si="5"/>
        <v>0.12296306617754871</v>
      </c>
    </row>
    <row r="25" spans="2:34">
      <c r="B25" s="207" t="s">
        <v>137</v>
      </c>
      <c r="C25" s="190"/>
      <c r="D25" s="60">
        <v>236.90965</v>
      </c>
      <c r="E25" s="61">
        <v>275.54692</v>
      </c>
      <c r="F25" s="60">
        <v>270.30732</v>
      </c>
      <c r="G25" s="60">
        <v>264.40075000000002</v>
      </c>
      <c r="H25" s="61">
        <v>261.32171</v>
      </c>
      <c r="J25" s="61">
        <f t="shared" si="0"/>
        <v>-3.0790400000000204</v>
      </c>
      <c r="K25" s="79">
        <f t="shared" si="1"/>
        <v>-1.1645352745784598E-2</v>
      </c>
      <c r="N25" s="207" t="s">
        <v>137</v>
      </c>
      <c r="O25" s="190"/>
      <c r="P25" s="60">
        <v>236.90965</v>
      </c>
      <c r="Q25" s="61">
        <v>225.57684</v>
      </c>
      <c r="R25" s="61">
        <v>275.54692</v>
      </c>
      <c r="S25" s="60">
        <v>270.30732</v>
      </c>
      <c r="T25" s="61">
        <v>261.32171</v>
      </c>
      <c r="V25" s="61">
        <f t="shared" si="2"/>
        <v>-8.9856100000000083</v>
      </c>
      <c r="W25" s="79">
        <f t="shared" si="3"/>
        <v>-3.3242200026251667E-2</v>
      </c>
      <c r="Y25" s="207" t="s">
        <v>137</v>
      </c>
      <c r="Z25" s="190"/>
      <c r="AA25" s="60">
        <v>236.90965</v>
      </c>
      <c r="AB25" s="61">
        <v>225.57684</v>
      </c>
      <c r="AC25" s="61">
        <v>275.54692</v>
      </c>
      <c r="AD25" s="60">
        <v>270.30732</v>
      </c>
      <c r="AE25" s="61">
        <v>261.32171</v>
      </c>
      <c r="AG25" s="61">
        <f t="shared" si="4"/>
        <v>35.744869999999992</v>
      </c>
      <c r="AH25" s="79">
        <f t="shared" si="5"/>
        <v>0.15845984011479186</v>
      </c>
    </row>
    <row r="26" spans="2:34">
      <c r="B26" s="207" t="s">
        <v>138</v>
      </c>
      <c r="C26" s="190"/>
      <c r="D26" s="60">
        <v>53.69097</v>
      </c>
      <c r="E26" s="61">
        <v>47.965389999999999</v>
      </c>
      <c r="F26" s="60">
        <v>56.638339999999999</v>
      </c>
      <c r="G26" s="60">
        <v>101.14596</v>
      </c>
      <c r="H26" s="61">
        <v>99.156170000000003</v>
      </c>
      <c r="J26" s="61">
        <f t="shared" si="0"/>
        <v>-1.9897899999999993</v>
      </c>
      <c r="K26" s="79">
        <f t="shared" si="1"/>
        <v>-1.9672461460645607E-2</v>
      </c>
      <c r="N26" s="207" t="s">
        <v>138</v>
      </c>
      <c r="O26" s="190"/>
      <c r="P26" s="60">
        <v>53.69097</v>
      </c>
      <c r="Q26" s="61">
        <v>61.636580000000002</v>
      </c>
      <c r="R26" s="61">
        <v>47.965389999999999</v>
      </c>
      <c r="S26" s="60">
        <v>56.638339999999999</v>
      </c>
      <c r="T26" s="61">
        <v>99.156170000000003</v>
      </c>
      <c r="V26" s="61">
        <f t="shared" si="2"/>
        <v>42.517830000000004</v>
      </c>
      <c r="W26" s="79">
        <f t="shared" si="3"/>
        <v>0.7506899036942114</v>
      </c>
      <c r="Y26" s="207" t="s">
        <v>138</v>
      </c>
      <c r="Z26" s="190"/>
      <c r="AA26" s="60">
        <v>53.69097</v>
      </c>
      <c r="AB26" s="61">
        <v>61.636580000000002</v>
      </c>
      <c r="AC26" s="61">
        <v>47.965389999999999</v>
      </c>
      <c r="AD26" s="60">
        <v>56.638339999999999</v>
      </c>
      <c r="AE26" s="61">
        <v>99.156170000000003</v>
      </c>
      <c r="AG26" s="61">
        <f t="shared" si="4"/>
        <v>37.519590000000001</v>
      </c>
      <c r="AH26" s="79">
        <f t="shared" si="5"/>
        <v>0.60872277468996505</v>
      </c>
    </row>
    <row r="27" spans="2:34">
      <c r="B27" s="205" t="s">
        <v>139</v>
      </c>
      <c r="C27" s="195"/>
      <c r="D27" s="65">
        <v>11072.10692</v>
      </c>
      <c r="E27" s="66">
        <v>11514.28579</v>
      </c>
      <c r="F27" s="65">
        <v>11557.665709999999</v>
      </c>
      <c r="G27" s="65">
        <v>11598.25865</v>
      </c>
      <c r="H27" s="66">
        <v>11985.959419999999</v>
      </c>
      <c r="I27" s="14"/>
      <c r="J27" s="66">
        <f t="shared" si="0"/>
        <v>387.70076999999947</v>
      </c>
      <c r="K27" s="81">
        <f t="shared" si="1"/>
        <v>3.3427498187410976E-2</v>
      </c>
      <c r="N27" s="205" t="s">
        <v>139</v>
      </c>
      <c r="O27" s="195"/>
      <c r="P27" s="65">
        <v>11072.10692</v>
      </c>
      <c r="Q27" s="66">
        <v>11284.28527</v>
      </c>
      <c r="R27" s="66">
        <v>11514.28579</v>
      </c>
      <c r="S27" s="65">
        <v>11557.665709999999</v>
      </c>
      <c r="T27" s="66">
        <v>11985.959419999999</v>
      </c>
      <c r="U27" s="14"/>
      <c r="V27" s="66">
        <f t="shared" si="2"/>
        <v>428.29370999999992</v>
      </c>
      <c r="W27" s="81">
        <f t="shared" si="3"/>
        <v>3.7057111768635798E-2</v>
      </c>
      <c r="Y27" s="205" t="s">
        <v>139</v>
      </c>
      <c r="Z27" s="195"/>
      <c r="AA27" s="65">
        <v>11072.10692</v>
      </c>
      <c r="AB27" s="66">
        <v>11284.28527</v>
      </c>
      <c r="AC27" s="66">
        <v>11514.28579</v>
      </c>
      <c r="AD27" s="65">
        <v>11557.665709999999</v>
      </c>
      <c r="AE27" s="66">
        <v>11985.959419999999</v>
      </c>
      <c r="AF27" s="14"/>
      <c r="AG27" s="66">
        <f t="shared" si="4"/>
        <v>701.67414999999892</v>
      </c>
      <c r="AH27" s="81">
        <f t="shared" si="5"/>
        <v>6.2181532388714489E-2</v>
      </c>
    </row>
    <row r="28" spans="2:34">
      <c r="B28" s="206" t="s">
        <v>140</v>
      </c>
      <c r="C28" s="190"/>
      <c r="D28" s="67" t="s">
        <v>35</v>
      </c>
      <c r="E28" s="68" t="s">
        <v>35</v>
      </c>
      <c r="F28" s="67" t="s">
        <v>35</v>
      </c>
      <c r="G28" s="67" t="s">
        <v>35</v>
      </c>
      <c r="H28" s="68" t="s">
        <v>35</v>
      </c>
      <c r="J28" s="68"/>
      <c r="K28" s="79"/>
      <c r="N28" s="206" t="s">
        <v>140</v>
      </c>
      <c r="O28" s="190"/>
      <c r="P28" s="67" t="s">
        <v>35</v>
      </c>
      <c r="Q28" s="68" t="s">
        <v>35</v>
      </c>
      <c r="R28" s="68" t="s">
        <v>35</v>
      </c>
      <c r="S28" s="67" t="s">
        <v>35</v>
      </c>
      <c r="T28" s="68" t="s">
        <v>35</v>
      </c>
      <c r="V28" s="68"/>
      <c r="W28" s="79"/>
      <c r="Y28" s="206" t="s">
        <v>140</v>
      </c>
      <c r="Z28" s="190"/>
      <c r="AA28" s="67" t="s">
        <v>35</v>
      </c>
      <c r="AB28" s="68" t="s">
        <v>35</v>
      </c>
      <c r="AC28" s="68" t="s">
        <v>35</v>
      </c>
      <c r="AD28" s="67" t="s">
        <v>35</v>
      </c>
      <c r="AE28" s="68" t="s">
        <v>35</v>
      </c>
      <c r="AG28" s="68"/>
      <c r="AH28" s="79"/>
    </row>
    <row r="29" spans="2:34">
      <c r="B29" s="207" t="s">
        <v>141</v>
      </c>
      <c r="C29" s="190"/>
      <c r="D29" s="67" t="s">
        <v>35</v>
      </c>
      <c r="E29" s="68" t="s">
        <v>35</v>
      </c>
      <c r="F29" s="67" t="s">
        <v>35</v>
      </c>
      <c r="G29" s="67" t="s">
        <v>35</v>
      </c>
      <c r="H29" s="68" t="s">
        <v>35</v>
      </c>
      <c r="J29" s="68"/>
      <c r="K29" s="79"/>
      <c r="N29" s="207" t="s">
        <v>141</v>
      </c>
      <c r="O29" s="190"/>
      <c r="P29" s="67" t="s">
        <v>35</v>
      </c>
      <c r="Q29" s="68" t="s">
        <v>35</v>
      </c>
      <c r="R29" s="68" t="s">
        <v>35</v>
      </c>
      <c r="S29" s="67" t="s">
        <v>35</v>
      </c>
      <c r="T29" s="68" t="s">
        <v>35</v>
      </c>
      <c r="V29" s="68"/>
      <c r="W29" s="79"/>
      <c r="Y29" s="207" t="s">
        <v>141</v>
      </c>
      <c r="Z29" s="190"/>
      <c r="AA29" s="67" t="s">
        <v>35</v>
      </c>
      <c r="AB29" s="68" t="s">
        <v>35</v>
      </c>
      <c r="AC29" s="68" t="s">
        <v>35</v>
      </c>
      <c r="AD29" s="67" t="s">
        <v>35</v>
      </c>
      <c r="AE29" s="68" t="s">
        <v>35</v>
      </c>
      <c r="AG29" s="68"/>
      <c r="AH29" s="79"/>
    </row>
    <row r="30" spans="2:34">
      <c r="B30" s="207" t="s">
        <v>142</v>
      </c>
      <c r="C30" s="190"/>
      <c r="D30" s="60">
        <v>8223.3492800000004</v>
      </c>
      <c r="E30" s="61">
        <v>8445.3337800000008</v>
      </c>
      <c r="F30" s="60">
        <v>8482.05357</v>
      </c>
      <c r="G30" s="60">
        <v>8566.2877200000003</v>
      </c>
      <c r="H30" s="61">
        <v>8946.2049700000007</v>
      </c>
      <c r="J30" s="61">
        <f t="shared" si="0"/>
        <v>379.91725000000042</v>
      </c>
      <c r="K30" s="79">
        <f t="shared" si="1"/>
        <v>4.4350278956075018E-2</v>
      </c>
      <c r="N30" s="207" t="s">
        <v>142</v>
      </c>
      <c r="O30" s="190"/>
      <c r="P30" s="60">
        <v>8223.3492800000004</v>
      </c>
      <c r="Q30" s="61">
        <v>8486.2791400000006</v>
      </c>
      <c r="R30" s="61">
        <v>8445.3337800000008</v>
      </c>
      <c r="S30" s="60">
        <v>8482.05357</v>
      </c>
      <c r="T30" s="61">
        <v>8946.2049700000007</v>
      </c>
      <c r="V30" s="61">
        <f t="shared" si="2"/>
        <v>464.15140000000065</v>
      </c>
      <c r="W30" s="79">
        <f t="shared" si="3"/>
        <v>5.4721583183776179E-2</v>
      </c>
      <c r="Y30" s="207" t="s">
        <v>142</v>
      </c>
      <c r="Z30" s="190"/>
      <c r="AA30" s="60">
        <v>8223.3492800000004</v>
      </c>
      <c r="AB30" s="61">
        <v>8486.2791400000006</v>
      </c>
      <c r="AC30" s="61">
        <v>8445.3337800000008</v>
      </c>
      <c r="AD30" s="60">
        <v>8482.05357</v>
      </c>
      <c r="AE30" s="61">
        <v>8946.2049700000007</v>
      </c>
      <c r="AG30" s="61">
        <f t="shared" si="4"/>
        <v>459.92583000000013</v>
      </c>
      <c r="AH30" s="79">
        <f t="shared" si="5"/>
        <v>5.4196406035260436E-2</v>
      </c>
    </row>
    <row r="31" spans="2:34">
      <c r="B31" s="207" t="s">
        <v>143</v>
      </c>
      <c r="C31" s="190"/>
      <c r="D31" s="60">
        <v>1627.58476</v>
      </c>
      <c r="E31" s="61">
        <v>1795.0955300000001</v>
      </c>
      <c r="F31" s="60">
        <v>1763.27639</v>
      </c>
      <c r="G31" s="60">
        <v>1679.1875600000001</v>
      </c>
      <c r="H31" s="61">
        <v>1668.54258</v>
      </c>
      <c r="J31" s="61">
        <f t="shared" si="0"/>
        <v>-10.644980000000032</v>
      </c>
      <c r="K31" s="79">
        <f t="shared" si="1"/>
        <v>-6.3393633049544373E-3</v>
      </c>
      <c r="N31" s="207" t="s">
        <v>143</v>
      </c>
      <c r="O31" s="190"/>
      <c r="P31" s="60">
        <v>1627.58476</v>
      </c>
      <c r="Q31" s="61">
        <v>1643.61905</v>
      </c>
      <c r="R31" s="61">
        <v>1795.0955300000001</v>
      </c>
      <c r="S31" s="60">
        <v>1763.27639</v>
      </c>
      <c r="T31" s="61">
        <v>1668.54258</v>
      </c>
      <c r="V31" s="61">
        <f t="shared" si="2"/>
        <v>-94.733809999999949</v>
      </c>
      <c r="W31" s="79">
        <f t="shared" si="3"/>
        <v>-5.372601285723555E-2</v>
      </c>
      <c r="Y31" s="207" t="s">
        <v>143</v>
      </c>
      <c r="Z31" s="190"/>
      <c r="AA31" s="60">
        <v>1627.58476</v>
      </c>
      <c r="AB31" s="61">
        <v>1643.61905</v>
      </c>
      <c r="AC31" s="61">
        <v>1795.0955300000001</v>
      </c>
      <c r="AD31" s="60">
        <v>1763.27639</v>
      </c>
      <c r="AE31" s="61">
        <v>1668.54258</v>
      </c>
      <c r="AG31" s="61">
        <f t="shared" si="4"/>
        <v>24.923530000000028</v>
      </c>
      <c r="AH31" s="79">
        <f t="shared" si="5"/>
        <v>1.5163811833404983E-2</v>
      </c>
    </row>
    <row r="32" spans="2:34">
      <c r="B32" s="207" t="s">
        <v>144</v>
      </c>
      <c r="C32" s="190"/>
      <c r="D32" s="60">
        <v>0</v>
      </c>
      <c r="E32" s="61">
        <v>0</v>
      </c>
      <c r="F32" s="60">
        <v>0</v>
      </c>
      <c r="G32" s="60">
        <v>0</v>
      </c>
      <c r="H32" s="61">
        <v>0</v>
      </c>
      <c r="J32" s="61">
        <f t="shared" si="0"/>
        <v>0</v>
      </c>
      <c r="K32" s="79" t="e">
        <f t="shared" si="1"/>
        <v>#DIV/0!</v>
      </c>
      <c r="N32" s="207" t="s">
        <v>144</v>
      </c>
      <c r="O32" s="190"/>
      <c r="P32" s="60">
        <v>0</v>
      </c>
      <c r="Q32" s="61">
        <v>0</v>
      </c>
      <c r="R32" s="61">
        <v>0</v>
      </c>
      <c r="S32" s="60">
        <v>0</v>
      </c>
      <c r="T32" s="61">
        <v>0</v>
      </c>
      <c r="V32" s="61">
        <f t="shared" si="2"/>
        <v>0</v>
      </c>
      <c r="W32" s="79" t="e">
        <f t="shared" si="3"/>
        <v>#DIV/0!</v>
      </c>
      <c r="Y32" s="207" t="s">
        <v>144</v>
      </c>
      <c r="Z32" s="190"/>
      <c r="AA32" s="60">
        <v>0</v>
      </c>
      <c r="AB32" s="61">
        <v>0</v>
      </c>
      <c r="AC32" s="61">
        <v>0</v>
      </c>
      <c r="AD32" s="60">
        <v>0</v>
      </c>
      <c r="AE32" s="61">
        <v>0</v>
      </c>
      <c r="AG32" s="61">
        <f t="shared" si="4"/>
        <v>0</v>
      </c>
      <c r="AH32" s="79" t="e">
        <f t="shared" si="5"/>
        <v>#DIV/0!</v>
      </c>
    </row>
    <row r="33" spans="2:34">
      <c r="B33" s="207" t="s">
        <v>145</v>
      </c>
      <c r="C33" s="190"/>
      <c r="D33" s="60">
        <v>6481.2168799999999</v>
      </c>
      <c r="E33" s="61">
        <v>6545.9129499999999</v>
      </c>
      <c r="F33" s="60">
        <v>6640.4622399999998</v>
      </c>
      <c r="G33" s="60">
        <v>6808.0202200000003</v>
      </c>
      <c r="H33" s="61">
        <v>7191.0359900000003</v>
      </c>
      <c r="J33" s="61">
        <f t="shared" si="0"/>
        <v>383.01576999999997</v>
      </c>
      <c r="K33" s="79">
        <f t="shared" si="1"/>
        <v>5.6259493600622656E-2</v>
      </c>
      <c r="N33" s="207" t="s">
        <v>145</v>
      </c>
      <c r="O33" s="190"/>
      <c r="P33" s="60">
        <v>6481.2168799999999</v>
      </c>
      <c r="Q33" s="61">
        <v>6752.3945100000001</v>
      </c>
      <c r="R33" s="61">
        <v>6545.9129499999999</v>
      </c>
      <c r="S33" s="60">
        <v>6640.4622399999998</v>
      </c>
      <c r="T33" s="61">
        <v>7191.0359900000003</v>
      </c>
      <c r="V33" s="61">
        <f t="shared" si="2"/>
        <v>550.57375000000047</v>
      </c>
      <c r="W33" s="79">
        <f t="shared" si="3"/>
        <v>8.291196156248315E-2</v>
      </c>
      <c r="Y33" s="207" t="s">
        <v>145</v>
      </c>
      <c r="Z33" s="190"/>
      <c r="AA33" s="60">
        <v>6481.2168799999999</v>
      </c>
      <c r="AB33" s="61">
        <v>6752.3945100000001</v>
      </c>
      <c r="AC33" s="61">
        <v>6545.9129499999999</v>
      </c>
      <c r="AD33" s="60">
        <v>6640.4622399999998</v>
      </c>
      <c r="AE33" s="61">
        <v>7191.0359900000003</v>
      </c>
      <c r="AG33" s="61">
        <f t="shared" si="4"/>
        <v>438.64148000000023</v>
      </c>
      <c r="AH33" s="79">
        <f t="shared" si="5"/>
        <v>6.4960878596532101E-2</v>
      </c>
    </row>
    <row r="34" spans="2:34">
      <c r="B34" s="207" t="s">
        <v>146</v>
      </c>
      <c r="C34" s="190"/>
      <c r="D34" s="60">
        <v>114.54764</v>
      </c>
      <c r="E34" s="61">
        <v>104.3253</v>
      </c>
      <c r="F34" s="60">
        <v>78.314940000000007</v>
      </c>
      <c r="G34" s="60">
        <v>79.079930000000004</v>
      </c>
      <c r="H34" s="61">
        <v>86.626400000000004</v>
      </c>
      <c r="J34" s="61">
        <f t="shared" si="0"/>
        <v>7.5464699999999993</v>
      </c>
      <c r="K34" s="79">
        <f t="shared" si="1"/>
        <v>9.5428384926491416E-2</v>
      </c>
      <c r="N34" s="207" t="s">
        <v>146</v>
      </c>
      <c r="O34" s="190"/>
      <c r="P34" s="60">
        <v>114.54764</v>
      </c>
      <c r="Q34" s="61">
        <v>90.265590000000003</v>
      </c>
      <c r="R34" s="61">
        <v>104.3253</v>
      </c>
      <c r="S34" s="60">
        <v>78.314940000000007</v>
      </c>
      <c r="T34" s="61">
        <v>86.626400000000004</v>
      </c>
      <c r="V34" s="61">
        <f t="shared" si="2"/>
        <v>8.3114599999999967</v>
      </c>
      <c r="W34" s="79">
        <f t="shared" si="3"/>
        <v>0.10612866459452053</v>
      </c>
      <c r="Y34" s="207" t="s">
        <v>146</v>
      </c>
      <c r="Z34" s="190"/>
      <c r="AA34" s="60">
        <v>114.54764</v>
      </c>
      <c r="AB34" s="61">
        <v>90.265590000000003</v>
      </c>
      <c r="AC34" s="61">
        <v>104.3253</v>
      </c>
      <c r="AD34" s="60">
        <v>78.314940000000007</v>
      </c>
      <c r="AE34" s="61">
        <v>86.626400000000004</v>
      </c>
      <c r="AG34" s="61">
        <f t="shared" si="4"/>
        <v>-3.6391899999999993</v>
      </c>
      <c r="AH34" s="79">
        <f t="shared" si="5"/>
        <v>-4.0316470539881299E-2</v>
      </c>
    </row>
    <row r="35" spans="2:34">
      <c r="B35" s="210" t="s">
        <v>147</v>
      </c>
      <c r="C35" s="190"/>
      <c r="D35" s="69">
        <v>0</v>
      </c>
      <c r="E35" s="70">
        <v>0</v>
      </c>
      <c r="F35" s="69">
        <v>0</v>
      </c>
      <c r="G35" s="69">
        <v>0</v>
      </c>
      <c r="H35" s="70">
        <v>0</v>
      </c>
      <c r="J35" s="70">
        <f t="shared" si="0"/>
        <v>0</v>
      </c>
      <c r="K35" s="79" t="e">
        <f t="shared" si="1"/>
        <v>#DIV/0!</v>
      </c>
      <c r="N35" s="210" t="s">
        <v>147</v>
      </c>
      <c r="O35" s="190"/>
      <c r="P35" s="69">
        <v>0</v>
      </c>
      <c r="Q35" s="70">
        <v>0</v>
      </c>
      <c r="R35" s="70">
        <v>0</v>
      </c>
      <c r="S35" s="69">
        <v>0</v>
      </c>
      <c r="T35" s="70">
        <v>0</v>
      </c>
      <c r="V35" s="70">
        <f t="shared" si="2"/>
        <v>0</v>
      </c>
      <c r="W35" s="79" t="e">
        <f t="shared" si="3"/>
        <v>#DIV/0!</v>
      </c>
      <c r="Y35" s="210" t="s">
        <v>147</v>
      </c>
      <c r="Z35" s="190"/>
      <c r="AA35" s="69">
        <v>0</v>
      </c>
      <c r="AB35" s="70">
        <v>0</v>
      </c>
      <c r="AC35" s="70">
        <v>0</v>
      </c>
      <c r="AD35" s="69">
        <v>0</v>
      </c>
      <c r="AE35" s="70">
        <v>0</v>
      </c>
      <c r="AG35" s="70">
        <f t="shared" si="4"/>
        <v>0</v>
      </c>
      <c r="AH35" s="79" t="e">
        <f t="shared" si="5"/>
        <v>#DIV/0!</v>
      </c>
    </row>
    <row r="36" spans="2:34">
      <c r="B36" s="210" t="s">
        <v>148</v>
      </c>
      <c r="C36" s="190"/>
      <c r="D36" s="69">
        <v>97.650989999999993</v>
      </c>
      <c r="E36" s="70">
        <v>188.66162</v>
      </c>
      <c r="F36" s="69">
        <v>184.10642999999999</v>
      </c>
      <c r="G36" s="69">
        <v>181.04320999999999</v>
      </c>
      <c r="H36" s="70">
        <v>179.51034999999999</v>
      </c>
      <c r="J36" s="70">
        <f t="shared" si="0"/>
        <v>-1.5328599999999994</v>
      </c>
      <c r="K36" s="82">
        <f t="shared" si="1"/>
        <v>-8.4668185015057684E-3</v>
      </c>
      <c r="N36" s="210" t="s">
        <v>148</v>
      </c>
      <c r="O36" s="190"/>
      <c r="P36" s="69">
        <v>97.650989999999993</v>
      </c>
      <c r="Q36" s="70">
        <v>93.504459999999995</v>
      </c>
      <c r="R36" s="70">
        <v>188.66162</v>
      </c>
      <c r="S36" s="69">
        <v>184.10642999999999</v>
      </c>
      <c r="T36" s="70">
        <v>179.51034999999999</v>
      </c>
      <c r="V36" s="70">
        <f t="shared" si="2"/>
        <v>-4.5960800000000006</v>
      </c>
      <c r="W36" s="82">
        <f t="shared" si="3"/>
        <v>-2.4964255729688523E-2</v>
      </c>
      <c r="Y36" s="210" t="s">
        <v>148</v>
      </c>
      <c r="Z36" s="190"/>
      <c r="AA36" s="69">
        <v>97.650989999999993</v>
      </c>
      <c r="AB36" s="70">
        <v>93.504459999999995</v>
      </c>
      <c r="AC36" s="70">
        <v>188.66162</v>
      </c>
      <c r="AD36" s="69">
        <v>184.10642999999999</v>
      </c>
      <c r="AE36" s="70">
        <v>179.51034999999999</v>
      </c>
      <c r="AG36" s="70">
        <f t="shared" si="4"/>
        <v>86.005889999999994</v>
      </c>
      <c r="AH36" s="82">
        <f t="shared" si="5"/>
        <v>0.9198052157084271</v>
      </c>
    </row>
    <row r="37" spans="2:34">
      <c r="B37" s="208" t="s">
        <v>149</v>
      </c>
      <c r="C37" s="209"/>
      <c r="D37" s="63">
        <v>8321.0002700000005</v>
      </c>
      <c r="E37" s="64">
        <v>8633.9953999999998</v>
      </c>
      <c r="F37" s="63">
        <v>8666.16</v>
      </c>
      <c r="G37" s="63">
        <v>8747.3309200000003</v>
      </c>
      <c r="H37" s="64">
        <v>9125.7153199999993</v>
      </c>
      <c r="I37" s="62"/>
      <c r="J37" s="64">
        <f t="shared" si="0"/>
        <v>378.384399999999</v>
      </c>
      <c r="K37" s="79">
        <f t="shared" si="1"/>
        <v>4.3257126483560393E-2</v>
      </c>
      <c r="N37" s="208" t="s">
        <v>149</v>
      </c>
      <c r="O37" s="209"/>
      <c r="P37" s="63">
        <v>8321.0002700000005</v>
      </c>
      <c r="Q37" s="64">
        <v>8579.7836000000007</v>
      </c>
      <c r="R37" s="64">
        <v>8633.9953999999998</v>
      </c>
      <c r="S37" s="63">
        <v>8666.16</v>
      </c>
      <c r="T37" s="64">
        <v>9125.7153199999993</v>
      </c>
      <c r="U37" s="62"/>
      <c r="V37" s="64">
        <f t="shared" si="2"/>
        <v>459.55531999999948</v>
      </c>
      <c r="W37" s="79">
        <f t="shared" si="3"/>
        <v>5.3028713986356113E-2</v>
      </c>
      <c r="Y37" s="208" t="s">
        <v>149</v>
      </c>
      <c r="Z37" s="209"/>
      <c r="AA37" s="63">
        <v>8321.0002700000005</v>
      </c>
      <c r="AB37" s="64">
        <v>8579.7836000000007</v>
      </c>
      <c r="AC37" s="64">
        <v>8633.9953999999998</v>
      </c>
      <c r="AD37" s="63">
        <v>8666.16</v>
      </c>
      <c r="AE37" s="64">
        <v>9125.7153199999993</v>
      </c>
      <c r="AF37" s="62"/>
      <c r="AG37" s="64">
        <f t="shared" si="4"/>
        <v>545.93171999999868</v>
      </c>
      <c r="AH37" s="79">
        <f t="shared" si="5"/>
        <v>6.363001043522809E-2</v>
      </c>
    </row>
    <row r="38" spans="2:34">
      <c r="B38" s="207" t="s">
        <v>150</v>
      </c>
      <c r="C38" s="190"/>
      <c r="D38" s="60">
        <v>101.29349000000001</v>
      </c>
      <c r="E38" s="61">
        <v>50.983550000000001</v>
      </c>
      <c r="F38" s="60">
        <v>54.064839999999997</v>
      </c>
      <c r="G38" s="60">
        <v>50.990960000000001</v>
      </c>
      <c r="H38" s="61">
        <v>46.988819999999997</v>
      </c>
      <c r="J38" s="61">
        <f t="shared" si="0"/>
        <v>-4.0021400000000042</v>
      </c>
      <c r="K38" s="79">
        <f t="shared" si="1"/>
        <v>-7.8487245582354315E-2</v>
      </c>
      <c r="N38" s="207" t="s">
        <v>150</v>
      </c>
      <c r="O38" s="190"/>
      <c r="P38" s="60">
        <v>101.29349000000001</v>
      </c>
      <c r="Q38" s="61">
        <v>59.378189999999996</v>
      </c>
      <c r="R38" s="61">
        <v>50.983550000000001</v>
      </c>
      <c r="S38" s="60">
        <v>54.064839999999997</v>
      </c>
      <c r="T38" s="61">
        <v>46.988819999999997</v>
      </c>
      <c r="V38" s="61">
        <f t="shared" si="2"/>
        <v>-7.0760199999999998</v>
      </c>
      <c r="W38" s="79">
        <f t="shared" si="3"/>
        <v>-0.13088025415408611</v>
      </c>
      <c r="Y38" s="207" t="s">
        <v>150</v>
      </c>
      <c r="Z38" s="190"/>
      <c r="AA38" s="60">
        <v>101.29349000000001</v>
      </c>
      <c r="AB38" s="61">
        <v>59.378189999999996</v>
      </c>
      <c r="AC38" s="61">
        <v>50.983550000000001</v>
      </c>
      <c r="AD38" s="60">
        <v>54.064839999999997</v>
      </c>
      <c r="AE38" s="61">
        <v>46.988819999999997</v>
      </c>
      <c r="AG38" s="61">
        <f t="shared" si="4"/>
        <v>-12.38937</v>
      </c>
      <c r="AH38" s="79">
        <f t="shared" si="5"/>
        <v>-0.20865186358829735</v>
      </c>
    </row>
    <row r="39" spans="2:34">
      <c r="B39" s="207" t="s">
        <v>151</v>
      </c>
      <c r="C39" s="190"/>
      <c r="D39" s="60">
        <v>8.8979700000000008</v>
      </c>
      <c r="E39" s="61">
        <v>42.087220000000002</v>
      </c>
      <c r="F39" s="60">
        <v>48.383560000000003</v>
      </c>
      <c r="G39" s="60">
        <v>53.263910000000003</v>
      </c>
      <c r="H39" s="61">
        <v>54.139040000000001</v>
      </c>
      <c r="J39" s="61">
        <f t="shared" si="0"/>
        <v>0.87512999999999863</v>
      </c>
      <c r="K39" s="79">
        <f t="shared" si="1"/>
        <v>1.6430074322369537E-2</v>
      </c>
      <c r="N39" s="207" t="s">
        <v>151</v>
      </c>
      <c r="O39" s="190"/>
      <c r="P39" s="60">
        <v>8.8979700000000008</v>
      </c>
      <c r="Q39" s="61">
        <v>27.27919</v>
      </c>
      <c r="R39" s="61">
        <v>42.087220000000002</v>
      </c>
      <c r="S39" s="60">
        <v>48.383560000000003</v>
      </c>
      <c r="T39" s="61">
        <v>54.139040000000001</v>
      </c>
      <c r="V39" s="61">
        <f t="shared" si="2"/>
        <v>5.7554799999999986</v>
      </c>
      <c r="W39" s="79">
        <f t="shared" si="3"/>
        <v>0.11895528150470946</v>
      </c>
      <c r="Y39" s="207" t="s">
        <v>151</v>
      </c>
      <c r="Z39" s="190"/>
      <c r="AA39" s="60">
        <v>8.8979700000000008</v>
      </c>
      <c r="AB39" s="61">
        <v>27.27919</v>
      </c>
      <c r="AC39" s="61">
        <v>42.087220000000002</v>
      </c>
      <c r="AD39" s="60">
        <v>48.383560000000003</v>
      </c>
      <c r="AE39" s="61">
        <v>54.139040000000001</v>
      </c>
      <c r="AG39" s="61">
        <f t="shared" si="4"/>
        <v>26.859850000000002</v>
      </c>
      <c r="AH39" s="79">
        <f t="shared" si="5"/>
        <v>0.98462784268887749</v>
      </c>
    </row>
    <row r="40" spans="2:34">
      <c r="B40" s="207" t="s">
        <v>152</v>
      </c>
      <c r="C40" s="190"/>
      <c r="D40" s="60">
        <v>121.85132</v>
      </c>
      <c r="E40" s="61">
        <v>126.98526</v>
      </c>
      <c r="F40" s="60">
        <v>127.49319</v>
      </c>
      <c r="G40" s="60">
        <v>51.133519999999997</v>
      </c>
      <c r="H40" s="61">
        <v>53.318249999999999</v>
      </c>
      <c r="J40" s="61">
        <f t="shared" si="0"/>
        <v>2.1847300000000018</v>
      </c>
      <c r="K40" s="79">
        <f t="shared" si="1"/>
        <v>4.2725984833432262E-2</v>
      </c>
      <c r="N40" s="207" t="s">
        <v>152</v>
      </c>
      <c r="O40" s="190"/>
      <c r="P40" s="60">
        <v>121.85132</v>
      </c>
      <c r="Q40" s="61">
        <v>62.548389999999998</v>
      </c>
      <c r="R40" s="61">
        <v>126.98526</v>
      </c>
      <c r="S40" s="60">
        <v>127.49319</v>
      </c>
      <c r="T40" s="61">
        <v>53.318249999999999</v>
      </c>
      <c r="V40" s="61">
        <f t="shared" si="2"/>
        <v>-74.174939999999992</v>
      </c>
      <c r="W40" s="79">
        <f t="shared" si="3"/>
        <v>-0.58179531000832285</v>
      </c>
      <c r="Y40" s="207" t="s">
        <v>152</v>
      </c>
      <c r="Z40" s="190"/>
      <c r="AA40" s="60">
        <v>121.85132</v>
      </c>
      <c r="AB40" s="61">
        <v>62.548389999999998</v>
      </c>
      <c r="AC40" s="61">
        <v>126.98526</v>
      </c>
      <c r="AD40" s="60">
        <v>127.49319</v>
      </c>
      <c r="AE40" s="61">
        <v>53.318249999999999</v>
      </c>
      <c r="AG40" s="61">
        <f t="shared" si="4"/>
        <v>-9.2301399999999987</v>
      </c>
      <c r="AH40" s="79">
        <f t="shared" si="5"/>
        <v>-0.14756798696177476</v>
      </c>
    </row>
    <row r="41" spans="2:34">
      <c r="B41" s="205" t="s">
        <v>153</v>
      </c>
      <c r="C41" s="195"/>
      <c r="D41" s="65">
        <v>8553.0430400000005</v>
      </c>
      <c r="E41" s="66">
        <v>8854.0514199999998</v>
      </c>
      <c r="F41" s="65">
        <v>8896.1015800000005</v>
      </c>
      <c r="G41" s="65">
        <v>8902.7193100000004</v>
      </c>
      <c r="H41" s="66">
        <v>9280.1614300000001</v>
      </c>
      <c r="I41" s="14"/>
      <c r="J41" s="66">
        <f t="shared" si="0"/>
        <v>377.4421199999997</v>
      </c>
      <c r="K41" s="81">
        <f t="shared" si="1"/>
        <v>4.2396273189927225E-2</v>
      </c>
      <c r="N41" s="205" t="s">
        <v>153</v>
      </c>
      <c r="O41" s="195"/>
      <c r="P41" s="65">
        <v>8553.0430400000005</v>
      </c>
      <c r="Q41" s="66">
        <v>8728.9893699999993</v>
      </c>
      <c r="R41" s="66">
        <v>8854.0514199999998</v>
      </c>
      <c r="S41" s="65">
        <v>8896.1015800000005</v>
      </c>
      <c r="T41" s="66">
        <v>9280.1614300000001</v>
      </c>
      <c r="U41" s="14"/>
      <c r="V41" s="66">
        <f t="shared" si="2"/>
        <v>384.05984999999964</v>
      </c>
      <c r="W41" s="81">
        <f t="shared" si="3"/>
        <v>4.3171702407651669E-2</v>
      </c>
      <c r="Y41" s="205" t="s">
        <v>153</v>
      </c>
      <c r="Z41" s="195"/>
      <c r="AA41" s="65">
        <v>8553.0430400000005</v>
      </c>
      <c r="AB41" s="66">
        <v>8728.9893699999993</v>
      </c>
      <c r="AC41" s="66">
        <v>8854.0514199999998</v>
      </c>
      <c r="AD41" s="65">
        <v>8896.1015800000005</v>
      </c>
      <c r="AE41" s="66">
        <v>9280.1614300000001</v>
      </c>
      <c r="AF41" s="14"/>
      <c r="AG41" s="66">
        <f t="shared" si="4"/>
        <v>551.17206000000078</v>
      </c>
      <c r="AH41" s="81">
        <f t="shared" si="5"/>
        <v>6.3142711789097028E-2</v>
      </c>
    </row>
    <row r="42" spans="2:34">
      <c r="B42" s="206" t="s">
        <v>154</v>
      </c>
      <c r="C42" s="190"/>
      <c r="D42" s="67" t="s">
        <v>35</v>
      </c>
      <c r="E42" s="68" t="s">
        <v>35</v>
      </c>
      <c r="F42" s="67" t="s">
        <v>35</v>
      </c>
      <c r="G42" s="67" t="s">
        <v>35</v>
      </c>
      <c r="H42" s="68" t="s">
        <v>35</v>
      </c>
      <c r="J42" s="68"/>
      <c r="K42" s="79"/>
      <c r="N42" s="206" t="s">
        <v>154</v>
      </c>
      <c r="O42" s="190"/>
      <c r="P42" s="67" t="s">
        <v>35</v>
      </c>
      <c r="Q42" s="68" t="s">
        <v>35</v>
      </c>
      <c r="R42" s="68" t="s">
        <v>35</v>
      </c>
      <c r="S42" s="67" t="s">
        <v>35</v>
      </c>
      <c r="T42" s="68" t="s">
        <v>35</v>
      </c>
      <c r="V42" s="68"/>
      <c r="W42" s="79"/>
      <c r="Y42" s="206" t="s">
        <v>154</v>
      </c>
      <c r="Z42" s="190"/>
      <c r="AA42" s="67" t="s">
        <v>35</v>
      </c>
      <c r="AB42" s="68" t="s">
        <v>35</v>
      </c>
      <c r="AC42" s="68" t="s">
        <v>35</v>
      </c>
      <c r="AD42" s="67" t="s">
        <v>35</v>
      </c>
      <c r="AE42" s="68" t="s">
        <v>35</v>
      </c>
      <c r="AG42" s="68"/>
      <c r="AH42" s="79"/>
    </row>
    <row r="43" spans="2:34">
      <c r="B43" s="204" t="s">
        <v>155</v>
      </c>
      <c r="C43" s="190"/>
      <c r="D43" s="60">
        <v>1872.4863399999999</v>
      </c>
      <c r="E43" s="61">
        <v>1946.78135</v>
      </c>
      <c r="F43" s="60">
        <v>2057.3845099999999</v>
      </c>
      <c r="G43" s="60">
        <v>2070.6114400000001</v>
      </c>
      <c r="H43" s="61">
        <v>2073.9225799999999</v>
      </c>
      <c r="J43" s="61">
        <f t="shared" si="0"/>
        <v>3.3111399999997957</v>
      </c>
      <c r="K43" s="79">
        <f t="shared" si="1"/>
        <v>1.5991121926766105E-3</v>
      </c>
      <c r="N43" s="204" t="s">
        <v>155</v>
      </c>
      <c r="O43" s="190"/>
      <c r="P43" s="60">
        <v>1872.4863399999999</v>
      </c>
      <c r="Q43" s="61">
        <v>1966.4970499999999</v>
      </c>
      <c r="R43" s="61">
        <v>1946.78135</v>
      </c>
      <c r="S43" s="60">
        <v>2057.3845099999999</v>
      </c>
      <c r="T43" s="61">
        <v>2073.9225799999999</v>
      </c>
      <c r="V43" s="61">
        <f t="shared" si="2"/>
        <v>16.538070000000062</v>
      </c>
      <c r="W43" s="79">
        <f t="shared" si="3"/>
        <v>8.0383953119196327E-3</v>
      </c>
      <c r="Y43" s="204" t="s">
        <v>155</v>
      </c>
      <c r="Z43" s="190"/>
      <c r="AA43" s="60">
        <v>1872.4863399999999</v>
      </c>
      <c r="AB43" s="61">
        <v>1966.4970499999999</v>
      </c>
      <c r="AC43" s="61">
        <v>1946.78135</v>
      </c>
      <c r="AD43" s="60">
        <v>2057.3845099999999</v>
      </c>
      <c r="AE43" s="61">
        <v>2073.9225799999999</v>
      </c>
      <c r="AG43" s="61">
        <f t="shared" si="4"/>
        <v>107.42552999999998</v>
      </c>
      <c r="AH43" s="79">
        <f t="shared" si="5"/>
        <v>5.4627862269104321E-2</v>
      </c>
    </row>
    <row r="44" spans="2:34">
      <c r="B44" s="204" t="s">
        <v>156</v>
      </c>
      <c r="C44" s="190"/>
      <c r="D44" s="60">
        <v>0</v>
      </c>
      <c r="E44" s="61">
        <v>0</v>
      </c>
      <c r="F44" s="60">
        <v>0</v>
      </c>
      <c r="G44" s="60">
        <v>0</v>
      </c>
      <c r="H44" s="61">
        <v>0</v>
      </c>
      <c r="J44" s="61">
        <f t="shared" si="0"/>
        <v>0</v>
      </c>
      <c r="K44" s="79" t="e">
        <f t="shared" si="1"/>
        <v>#DIV/0!</v>
      </c>
      <c r="N44" s="204" t="s">
        <v>156</v>
      </c>
      <c r="O44" s="190"/>
      <c r="P44" s="60">
        <v>0</v>
      </c>
      <c r="Q44" s="61">
        <v>0</v>
      </c>
      <c r="R44" s="61">
        <v>0</v>
      </c>
      <c r="S44" s="60">
        <v>0</v>
      </c>
      <c r="T44" s="61">
        <v>0</v>
      </c>
      <c r="V44" s="61">
        <f t="shared" si="2"/>
        <v>0</v>
      </c>
      <c r="W44" s="79" t="e">
        <f t="shared" si="3"/>
        <v>#DIV/0!</v>
      </c>
      <c r="Y44" s="204" t="s">
        <v>156</v>
      </c>
      <c r="Z44" s="190"/>
      <c r="AA44" s="60">
        <v>0</v>
      </c>
      <c r="AB44" s="61">
        <v>0</v>
      </c>
      <c r="AC44" s="61">
        <v>0</v>
      </c>
      <c r="AD44" s="60">
        <v>0</v>
      </c>
      <c r="AE44" s="61">
        <v>0</v>
      </c>
      <c r="AG44" s="61">
        <f t="shared" si="4"/>
        <v>0</v>
      </c>
      <c r="AH44" s="79" t="e">
        <f t="shared" si="5"/>
        <v>#DIV/0!</v>
      </c>
    </row>
    <row r="45" spans="2:34">
      <c r="B45" s="204" t="s">
        <v>157</v>
      </c>
      <c r="C45" s="190"/>
      <c r="D45" s="60">
        <v>251.81904</v>
      </c>
      <c r="E45" s="61">
        <v>221.68241</v>
      </c>
      <c r="F45" s="60">
        <v>219.4759</v>
      </c>
      <c r="G45" s="60">
        <v>217.26938000000001</v>
      </c>
      <c r="H45" s="61">
        <v>216.16612000000001</v>
      </c>
      <c r="J45" s="61">
        <f t="shared" si="0"/>
        <v>-1.1032600000000059</v>
      </c>
      <c r="K45" s="79">
        <f t="shared" si="1"/>
        <v>-5.077843918917635E-3</v>
      </c>
      <c r="N45" s="204" t="s">
        <v>157</v>
      </c>
      <c r="O45" s="190"/>
      <c r="P45" s="60">
        <v>251.81904</v>
      </c>
      <c r="Q45" s="61">
        <v>250.32070999999999</v>
      </c>
      <c r="R45" s="61">
        <v>221.68241</v>
      </c>
      <c r="S45" s="60">
        <v>219.4759</v>
      </c>
      <c r="T45" s="61">
        <v>216.16612000000001</v>
      </c>
      <c r="V45" s="61">
        <f t="shared" si="2"/>
        <v>-3.3097799999999893</v>
      </c>
      <c r="W45" s="79">
        <f t="shared" si="3"/>
        <v>-1.5080380123740134E-2</v>
      </c>
      <c r="Y45" s="204" t="s">
        <v>157</v>
      </c>
      <c r="Z45" s="190"/>
      <c r="AA45" s="60">
        <v>251.81904</v>
      </c>
      <c r="AB45" s="61">
        <v>250.32070999999999</v>
      </c>
      <c r="AC45" s="61">
        <v>221.68241</v>
      </c>
      <c r="AD45" s="60">
        <v>219.4759</v>
      </c>
      <c r="AE45" s="61">
        <v>216.16612000000001</v>
      </c>
      <c r="AG45" s="61">
        <f t="shared" si="4"/>
        <v>-34.154589999999985</v>
      </c>
      <c r="AH45" s="79">
        <f t="shared" si="5"/>
        <v>-0.13644332504489931</v>
      </c>
    </row>
    <row r="46" spans="2:34">
      <c r="B46" s="204" t="s">
        <v>158</v>
      </c>
      <c r="C46" s="190"/>
      <c r="D46" s="60">
        <v>0</v>
      </c>
      <c r="E46" s="61">
        <v>52.653370000000002</v>
      </c>
      <c r="F46" s="60">
        <v>54.85989</v>
      </c>
      <c r="G46" s="60">
        <v>57.066409999999998</v>
      </c>
      <c r="H46" s="61">
        <v>58.169670000000004</v>
      </c>
      <c r="J46" s="61">
        <f t="shared" si="0"/>
        <v>1.1032600000000059</v>
      </c>
      <c r="K46" s="79">
        <f t="shared" si="1"/>
        <v>1.9332914055746775E-2</v>
      </c>
      <c r="N46" s="204" t="s">
        <v>158</v>
      </c>
      <c r="O46" s="190"/>
      <c r="P46" s="60">
        <v>0</v>
      </c>
      <c r="Q46" s="61">
        <v>0</v>
      </c>
      <c r="R46" s="61">
        <v>52.653370000000002</v>
      </c>
      <c r="S46" s="60">
        <v>54.85989</v>
      </c>
      <c r="T46" s="61">
        <v>58.169670000000004</v>
      </c>
      <c r="V46" s="61">
        <f t="shared" si="2"/>
        <v>3.3097800000000035</v>
      </c>
      <c r="W46" s="79">
        <f t="shared" si="3"/>
        <v>6.0331509961102814E-2</v>
      </c>
      <c r="Y46" s="204" t="s">
        <v>158</v>
      </c>
      <c r="Z46" s="190"/>
      <c r="AA46" s="60">
        <v>0</v>
      </c>
      <c r="AB46" s="61">
        <v>0</v>
      </c>
      <c r="AC46" s="61">
        <v>52.653370000000002</v>
      </c>
      <c r="AD46" s="60">
        <v>54.85989</v>
      </c>
      <c r="AE46" s="61">
        <v>58.169670000000004</v>
      </c>
      <c r="AG46" s="61">
        <f t="shared" si="4"/>
        <v>58.169670000000004</v>
      </c>
      <c r="AH46" s="79" t="e">
        <f t="shared" si="5"/>
        <v>#DIV/0!</v>
      </c>
    </row>
    <row r="47" spans="2:34">
      <c r="B47" s="204" t="s">
        <v>159</v>
      </c>
      <c r="C47" s="190"/>
      <c r="D47" s="60">
        <v>256.92435</v>
      </c>
      <c r="E47" s="61">
        <v>269.81511999999998</v>
      </c>
      <c r="F47" s="60">
        <v>291.8492</v>
      </c>
      <c r="G47" s="60">
        <v>291.85820000000001</v>
      </c>
      <c r="H47" s="61">
        <v>291.86270000000002</v>
      </c>
      <c r="J47" s="61">
        <f t="shared" si="0"/>
        <v>4.500000000007276E-3</v>
      </c>
      <c r="K47" s="79">
        <f t="shared" si="1"/>
        <v>1.5418446355219828E-5</v>
      </c>
      <c r="N47" s="204" t="s">
        <v>159</v>
      </c>
      <c r="O47" s="190"/>
      <c r="P47" s="60">
        <v>256.92435</v>
      </c>
      <c r="Q47" s="61">
        <v>269.77341999999999</v>
      </c>
      <c r="R47" s="61">
        <v>269.81511999999998</v>
      </c>
      <c r="S47" s="60">
        <v>291.8492</v>
      </c>
      <c r="T47" s="61">
        <v>291.86270000000002</v>
      </c>
      <c r="V47" s="61">
        <f t="shared" si="2"/>
        <v>1.3500000000021828E-2</v>
      </c>
      <c r="W47" s="79">
        <f t="shared" si="3"/>
        <v>4.6256765480423567E-5</v>
      </c>
      <c r="Y47" s="204" t="s">
        <v>159</v>
      </c>
      <c r="Z47" s="190"/>
      <c r="AA47" s="60">
        <v>256.92435</v>
      </c>
      <c r="AB47" s="61">
        <v>269.77341999999999</v>
      </c>
      <c r="AC47" s="61">
        <v>269.81511999999998</v>
      </c>
      <c r="AD47" s="60">
        <v>291.8492</v>
      </c>
      <c r="AE47" s="61">
        <v>291.86270000000002</v>
      </c>
      <c r="AG47" s="61">
        <f t="shared" si="4"/>
        <v>22.089280000000031</v>
      </c>
      <c r="AH47" s="79">
        <f t="shared" si="5"/>
        <v>8.1880861353946788E-2</v>
      </c>
    </row>
    <row r="48" spans="2:34">
      <c r="B48" s="204" t="s">
        <v>160</v>
      </c>
      <c r="C48" s="190"/>
      <c r="D48" s="60">
        <v>137.83414999999999</v>
      </c>
      <c r="E48" s="61">
        <v>169.30211</v>
      </c>
      <c r="F48" s="60">
        <v>37.994639999999997</v>
      </c>
      <c r="G48" s="60">
        <v>58.733910000000002</v>
      </c>
      <c r="H48" s="61">
        <v>65.676929999999999</v>
      </c>
      <c r="J48" s="61">
        <f t="shared" si="0"/>
        <v>6.9430199999999971</v>
      </c>
      <c r="K48" s="79">
        <f t="shared" si="1"/>
        <v>0.11821143867316164</v>
      </c>
      <c r="N48" s="204" t="s">
        <v>160</v>
      </c>
      <c r="O48" s="190"/>
      <c r="P48" s="60">
        <v>137.83414999999999</v>
      </c>
      <c r="Q48" s="61">
        <v>68.704719999999995</v>
      </c>
      <c r="R48" s="61">
        <v>169.30211</v>
      </c>
      <c r="S48" s="60">
        <v>37.994639999999997</v>
      </c>
      <c r="T48" s="61">
        <v>65.676929999999999</v>
      </c>
      <c r="V48" s="61">
        <f t="shared" si="2"/>
        <v>27.682290000000002</v>
      </c>
      <c r="W48" s="79">
        <f t="shared" si="3"/>
        <v>0.72858408449191803</v>
      </c>
      <c r="Y48" s="204" t="s">
        <v>160</v>
      </c>
      <c r="Z48" s="190"/>
      <c r="AA48" s="60">
        <v>137.83414999999999</v>
      </c>
      <c r="AB48" s="61">
        <v>68.704719999999995</v>
      </c>
      <c r="AC48" s="61">
        <v>169.30211</v>
      </c>
      <c r="AD48" s="60">
        <v>37.994639999999997</v>
      </c>
      <c r="AE48" s="61">
        <v>65.676929999999999</v>
      </c>
      <c r="AG48" s="61">
        <f t="shared" si="4"/>
        <v>-3.027789999999996</v>
      </c>
      <c r="AH48" s="79">
        <f t="shared" si="5"/>
        <v>-4.4069606862527033E-2</v>
      </c>
    </row>
    <row r="49" spans="2:34">
      <c r="B49" s="202" t="s">
        <v>161</v>
      </c>
      <c r="C49" s="195"/>
      <c r="D49" s="65">
        <v>2519.0638899999999</v>
      </c>
      <c r="E49" s="66">
        <v>2660.2343700000001</v>
      </c>
      <c r="F49" s="65">
        <v>2661.5641300000002</v>
      </c>
      <c r="G49" s="65">
        <v>2695.5393300000001</v>
      </c>
      <c r="H49" s="66">
        <v>2705.79799</v>
      </c>
      <c r="I49" s="14"/>
      <c r="J49" s="66">
        <f t="shared" si="0"/>
        <v>10.258659999999963</v>
      </c>
      <c r="K49" s="83">
        <f t="shared" si="1"/>
        <v>3.8057912514302128E-3</v>
      </c>
      <c r="N49" s="202" t="s">
        <v>161</v>
      </c>
      <c r="O49" s="195"/>
      <c r="P49" s="65">
        <v>2519.0638899999999</v>
      </c>
      <c r="Q49" s="66">
        <v>2555.2959000000001</v>
      </c>
      <c r="R49" s="66">
        <v>2660.2343700000001</v>
      </c>
      <c r="S49" s="65">
        <v>2661.5641300000002</v>
      </c>
      <c r="T49" s="66">
        <v>2705.79799</v>
      </c>
      <c r="U49" s="14"/>
      <c r="V49" s="66">
        <f t="shared" si="2"/>
        <v>44.233859999999822</v>
      </c>
      <c r="W49" s="83">
        <f t="shared" si="3"/>
        <v>1.6619498099412544E-2</v>
      </c>
      <c r="Y49" s="202" t="s">
        <v>161</v>
      </c>
      <c r="Z49" s="195"/>
      <c r="AA49" s="65">
        <v>2519.0638899999999</v>
      </c>
      <c r="AB49" s="66">
        <v>2555.2959000000001</v>
      </c>
      <c r="AC49" s="66">
        <v>2660.2343700000001</v>
      </c>
      <c r="AD49" s="65">
        <v>2661.5641300000002</v>
      </c>
      <c r="AE49" s="66">
        <v>2705.79799</v>
      </c>
      <c r="AF49" s="14"/>
      <c r="AG49" s="66">
        <f t="shared" si="4"/>
        <v>150.50208999999995</v>
      </c>
      <c r="AH49" s="83">
        <f t="shared" si="5"/>
        <v>5.8898106477609957E-2</v>
      </c>
    </row>
    <row r="50" spans="2:34">
      <c r="B50" s="203" t="s">
        <v>162</v>
      </c>
      <c r="C50" s="190"/>
      <c r="D50" s="71">
        <v>11072.10692</v>
      </c>
      <c r="E50" s="72">
        <v>11514.28579</v>
      </c>
      <c r="F50" s="71">
        <v>11557.665709999999</v>
      </c>
      <c r="G50" s="71">
        <v>11598.25865</v>
      </c>
      <c r="H50" s="72">
        <v>11985.959419999999</v>
      </c>
      <c r="J50" s="72">
        <f t="shared" si="0"/>
        <v>387.70076999999947</v>
      </c>
      <c r="K50" s="84">
        <f t="shared" si="1"/>
        <v>3.3427498187410976E-2</v>
      </c>
      <c r="N50" s="203" t="s">
        <v>162</v>
      </c>
      <c r="O50" s="190"/>
      <c r="P50" s="71">
        <v>11072.10692</v>
      </c>
      <c r="Q50" s="72">
        <v>11284.28527</v>
      </c>
      <c r="R50" s="72">
        <v>11514.28579</v>
      </c>
      <c r="S50" s="71">
        <v>11557.665709999999</v>
      </c>
      <c r="T50" s="72">
        <v>11985.959419999999</v>
      </c>
      <c r="V50" s="72">
        <f t="shared" si="2"/>
        <v>428.29370999999992</v>
      </c>
      <c r="W50" s="84">
        <f t="shared" si="3"/>
        <v>3.7057111768635798E-2</v>
      </c>
      <c r="Y50" s="203" t="s">
        <v>162</v>
      </c>
      <c r="Z50" s="190"/>
      <c r="AA50" s="71">
        <v>11072.10692</v>
      </c>
      <c r="AB50" s="72">
        <v>11284.28527</v>
      </c>
      <c r="AC50" s="72">
        <v>11514.28579</v>
      </c>
      <c r="AD50" s="71">
        <v>11557.665709999999</v>
      </c>
      <c r="AE50" s="72">
        <v>11985.959419999999</v>
      </c>
      <c r="AG50" s="72">
        <f t="shared" si="4"/>
        <v>701.67414999999892</v>
      </c>
      <c r="AH50" s="84">
        <f t="shared" si="5"/>
        <v>6.2181532388714489E-2</v>
      </c>
    </row>
    <row r="51" spans="2:34">
      <c r="B51" s="201" t="s">
        <v>163</v>
      </c>
      <c r="C51" s="190"/>
      <c r="D51" s="73">
        <v>0</v>
      </c>
      <c r="E51" s="74">
        <v>0</v>
      </c>
      <c r="F51" s="73">
        <v>0</v>
      </c>
      <c r="G51" s="73">
        <v>0</v>
      </c>
      <c r="H51" s="74">
        <v>0</v>
      </c>
      <c r="N51" s="201" t="s">
        <v>163</v>
      </c>
      <c r="O51" s="190"/>
      <c r="P51" s="73">
        <v>0</v>
      </c>
      <c r="Q51" s="74">
        <v>0</v>
      </c>
      <c r="R51" s="74">
        <v>0</v>
      </c>
      <c r="S51" s="73">
        <v>0</v>
      </c>
      <c r="T51" s="74">
        <v>0</v>
      </c>
      <c r="Y51" s="201" t="s">
        <v>163</v>
      </c>
      <c r="Z51" s="190"/>
      <c r="AA51" s="73">
        <v>0</v>
      </c>
      <c r="AB51" s="74">
        <v>0</v>
      </c>
      <c r="AC51" s="74">
        <v>0</v>
      </c>
      <c r="AD51" s="73">
        <v>0</v>
      </c>
      <c r="AE51" s="74">
        <v>0</v>
      </c>
    </row>
  </sheetData>
  <mergeCells count="142">
    <mergeCell ref="B11:C11"/>
    <mergeCell ref="N11:O11"/>
    <mergeCell ref="Y11:Z11"/>
    <mergeCell ref="B12:C12"/>
    <mergeCell ref="N12:O12"/>
    <mergeCell ref="Y12:Z12"/>
    <mergeCell ref="C3:H3"/>
    <mergeCell ref="B3:B6"/>
    <mergeCell ref="B2:I2"/>
    <mergeCell ref="O3:T3"/>
    <mergeCell ref="B9:C9"/>
    <mergeCell ref="N9:O9"/>
    <mergeCell ref="Y9:Z9"/>
    <mergeCell ref="B10:C10"/>
    <mergeCell ref="N10:O10"/>
    <mergeCell ref="Y10:Z10"/>
    <mergeCell ref="B8:C8"/>
    <mergeCell ref="N8:O8"/>
    <mergeCell ref="Y8:Z8"/>
    <mergeCell ref="N2:T2"/>
    <mergeCell ref="Z3:AE3"/>
    <mergeCell ref="Z4:AE4"/>
    <mergeCell ref="Z2:AE2"/>
    <mergeCell ref="B15:C15"/>
    <mergeCell ref="N15:O15"/>
    <mergeCell ref="Y15:Z15"/>
    <mergeCell ref="B16:C16"/>
    <mergeCell ref="N16:O16"/>
    <mergeCell ref="Y16:Z16"/>
    <mergeCell ref="B13:C13"/>
    <mergeCell ref="N13:O13"/>
    <mergeCell ref="Y13:Z13"/>
    <mergeCell ref="B14:C14"/>
    <mergeCell ref="N14:O14"/>
    <mergeCell ref="Y14:Z14"/>
    <mergeCell ref="B19:C19"/>
    <mergeCell ref="N19:O19"/>
    <mergeCell ref="Y19:Z19"/>
    <mergeCell ref="B20:C20"/>
    <mergeCell ref="N20:O20"/>
    <mergeCell ref="Y20:Z20"/>
    <mergeCell ref="B17:C17"/>
    <mergeCell ref="N17:O17"/>
    <mergeCell ref="Y17:Z17"/>
    <mergeCell ref="B18:C18"/>
    <mergeCell ref="N18:O18"/>
    <mergeCell ref="Y18:Z18"/>
    <mergeCell ref="B23:C23"/>
    <mergeCell ref="N23:O23"/>
    <mergeCell ref="Y23:Z23"/>
    <mergeCell ref="B24:C24"/>
    <mergeCell ref="N24:O24"/>
    <mergeCell ref="Y24:Z24"/>
    <mergeCell ref="B21:C21"/>
    <mergeCell ref="N21:O21"/>
    <mergeCell ref="Y21:Z21"/>
    <mergeCell ref="B22:C22"/>
    <mergeCell ref="N22:O22"/>
    <mergeCell ref="Y22:Z22"/>
    <mergeCell ref="B27:C27"/>
    <mergeCell ref="N27:O27"/>
    <mergeCell ref="Y27:Z27"/>
    <mergeCell ref="B28:C28"/>
    <mergeCell ref="N28:O28"/>
    <mergeCell ref="Y28:Z28"/>
    <mergeCell ref="B25:C25"/>
    <mergeCell ref="N25:O25"/>
    <mergeCell ref="Y25:Z25"/>
    <mergeCell ref="B26:C26"/>
    <mergeCell ref="N26:O26"/>
    <mergeCell ref="Y26:Z26"/>
    <mergeCell ref="B31:C31"/>
    <mergeCell ref="N31:O31"/>
    <mergeCell ref="Y31:Z31"/>
    <mergeCell ref="B32:C32"/>
    <mergeCell ref="N32:O32"/>
    <mergeCell ref="Y32:Z32"/>
    <mergeCell ref="B29:C29"/>
    <mergeCell ref="N29:O29"/>
    <mergeCell ref="Y29:Z29"/>
    <mergeCell ref="B30:C30"/>
    <mergeCell ref="N30:O30"/>
    <mergeCell ref="Y30:Z30"/>
    <mergeCell ref="B35:C35"/>
    <mergeCell ref="N35:O35"/>
    <mergeCell ref="Y35:Z35"/>
    <mergeCell ref="B36:C36"/>
    <mergeCell ref="N36:O36"/>
    <mergeCell ref="Y36:Z36"/>
    <mergeCell ref="B33:C33"/>
    <mergeCell ref="N33:O33"/>
    <mergeCell ref="Y33:Z33"/>
    <mergeCell ref="B34:C34"/>
    <mergeCell ref="N34:O34"/>
    <mergeCell ref="Y34:Z34"/>
    <mergeCell ref="B39:C39"/>
    <mergeCell ref="N39:O39"/>
    <mergeCell ref="Y39:Z39"/>
    <mergeCell ref="B40:C40"/>
    <mergeCell ref="N40:O40"/>
    <mergeCell ref="Y40:Z40"/>
    <mergeCell ref="B37:C37"/>
    <mergeCell ref="N37:O37"/>
    <mergeCell ref="Y37:Z37"/>
    <mergeCell ref="B38:C38"/>
    <mergeCell ref="N38:O38"/>
    <mergeCell ref="Y38:Z38"/>
    <mergeCell ref="N43:O43"/>
    <mergeCell ref="Y43:Z43"/>
    <mergeCell ref="B44:C44"/>
    <mergeCell ref="N44:O44"/>
    <mergeCell ref="Y44:Z44"/>
    <mergeCell ref="B41:C41"/>
    <mergeCell ref="N41:O41"/>
    <mergeCell ref="Y41:Z41"/>
    <mergeCell ref="B42:C42"/>
    <mergeCell ref="N42:O42"/>
    <mergeCell ref="Y42:Z42"/>
    <mergeCell ref="B51:C51"/>
    <mergeCell ref="N51:O51"/>
    <mergeCell ref="Y51:Z51"/>
    <mergeCell ref="C4:H4"/>
    <mergeCell ref="O4:T4"/>
    <mergeCell ref="B49:C49"/>
    <mergeCell ref="N49:O49"/>
    <mergeCell ref="Y49:Z49"/>
    <mergeCell ref="B50:C50"/>
    <mergeCell ref="N50:O50"/>
    <mergeCell ref="Y50:Z50"/>
    <mergeCell ref="B47:C47"/>
    <mergeCell ref="N47:O47"/>
    <mergeCell ref="Y47:Z47"/>
    <mergeCell ref="B48:C48"/>
    <mergeCell ref="N48:O48"/>
    <mergeCell ref="Y48:Z48"/>
    <mergeCell ref="B45:C45"/>
    <mergeCell ref="N45:O45"/>
    <mergeCell ref="Y45:Z45"/>
    <mergeCell ref="B46:C46"/>
    <mergeCell ref="N46:O46"/>
    <mergeCell ref="Y46:Z46"/>
    <mergeCell ref="B43:C4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55893-ABF7-4B64-A87B-AEAF6835A393}">
  <dimension ref="A1:AL39"/>
  <sheetViews>
    <sheetView showGridLines="0" topLeftCell="Q1" workbookViewId="0">
      <selection activeCell="AA4" sqref="AA4:AJ4"/>
    </sheetView>
  </sheetViews>
  <sheetFormatPr baseColWidth="10" defaultRowHeight="14"/>
  <cols>
    <col min="9" max="9" width="2.83203125" customWidth="1"/>
    <col min="23" max="23" width="2.83203125" customWidth="1"/>
    <col min="34" max="34" width="2.83203125" customWidth="1"/>
  </cols>
  <sheetData>
    <row r="1" spans="1:38" s="10" customFormat="1" ht="14.5"/>
    <row r="2" spans="1:38" s="10" customFormat="1" ht="21">
      <c r="C2" s="212" t="s">
        <v>116</v>
      </c>
      <c r="D2" s="212"/>
      <c r="E2" s="212"/>
      <c r="F2" s="212"/>
      <c r="G2" s="212"/>
      <c r="H2" s="212"/>
      <c r="I2" s="212"/>
      <c r="J2" s="212"/>
      <c r="K2" s="212"/>
      <c r="N2" s="212" t="s">
        <v>339</v>
      </c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AA2" s="212" t="s">
        <v>169</v>
      </c>
      <c r="AB2" s="212"/>
      <c r="AC2" s="212"/>
      <c r="AD2" s="212"/>
      <c r="AE2" s="212"/>
      <c r="AF2" s="212"/>
      <c r="AG2" s="212"/>
      <c r="AH2" s="212"/>
      <c r="AI2" s="212"/>
      <c r="AJ2" s="212"/>
    </row>
    <row r="3" spans="1:38" ht="18.75" customHeight="1">
      <c r="C3" s="199" t="s">
        <v>33</v>
      </c>
      <c r="D3" s="199"/>
      <c r="E3" s="199"/>
      <c r="F3" s="199"/>
      <c r="G3" s="199"/>
      <c r="H3" s="199"/>
      <c r="I3" s="199"/>
      <c r="J3" s="199"/>
      <c r="K3" s="199"/>
      <c r="N3" s="199" t="s">
        <v>33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AA3" s="199" t="s">
        <v>33</v>
      </c>
      <c r="AB3" s="199"/>
      <c r="AC3" s="199"/>
      <c r="AD3" s="199"/>
      <c r="AE3" s="199"/>
      <c r="AF3" s="199"/>
      <c r="AG3" s="199"/>
      <c r="AH3" s="199"/>
      <c r="AI3" s="199"/>
      <c r="AJ3" s="199"/>
      <c r="AK3" s="139"/>
      <c r="AL3" s="139"/>
    </row>
    <row r="4" spans="1:38" ht="15" customHeight="1">
      <c r="C4" s="200" t="s">
        <v>34</v>
      </c>
      <c r="D4" s="200"/>
      <c r="E4" s="200"/>
      <c r="F4" s="200"/>
      <c r="G4" s="200"/>
      <c r="H4" s="200"/>
      <c r="I4" s="200"/>
      <c r="J4" s="200"/>
      <c r="K4" s="200"/>
      <c r="N4" s="200" t="s">
        <v>34</v>
      </c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AA4" s="200" t="s">
        <v>34</v>
      </c>
      <c r="AB4" s="200"/>
      <c r="AC4" s="200"/>
      <c r="AD4" s="200"/>
      <c r="AE4" s="200"/>
      <c r="AF4" s="200"/>
      <c r="AG4" s="200"/>
      <c r="AH4" s="200"/>
      <c r="AI4" s="200"/>
      <c r="AJ4" s="200"/>
      <c r="AK4" s="75"/>
      <c r="AL4" s="75"/>
    </row>
    <row r="5" spans="1:38" ht="14.5">
      <c r="A5" s="10"/>
      <c r="B5" s="10"/>
      <c r="D5" s="10"/>
      <c r="E5" s="10"/>
      <c r="I5" s="10"/>
      <c r="J5" s="10"/>
      <c r="W5" s="10"/>
      <c r="X5" s="10"/>
      <c r="AH5" s="10"/>
      <c r="AI5" s="10"/>
    </row>
    <row r="6" spans="1:38" ht="14.5">
      <c r="A6" s="10"/>
      <c r="B6" s="190"/>
      <c r="C6" s="10"/>
      <c r="D6" s="10"/>
      <c r="E6" s="10"/>
      <c r="I6" s="10"/>
      <c r="J6" s="10"/>
      <c r="W6" s="10"/>
      <c r="X6" s="10"/>
      <c r="AH6" s="10"/>
      <c r="AI6" s="10"/>
    </row>
    <row r="7" spans="1:38" ht="14.5">
      <c r="A7" s="10"/>
      <c r="B7" s="190"/>
      <c r="C7" s="10"/>
      <c r="D7" s="10"/>
      <c r="E7" s="10"/>
      <c r="F7" s="10"/>
      <c r="G7" s="10"/>
      <c r="H7" s="10"/>
      <c r="I7" s="10"/>
      <c r="J7" s="10"/>
      <c r="W7" s="10"/>
      <c r="X7" s="10"/>
      <c r="AH7" s="10"/>
      <c r="AI7" s="10"/>
    </row>
    <row r="8" spans="1:38" ht="15" customHeight="1">
      <c r="A8" s="10"/>
      <c r="B8" s="190"/>
      <c r="C8" s="10"/>
      <c r="D8" s="10"/>
      <c r="E8" s="10"/>
      <c r="G8" s="10"/>
      <c r="H8" s="10"/>
      <c r="I8" s="10"/>
      <c r="J8" s="10"/>
      <c r="W8" s="10"/>
      <c r="X8" s="10"/>
      <c r="AH8" s="10"/>
      <c r="AI8" s="10"/>
    </row>
    <row r="9" spans="1:38" ht="14.5">
      <c r="A9" s="10"/>
      <c r="B9" s="190"/>
      <c r="C9" s="10"/>
      <c r="D9" s="10"/>
      <c r="E9" s="10"/>
      <c r="F9" s="10"/>
      <c r="G9" s="10"/>
      <c r="H9" s="10"/>
      <c r="I9" s="10"/>
      <c r="J9" s="10"/>
      <c r="W9" s="10"/>
      <c r="X9" s="10"/>
      <c r="AH9" s="10"/>
      <c r="AI9" s="10"/>
    </row>
    <row r="10" spans="1:38" ht="18.5">
      <c r="A10" s="10"/>
      <c r="B10" s="10"/>
      <c r="C10" s="10"/>
      <c r="D10" s="10"/>
      <c r="E10" s="10"/>
      <c r="F10" s="10"/>
      <c r="G10" s="10"/>
      <c r="H10" s="10"/>
      <c r="I10" s="10"/>
      <c r="J10" s="10"/>
      <c r="T10" s="85" t="s">
        <v>167</v>
      </c>
      <c r="U10" s="85" t="s">
        <v>168</v>
      </c>
      <c r="W10" s="10"/>
      <c r="X10" s="10"/>
      <c r="AH10" s="10"/>
      <c r="AI10" s="10"/>
    </row>
    <row r="11" spans="1:38" ht="23">
      <c r="A11" s="191" t="s">
        <v>35</v>
      </c>
      <c r="B11" s="190"/>
      <c r="C11" s="190"/>
      <c r="D11" s="23" t="s">
        <v>37</v>
      </c>
      <c r="E11" s="23" t="s">
        <v>38</v>
      </c>
      <c r="F11" s="23" t="s">
        <v>38</v>
      </c>
      <c r="G11" s="130" t="s">
        <v>40</v>
      </c>
      <c r="H11" s="130" t="s">
        <v>41</v>
      </c>
      <c r="J11" s="76" t="s">
        <v>164</v>
      </c>
      <c r="K11" s="76" t="s">
        <v>165</v>
      </c>
      <c r="N11" s="191" t="s">
        <v>35</v>
      </c>
      <c r="O11" s="190"/>
      <c r="P11" s="190"/>
      <c r="Q11" s="23" t="s">
        <v>334</v>
      </c>
      <c r="R11" s="23" t="s">
        <v>335</v>
      </c>
      <c r="S11" s="23" t="s">
        <v>336</v>
      </c>
      <c r="T11" s="130" t="s">
        <v>337</v>
      </c>
      <c r="U11" s="130" t="s">
        <v>37</v>
      </c>
      <c r="V11" s="11" t="s">
        <v>338</v>
      </c>
      <c r="X11" s="76" t="s">
        <v>164</v>
      </c>
      <c r="Y11" s="76" t="s">
        <v>165</v>
      </c>
      <c r="AA11" s="214" t="s">
        <v>35</v>
      </c>
      <c r="AB11" s="215"/>
      <c r="AC11" s="215"/>
      <c r="AD11" s="140" t="s">
        <v>340</v>
      </c>
      <c r="AE11" s="140" t="s">
        <v>341</v>
      </c>
      <c r="AF11" s="130" t="s">
        <v>342</v>
      </c>
      <c r="AG11" s="130" t="s">
        <v>343</v>
      </c>
      <c r="AI11" s="76" t="s">
        <v>164</v>
      </c>
      <c r="AJ11" s="76" t="s">
        <v>165</v>
      </c>
    </row>
    <row r="12" spans="1:38" ht="14.5">
      <c r="A12" s="191" t="s">
        <v>42</v>
      </c>
      <c r="B12" s="190"/>
      <c r="C12" s="190"/>
      <c r="D12" s="12">
        <v>7.6854100000000001</v>
      </c>
      <c r="E12" s="126">
        <v>8.10656</v>
      </c>
      <c r="F12" s="12">
        <v>8.10656</v>
      </c>
      <c r="G12" s="126">
        <v>3.4573</v>
      </c>
      <c r="H12" s="12">
        <v>3.9485899999999998</v>
      </c>
      <c r="J12" s="133">
        <f>+H12-G12</f>
        <v>0.49128999999999978</v>
      </c>
      <c r="K12" s="131">
        <f>+H12/G12-1</f>
        <v>0.14210221849420068</v>
      </c>
      <c r="N12" s="191" t="s">
        <v>42</v>
      </c>
      <c r="O12" s="190"/>
      <c r="P12" s="190"/>
      <c r="Q12" s="12">
        <v>7.42943</v>
      </c>
      <c r="R12" s="126">
        <v>12.95777</v>
      </c>
      <c r="S12" s="12">
        <v>9.0114199999999993</v>
      </c>
      <c r="T12" s="126">
        <v>4.4141700000000004</v>
      </c>
      <c r="U12" s="12">
        <v>7.6854100000000001</v>
      </c>
      <c r="V12" s="12">
        <v>3.9485899999999998</v>
      </c>
      <c r="X12" s="133">
        <f>+U12-T12</f>
        <v>3.2712399999999997</v>
      </c>
      <c r="Y12" s="131">
        <f>+U12/T12-1</f>
        <v>0.74107703146910953</v>
      </c>
      <c r="AA12" s="214" t="s">
        <v>42</v>
      </c>
      <c r="AB12" s="215"/>
      <c r="AC12" s="215"/>
      <c r="AD12" s="141">
        <v>12.992850000000001</v>
      </c>
      <c r="AE12" s="147">
        <v>16.098389999999998</v>
      </c>
      <c r="AF12" s="141">
        <v>8.53233</v>
      </c>
      <c r="AG12" s="141">
        <v>4.3936500000000001</v>
      </c>
      <c r="AI12" s="133">
        <f>+AG12-AF12</f>
        <v>-4.1386799999999999</v>
      </c>
      <c r="AJ12" s="131">
        <f>+AG12/AF12-1</f>
        <v>-0.48505859478008939</v>
      </c>
    </row>
    <row r="13" spans="1:38" ht="14.5">
      <c r="A13" s="191" t="s">
        <v>43</v>
      </c>
      <c r="B13" s="190"/>
      <c r="C13" s="190"/>
      <c r="D13" s="12">
        <v>394.36201999999997</v>
      </c>
      <c r="E13" s="126">
        <v>456.46478000000002</v>
      </c>
      <c r="F13" s="12">
        <v>456.46478000000002</v>
      </c>
      <c r="G13" s="126">
        <v>452.18813</v>
      </c>
      <c r="H13" s="12">
        <v>528.12752</v>
      </c>
      <c r="J13" s="133">
        <f t="shared" ref="J13:J39" si="0">+H13-G13</f>
        <v>75.939390000000003</v>
      </c>
      <c r="K13" s="131">
        <f t="shared" ref="K13:K39" si="1">+H13/G13-1</f>
        <v>0.16793760154650683</v>
      </c>
      <c r="N13" s="191" t="s">
        <v>43</v>
      </c>
      <c r="O13" s="190"/>
      <c r="P13" s="190"/>
      <c r="Q13" s="12">
        <v>245.99659</v>
      </c>
      <c r="R13" s="126">
        <v>481.48316</v>
      </c>
      <c r="S13" s="12">
        <v>583.56014000000005</v>
      </c>
      <c r="T13" s="126">
        <v>205.95053999999999</v>
      </c>
      <c r="U13" s="12">
        <v>394.36201999999997</v>
      </c>
      <c r="V13" s="12">
        <v>528.12752</v>
      </c>
      <c r="X13" s="133">
        <f t="shared" ref="X13:X39" si="2">+U13-T13</f>
        <v>188.41147999999998</v>
      </c>
      <c r="Y13" s="131">
        <f t="shared" ref="Y13:Y39" si="3">+U13/T13-1</f>
        <v>0.91483848500712828</v>
      </c>
      <c r="AA13" s="214" t="s">
        <v>43</v>
      </c>
      <c r="AB13" s="215"/>
      <c r="AC13" s="215"/>
      <c r="AD13" s="141">
        <v>679.61730999999997</v>
      </c>
      <c r="AE13" s="147">
        <v>621.21439999999996</v>
      </c>
      <c r="AF13" s="141">
        <v>518.37627999999995</v>
      </c>
      <c r="AG13" s="141">
        <v>602.94572000000005</v>
      </c>
      <c r="AI13" s="133">
        <f>+AG13-AF13</f>
        <v>84.5694400000001</v>
      </c>
      <c r="AJ13" s="131">
        <f t="shared" ref="AJ13:AJ39" si="4">+AG13/AF13-1</f>
        <v>0.16314295862457318</v>
      </c>
    </row>
    <row r="14" spans="1:38" ht="14.5">
      <c r="A14" s="191" t="s">
        <v>44</v>
      </c>
      <c r="B14" s="190"/>
      <c r="C14" s="190"/>
      <c r="D14" s="12">
        <v>1715.13553</v>
      </c>
      <c r="E14" s="126">
        <v>2010.5357100000001</v>
      </c>
      <c r="F14" s="12">
        <v>2010.5357100000001</v>
      </c>
      <c r="G14" s="126">
        <v>2028.30132</v>
      </c>
      <c r="H14" s="12">
        <v>2377.6320900000001</v>
      </c>
      <c r="J14" s="133">
        <f t="shared" si="0"/>
        <v>349.33077000000003</v>
      </c>
      <c r="K14" s="131">
        <f t="shared" si="1"/>
        <v>0.17222824170917561</v>
      </c>
      <c r="N14" s="191" t="s">
        <v>44</v>
      </c>
      <c r="O14" s="190"/>
      <c r="P14" s="190"/>
      <c r="Q14" s="12">
        <v>831.80008999999995</v>
      </c>
      <c r="R14" s="126">
        <v>1616.1652200000001</v>
      </c>
      <c r="S14" s="12">
        <v>2627.4360799999999</v>
      </c>
      <c r="T14" s="126">
        <v>859.84987999999998</v>
      </c>
      <c r="U14" s="12">
        <v>1715.13553</v>
      </c>
      <c r="V14" s="12">
        <v>2377.6320900000001</v>
      </c>
      <c r="X14" s="133">
        <f t="shared" si="2"/>
        <v>855.28565000000003</v>
      </c>
      <c r="Y14" s="131">
        <f t="shared" si="3"/>
        <v>0.99469182922953947</v>
      </c>
      <c r="AA14" s="214" t="s">
        <v>44</v>
      </c>
      <c r="AB14" s="215"/>
      <c r="AC14" s="215"/>
      <c r="AD14" s="141">
        <v>2124.33691</v>
      </c>
      <c r="AE14" s="147">
        <v>2168.2930799999999</v>
      </c>
      <c r="AF14" s="141">
        <v>2324.5420300000001</v>
      </c>
      <c r="AG14" s="141">
        <v>2751.0059799999999</v>
      </c>
      <c r="AI14" s="133">
        <f t="shared" ref="AI14:AI39" si="5">+AG14-AF14</f>
        <v>426.46394999999984</v>
      </c>
      <c r="AJ14" s="131">
        <f t="shared" si="4"/>
        <v>0.18346149241276555</v>
      </c>
    </row>
    <row r="15" spans="1:38" ht="14.5">
      <c r="A15" s="191" t="s">
        <v>45</v>
      </c>
      <c r="B15" s="190"/>
      <c r="C15" s="190"/>
      <c r="D15" s="12">
        <v>1358.0586000000001</v>
      </c>
      <c r="E15" s="126">
        <v>1593.68226</v>
      </c>
      <c r="F15" s="12">
        <v>1593.68226</v>
      </c>
      <c r="G15" s="126">
        <v>1242.27898</v>
      </c>
      <c r="H15" s="12">
        <v>1457.0796800000001</v>
      </c>
      <c r="J15" s="133">
        <f t="shared" si="0"/>
        <v>214.80070000000001</v>
      </c>
      <c r="K15" s="131">
        <f t="shared" si="1"/>
        <v>0.17290858451134694</v>
      </c>
      <c r="N15" s="191" t="s">
        <v>45</v>
      </c>
      <c r="O15" s="190"/>
      <c r="P15" s="190"/>
      <c r="Q15" s="12">
        <v>695.81227999999999</v>
      </c>
      <c r="R15" s="126">
        <v>1411.15761</v>
      </c>
      <c r="S15" s="12">
        <v>2006.9349099999999</v>
      </c>
      <c r="T15" s="126">
        <v>693.12027</v>
      </c>
      <c r="U15" s="12">
        <v>1358.0586000000001</v>
      </c>
      <c r="V15" s="12">
        <v>1457.0796800000001</v>
      </c>
      <c r="X15" s="133">
        <f t="shared" si="2"/>
        <v>664.93833000000006</v>
      </c>
      <c r="Y15" s="131">
        <f t="shared" si="3"/>
        <v>0.95934047636494602</v>
      </c>
      <c r="AA15" s="214" t="s">
        <v>45</v>
      </c>
      <c r="AB15" s="215"/>
      <c r="AC15" s="215"/>
      <c r="AD15" s="141">
        <v>1854.52386</v>
      </c>
      <c r="AE15" s="147">
        <v>1892.2200800000001</v>
      </c>
      <c r="AF15" s="141">
        <v>1810.0466300000001</v>
      </c>
      <c r="AG15" s="141">
        <v>1651.12571</v>
      </c>
      <c r="AI15" s="133">
        <f t="shared" si="5"/>
        <v>-158.92092000000002</v>
      </c>
      <c r="AJ15" s="131">
        <f t="shared" si="4"/>
        <v>-8.779935133494321E-2</v>
      </c>
    </row>
    <row r="16" spans="1:38" ht="14.5">
      <c r="A16" s="191" t="s">
        <v>46</v>
      </c>
      <c r="B16" s="190"/>
      <c r="C16" s="190"/>
      <c r="D16" s="12">
        <v>43.131230000000002</v>
      </c>
      <c r="E16" s="126">
        <v>49.725940000000001</v>
      </c>
      <c r="F16" s="12">
        <v>49.725940000000001</v>
      </c>
      <c r="G16" s="126">
        <v>25.440729999999999</v>
      </c>
      <c r="H16" s="12">
        <v>29.446069999999999</v>
      </c>
      <c r="J16" s="133">
        <f t="shared" si="0"/>
        <v>4.0053400000000003</v>
      </c>
      <c r="K16" s="131">
        <f t="shared" si="1"/>
        <v>0.15743809238178308</v>
      </c>
      <c r="N16" s="191" t="s">
        <v>46</v>
      </c>
      <c r="O16" s="190"/>
      <c r="P16" s="190"/>
      <c r="Q16" s="12">
        <v>32.898479999999999</v>
      </c>
      <c r="R16" s="126">
        <v>67.661900000000003</v>
      </c>
      <c r="S16" s="12">
        <v>64.709630000000004</v>
      </c>
      <c r="T16" s="126">
        <v>21.307970000000001</v>
      </c>
      <c r="U16" s="12">
        <v>43.131230000000002</v>
      </c>
      <c r="V16" s="12">
        <v>29.446069999999999</v>
      </c>
      <c r="X16" s="133">
        <f t="shared" si="2"/>
        <v>21.823260000000001</v>
      </c>
      <c r="Y16" s="131">
        <f t="shared" si="3"/>
        <v>1.0241829700342171</v>
      </c>
      <c r="AA16" s="214" t="s">
        <v>46</v>
      </c>
      <c r="AB16" s="215"/>
      <c r="AC16" s="215"/>
      <c r="AD16" s="141">
        <v>75.408349999999999</v>
      </c>
      <c r="AE16" s="147">
        <v>89.538179999999997</v>
      </c>
      <c r="AF16" s="141">
        <v>56.53519</v>
      </c>
      <c r="AG16" s="141">
        <v>33.426740000000002</v>
      </c>
      <c r="AI16" s="133">
        <f t="shared" si="5"/>
        <v>-23.108449999999998</v>
      </c>
      <c r="AJ16" s="131">
        <f t="shared" si="4"/>
        <v>-0.40874453592532367</v>
      </c>
    </row>
    <row r="17" spans="1:36" ht="14.5">
      <c r="A17" s="198" t="s">
        <v>47</v>
      </c>
      <c r="B17" s="195"/>
      <c r="C17" s="195"/>
      <c r="D17" s="15">
        <v>3518.3727899999999</v>
      </c>
      <c r="E17" s="124">
        <v>4118.5152500000004</v>
      </c>
      <c r="F17" s="15">
        <v>4118.5152500000004</v>
      </c>
      <c r="G17" s="124">
        <v>3751.6664599999999</v>
      </c>
      <c r="H17" s="15">
        <v>4396.2339499999998</v>
      </c>
      <c r="J17" s="134">
        <f t="shared" si="0"/>
        <v>644.56748999999991</v>
      </c>
      <c r="K17" s="132">
        <f t="shared" si="1"/>
        <v>0.17180831421778353</v>
      </c>
      <c r="N17" s="198" t="s">
        <v>47</v>
      </c>
      <c r="O17" s="195"/>
      <c r="P17" s="195"/>
      <c r="Q17" s="15">
        <v>1813.93686</v>
      </c>
      <c r="R17" s="124">
        <v>3589.4256599999999</v>
      </c>
      <c r="S17" s="15">
        <v>5291.6521899999998</v>
      </c>
      <c r="T17" s="124">
        <v>1784.64284</v>
      </c>
      <c r="U17" s="15">
        <v>3518.3727899999999</v>
      </c>
      <c r="V17" s="15">
        <v>4396.2339499999998</v>
      </c>
      <c r="X17" s="134">
        <f t="shared" si="2"/>
        <v>1733.7299499999999</v>
      </c>
      <c r="Y17" s="132">
        <f t="shared" si="3"/>
        <v>0.97147166432472276</v>
      </c>
      <c r="AA17" s="216" t="s">
        <v>47</v>
      </c>
      <c r="AB17" s="217"/>
      <c r="AC17" s="217"/>
      <c r="AD17" s="142">
        <v>4746.8792800000001</v>
      </c>
      <c r="AE17" s="148">
        <v>4787.3641299999999</v>
      </c>
      <c r="AF17" s="142">
        <v>4718.0324600000004</v>
      </c>
      <c r="AG17" s="142">
        <v>5042.89779</v>
      </c>
      <c r="AI17" s="134">
        <f t="shared" si="5"/>
        <v>324.86532999999963</v>
      </c>
      <c r="AJ17" s="132">
        <f t="shared" si="4"/>
        <v>6.8856103207055819E-2</v>
      </c>
    </row>
    <row r="18" spans="1:36" ht="14.5">
      <c r="A18" s="197" t="s">
        <v>48</v>
      </c>
      <c r="B18" s="190"/>
      <c r="C18" s="190"/>
      <c r="D18" s="17">
        <v>1209.1049599999999</v>
      </c>
      <c r="E18" s="129">
        <v>1411.7122899999999</v>
      </c>
      <c r="F18" s="17">
        <v>1411.7122899999999</v>
      </c>
      <c r="G18" s="129">
        <v>1157.28539</v>
      </c>
      <c r="H18" s="17">
        <v>1358.65877</v>
      </c>
      <c r="J18" s="133">
        <f t="shared" si="0"/>
        <v>201.37338</v>
      </c>
      <c r="K18" s="131">
        <f t="shared" si="1"/>
        <v>0.17400494445021897</v>
      </c>
      <c r="N18" s="197" t="s">
        <v>48</v>
      </c>
      <c r="O18" s="190"/>
      <c r="P18" s="190"/>
      <c r="Q18" s="17">
        <v>736.81808000000001</v>
      </c>
      <c r="R18" s="129">
        <v>1474.64788</v>
      </c>
      <c r="S18" s="17">
        <v>1805.66452</v>
      </c>
      <c r="T18" s="129">
        <v>614.59956</v>
      </c>
      <c r="U18" s="17">
        <v>1209.1049599999999</v>
      </c>
      <c r="V18" s="17">
        <v>1358.65877</v>
      </c>
      <c r="X18" s="133">
        <f t="shared" si="2"/>
        <v>594.5053999999999</v>
      </c>
      <c r="Y18" s="131">
        <f t="shared" si="3"/>
        <v>0.96730528085636758</v>
      </c>
      <c r="AA18" s="220" t="s">
        <v>48</v>
      </c>
      <c r="AB18" s="215"/>
      <c r="AC18" s="215"/>
      <c r="AD18" s="143">
        <v>1960.02061</v>
      </c>
      <c r="AE18" s="152">
        <v>1941.90434</v>
      </c>
      <c r="AF18" s="143">
        <v>1610.20408</v>
      </c>
      <c r="AG18" s="143">
        <v>1555.2878599999999</v>
      </c>
      <c r="AI18" s="133">
        <f t="shared" si="5"/>
        <v>-54.916220000000067</v>
      </c>
      <c r="AJ18" s="131">
        <f t="shared" si="4"/>
        <v>-3.4105130326088862E-2</v>
      </c>
    </row>
    <row r="19" spans="1:36" ht="14.5">
      <c r="A19" s="197" t="s">
        <v>49</v>
      </c>
      <c r="B19" s="190"/>
      <c r="C19" s="190"/>
      <c r="D19" s="17">
        <v>502.58037999999999</v>
      </c>
      <c r="E19" s="129">
        <v>582.38475000000005</v>
      </c>
      <c r="F19" s="17">
        <v>582.38475000000005</v>
      </c>
      <c r="G19" s="129">
        <v>566.78956000000005</v>
      </c>
      <c r="H19" s="17">
        <v>662.0299</v>
      </c>
      <c r="J19" s="133">
        <f t="shared" si="0"/>
        <v>95.240339999999946</v>
      </c>
      <c r="K19" s="131">
        <f t="shared" si="1"/>
        <v>0.16803474644098948</v>
      </c>
      <c r="N19" s="197" t="s">
        <v>49</v>
      </c>
      <c r="O19" s="190"/>
      <c r="P19" s="190"/>
      <c r="Q19" s="17">
        <v>264.64643000000001</v>
      </c>
      <c r="R19" s="129">
        <v>522.31894</v>
      </c>
      <c r="S19" s="17">
        <v>741.15269999999998</v>
      </c>
      <c r="T19" s="129">
        <v>254.13463999999999</v>
      </c>
      <c r="U19" s="17">
        <v>502.58037999999999</v>
      </c>
      <c r="V19" s="17">
        <v>662.0299</v>
      </c>
      <c r="X19" s="133">
        <f t="shared" si="2"/>
        <v>248.44574</v>
      </c>
      <c r="Y19" s="131">
        <f t="shared" si="3"/>
        <v>0.97761462191852333</v>
      </c>
      <c r="AA19" s="220" t="s">
        <v>49</v>
      </c>
      <c r="AB19" s="215"/>
      <c r="AC19" s="215"/>
      <c r="AD19" s="143">
        <v>721.10379999999998</v>
      </c>
      <c r="AE19" s="152">
        <v>667.78411000000006</v>
      </c>
      <c r="AF19" s="143">
        <v>661.77683000000002</v>
      </c>
      <c r="AG19" s="143">
        <v>756.59869000000003</v>
      </c>
      <c r="AI19" s="133">
        <f t="shared" si="5"/>
        <v>94.821860000000015</v>
      </c>
      <c r="AJ19" s="131">
        <f t="shared" si="4"/>
        <v>0.14328374113672138</v>
      </c>
    </row>
    <row r="20" spans="1:36" ht="14.5">
      <c r="A20" s="197" t="s">
        <v>50</v>
      </c>
      <c r="B20" s="190"/>
      <c r="C20" s="190"/>
      <c r="D20" s="17">
        <v>0</v>
      </c>
      <c r="E20" s="129">
        <v>0</v>
      </c>
      <c r="F20" s="17">
        <v>0</v>
      </c>
      <c r="G20" s="129">
        <v>0</v>
      </c>
      <c r="H20" s="17">
        <v>0</v>
      </c>
      <c r="J20" s="133">
        <f t="shared" si="0"/>
        <v>0</v>
      </c>
      <c r="K20" s="131" t="e">
        <f t="shared" si="1"/>
        <v>#DIV/0!</v>
      </c>
      <c r="N20" s="197" t="s">
        <v>50</v>
      </c>
      <c r="O20" s="190"/>
      <c r="P20" s="190"/>
      <c r="Q20" s="17">
        <v>0</v>
      </c>
      <c r="R20" s="129">
        <v>0</v>
      </c>
      <c r="S20" s="17">
        <v>0</v>
      </c>
      <c r="T20" s="129">
        <v>0</v>
      </c>
      <c r="U20" s="17">
        <v>0</v>
      </c>
      <c r="V20" s="17">
        <v>0</v>
      </c>
      <c r="X20" s="133">
        <f t="shared" si="2"/>
        <v>0</v>
      </c>
      <c r="Y20" s="131" t="e">
        <f t="shared" si="3"/>
        <v>#DIV/0!</v>
      </c>
      <c r="AA20" s="220" t="s">
        <v>50</v>
      </c>
      <c r="AB20" s="215"/>
      <c r="AC20" s="215"/>
      <c r="AD20" s="143">
        <v>0</v>
      </c>
      <c r="AE20" s="152">
        <v>0</v>
      </c>
      <c r="AF20" s="143">
        <v>0</v>
      </c>
      <c r="AG20" s="143">
        <v>0</v>
      </c>
      <c r="AI20" s="133">
        <f t="shared" si="5"/>
        <v>0</v>
      </c>
      <c r="AJ20" s="131" t="e">
        <f t="shared" si="4"/>
        <v>#DIV/0!</v>
      </c>
    </row>
    <row r="21" spans="1:36" ht="14.5">
      <c r="A21" s="197" t="s">
        <v>51</v>
      </c>
      <c r="B21" s="190"/>
      <c r="C21" s="190"/>
      <c r="D21" s="17">
        <v>0</v>
      </c>
      <c r="E21" s="129">
        <v>0</v>
      </c>
      <c r="F21" s="17">
        <v>0</v>
      </c>
      <c r="G21" s="129">
        <v>0</v>
      </c>
      <c r="H21" s="17">
        <v>0</v>
      </c>
      <c r="J21" s="133">
        <f t="shared" si="0"/>
        <v>0</v>
      </c>
      <c r="K21" s="131" t="e">
        <f t="shared" si="1"/>
        <v>#DIV/0!</v>
      </c>
      <c r="N21" s="197" t="s">
        <v>51</v>
      </c>
      <c r="O21" s="190"/>
      <c r="P21" s="190"/>
      <c r="Q21" s="17">
        <v>0</v>
      </c>
      <c r="R21" s="129">
        <v>0</v>
      </c>
      <c r="S21" s="17">
        <v>0</v>
      </c>
      <c r="T21" s="129">
        <v>0</v>
      </c>
      <c r="U21" s="17">
        <v>0</v>
      </c>
      <c r="V21" s="17">
        <v>0</v>
      </c>
      <c r="X21" s="133">
        <f t="shared" si="2"/>
        <v>0</v>
      </c>
      <c r="Y21" s="131" t="e">
        <f t="shared" si="3"/>
        <v>#DIV/0!</v>
      </c>
      <c r="AA21" s="220" t="s">
        <v>51</v>
      </c>
      <c r="AB21" s="215"/>
      <c r="AC21" s="215"/>
      <c r="AD21" s="143">
        <v>0</v>
      </c>
      <c r="AE21" s="152">
        <v>0</v>
      </c>
      <c r="AF21" s="143">
        <v>0</v>
      </c>
      <c r="AG21" s="143">
        <v>0</v>
      </c>
      <c r="AI21" s="133">
        <f t="shared" si="5"/>
        <v>0</v>
      </c>
      <c r="AJ21" s="131" t="e">
        <f t="shared" si="4"/>
        <v>#DIV/0!</v>
      </c>
    </row>
    <row r="22" spans="1:36" ht="14.5">
      <c r="A22" s="197" t="s">
        <v>52</v>
      </c>
      <c r="B22" s="190"/>
      <c r="C22" s="190"/>
      <c r="D22" s="17">
        <v>80.651290000000003</v>
      </c>
      <c r="E22" s="129">
        <v>94.295460000000006</v>
      </c>
      <c r="F22" s="17">
        <v>94.295460000000006</v>
      </c>
      <c r="G22" s="129">
        <v>88.902869999999993</v>
      </c>
      <c r="H22" s="17">
        <v>104.1828</v>
      </c>
      <c r="J22" s="133">
        <f t="shared" si="0"/>
        <v>15.279930000000007</v>
      </c>
      <c r="K22" s="131">
        <f t="shared" si="1"/>
        <v>0.17187217915462139</v>
      </c>
      <c r="N22" s="197" t="s">
        <v>52</v>
      </c>
      <c r="O22" s="190"/>
      <c r="P22" s="190"/>
      <c r="Q22" s="17">
        <v>43.695419999999999</v>
      </c>
      <c r="R22" s="129">
        <v>95.126239999999996</v>
      </c>
      <c r="S22" s="17">
        <v>122.48201</v>
      </c>
      <c r="T22" s="129">
        <v>41.787219999999998</v>
      </c>
      <c r="U22" s="17">
        <v>80.651290000000003</v>
      </c>
      <c r="V22" s="17">
        <v>104.1828</v>
      </c>
      <c r="X22" s="133">
        <f t="shared" si="2"/>
        <v>38.864070000000005</v>
      </c>
      <c r="Y22" s="131">
        <f t="shared" si="3"/>
        <v>0.9300467942112447</v>
      </c>
      <c r="AA22" s="220" t="s">
        <v>52</v>
      </c>
      <c r="AB22" s="215"/>
      <c r="AC22" s="215"/>
      <c r="AD22" s="143">
        <v>166.35490999999999</v>
      </c>
      <c r="AE22" s="152">
        <v>122.12111</v>
      </c>
      <c r="AF22" s="143">
        <v>107.58513000000001</v>
      </c>
      <c r="AG22" s="143">
        <v>118.06856999999999</v>
      </c>
      <c r="AI22" s="133">
        <f t="shared" si="5"/>
        <v>10.483439999999987</v>
      </c>
      <c r="AJ22" s="131">
        <f t="shared" si="4"/>
        <v>9.7443206138245975E-2</v>
      </c>
    </row>
    <row r="23" spans="1:36" ht="14.5">
      <c r="A23" s="198" t="s">
        <v>53</v>
      </c>
      <c r="B23" s="195"/>
      <c r="C23" s="195"/>
      <c r="D23" s="15">
        <v>1792.33663</v>
      </c>
      <c r="E23" s="124">
        <v>2088.3924999999999</v>
      </c>
      <c r="F23" s="15">
        <v>2088.3924999999999</v>
      </c>
      <c r="G23" s="124">
        <v>1812.9778200000001</v>
      </c>
      <c r="H23" s="15">
        <v>2124.87147</v>
      </c>
      <c r="J23" s="134">
        <f t="shared" si="0"/>
        <v>311.89364999999998</v>
      </c>
      <c r="K23" s="132">
        <f t="shared" si="1"/>
        <v>0.17203390276445862</v>
      </c>
      <c r="N23" s="198" t="s">
        <v>53</v>
      </c>
      <c r="O23" s="195"/>
      <c r="P23" s="195"/>
      <c r="Q23" s="15">
        <v>1045.1599200000001</v>
      </c>
      <c r="R23" s="124">
        <v>2092.0930600000002</v>
      </c>
      <c r="S23" s="15">
        <v>2669.2992300000001</v>
      </c>
      <c r="T23" s="124">
        <v>910.52143000000001</v>
      </c>
      <c r="U23" s="15">
        <v>1792.33663</v>
      </c>
      <c r="V23" s="15">
        <v>2124.87147</v>
      </c>
      <c r="X23" s="134">
        <f t="shared" si="2"/>
        <v>881.8152</v>
      </c>
      <c r="Y23" s="132">
        <f t="shared" si="3"/>
        <v>0.9684727574176919</v>
      </c>
      <c r="AA23" s="216" t="s">
        <v>53</v>
      </c>
      <c r="AB23" s="217"/>
      <c r="AC23" s="217"/>
      <c r="AD23" s="142">
        <v>2847.4793199999999</v>
      </c>
      <c r="AE23" s="148">
        <v>2731.8095699999999</v>
      </c>
      <c r="AF23" s="142">
        <v>2379.5660400000002</v>
      </c>
      <c r="AG23" s="142">
        <v>2429.9551200000001</v>
      </c>
      <c r="AI23" s="134">
        <f t="shared" si="5"/>
        <v>50.389079999999922</v>
      </c>
      <c r="AJ23" s="132">
        <f t="shared" si="4"/>
        <v>2.1175743456147034E-2</v>
      </c>
    </row>
    <row r="24" spans="1:36" ht="14.5">
      <c r="A24" s="191" t="s">
        <v>54</v>
      </c>
      <c r="B24" s="190"/>
      <c r="C24" s="190"/>
      <c r="D24" s="12">
        <v>33.276510000000002</v>
      </c>
      <c r="E24" s="126">
        <v>33.64669</v>
      </c>
      <c r="F24" s="12">
        <v>33.64669</v>
      </c>
      <c r="G24" s="126">
        <v>36.597230000000003</v>
      </c>
      <c r="H24" s="12">
        <v>37.982889999999998</v>
      </c>
      <c r="J24" s="133">
        <f t="shared" si="0"/>
        <v>1.3856599999999943</v>
      </c>
      <c r="K24" s="131">
        <f t="shared" si="1"/>
        <v>3.7862428385973423E-2</v>
      </c>
      <c r="N24" s="191" t="s">
        <v>54</v>
      </c>
      <c r="O24" s="190"/>
      <c r="P24" s="190"/>
      <c r="Q24" s="12">
        <v>0</v>
      </c>
      <c r="R24" s="126">
        <v>42.668880000000001</v>
      </c>
      <c r="S24" s="12">
        <v>46.648879999999998</v>
      </c>
      <c r="T24" s="126">
        <v>33.276510000000002</v>
      </c>
      <c r="U24" s="12">
        <v>33.276510000000002</v>
      </c>
      <c r="V24" s="12">
        <v>37.982889999999998</v>
      </c>
      <c r="X24" s="133">
        <f t="shared" si="2"/>
        <v>0</v>
      </c>
      <c r="Y24" s="131">
        <f t="shared" si="3"/>
        <v>0</v>
      </c>
      <c r="AA24" s="214" t="s">
        <v>54</v>
      </c>
      <c r="AB24" s="215"/>
      <c r="AC24" s="215"/>
      <c r="AD24" s="141">
        <v>22.842610000000001</v>
      </c>
      <c r="AE24" s="147">
        <v>42.668880000000001</v>
      </c>
      <c r="AF24" s="141">
        <v>46.648879999999998</v>
      </c>
      <c r="AG24" s="141">
        <v>37.982889999999998</v>
      </c>
      <c r="AI24" s="133">
        <f t="shared" si="5"/>
        <v>-8.6659900000000007</v>
      </c>
      <c r="AJ24" s="131">
        <f t="shared" si="4"/>
        <v>-0.1857705908480547</v>
      </c>
    </row>
    <row r="25" spans="1:36" ht="14.5">
      <c r="A25" s="191" t="s">
        <v>55</v>
      </c>
      <c r="B25" s="190"/>
      <c r="C25" s="190"/>
      <c r="D25" s="12">
        <v>305.54525000000001</v>
      </c>
      <c r="E25" s="126">
        <v>353.01483000000002</v>
      </c>
      <c r="F25" s="12">
        <v>353.01483000000002</v>
      </c>
      <c r="G25" s="126">
        <v>418.19218000000001</v>
      </c>
      <c r="H25" s="12">
        <v>483.23273</v>
      </c>
      <c r="J25" s="133">
        <f t="shared" si="0"/>
        <v>65.040549999999996</v>
      </c>
      <c r="K25" s="131">
        <f t="shared" si="1"/>
        <v>0.15552789628921326</v>
      </c>
      <c r="N25" s="191" t="s">
        <v>55</v>
      </c>
      <c r="O25" s="190"/>
      <c r="P25" s="190"/>
      <c r="Q25" s="12">
        <v>126.96646</v>
      </c>
      <c r="R25" s="126">
        <v>249.08695</v>
      </c>
      <c r="S25" s="12">
        <v>458.01483000000002</v>
      </c>
      <c r="T25" s="126">
        <v>182.06323</v>
      </c>
      <c r="U25" s="12">
        <v>305.54525000000001</v>
      </c>
      <c r="V25" s="12">
        <v>483.23273</v>
      </c>
      <c r="X25" s="133">
        <f t="shared" si="2"/>
        <v>123.48202000000001</v>
      </c>
      <c r="Y25" s="131">
        <f t="shared" si="3"/>
        <v>0.67823700590174085</v>
      </c>
      <c r="AA25" s="214" t="s">
        <v>55</v>
      </c>
      <c r="AB25" s="215"/>
      <c r="AC25" s="215"/>
      <c r="AD25" s="141">
        <v>247.38441</v>
      </c>
      <c r="AE25" s="147">
        <v>402.57171</v>
      </c>
      <c r="AF25" s="141">
        <v>418.01483000000002</v>
      </c>
      <c r="AG25" s="141">
        <v>536.53549999999996</v>
      </c>
      <c r="AI25" s="133">
        <f t="shared" si="5"/>
        <v>118.52066999999994</v>
      </c>
      <c r="AJ25" s="131">
        <f t="shared" si="4"/>
        <v>0.28353221343845614</v>
      </c>
    </row>
    <row r="26" spans="1:36" ht="14.5">
      <c r="A26" s="194" t="s">
        <v>56</v>
      </c>
      <c r="B26" s="195"/>
      <c r="C26" s="195"/>
      <c r="D26" s="19">
        <v>1453.7674199999999</v>
      </c>
      <c r="E26" s="125">
        <v>1710.75461</v>
      </c>
      <c r="F26" s="19">
        <v>1710.75461</v>
      </c>
      <c r="G26" s="125">
        <v>1557.0936999999999</v>
      </c>
      <c r="H26" s="19">
        <v>1826.1126300000001</v>
      </c>
      <c r="J26" s="134">
        <f t="shared" si="0"/>
        <v>269.01893000000018</v>
      </c>
      <c r="K26" s="132">
        <f t="shared" si="1"/>
        <v>0.17276990459854802</v>
      </c>
      <c r="N26" s="194" t="s">
        <v>56</v>
      </c>
      <c r="O26" s="195"/>
      <c r="P26" s="195"/>
      <c r="Q26" s="19">
        <v>641.81047000000001</v>
      </c>
      <c r="R26" s="125">
        <v>1290.91453</v>
      </c>
      <c r="S26" s="19">
        <v>2210.9870099999998</v>
      </c>
      <c r="T26" s="125">
        <v>725.33469000000002</v>
      </c>
      <c r="U26" s="19">
        <v>1453.7674199999999</v>
      </c>
      <c r="V26" s="19">
        <v>1826.1126300000001</v>
      </c>
      <c r="X26" s="134">
        <f t="shared" si="2"/>
        <v>728.43272999999988</v>
      </c>
      <c r="Y26" s="132">
        <f t="shared" si="3"/>
        <v>1.0042711868640941</v>
      </c>
      <c r="AA26" s="218" t="s">
        <v>56</v>
      </c>
      <c r="AB26" s="217"/>
      <c r="AC26" s="217"/>
      <c r="AD26" s="144">
        <v>1674.85816</v>
      </c>
      <c r="AE26" s="149">
        <v>1695.65173</v>
      </c>
      <c r="AF26" s="144">
        <v>1967.1004700000001</v>
      </c>
      <c r="AG26" s="144">
        <v>2114.3900600000002</v>
      </c>
      <c r="AI26" s="134">
        <f t="shared" si="5"/>
        <v>147.28959000000009</v>
      </c>
      <c r="AJ26" s="132">
        <f t="shared" si="4"/>
        <v>7.4876495759263362E-2</v>
      </c>
    </row>
    <row r="27" spans="1:36" ht="14.5">
      <c r="A27" s="191" t="s">
        <v>57</v>
      </c>
      <c r="B27" s="190"/>
      <c r="C27" s="190"/>
      <c r="D27" s="12">
        <v>90.811800000000005</v>
      </c>
      <c r="E27" s="126">
        <v>97.263639999999995</v>
      </c>
      <c r="F27" s="12">
        <v>97.263639999999995</v>
      </c>
      <c r="G27" s="126">
        <v>226.81016</v>
      </c>
      <c r="H27" s="12">
        <v>244.16109</v>
      </c>
      <c r="J27" s="133">
        <f t="shared" si="0"/>
        <v>17.350930000000005</v>
      </c>
      <c r="K27" s="131">
        <f t="shared" si="1"/>
        <v>7.6499791720088695E-2</v>
      </c>
      <c r="N27" s="191" t="s">
        <v>57</v>
      </c>
      <c r="O27" s="190"/>
      <c r="P27" s="190"/>
      <c r="Q27" s="12">
        <v>82.513620000000003</v>
      </c>
      <c r="R27" s="126">
        <v>172.83642</v>
      </c>
      <c r="S27" s="12">
        <v>125.04769</v>
      </c>
      <c r="T27" s="126">
        <v>49.825510000000001</v>
      </c>
      <c r="U27" s="12">
        <v>90.811800000000005</v>
      </c>
      <c r="V27" s="12">
        <v>244.16109</v>
      </c>
      <c r="X27" s="133">
        <f t="shared" si="2"/>
        <v>40.986290000000004</v>
      </c>
      <c r="Y27" s="131">
        <f t="shared" si="3"/>
        <v>0.82259649725612438</v>
      </c>
      <c r="AA27" s="214" t="s">
        <v>57</v>
      </c>
      <c r="AB27" s="215"/>
      <c r="AC27" s="215"/>
      <c r="AD27" s="141">
        <v>324.93660999999997</v>
      </c>
      <c r="AE27" s="147">
        <v>215.90259</v>
      </c>
      <c r="AF27" s="141">
        <v>106.84513</v>
      </c>
      <c r="AG27" s="141">
        <v>259.24835999999999</v>
      </c>
      <c r="AI27" s="133">
        <f t="shared" si="5"/>
        <v>152.40323000000001</v>
      </c>
      <c r="AJ27" s="131">
        <f t="shared" si="4"/>
        <v>1.4263937907137181</v>
      </c>
    </row>
    <row r="28" spans="1:36" ht="14.5">
      <c r="A28" s="191" t="s">
        <v>58</v>
      </c>
      <c r="B28" s="190"/>
      <c r="C28" s="190"/>
      <c r="D28" s="12">
        <v>70.324280000000002</v>
      </c>
      <c r="E28" s="126">
        <v>74.849980000000002</v>
      </c>
      <c r="F28" s="12">
        <v>74.849980000000002</v>
      </c>
      <c r="G28" s="126">
        <v>172.36281</v>
      </c>
      <c r="H28" s="12">
        <v>184.82625999999999</v>
      </c>
      <c r="J28" s="133">
        <f t="shared" si="0"/>
        <v>12.463449999999995</v>
      </c>
      <c r="K28" s="131">
        <f t="shared" si="1"/>
        <v>7.2309392031842501E-2</v>
      </c>
      <c r="N28" s="191" t="s">
        <v>58</v>
      </c>
      <c r="O28" s="190"/>
      <c r="P28" s="190"/>
      <c r="Q28" s="12">
        <v>77.408519999999996</v>
      </c>
      <c r="R28" s="126">
        <v>187.5557</v>
      </c>
      <c r="S28" s="12">
        <v>93.264790000000005</v>
      </c>
      <c r="T28" s="126">
        <v>33.581949999999999</v>
      </c>
      <c r="U28" s="12">
        <v>70.324280000000002</v>
      </c>
      <c r="V28" s="12">
        <v>184.82625999999999</v>
      </c>
      <c r="X28" s="133">
        <f t="shared" si="2"/>
        <v>36.742330000000003</v>
      </c>
      <c r="Y28" s="131">
        <f t="shared" si="3"/>
        <v>1.0941094844105241</v>
      </c>
      <c r="AA28" s="214" t="s">
        <v>58</v>
      </c>
      <c r="AB28" s="215"/>
      <c r="AC28" s="215"/>
      <c r="AD28" s="141">
        <v>263.88082000000003</v>
      </c>
      <c r="AE28" s="147">
        <v>228.52839</v>
      </c>
      <c r="AF28" s="141">
        <v>82.568939999999998</v>
      </c>
      <c r="AG28" s="141">
        <v>194.48893000000001</v>
      </c>
      <c r="AI28" s="133">
        <f t="shared" si="5"/>
        <v>111.91999000000001</v>
      </c>
      <c r="AJ28" s="131">
        <f t="shared" si="4"/>
        <v>1.3554732566507455</v>
      </c>
    </row>
    <row r="29" spans="1:36" ht="14.5">
      <c r="A29" s="194" t="s">
        <v>59</v>
      </c>
      <c r="B29" s="195"/>
      <c r="C29" s="195"/>
      <c r="D29" s="20">
        <v>20.48752</v>
      </c>
      <c r="E29" s="128">
        <v>22.41366</v>
      </c>
      <c r="F29" s="20">
        <v>22.41366</v>
      </c>
      <c r="G29" s="128">
        <v>54.44735</v>
      </c>
      <c r="H29" s="20">
        <v>59.334829999999997</v>
      </c>
      <c r="J29" s="135">
        <f t="shared" si="0"/>
        <v>4.8874799999999965</v>
      </c>
      <c r="K29" s="136">
        <f t="shared" si="1"/>
        <v>8.9765250283071474E-2</v>
      </c>
      <c r="N29" s="194" t="s">
        <v>59</v>
      </c>
      <c r="O29" s="195"/>
      <c r="P29" s="195"/>
      <c r="Q29" s="20">
        <v>5.1051000000000002</v>
      </c>
      <c r="R29" s="128">
        <v>-14.719279999999999</v>
      </c>
      <c r="S29" s="20">
        <v>31.782889999999998</v>
      </c>
      <c r="T29" s="128">
        <v>16.243569999999998</v>
      </c>
      <c r="U29" s="20">
        <v>20.48752</v>
      </c>
      <c r="V29" s="20">
        <v>59.334829999999997</v>
      </c>
      <c r="X29" s="135">
        <f t="shared" si="2"/>
        <v>4.2439500000000017</v>
      </c>
      <c r="Y29" s="136">
        <f t="shared" si="3"/>
        <v>0.26126953619185933</v>
      </c>
      <c r="AA29" s="218" t="s">
        <v>59</v>
      </c>
      <c r="AB29" s="217"/>
      <c r="AC29" s="217"/>
      <c r="AD29" s="145">
        <v>61.055790000000002</v>
      </c>
      <c r="AE29" s="151">
        <v>-12.6258</v>
      </c>
      <c r="AF29" s="145">
        <v>24.27619</v>
      </c>
      <c r="AG29" s="145">
        <v>64.759429999999995</v>
      </c>
      <c r="AI29" s="135">
        <f t="shared" si="5"/>
        <v>40.483239999999995</v>
      </c>
      <c r="AJ29" s="136">
        <f t="shared" si="4"/>
        <v>1.6676109389488216</v>
      </c>
    </row>
    <row r="30" spans="1:36" ht="14.5">
      <c r="A30" s="191" t="s">
        <v>60</v>
      </c>
      <c r="B30" s="190"/>
      <c r="C30" s="190"/>
      <c r="D30" s="12">
        <v>203.11250999999999</v>
      </c>
      <c r="E30" s="126">
        <v>236.31512000000001</v>
      </c>
      <c r="F30" s="12">
        <v>236.31512000000001</v>
      </c>
      <c r="G30" s="126">
        <v>237.62576999999999</v>
      </c>
      <c r="H30" s="12">
        <v>270.20087999999998</v>
      </c>
      <c r="J30" s="133">
        <f t="shared" si="0"/>
        <v>32.575109999999995</v>
      </c>
      <c r="K30" s="131">
        <f t="shared" si="1"/>
        <v>0.13708576304665954</v>
      </c>
      <c r="N30" s="191" t="s">
        <v>60</v>
      </c>
      <c r="O30" s="190"/>
      <c r="P30" s="190"/>
      <c r="Q30" s="12">
        <v>98.461560000000006</v>
      </c>
      <c r="R30" s="126">
        <v>206.54118</v>
      </c>
      <c r="S30" s="12">
        <v>305.06707</v>
      </c>
      <c r="T30" s="126">
        <v>109.56929</v>
      </c>
      <c r="U30" s="12">
        <v>203.11250999999999</v>
      </c>
      <c r="V30" s="12">
        <v>270.20087999999998</v>
      </c>
      <c r="X30" s="133">
        <f t="shared" si="2"/>
        <v>93.543219999999991</v>
      </c>
      <c r="Y30" s="131">
        <f t="shared" si="3"/>
        <v>0.85373575022709369</v>
      </c>
      <c r="AA30" s="214" t="s">
        <v>60</v>
      </c>
      <c r="AB30" s="215"/>
      <c r="AC30" s="215"/>
      <c r="AD30" s="141">
        <v>358.75999000000002</v>
      </c>
      <c r="AE30" s="147">
        <v>336.21713</v>
      </c>
      <c r="AF30" s="141">
        <v>271.49101999999999</v>
      </c>
      <c r="AG30" s="141">
        <v>301.71685000000002</v>
      </c>
      <c r="AI30" s="133">
        <f t="shared" si="5"/>
        <v>30.22583000000003</v>
      </c>
      <c r="AJ30" s="131">
        <f t="shared" si="4"/>
        <v>0.11133270632671399</v>
      </c>
    </row>
    <row r="31" spans="1:36" ht="14.5">
      <c r="A31" s="191" t="s">
        <v>61</v>
      </c>
      <c r="B31" s="190"/>
      <c r="C31" s="190"/>
      <c r="D31" s="12">
        <v>286.71267</v>
      </c>
      <c r="E31" s="126">
        <v>332.42147999999997</v>
      </c>
      <c r="F31" s="12">
        <v>332.42147999999997</v>
      </c>
      <c r="G31" s="126">
        <v>330.63807000000003</v>
      </c>
      <c r="H31" s="12">
        <v>393.47402</v>
      </c>
      <c r="J31" s="133">
        <f t="shared" si="0"/>
        <v>62.835949999999968</v>
      </c>
      <c r="K31" s="131">
        <f t="shared" si="1"/>
        <v>0.19004450999850064</v>
      </c>
      <c r="N31" s="191" t="s">
        <v>61</v>
      </c>
      <c r="O31" s="190"/>
      <c r="P31" s="190"/>
      <c r="Q31" s="12">
        <v>95.628820000000005</v>
      </c>
      <c r="R31" s="126">
        <v>183.09890999999999</v>
      </c>
      <c r="S31" s="12">
        <v>424.75360000000001</v>
      </c>
      <c r="T31" s="126">
        <v>145.30573999999999</v>
      </c>
      <c r="U31" s="12">
        <v>286.71267</v>
      </c>
      <c r="V31" s="12">
        <v>393.47402</v>
      </c>
      <c r="X31" s="133">
        <f t="shared" si="2"/>
        <v>141.40693000000002</v>
      </c>
      <c r="Y31" s="131">
        <f t="shared" si="3"/>
        <v>0.97316823134447428</v>
      </c>
      <c r="AA31" s="214" t="s">
        <v>61</v>
      </c>
      <c r="AB31" s="215"/>
      <c r="AC31" s="215"/>
      <c r="AD31" s="141">
        <v>315.26681000000002</v>
      </c>
      <c r="AE31" s="147">
        <v>251.49941000000001</v>
      </c>
      <c r="AF31" s="141">
        <v>370.25686999999999</v>
      </c>
      <c r="AG31" s="141">
        <v>451.04633999999999</v>
      </c>
      <c r="AI31" s="133">
        <f t="shared" si="5"/>
        <v>80.789469999999994</v>
      </c>
      <c r="AJ31" s="131">
        <f t="shared" si="4"/>
        <v>0.21819843612895018</v>
      </c>
    </row>
    <row r="32" spans="1:36" ht="14.5">
      <c r="A32" s="194" t="s">
        <v>62</v>
      </c>
      <c r="B32" s="195"/>
      <c r="C32" s="195"/>
      <c r="D32" s="19">
        <v>1390.6547800000001</v>
      </c>
      <c r="E32" s="125">
        <v>1637.0618999999999</v>
      </c>
      <c r="F32" s="19">
        <v>1637.0618999999999</v>
      </c>
      <c r="G32" s="125">
        <v>1518.52874</v>
      </c>
      <c r="H32" s="19">
        <v>1762.1743200000001</v>
      </c>
      <c r="J32" s="134">
        <f t="shared" si="0"/>
        <v>243.64558000000011</v>
      </c>
      <c r="K32" s="132">
        <f t="shared" si="1"/>
        <v>0.16044844827895721</v>
      </c>
      <c r="N32" s="194" t="s">
        <v>62</v>
      </c>
      <c r="O32" s="195"/>
      <c r="P32" s="195"/>
      <c r="Q32" s="19">
        <v>649.74830999999995</v>
      </c>
      <c r="R32" s="125">
        <v>1299.63751</v>
      </c>
      <c r="S32" s="19">
        <v>2123.0833600000001</v>
      </c>
      <c r="T32" s="125">
        <v>705.84180000000003</v>
      </c>
      <c r="U32" s="19">
        <v>1390.6547800000001</v>
      </c>
      <c r="V32" s="19">
        <v>1762.1743200000001</v>
      </c>
      <c r="X32" s="134">
        <f t="shared" si="2"/>
        <v>684.81298000000004</v>
      </c>
      <c r="Y32" s="132">
        <f t="shared" si="3"/>
        <v>0.97020746008524861</v>
      </c>
      <c r="AA32" s="218" t="s">
        <v>62</v>
      </c>
      <c r="AB32" s="217"/>
      <c r="AC32" s="217"/>
      <c r="AD32" s="144">
        <v>1779.4071300000001</v>
      </c>
      <c r="AE32" s="149">
        <v>1767.7436600000001</v>
      </c>
      <c r="AF32" s="144">
        <v>1892.6108200000001</v>
      </c>
      <c r="AG32" s="144">
        <v>2029.82</v>
      </c>
      <c r="AI32" s="134">
        <f t="shared" si="5"/>
        <v>137.20917999999983</v>
      </c>
      <c r="AJ32" s="132">
        <f t="shared" si="4"/>
        <v>7.249730295846013E-2</v>
      </c>
    </row>
    <row r="33" spans="1:36" ht="14.5">
      <c r="A33" s="196" t="s">
        <v>63</v>
      </c>
      <c r="B33" s="190"/>
      <c r="C33" s="190"/>
      <c r="D33" s="21" t="s">
        <v>35</v>
      </c>
      <c r="E33" s="127" t="s">
        <v>35</v>
      </c>
      <c r="F33" s="21" t="s">
        <v>35</v>
      </c>
      <c r="G33" s="127" t="s">
        <v>35</v>
      </c>
      <c r="H33" s="21" t="s">
        <v>35</v>
      </c>
      <c r="J33" s="137"/>
      <c r="K33" s="138"/>
      <c r="N33" s="196" t="s">
        <v>63</v>
      </c>
      <c r="O33" s="190"/>
      <c r="P33" s="190"/>
      <c r="Q33" s="21" t="s">
        <v>35</v>
      </c>
      <c r="R33" s="127" t="s">
        <v>35</v>
      </c>
      <c r="S33" s="21" t="s">
        <v>35</v>
      </c>
      <c r="T33" s="127" t="s">
        <v>35</v>
      </c>
      <c r="U33" s="21" t="s">
        <v>35</v>
      </c>
      <c r="V33" s="21" t="s">
        <v>35</v>
      </c>
      <c r="X33" s="137"/>
      <c r="Y33" s="138"/>
      <c r="AA33" s="219" t="s">
        <v>63</v>
      </c>
      <c r="AB33" s="215"/>
      <c r="AC33" s="215"/>
      <c r="AD33" s="146" t="s">
        <v>35</v>
      </c>
      <c r="AE33" s="150" t="s">
        <v>35</v>
      </c>
      <c r="AF33" s="146" t="s">
        <v>35</v>
      </c>
      <c r="AG33" s="146" t="s">
        <v>35</v>
      </c>
      <c r="AI33" s="137"/>
      <c r="AJ33" s="138"/>
    </row>
    <row r="34" spans="1:36" ht="14.5">
      <c r="A34" s="191" t="s">
        <v>64</v>
      </c>
      <c r="B34" s="190"/>
      <c r="C34" s="190"/>
      <c r="D34" s="12">
        <v>552.65390000000002</v>
      </c>
      <c r="E34" s="126">
        <v>644.34222999999997</v>
      </c>
      <c r="F34" s="12">
        <v>644.34222999999997</v>
      </c>
      <c r="G34" s="126">
        <v>614.03580999999997</v>
      </c>
      <c r="H34" s="12">
        <v>719.74044000000004</v>
      </c>
      <c r="J34" s="133">
        <f t="shared" si="0"/>
        <v>105.70463000000007</v>
      </c>
      <c r="K34" s="131">
        <f t="shared" si="1"/>
        <v>0.17214733779126012</v>
      </c>
      <c r="N34" s="191" t="s">
        <v>64</v>
      </c>
      <c r="O34" s="190"/>
      <c r="P34" s="190"/>
      <c r="Q34" s="12">
        <v>291.15262999999999</v>
      </c>
      <c r="R34" s="126">
        <v>587.43766000000005</v>
      </c>
      <c r="S34" s="12">
        <v>828.48128999999994</v>
      </c>
      <c r="T34" s="126">
        <v>279.81885</v>
      </c>
      <c r="U34" s="12">
        <v>552.65390000000002</v>
      </c>
      <c r="V34" s="12">
        <v>719.74044000000004</v>
      </c>
      <c r="X34" s="133">
        <f t="shared" si="2"/>
        <v>272.83505000000002</v>
      </c>
      <c r="Y34" s="131">
        <f t="shared" si="3"/>
        <v>0.97504171002060813</v>
      </c>
      <c r="AA34" s="214" t="s">
        <v>64</v>
      </c>
      <c r="AB34" s="215"/>
      <c r="AC34" s="215"/>
      <c r="AD34" s="141">
        <v>796.52309000000002</v>
      </c>
      <c r="AE34" s="147">
        <v>776.07298000000003</v>
      </c>
      <c r="AF34" s="141">
        <v>734.68182999999999</v>
      </c>
      <c r="AG34" s="141">
        <v>822.54070000000002</v>
      </c>
      <c r="AI34" s="133">
        <f t="shared" si="5"/>
        <v>87.858870000000024</v>
      </c>
      <c r="AJ34" s="131">
        <f t="shared" si="4"/>
        <v>0.11958764517151588</v>
      </c>
    </row>
    <row r="35" spans="1:36" ht="14.5">
      <c r="A35" s="191" t="s">
        <v>65</v>
      </c>
      <c r="B35" s="190"/>
      <c r="C35" s="190"/>
      <c r="D35" s="12">
        <v>484.57342999999997</v>
      </c>
      <c r="E35" s="126">
        <v>566.67647999999997</v>
      </c>
      <c r="F35" s="12">
        <v>566.67647999999997</v>
      </c>
      <c r="G35" s="126">
        <v>499.09073000000001</v>
      </c>
      <c r="H35" s="12">
        <v>576.63265000000001</v>
      </c>
      <c r="J35" s="133">
        <f t="shared" si="0"/>
        <v>77.541920000000005</v>
      </c>
      <c r="K35" s="131">
        <f t="shared" si="1"/>
        <v>0.15536637997664271</v>
      </c>
      <c r="N35" s="191" t="s">
        <v>65</v>
      </c>
      <c r="O35" s="190"/>
      <c r="P35" s="190"/>
      <c r="Q35" s="12">
        <v>239.34793999999999</v>
      </c>
      <c r="R35" s="126">
        <v>514.60509999999999</v>
      </c>
      <c r="S35" s="12">
        <v>736.14620000000002</v>
      </c>
      <c r="T35" s="126">
        <v>242.26925</v>
      </c>
      <c r="U35" s="12">
        <v>484.57342999999997</v>
      </c>
      <c r="V35" s="12">
        <v>576.63265000000001</v>
      </c>
      <c r="X35" s="133">
        <f t="shared" si="2"/>
        <v>242.30417999999997</v>
      </c>
      <c r="Y35" s="131">
        <f t="shared" si="3"/>
        <v>1.0001441784295779</v>
      </c>
      <c r="AA35" s="214" t="s">
        <v>65</v>
      </c>
      <c r="AB35" s="215"/>
      <c r="AC35" s="215"/>
      <c r="AD35" s="141">
        <v>744.49348999999995</v>
      </c>
      <c r="AE35" s="147">
        <v>701.69163000000003</v>
      </c>
      <c r="AF35" s="141">
        <v>653.37274000000002</v>
      </c>
      <c r="AG35" s="141">
        <v>666.05034000000001</v>
      </c>
      <c r="AI35" s="133">
        <f t="shared" si="5"/>
        <v>12.677599999999984</v>
      </c>
      <c r="AJ35" s="131">
        <f t="shared" si="4"/>
        <v>1.9403319458966006E-2</v>
      </c>
    </row>
    <row r="36" spans="1:36" ht="14.5">
      <c r="A36" s="194" t="s">
        <v>66</v>
      </c>
      <c r="B36" s="195"/>
      <c r="C36" s="195"/>
      <c r="D36" s="19">
        <v>1037.2273299999999</v>
      </c>
      <c r="E36" s="125">
        <v>1211.01872</v>
      </c>
      <c r="F36" s="19">
        <v>1211.01872</v>
      </c>
      <c r="G36" s="125">
        <v>1113.12655</v>
      </c>
      <c r="H36" s="19">
        <v>1296.37309</v>
      </c>
      <c r="J36" s="134">
        <f t="shared" si="0"/>
        <v>183.2465400000001</v>
      </c>
      <c r="K36" s="132">
        <f t="shared" si="1"/>
        <v>0.16462327666158005</v>
      </c>
      <c r="N36" s="194" t="s">
        <v>66</v>
      </c>
      <c r="O36" s="195"/>
      <c r="P36" s="195"/>
      <c r="Q36" s="19">
        <v>530.50057000000004</v>
      </c>
      <c r="R36" s="125">
        <v>1102.04276</v>
      </c>
      <c r="S36" s="19">
        <v>1564.6275000000001</v>
      </c>
      <c r="T36" s="125">
        <v>522.08810000000005</v>
      </c>
      <c r="U36" s="19">
        <v>1037.2273299999999</v>
      </c>
      <c r="V36" s="19">
        <v>1296.37309</v>
      </c>
      <c r="X36" s="134">
        <f t="shared" si="2"/>
        <v>515.13922999999988</v>
      </c>
      <c r="Y36" s="132">
        <f t="shared" si="3"/>
        <v>0.98669023484733676</v>
      </c>
      <c r="AA36" s="218" t="s">
        <v>66</v>
      </c>
      <c r="AB36" s="217"/>
      <c r="AC36" s="217"/>
      <c r="AD36" s="144">
        <v>1541.01658</v>
      </c>
      <c r="AE36" s="149">
        <v>1477.7646</v>
      </c>
      <c r="AF36" s="144">
        <v>1388.05458</v>
      </c>
      <c r="AG36" s="144">
        <v>1488.59104</v>
      </c>
      <c r="AI36" s="134">
        <f t="shared" si="5"/>
        <v>100.53646000000003</v>
      </c>
      <c r="AJ36" s="132">
        <f t="shared" si="4"/>
        <v>7.242975993062184E-2</v>
      </c>
    </row>
    <row r="37" spans="1:36" ht="14.5">
      <c r="A37" s="194" t="s">
        <v>67</v>
      </c>
      <c r="B37" s="195"/>
      <c r="C37" s="195"/>
      <c r="D37" s="19">
        <v>353.42745000000002</v>
      </c>
      <c r="E37" s="125">
        <v>426.04318999999998</v>
      </c>
      <c r="F37" s="19">
        <v>426.04318999999998</v>
      </c>
      <c r="G37" s="125">
        <v>405.40219000000002</v>
      </c>
      <c r="H37" s="19">
        <v>465.80122999999998</v>
      </c>
      <c r="J37" s="134">
        <f t="shared" si="0"/>
        <v>60.399039999999957</v>
      </c>
      <c r="K37" s="132">
        <f t="shared" si="1"/>
        <v>0.14898548032017289</v>
      </c>
      <c r="N37" s="194" t="s">
        <v>67</v>
      </c>
      <c r="O37" s="195"/>
      <c r="P37" s="195"/>
      <c r="Q37" s="19">
        <v>119.24773</v>
      </c>
      <c r="R37" s="125">
        <v>197.59475</v>
      </c>
      <c r="S37" s="19">
        <v>558.45587</v>
      </c>
      <c r="T37" s="125">
        <v>183.75370000000001</v>
      </c>
      <c r="U37" s="19">
        <v>353.42745000000002</v>
      </c>
      <c r="V37" s="19">
        <v>465.80122999999998</v>
      </c>
      <c r="X37" s="134">
        <f t="shared" si="2"/>
        <v>169.67375000000001</v>
      </c>
      <c r="Y37" s="132">
        <f t="shared" si="3"/>
        <v>0.92337596467445282</v>
      </c>
      <c r="AA37" s="218" t="s">
        <v>67</v>
      </c>
      <c r="AB37" s="217"/>
      <c r="AC37" s="217"/>
      <c r="AD37" s="144">
        <v>238.39054999999999</v>
      </c>
      <c r="AE37" s="149">
        <v>289.97906</v>
      </c>
      <c r="AF37" s="144">
        <v>504.55624</v>
      </c>
      <c r="AG37" s="144">
        <v>541.22896000000003</v>
      </c>
      <c r="AI37" s="134">
        <f t="shared" si="5"/>
        <v>36.672720000000027</v>
      </c>
      <c r="AJ37" s="132">
        <f t="shared" si="4"/>
        <v>7.2683116554063565E-2</v>
      </c>
    </row>
    <row r="38" spans="1:36" ht="14.5">
      <c r="A38" s="191" t="s">
        <v>68</v>
      </c>
      <c r="B38" s="190"/>
      <c r="C38" s="190"/>
      <c r="D38" s="12">
        <v>15.317460000000001</v>
      </c>
      <c r="E38" s="126">
        <v>18.499220000000001</v>
      </c>
      <c r="F38" s="12">
        <v>18.499220000000001</v>
      </c>
      <c r="G38" s="126">
        <v>17.601410000000001</v>
      </c>
      <c r="H38" s="12">
        <v>20.164680000000001</v>
      </c>
      <c r="J38" s="133">
        <f t="shared" si="0"/>
        <v>2.5632699999999993</v>
      </c>
      <c r="K38" s="131">
        <f t="shared" si="1"/>
        <v>0.14562867406645252</v>
      </c>
      <c r="N38" s="191" t="s">
        <v>68</v>
      </c>
      <c r="O38" s="190"/>
      <c r="P38" s="190"/>
      <c r="Q38" s="12">
        <v>5.8496800000000002</v>
      </c>
      <c r="R38" s="126">
        <v>7.3834900000000001</v>
      </c>
      <c r="S38" s="12">
        <v>24.197870000000002</v>
      </c>
      <c r="T38" s="126">
        <v>7.9851900000000002</v>
      </c>
      <c r="U38" s="12">
        <v>15.317460000000001</v>
      </c>
      <c r="V38" s="12">
        <v>20.164680000000001</v>
      </c>
      <c r="X38" s="133">
        <f t="shared" si="2"/>
        <v>7.3322700000000003</v>
      </c>
      <c r="Y38" s="131">
        <f t="shared" si="3"/>
        <v>0.91823363000755154</v>
      </c>
      <c r="AA38" s="214" t="s">
        <v>68</v>
      </c>
      <c r="AB38" s="215"/>
      <c r="AC38" s="215"/>
      <c r="AD38" s="141">
        <v>9.1945700000000006</v>
      </c>
      <c r="AE38" s="147">
        <v>12.452059999999999</v>
      </c>
      <c r="AF38" s="141">
        <v>21.893609999999999</v>
      </c>
      <c r="AG38" s="141">
        <v>23.592189999999999</v>
      </c>
      <c r="AI38" s="133">
        <f t="shared" si="5"/>
        <v>1.6985799999999998</v>
      </c>
      <c r="AJ38" s="131">
        <f t="shared" si="4"/>
        <v>7.7583367932469782E-2</v>
      </c>
    </row>
    <row r="39" spans="1:36" ht="14.5">
      <c r="A39" s="198" t="s">
        <v>69</v>
      </c>
      <c r="B39" s="195"/>
      <c r="C39" s="195"/>
      <c r="D39" s="15">
        <v>338.10998999999998</v>
      </c>
      <c r="E39" s="124">
        <v>407.54397</v>
      </c>
      <c r="F39" s="15">
        <v>407.54397</v>
      </c>
      <c r="G39" s="124">
        <v>387.80079000000001</v>
      </c>
      <c r="H39" s="15">
        <v>445.63655</v>
      </c>
      <c r="J39" s="134">
        <f t="shared" si="0"/>
        <v>57.835759999999993</v>
      </c>
      <c r="K39" s="132">
        <f t="shared" si="1"/>
        <v>0.14913780861560388</v>
      </c>
      <c r="N39" s="198" t="s">
        <v>69</v>
      </c>
      <c r="O39" s="195"/>
      <c r="P39" s="195"/>
      <c r="Q39" s="15">
        <v>113.39806</v>
      </c>
      <c r="R39" s="124">
        <v>190.21126000000001</v>
      </c>
      <c r="S39" s="15">
        <v>534.25800000000004</v>
      </c>
      <c r="T39" s="124">
        <v>175.76852</v>
      </c>
      <c r="U39" s="15">
        <v>338.10998999999998</v>
      </c>
      <c r="V39" s="15">
        <v>445.63655</v>
      </c>
      <c r="X39" s="134">
        <f t="shared" si="2"/>
        <v>162.34146999999999</v>
      </c>
      <c r="Y39" s="132">
        <f t="shared" si="3"/>
        <v>0.92360947227637791</v>
      </c>
      <c r="AA39" s="216" t="s">
        <v>69</v>
      </c>
      <c r="AB39" s="217"/>
      <c r="AC39" s="217"/>
      <c r="AD39" s="142">
        <v>229.19597999999999</v>
      </c>
      <c r="AE39" s="148">
        <v>277.52699000000001</v>
      </c>
      <c r="AF39" s="142">
        <v>482.66262999999998</v>
      </c>
      <c r="AG39" s="142">
        <v>517.63676999999996</v>
      </c>
      <c r="AI39" s="134">
        <f t="shared" si="5"/>
        <v>34.974139999999977</v>
      </c>
      <c r="AJ39" s="132">
        <f t="shared" si="4"/>
        <v>7.2460840815457228E-2</v>
      </c>
    </row>
  </sheetData>
  <mergeCells count="97">
    <mergeCell ref="N39:P39"/>
    <mergeCell ref="N36:P36"/>
    <mergeCell ref="N37:P37"/>
    <mergeCell ref="N31:P31"/>
    <mergeCell ref="N34:P34"/>
    <mergeCell ref="N35:P35"/>
    <mergeCell ref="N32:P32"/>
    <mergeCell ref="N33:P33"/>
    <mergeCell ref="N38:P38"/>
    <mergeCell ref="N26:P26"/>
    <mergeCell ref="N27:P27"/>
    <mergeCell ref="N24:P24"/>
    <mergeCell ref="N25:P25"/>
    <mergeCell ref="N30:P30"/>
    <mergeCell ref="N28:P28"/>
    <mergeCell ref="N29:P29"/>
    <mergeCell ref="N16:P16"/>
    <mergeCell ref="N18:P18"/>
    <mergeCell ref="N19:P19"/>
    <mergeCell ref="N21:P21"/>
    <mergeCell ref="N22:P22"/>
    <mergeCell ref="A39:C39"/>
    <mergeCell ref="N11:P11"/>
    <mergeCell ref="N14:P14"/>
    <mergeCell ref="N17:P17"/>
    <mergeCell ref="N20:P20"/>
    <mergeCell ref="N23:P23"/>
    <mergeCell ref="A37:C37"/>
    <mergeCell ref="A38:C38"/>
    <mergeCell ref="A35:C35"/>
    <mergeCell ref="A36:C36"/>
    <mergeCell ref="A33:C33"/>
    <mergeCell ref="A34:C34"/>
    <mergeCell ref="A31:C31"/>
    <mergeCell ref="A32:C32"/>
    <mergeCell ref="N12:P12"/>
    <mergeCell ref="N13:P13"/>
    <mergeCell ref="A29:C29"/>
    <mergeCell ref="A30:C30"/>
    <mergeCell ref="A27:C27"/>
    <mergeCell ref="A28:C28"/>
    <mergeCell ref="A25:C25"/>
    <mergeCell ref="A26:C26"/>
    <mergeCell ref="A23:C23"/>
    <mergeCell ref="A24:C24"/>
    <mergeCell ref="A21:C21"/>
    <mergeCell ref="A22:C22"/>
    <mergeCell ref="A19:C19"/>
    <mergeCell ref="A20:C20"/>
    <mergeCell ref="A17:C17"/>
    <mergeCell ref="A18:C18"/>
    <mergeCell ref="A15:C15"/>
    <mergeCell ref="A16:C16"/>
    <mergeCell ref="A13:C13"/>
    <mergeCell ref="A14:C14"/>
    <mergeCell ref="AA2:AJ2"/>
    <mergeCell ref="AA3:AJ3"/>
    <mergeCell ref="AA4:AJ4"/>
    <mergeCell ref="A11:C11"/>
    <mergeCell ref="A12:C12"/>
    <mergeCell ref="B6:B9"/>
    <mergeCell ref="C2:K2"/>
    <mergeCell ref="C3:K3"/>
    <mergeCell ref="C4:K4"/>
    <mergeCell ref="N2:Y2"/>
    <mergeCell ref="N3:Y3"/>
    <mergeCell ref="AA14:AC14"/>
    <mergeCell ref="AA15:AC15"/>
    <mergeCell ref="AA12:AC12"/>
    <mergeCell ref="AA13:AC13"/>
    <mergeCell ref="N4:Y4"/>
    <mergeCell ref="AA11:AC11"/>
    <mergeCell ref="N15:P15"/>
    <mergeCell ref="AA20:AC20"/>
    <mergeCell ref="AA21:AC21"/>
    <mergeCell ref="AA18:AC18"/>
    <mergeCell ref="AA19:AC19"/>
    <mergeCell ref="AA16:AC16"/>
    <mergeCell ref="AA17:AC17"/>
    <mergeCell ref="AA26:AC26"/>
    <mergeCell ref="AA27:AC27"/>
    <mergeCell ref="AA24:AC24"/>
    <mergeCell ref="AA25:AC25"/>
    <mergeCell ref="AA22:AC22"/>
    <mergeCell ref="AA23:AC23"/>
    <mergeCell ref="AA32:AC32"/>
    <mergeCell ref="AA33:AC33"/>
    <mergeCell ref="AA30:AC30"/>
    <mergeCell ref="AA31:AC31"/>
    <mergeCell ref="AA28:AC28"/>
    <mergeCell ref="AA29:AC29"/>
    <mergeCell ref="AA38:AC38"/>
    <mergeCell ref="AA39:AC39"/>
    <mergeCell ref="AA36:AC36"/>
    <mergeCell ref="AA37:AC37"/>
    <mergeCell ref="AA34:AC34"/>
    <mergeCell ref="AA35:AC3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443E4-2403-4ED4-9911-7A2BEC07CD98}">
  <dimension ref="B1:L235"/>
  <sheetViews>
    <sheetView showGridLines="0" topLeftCell="A223" zoomScale="110" zoomScaleNormal="110" workbookViewId="0">
      <selection activeCell="F226" sqref="F226"/>
    </sheetView>
  </sheetViews>
  <sheetFormatPr baseColWidth="10" defaultRowHeight="14"/>
  <cols>
    <col min="1" max="1" width="3" customWidth="1"/>
    <col min="2" max="2" width="35.83203125" customWidth="1"/>
    <col min="3" max="3" width="20.58203125" bestFit="1" customWidth="1"/>
    <col min="4" max="5" width="18.5" bestFit="1" customWidth="1"/>
  </cols>
  <sheetData>
    <row r="1" spans="2:6" ht="27" customHeight="1">
      <c r="B1" s="89" t="s">
        <v>172</v>
      </c>
      <c r="F1" s="89" t="s">
        <v>173</v>
      </c>
    </row>
    <row r="2" spans="2:6">
      <c r="B2" t="s">
        <v>9</v>
      </c>
      <c r="C2" s="87">
        <v>8690.41</v>
      </c>
      <c r="D2" s="88">
        <f>+C2/$C$6</f>
        <v>0.72504914082810212</v>
      </c>
      <c r="E2" s="90"/>
      <c r="F2">
        <v>13000000</v>
      </c>
    </row>
    <row r="3" spans="2:6">
      <c r="B3" t="s">
        <v>170</v>
      </c>
      <c r="C3" s="87">
        <v>1847.95</v>
      </c>
      <c r="D3" s="88">
        <f t="shared" ref="D3:D6" si="0">+C3/$C$6</f>
        <v>0.15417621951016022</v>
      </c>
      <c r="F3">
        <v>12000000</v>
      </c>
    </row>
    <row r="4" spans="2:6">
      <c r="B4" t="s">
        <v>171</v>
      </c>
      <c r="C4" s="87">
        <v>1052.28</v>
      </c>
      <c r="D4" s="88">
        <f t="shared" si="0"/>
        <v>8.7792717479450944E-2</v>
      </c>
      <c r="F4">
        <v>11000000</v>
      </c>
    </row>
    <row r="5" spans="2:6">
      <c r="B5" t="s">
        <v>138</v>
      </c>
      <c r="C5" s="87">
        <v>395.32</v>
      </c>
      <c r="D5" s="88">
        <f t="shared" si="0"/>
        <v>3.2981922182286606E-2</v>
      </c>
      <c r="F5">
        <v>18000000</v>
      </c>
    </row>
    <row r="6" spans="2:6">
      <c r="B6" t="s">
        <v>139</v>
      </c>
      <c r="C6" s="87">
        <f>SUM(C2:C5)</f>
        <v>11985.960000000001</v>
      </c>
      <c r="D6" s="88">
        <f t="shared" si="0"/>
        <v>1</v>
      </c>
      <c r="F6">
        <v>10000000</v>
      </c>
    </row>
    <row r="17" spans="2:9">
      <c r="B17" s="89" t="s">
        <v>310</v>
      </c>
    </row>
    <row r="18" spans="2:9" ht="28">
      <c r="C18" s="119" t="s">
        <v>303</v>
      </c>
      <c r="D18" s="119" t="s">
        <v>304</v>
      </c>
      <c r="E18" s="119" t="s">
        <v>306</v>
      </c>
      <c r="F18" s="119" t="s">
        <v>309</v>
      </c>
      <c r="G18" s="121" t="s">
        <v>173</v>
      </c>
      <c r="I18" s="120" t="s">
        <v>311</v>
      </c>
    </row>
    <row r="19" spans="2:9">
      <c r="B19" t="s">
        <v>9</v>
      </c>
      <c r="C19" s="122">
        <v>412</v>
      </c>
      <c r="D19" s="122">
        <v>283</v>
      </c>
      <c r="E19" s="122">
        <v>278</v>
      </c>
      <c r="F19" s="122">
        <v>441</v>
      </c>
      <c r="G19">
        <v>13000000</v>
      </c>
      <c r="I19" t="s">
        <v>312</v>
      </c>
    </row>
    <row r="20" spans="2:9">
      <c r="B20" t="s">
        <v>170</v>
      </c>
      <c r="C20" s="122">
        <v>-318</v>
      </c>
      <c r="D20" s="122">
        <v>209</v>
      </c>
      <c r="E20" s="122">
        <v>191</v>
      </c>
      <c r="F20" s="122">
        <v>287</v>
      </c>
      <c r="G20">
        <v>12000000</v>
      </c>
      <c r="I20" t="s">
        <v>305</v>
      </c>
    </row>
    <row r="21" spans="2:9">
      <c r="B21" t="s">
        <v>171</v>
      </c>
      <c r="C21" s="122">
        <v>-118</v>
      </c>
      <c r="D21" s="122">
        <v>-45</v>
      </c>
      <c r="E21" s="122">
        <v>39</v>
      </c>
      <c r="F21" s="122">
        <v>74</v>
      </c>
      <c r="G21">
        <v>11000000</v>
      </c>
      <c r="I21" t="s">
        <v>307</v>
      </c>
    </row>
    <row r="22" spans="2:9">
      <c r="B22" t="s">
        <v>138</v>
      </c>
      <c r="C22" s="122">
        <v>15</v>
      </c>
      <c r="D22" s="122">
        <v>28</v>
      </c>
      <c r="E22" s="122">
        <v>-12</v>
      </c>
      <c r="F22" s="122">
        <v>63</v>
      </c>
      <c r="G22">
        <v>18000000</v>
      </c>
      <c r="I22" t="s">
        <v>308</v>
      </c>
    </row>
    <row r="23" spans="2:9">
      <c r="G23" t="s">
        <v>15</v>
      </c>
    </row>
    <row r="43" spans="2:12">
      <c r="B43" s="221" t="s">
        <v>349</v>
      </c>
      <c r="C43" s="221"/>
      <c r="D43" s="221"/>
      <c r="E43" s="221"/>
      <c r="F43" s="221"/>
      <c r="G43" s="221"/>
      <c r="H43" s="221"/>
      <c r="I43" s="221"/>
      <c r="J43" s="221"/>
      <c r="K43" s="221"/>
      <c r="L43" s="221"/>
    </row>
    <row r="44" spans="2:12">
      <c r="B44" s="221"/>
      <c r="C44" s="221"/>
      <c r="D44" s="221"/>
      <c r="E44" s="221"/>
      <c r="F44" s="221"/>
      <c r="G44" s="221"/>
      <c r="H44" s="221"/>
      <c r="I44" s="221"/>
      <c r="J44" s="221"/>
      <c r="K44" s="221"/>
      <c r="L44" s="221"/>
    </row>
    <row r="45" spans="2:12">
      <c r="B45" s="89" t="s">
        <v>313</v>
      </c>
    </row>
    <row r="47" spans="2:12">
      <c r="B47" s="89" t="s">
        <v>314</v>
      </c>
      <c r="C47" s="89" t="s">
        <v>173</v>
      </c>
    </row>
    <row r="48" spans="2:12">
      <c r="B48" t="s">
        <v>315</v>
      </c>
      <c r="C48">
        <v>2000000</v>
      </c>
    </row>
    <row r="49" spans="2:3">
      <c r="B49" s="123">
        <v>45444</v>
      </c>
      <c r="C49">
        <v>8521</v>
      </c>
    </row>
    <row r="50" spans="2:3">
      <c r="B50" s="123">
        <v>45809</v>
      </c>
      <c r="C50">
        <v>280</v>
      </c>
    </row>
    <row r="51" spans="2:3">
      <c r="B51" t="s">
        <v>316</v>
      </c>
    </row>
    <row r="52" spans="2:3">
      <c r="B52" t="s">
        <v>317</v>
      </c>
    </row>
    <row r="53" spans="2:3">
      <c r="B53" t="s">
        <v>318</v>
      </c>
    </row>
    <row r="54" spans="2:3">
      <c r="B54" t="s">
        <v>319</v>
      </c>
    </row>
    <row r="55" spans="2:3">
      <c r="B55" t="s">
        <v>320</v>
      </c>
    </row>
    <row r="56" spans="2:3">
      <c r="B56" t="s">
        <v>321</v>
      </c>
    </row>
    <row r="58" spans="2:3">
      <c r="B58" s="89" t="s">
        <v>322</v>
      </c>
    </row>
    <row r="60" spans="2:3">
      <c r="B60" s="89" t="s">
        <v>314</v>
      </c>
      <c r="C60" s="89" t="s">
        <v>173</v>
      </c>
    </row>
    <row r="61" spans="2:3">
      <c r="B61" t="s">
        <v>323</v>
      </c>
      <c r="C61" t="s">
        <v>328</v>
      </c>
    </row>
    <row r="62" spans="2:3">
      <c r="B62" t="s">
        <v>316</v>
      </c>
    </row>
    <row r="63" spans="2:3">
      <c r="B63" t="s">
        <v>324</v>
      </c>
    </row>
    <row r="64" spans="2:3">
      <c r="B64" t="s">
        <v>325</v>
      </c>
    </row>
    <row r="65" spans="2:3">
      <c r="B65" t="s">
        <v>326</v>
      </c>
    </row>
    <row r="66" spans="2:3">
      <c r="B66" t="s">
        <v>327</v>
      </c>
    </row>
    <row r="67" spans="2:3">
      <c r="B67" t="s">
        <v>321</v>
      </c>
    </row>
    <row r="69" spans="2:3">
      <c r="B69" s="89" t="s">
        <v>329</v>
      </c>
    </row>
    <row r="71" spans="2:3">
      <c r="B71" s="89" t="s">
        <v>314</v>
      </c>
      <c r="C71" s="89" t="s">
        <v>173</v>
      </c>
    </row>
    <row r="72" spans="2:3">
      <c r="B72" t="s">
        <v>330</v>
      </c>
      <c r="C72">
        <v>3000000</v>
      </c>
    </row>
    <row r="73" spans="2:3">
      <c r="B73" t="s">
        <v>316</v>
      </c>
    </row>
    <row r="74" spans="2:3">
      <c r="B74" t="s">
        <v>331</v>
      </c>
    </row>
    <row r="75" spans="2:3">
      <c r="B75" t="s">
        <v>332</v>
      </c>
    </row>
    <row r="76" spans="2:3">
      <c r="B76" t="s">
        <v>333</v>
      </c>
    </row>
    <row r="77" spans="2:3">
      <c r="B77" t="s">
        <v>327</v>
      </c>
    </row>
    <row r="78" spans="2:3">
      <c r="B78" t="s">
        <v>321</v>
      </c>
    </row>
    <row r="81" spans="2:12" ht="25">
      <c r="B81" s="161" t="s">
        <v>344</v>
      </c>
      <c r="C81" s="162"/>
      <c r="D81" s="162"/>
      <c r="E81" s="162"/>
      <c r="F81" s="162"/>
      <c r="G81" s="162"/>
      <c r="H81" s="162"/>
      <c r="I81" s="162"/>
      <c r="J81" s="162"/>
      <c r="K81" s="162"/>
      <c r="L81" s="162"/>
    </row>
    <row r="83" spans="2:12">
      <c r="B83" s="89" t="s">
        <v>365</v>
      </c>
    </row>
    <row r="84" spans="2:12">
      <c r="B84" s="89"/>
    </row>
    <row r="85" spans="2:12">
      <c r="B85" s="89" t="s">
        <v>347</v>
      </c>
      <c r="C85" s="153" t="s">
        <v>173</v>
      </c>
    </row>
    <row r="86" spans="2:12">
      <c r="B86" t="s">
        <v>9</v>
      </c>
      <c r="C86" t="s">
        <v>348</v>
      </c>
    </row>
    <row r="87" spans="2:12">
      <c r="B87" t="s">
        <v>345</v>
      </c>
      <c r="C87">
        <v>512000000</v>
      </c>
    </row>
    <row r="88" spans="2:12">
      <c r="B88" t="s">
        <v>133</v>
      </c>
      <c r="C88">
        <v>511000000</v>
      </c>
    </row>
    <row r="89" spans="2:12">
      <c r="B89" t="s">
        <v>346</v>
      </c>
      <c r="C89">
        <v>519000000</v>
      </c>
    </row>
    <row r="92" spans="2:12">
      <c r="B92" s="160" t="s">
        <v>350</v>
      </c>
    </row>
    <row r="93" spans="2:12">
      <c r="B93" s="89" t="s">
        <v>359</v>
      </c>
      <c r="C93" s="155">
        <v>46235</v>
      </c>
      <c r="D93" s="158" t="s">
        <v>358</v>
      </c>
    </row>
    <row r="94" spans="2:12">
      <c r="B94" t="s">
        <v>9</v>
      </c>
      <c r="C94" s="156">
        <f>+((D104+D105)/1000000)</f>
        <v>709.13708870000005</v>
      </c>
      <c r="D94" s="159">
        <f>+C94/$C$98</f>
        <v>0.94787088141699527</v>
      </c>
    </row>
    <row r="95" spans="2:12">
      <c r="B95" t="s">
        <v>345</v>
      </c>
      <c r="C95" s="156">
        <f>+D103/1000000</f>
        <v>34.531466399999999</v>
      </c>
      <c r="D95" s="159">
        <f t="shared" ref="D95:D97" si="1">+C95/$C$98</f>
        <v>4.6156620510701199E-2</v>
      </c>
    </row>
    <row r="96" spans="2:12">
      <c r="B96" t="s">
        <v>133</v>
      </c>
      <c r="C96" s="156">
        <f>+D102/1000000</f>
        <v>4.4682455999999995</v>
      </c>
      <c r="D96" s="159">
        <f t="shared" si="1"/>
        <v>5.9724980723034216E-3</v>
      </c>
    </row>
    <row r="97" spans="2:5">
      <c r="B97" t="s">
        <v>346</v>
      </c>
      <c r="C97" s="156">
        <v>0</v>
      </c>
      <c r="D97" s="159">
        <f t="shared" si="1"/>
        <v>0</v>
      </c>
    </row>
    <row r="98" spans="2:5">
      <c r="B98" t="s">
        <v>357</v>
      </c>
      <c r="C98" s="156">
        <f>SUM(C94:C97)</f>
        <v>748.13680070000009</v>
      </c>
    </row>
    <row r="99" spans="2:5">
      <c r="C99" s="156"/>
    </row>
    <row r="101" spans="2:5">
      <c r="B101" t="s">
        <v>79</v>
      </c>
      <c r="C101" t="s">
        <v>80</v>
      </c>
      <c r="D101" t="s">
        <v>351</v>
      </c>
    </row>
    <row r="102" spans="2:5">
      <c r="B102" t="s">
        <v>352</v>
      </c>
      <c r="C102">
        <v>51100000</v>
      </c>
      <c r="D102" s="154">
        <v>4468245.5999999996</v>
      </c>
    </row>
    <row r="103" spans="2:5">
      <c r="B103" t="s">
        <v>43</v>
      </c>
      <c r="C103" t="s">
        <v>353</v>
      </c>
      <c r="D103" s="154">
        <v>34531466.399999999</v>
      </c>
    </row>
    <row r="104" spans="2:5">
      <c r="B104" t="s">
        <v>44</v>
      </c>
      <c r="C104" t="s">
        <v>354</v>
      </c>
      <c r="D104" s="154">
        <v>539036945.10000002</v>
      </c>
    </row>
    <row r="105" spans="2:5">
      <c r="B105" t="s">
        <v>45</v>
      </c>
      <c r="C105" t="s">
        <v>355</v>
      </c>
      <c r="D105" s="154">
        <v>170100143.59999999</v>
      </c>
    </row>
    <row r="106" spans="2:5">
      <c r="B106" t="s">
        <v>46</v>
      </c>
      <c r="C106" t="s">
        <v>356</v>
      </c>
      <c r="D106" s="154" t="s">
        <v>35</v>
      </c>
    </row>
    <row r="107" spans="2:5">
      <c r="B107" s="89" t="s">
        <v>74</v>
      </c>
      <c r="D107" s="157">
        <f>SUM(D102:D106)</f>
        <v>748136800.70000005</v>
      </c>
    </row>
    <row r="108" spans="2:5">
      <c r="D108" s="154" t="s">
        <v>15</v>
      </c>
    </row>
    <row r="110" spans="2:5">
      <c r="B110" s="89" t="s">
        <v>370</v>
      </c>
      <c r="D110" s="89" t="s">
        <v>362</v>
      </c>
      <c r="E110" t="s">
        <v>360</v>
      </c>
    </row>
    <row r="111" spans="2:5">
      <c r="D111" s="89" t="s">
        <v>173</v>
      </c>
      <c r="E111" t="s">
        <v>361</v>
      </c>
    </row>
    <row r="113" spans="2:4">
      <c r="B113" s="100">
        <v>45505</v>
      </c>
      <c r="C113" s="156">
        <v>789.90243741999996</v>
      </c>
    </row>
    <row r="114" spans="2:4">
      <c r="B114" s="100">
        <v>45536</v>
      </c>
      <c r="C114" s="156">
        <v>885.00328327</v>
      </c>
    </row>
    <row r="115" spans="2:4">
      <c r="B115" s="100">
        <v>45566</v>
      </c>
      <c r="C115" s="156">
        <v>981.93027959000005</v>
      </c>
    </row>
    <row r="116" spans="2:4">
      <c r="B116" s="100">
        <v>45597</v>
      </c>
      <c r="C116" s="156">
        <v>1075.04180294</v>
      </c>
    </row>
    <row r="117" spans="2:4">
      <c r="B117" s="100">
        <v>45627</v>
      </c>
      <c r="C117" s="156">
        <v>1170.7850484600001</v>
      </c>
    </row>
    <row r="118" spans="2:4">
      <c r="B118" s="100">
        <v>45658</v>
      </c>
      <c r="C118" s="156">
        <v>95.786211469999998</v>
      </c>
    </row>
    <row r="119" spans="2:4">
      <c r="B119" s="100">
        <v>45689</v>
      </c>
      <c r="C119" s="156">
        <v>184.09532278</v>
      </c>
    </row>
    <row r="120" spans="2:4">
      <c r="B120" s="100">
        <v>45717</v>
      </c>
      <c r="C120" s="156">
        <v>280.08959439</v>
      </c>
    </row>
    <row r="121" spans="2:4">
      <c r="B121" s="100">
        <v>45748</v>
      </c>
      <c r="C121" s="156">
        <v>372.81423869000002</v>
      </c>
    </row>
    <row r="122" spans="2:4">
      <c r="B122" s="100">
        <v>45778</v>
      </c>
      <c r="C122" s="156">
        <v>468.16022239</v>
      </c>
    </row>
    <row r="123" spans="2:4">
      <c r="B123" s="100">
        <v>45809</v>
      </c>
      <c r="C123" s="156">
        <v>562.42687216999991</v>
      </c>
    </row>
    <row r="124" spans="2:4">
      <c r="B124" s="100">
        <v>45839</v>
      </c>
      <c r="C124" s="156">
        <v>659.63305163999996</v>
      </c>
    </row>
    <row r="125" spans="2:4">
      <c r="B125" s="100">
        <v>45870</v>
      </c>
      <c r="C125" s="156">
        <v>757.04820032000009</v>
      </c>
      <c r="D125" s="159">
        <f>+C125/C113-1</f>
        <v>-4.1592778479465409E-2</v>
      </c>
    </row>
    <row r="126" spans="2:4">
      <c r="B126" s="100">
        <v>45901</v>
      </c>
      <c r="C126" s="156">
        <v>851.96086435999996</v>
      </c>
      <c r="D126" s="159">
        <f t="shared" ref="D126:D137" si="2">+C126/C114-1</f>
        <v>-3.7335928052053768E-2</v>
      </c>
    </row>
    <row r="127" spans="2:4">
      <c r="B127" s="100">
        <v>45931</v>
      </c>
      <c r="C127" s="156">
        <v>948.93116439999994</v>
      </c>
      <c r="D127" s="159">
        <f t="shared" si="2"/>
        <v>-3.3606372953259744E-2</v>
      </c>
    </row>
    <row r="128" spans="2:4">
      <c r="B128" s="100">
        <v>45962</v>
      </c>
      <c r="C128" s="156">
        <v>1042.24578653</v>
      </c>
      <c r="D128" s="159">
        <f t="shared" si="2"/>
        <v>-3.0506735943021224E-2</v>
      </c>
    </row>
    <row r="129" spans="2:4">
      <c r="B129" s="100">
        <v>45992</v>
      </c>
      <c r="C129" s="156">
        <v>1138.8794985299999</v>
      </c>
      <c r="D129" s="159">
        <f t="shared" si="2"/>
        <v>-2.7251415596712181E-2</v>
      </c>
    </row>
    <row r="130" spans="2:4">
      <c r="B130" s="100">
        <v>46023</v>
      </c>
      <c r="C130" s="156">
        <v>96.206782719999993</v>
      </c>
      <c r="D130" s="159">
        <f t="shared" si="2"/>
        <v>4.3907285145285968E-3</v>
      </c>
    </row>
    <row r="131" spans="2:4">
      <c r="B131" s="100">
        <v>46054</v>
      </c>
      <c r="C131" s="156">
        <v>183.43193712999999</v>
      </c>
      <c r="D131" s="159">
        <f t="shared" si="2"/>
        <v>-3.6034899745539528E-3</v>
      </c>
    </row>
    <row r="132" spans="2:4">
      <c r="B132" s="100">
        <v>46082</v>
      </c>
      <c r="C132" s="156">
        <v>279.97867504000004</v>
      </c>
      <c r="D132" s="159">
        <f t="shared" si="2"/>
        <v>-3.9601381922638179E-4</v>
      </c>
    </row>
    <row r="133" spans="2:4">
      <c r="B133" s="100">
        <v>46113</v>
      </c>
      <c r="C133" s="156">
        <v>371.96710482999998</v>
      </c>
      <c r="D133" s="159">
        <f t="shared" si="2"/>
        <v>-2.2722679878770524E-3</v>
      </c>
    </row>
    <row r="134" spans="2:4">
      <c r="B134" s="100">
        <v>46143</v>
      </c>
      <c r="C134" s="156">
        <v>464.73790594999997</v>
      </c>
      <c r="D134" s="159">
        <f t="shared" si="2"/>
        <v>-7.3101392991672398E-3</v>
      </c>
    </row>
    <row r="135" spans="2:4">
      <c r="B135" s="100">
        <v>46174</v>
      </c>
      <c r="C135" s="156">
        <v>557.33033536000005</v>
      </c>
      <c r="D135" s="159">
        <f t="shared" si="2"/>
        <v>-9.0616879494680447E-3</v>
      </c>
    </row>
    <row r="136" spans="2:4">
      <c r="B136" s="100">
        <v>46204</v>
      </c>
      <c r="C136" s="156">
        <v>653.30719835000002</v>
      </c>
      <c r="D136" s="159">
        <f t="shared" si="2"/>
        <v>-9.5899580445103494E-3</v>
      </c>
    </row>
    <row r="137" spans="2:4">
      <c r="B137" s="100">
        <v>46235</v>
      </c>
      <c r="C137" s="156">
        <v>748.63376689999996</v>
      </c>
      <c r="D137" s="159">
        <f t="shared" si="2"/>
        <v>-1.1114792184227396E-2</v>
      </c>
    </row>
    <row r="140" spans="2:4">
      <c r="C140" t="s">
        <v>364</v>
      </c>
      <c r="D140" s="89" t="s">
        <v>363</v>
      </c>
    </row>
    <row r="141" spans="2:4">
      <c r="B141" s="100">
        <v>45870</v>
      </c>
      <c r="C141" s="156">
        <v>757.04820032000009</v>
      </c>
      <c r="D141" s="101">
        <v>-4.1592778479465409E-2</v>
      </c>
    </row>
    <row r="142" spans="2:4">
      <c r="B142" s="100">
        <v>45901</v>
      </c>
      <c r="C142" s="156">
        <v>851.96086435999996</v>
      </c>
      <c r="D142" s="101">
        <v>-3.7335928052053768E-2</v>
      </c>
    </row>
    <row r="143" spans="2:4">
      <c r="B143" s="100">
        <v>45931</v>
      </c>
      <c r="C143" s="156">
        <v>948.93116439999994</v>
      </c>
      <c r="D143" s="101">
        <v>-3.3606372953259744E-2</v>
      </c>
    </row>
    <row r="144" spans="2:4">
      <c r="B144" s="100">
        <v>45962</v>
      </c>
      <c r="C144" s="156">
        <v>1042.24578653</v>
      </c>
      <c r="D144" s="101">
        <v>-3.0506735943021224E-2</v>
      </c>
    </row>
    <row r="145" spans="2:4">
      <c r="B145" s="100">
        <v>45992</v>
      </c>
      <c r="C145" s="156">
        <v>1138.8794985299999</v>
      </c>
      <c r="D145" s="101">
        <v>-2.7251415596712181E-2</v>
      </c>
    </row>
    <row r="146" spans="2:4">
      <c r="B146" s="100">
        <v>46023</v>
      </c>
      <c r="C146" s="156">
        <v>96.206782719999993</v>
      </c>
      <c r="D146" s="101">
        <v>4.3907285145285968E-3</v>
      </c>
    </row>
    <row r="147" spans="2:4">
      <c r="B147" s="100">
        <v>46054</v>
      </c>
      <c r="C147" s="156">
        <v>183.43193712999999</v>
      </c>
      <c r="D147" s="101">
        <v>-3.6034899745539528E-3</v>
      </c>
    </row>
    <row r="148" spans="2:4">
      <c r="B148" s="100">
        <v>46082</v>
      </c>
      <c r="C148" s="156">
        <v>279.97867504000004</v>
      </c>
      <c r="D148" s="101">
        <v>-3.9601381922638179E-4</v>
      </c>
    </row>
    <row r="149" spans="2:4">
      <c r="B149" s="100">
        <v>46113</v>
      </c>
      <c r="C149" s="156">
        <v>371.96710482999998</v>
      </c>
      <c r="D149" s="101">
        <v>-2.2722679878770524E-3</v>
      </c>
    </row>
    <row r="150" spans="2:4">
      <c r="B150" s="100">
        <v>46143</v>
      </c>
      <c r="C150" s="156">
        <v>464.73790594999997</v>
      </c>
      <c r="D150" s="101">
        <v>-7.3101392991672398E-3</v>
      </c>
    </row>
    <row r="151" spans="2:4">
      <c r="B151" s="100">
        <v>46174</v>
      </c>
      <c r="C151" s="156">
        <v>557.33033536000005</v>
      </c>
      <c r="D151" s="101">
        <v>-9.0616879494680447E-3</v>
      </c>
    </row>
    <row r="152" spans="2:4">
      <c r="B152" s="100">
        <v>46204</v>
      </c>
      <c r="C152" s="156">
        <v>653.30719835000002</v>
      </c>
      <c r="D152" s="101">
        <v>-9.5899580445103494E-3</v>
      </c>
    </row>
    <row r="153" spans="2:4">
      <c r="B153" s="100">
        <v>46235</v>
      </c>
      <c r="C153" s="156">
        <v>748.63376689999996</v>
      </c>
      <c r="D153" s="101">
        <v>-1.1114792184227396E-2</v>
      </c>
    </row>
    <row r="155" spans="2:4">
      <c r="B155" s="89" t="s">
        <v>366</v>
      </c>
    </row>
    <row r="156" spans="2:4">
      <c r="B156" s="89"/>
    </row>
    <row r="157" spans="2:4">
      <c r="B157" s="89" t="s">
        <v>347</v>
      </c>
      <c r="C157" s="153" t="s">
        <v>173</v>
      </c>
    </row>
    <row r="159" spans="2:4">
      <c r="B159" t="s">
        <v>367</v>
      </c>
      <c r="C159">
        <v>41100000</v>
      </c>
    </row>
    <row r="160" spans="2:4">
      <c r="B160" t="s">
        <v>368</v>
      </c>
      <c r="C160">
        <v>41300000</v>
      </c>
    </row>
    <row r="161" spans="2:4">
      <c r="B161" t="s">
        <v>52</v>
      </c>
      <c r="C161">
        <v>41900000</v>
      </c>
    </row>
    <row r="162" spans="2:4">
      <c r="B162" s="89" t="s">
        <v>369</v>
      </c>
      <c r="C162">
        <v>41000000</v>
      </c>
    </row>
    <row r="165" spans="2:4">
      <c r="B165" s="160" t="s">
        <v>350</v>
      </c>
    </row>
    <row r="166" spans="2:4">
      <c r="B166" s="89" t="s">
        <v>359</v>
      </c>
      <c r="C166" s="155">
        <v>46235</v>
      </c>
      <c r="D166" s="158" t="s">
        <v>358</v>
      </c>
    </row>
    <row r="167" spans="2:4">
      <c r="B167" t="s">
        <v>367</v>
      </c>
      <c r="C167" s="154">
        <v>274096525.60000002</v>
      </c>
      <c r="D167" s="159">
        <f>+C167/$C$170</f>
        <v>0.9816752839521008</v>
      </c>
    </row>
    <row r="168" spans="2:4">
      <c r="B168" t="s">
        <v>368</v>
      </c>
      <c r="C168" s="154">
        <v>4975999.4000000004</v>
      </c>
      <c r="D168" s="159">
        <f t="shared" ref="D168:D169" si="3">+C168/$C$170</f>
        <v>1.7821516027054972E-2</v>
      </c>
    </row>
    <row r="169" spans="2:4">
      <c r="B169" t="s">
        <v>52</v>
      </c>
      <c r="C169" s="154">
        <v>140500</v>
      </c>
      <c r="D169" s="159">
        <f t="shared" si="3"/>
        <v>5.0320002084429979E-4</v>
      </c>
    </row>
    <row r="170" spans="2:4">
      <c r="B170" s="89" t="s">
        <v>369</v>
      </c>
      <c r="C170" s="157">
        <f>SUM(C167:C169)</f>
        <v>279213025</v>
      </c>
    </row>
    <row r="171" spans="2:4">
      <c r="C171" s="154"/>
    </row>
    <row r="172" spans="2:4">
      <c r="C172" s="154"/>
    </row>
    <row r="192" spans="2:5">
      <c r="B192" s="89" t="s">
        <v>371</v>
      </c>
      <c r="D192" s="89" t="s">
        <v>362</v>
      </c>
      <c r="E192" t="s">
        <v>372</v>
      </c>
    </row>
    <row r="193" spans="3:5">
      <c r="D193" s="89" t="s">
        <v>173</v>
      </c>
      <c r="E193" t="s">
        <v>373</v>
      </c>
    </row>
    <row r="195" spans="3:5">
      <c r="C195" s="100">
        <v>45505</v>
      </c>
      <c r="D195" s="87">
        <v>333548614.85000002</v>
      </c>
    </row>
    <row r="196" spans="3:5">
      <c r="C196" s="100">
        <v>45536</v>
      </c>
      <c r="D196" s="87">
        <v>373166946.89999998</v>
      </c>
    </row>
    <row r="197" spans="3:5">
      <c r="C197" s="100">
        <v>45566</v>
      </c>
      <c r="D197" s="87">
        <v>413846765.93000001</v>
      </c>
    </row>
    <row r="198" spans="3:5">
      <c r="C198" s="100">
        <v>45597</v>
      </c>
      <c r="D198" s="87">
        <v>453800429.13</v>
      </c>
    </row>
    <row r="199" spans="3:5">
      <c r="C199" s="100">
        <v>45627</v>
      </c>
      <c r="D199" s="87">
        <v>493381947.98000002</v>
      </c>
    </row>
    <row r="200" spans="3:5">
      <c r="C200" s="100">
        <v>45658</v>
      </c>
      <c r="D200" s="87">
        <v>37816027.149999999</v>
      </c>
    </row>
    <row r="201" spans="3:5">
      <c r="C201" s="100">
        <v>45689</v>
      </c>
      <c r="D201" s="87">
        <v>72693076.200000003</v>
      </c>
    </row>
    <row r="202" spans="3:5">
      <c r="C202" s="100">
        <v>45717</v>
      </c>
      <c r="D202" s="87">
        <v>112464240.29000001</v>
      </c>
    </row>
    <row r="203" spans="3:5">
      <c r="C203" s="100">
        <v>45748</v>
      </c>
      <c r="D203" s="87">
        <v>149750646.58000001</v>
      </c>
    </row>
    <row r="204" spans="3:5">
      <c r="C204" s="100">
        <v>45778</v>
      </c>
      <c r="D204" s="87">
        <v>187328646.75</v>
      </c>
    </row>
    <row r="205" spans="3:5">
      <c r="C205" s="100">
        <v>45809</v>
      </c>
      <c r="D205" s="87">
        <v>225597209.53999999</v>
      </c>
    </row>
    <row r="206" spans="3:5">
      <c r="C206" s="100">
        <v>45839</v>
      </c>
      <c r="D206" s="87">
        <v>263633240.68000001</v>
      </c>
    </row>
    <row r="207" spans="3:5">
      <c r="C207" s="100">
        <v>45870</v>
      </c>
      <c r="D207" s="87">
        <v>301915666.5</v>
      </c>
      <c r="E207" s="159">
        <f>+D207/D195-1</f>
        <v>-9.4837594706323913E-2</v>
      </c>
    </row>
    <row r="208" spans="3:5">
      <c r="C208" s="100">
        <v>45901</v>
      </c>
      <c r="D208" s="87">
        <v>339373553.00999999</v>
      </c>
      <c r="E208" s="159">
        <f t="shared" ref="E208:E219" si="4">+D208/D196-1</f>
        <v>-9.0558379220697205E-2</v>
      </c>
    </row>
    <row r="209" spans="3:5">
      <c r="C209" s="100">
        <v>45931</v>
      </c>
      <c r="D209" s="87">
        <v>376795764.31</v>
      </c>
      <c r="E209" s="159">
        <f t="shared" si="4"/>
        <v>-8.9528310162672597E-2</v>
      </c>
    </row>
    <row r="210" spans="3:5">
      <c r="C210" s="100">
        <v>45962</v>
      </c>
      <c r="D210" s="87">
        <v>413030817.63</v>
      </c>
      <c r="E210" s="159">
        <f t="shared" si="4"/>
        <v>-8.9840398736865779E-2</v>
      </c>
    </row>
    <row r="211" spans="3:5">
      <c r="C211" s="100">
        <v>45992</v>
      </c>
      <c r="D211" s="87">
        <v>451134609.93000001</v>
      </c>
      <c r="E211" s="159">
        <f t="shared" si="4"/>
        <v>-8.562805798422235E-2</v>
      </c>
    </row>
    <row r="212" spans="3:5">
      <c r="C212" s="100">
        <v>46023</v>
      </c>
      <c r="D212" s="87">
        <v>35163618.259999998</v>
      </c>
      <c r="E212" s="159">
        <f t="shared" si="4"/>
        <v>-7.0139808168611428E-2</v>
      </c>
    </row>
    <row r="213" spans="3:5">
      <c r="C213" s="100">
        <v>46054</v>
      </c>
      <c r="D213" s="87">
        <v>68530875.409999996</v>
      </c>
      <c r="E213" s="159">
        <f t="shared" si="4"/>
        <v>-5.7257183318925264E-2</v>
      </c>
    </row>
    <row r="214" spans="3:5">
      <c r="C214" s="100">
        <v>46082</v>
      </c>
      <c r="D214" s="87">
        <v>104994470.45</v>
      </c>
      <c r="E214" s="159">
        <f t="shared" si="4"/>
        <v>-6.6419066369349689E-2</v>
      </c>
    </row>
    <row r="215" spans="3:5">
      <c r="C215" s="100">
        <v>46113</v>
      </c>
      <c r="D215" s="87">
        <v>139710301.88999999</v>
      </c>
      <c r="E215" s="159">
        <f t="shared" si="4"/>
        <v>-6.7047087403634409E-2</v>
      </c>
    </row>
    <row r="216" spans="3:5">
      <c r="C216" s="100">
        <v>46143</v>
      </c>
      <c r="D216" s="87">
        <v>174336641.34</v>
      </c>
      <c r="E216" s="159">
        <f t="shared" si="4"/>
        <v>-6.9354077101397738E-2</v>
      </c>
    </row>
    <row r="217" spans="3:5">
      <c r="C217" s="100">
        <v>46174</v>
      </c>
      <c r="D217" s="87">
        <v>210089546.38999999</v>
      </c>
      <c r="E217" s="159">
        <f t="shared" si="4"/>
        <v>-6.8740491877628429E-2</v>
      </c>
    </row>
    <row r="218" spans="3:5">
      <c r="C218" s="100">
        <v>46204</v>
      </c>
      <c r="D218" s="87">
        <v>245831646.78999999</v>
      </c>
      <c r="E218" s="159">
        <f t="shared" si="4"/>
        <v>-6.7524087038810521E-2</v>
      </c>
    </row>
    <row r="219" spans="3:5">
      <c r="C219" s="100">
        <v>46235</v>
      </c>
      <c r="D219" s="87">
        <v>281114376.89999998</v>
      </c>
      <c r="E219" s="159">
        <f t="shared" si="4"/>
        <v>-6.8897682061821786E-2</v>
      </c>
    </row>
    <row r="221" spans="3:5">
      <c r="E221">
        <v>1000000</v>
      </c>
    </row>
    <row r="222" spans="3:5">
      <c r="D222" t="s">
        <v>374</v>
      </c>
      <c r="E222" s="89" t="s">
        <v>363</v>
      </c>
    </row>
    <row r="223" spans="3:5">
      <c r="C223" s="100">
        <v>45870</v>
      </c>
      <c r="D223" s="156">
        <v>301.91566649999999</v>
      </c>
      <c r="E223" s="101">
        <v>-9.4837594706323913E-2</v>
      </c>
    </row>
    <row r="224" spans="3:5">
      <c r="C224" s="100">
        <v>45901</v>
      </c>
      <c r="D224" s="156">
        <v>339.37355300999997</v>
      </c>
      <c r="E224" s="101">
        <v>-9.0558379220697205E-2</v>
      </c>
    </row>
    <row r="225" spans="3:5">
      <c r="C225" s="100">
        <v>45931</v>
      </c>
      <c r="D225" s="156">
        <v>376.79576430999998</v>
      </c>
      <c r="E225" s="101">
        <v>-8.9528310162672597E-2</v>
      </c>
    </row>
    <row r="226" spans="3:5">
      <c r="C226" s="100">
        <v>45962</v>
      </c>
      <c r="D226" s="156">
        <v>413.03081763</v>
      </c>
      <c r="E226" s="101">
        <v>-8.9840398736865779E-2</v>
      </c>
    </row>
    <row r="227" spans="3:5">
      <c r="C227" s="100">
        <v>45992</v>
      </c>
      <c r="D227" s="156">
        <v>451.13460993000001</v>
      </c>
      <c r="E227" s="101">
        <v>-8.562805798422235E-2</v>
      </c>
    </row>
    <row r="228" spans="3:5">
      <c r="C228" s="100">
        <v>46023</v>
      </c>
      <c r="D228" s="156">
        <v>35.16361826</v>
      </c>
      <c r="E228" s="101">
        <v>-7.0139808168611428E-2</v>
      </c>
    </row>
    <row r="229" spans="3:5">
      <c r="C229" s="100">
        <v>46054</v>
      </c>
      <c r="D229" s="156">
        <v>68.530875409999993</v>
      </c>
      <c r="E229" s="101">
        <v>-5.7257183318925264E-2</v>
      </c>
    </row>
    <row r="230" spans="3:5">
      <c r="C230" s="100">
        <v>46082</v>
      </c>
      <c r="D230" s="156">
        <v>104.99447045000001</v>
      </c>
      <c r="E230" s="101">
        <v>-6.6419066369349689E-2</v>
      </c>
    </row>
    <row r="231" spans="3:5">
      <c r="C231" s="100">
        <v>46113</v>
      </c>
      <c r="D231" s="156">
        <v>139.71030188999998</v>
      </c>
      <c r="E231" s="101">
        <v>-6.7047087403634409E-2</v>
      </c>
    </row>
    <row r="232" spans="3:5">
      <c r="C232" s="100">
        <v>46143</v>
      </c>
      <c r="D232" s="156">
        <v>174.33664134</v>
      </c>
      <c r="E232" s="101">
        <v>-6.9354077101397738E-2</v>
      </c>
    </row>
    <row r="233" spans="3:5">
      <c r="C233" s="100">
        <v>46174</v>
      </c>
      <c r="D233" s="156">
        <v>210.08954638999998</v>
      </c>
      <c r="E233" s="101">
        <v>-6.8740491877628429E-2</v>
      </c>
    </row>
    <row r="234" spans="3:5">
      <c r="C234" s="100">
        <v>46204</v>
      </c>
      <c r="D234" s="156">
        <v>245.83164678999998</v>
      </c>
      <c r="E234" s="101">
        <v>-6.7524087038810521E-2</v>
      </c>
    </row>
    <row r="235" spans="3:5">
      <c r="C235" s="100">
        <v>46235</v>
      </c>
      <c r="D235" s="156">
        <v>281.11437689999997</v>
      </c>
      <c r="E235" s="101">
        <v>-6.8897682061821786E-2</v>
      </c>
    </row>
  </sheetData>
  <mergeCells count="1">
    <mergeCell ref="B43:L4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2F792AEAA7814DBD31C4D0F9B21436" ma:contentTypeVersion="13" ma:contentTypeDescription="Crear nuevo documento." ma:contentTypeScope="" ma:versionID="463dcb8acffed5d90b32b602533e1efa">
  <xsd:schema xmlns:xsd="http://www.w3.org/2001/XMLSchema" xmlns:xs="http://www.w3.org/2001/XMLSchema" xmlns:p="http://schemas.microsoft.com/office/2006/metadata/properties" xmlns:ns2="d161d2a3-bd4e-451b-b077-c1ef668622af" xmlns:ns3="c6da2b7d-fdde-4eb4-a2ff-dde0a88e629c" targetNamespace="http://schemas.microsoft.com/office/2006/metadata/properties" ma:root="true" ma:fieldsID="d0b51b66803500b820b96612291ec312" ns2:_="" ns3:_="">
    <xsd:import namespace="d161d2a3-bd4e-451b-b077-c1ef668622af"/>
    <xsd:import namespace="c6da2b7d-fdde-4eb4-a2ff-dde0a88e62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61d2a3-bd4e-451b-b077-c1ef668622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343edb35-6862-47f2-8e82-bf29940e40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da2b7d-fdde-4eb4-a2ff-dde0a88e629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b2822da-8a0e-4284-8366-64a5831230cc}" ma:internalName="TaxCatchAll" ma:showField="CatchAllData" ma:web="c6da2b7d-fdde-4eb4-a2ff-dde0a88e62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61d2a3-bd4e-451b-b077-c1ef668622af">
      <Terms xmlns="http://schemas.microsoft.com/office/infopath/2007/PartnerControls"/>
    </lcf76f155ced4ddcb4097134ff3c332f>
    <TaxCatchAll xmlns="c6da2b7d-fdde-4eb4-a2ff-dde0a88e629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2AEA02-F7E8-4EFD-9C52-841FB14CAE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1d2a3-bd4e-451b-b077-c1ef668622af"/>
    <ds:schemaRef ds:uri="c6da2b7d-fdde-4eb4-a2ff-dde0a88e62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7124C6-85E1-481E-A99E-92C9DE667997}">
  <ds:schemaRefs>
    <ds:schemaRef ds:uri="http://schemas.microsoft.com/office/2006/metadata/properties"/>
    <ds:schemaRef ds:uri="http://schemas.microsoft.com/office/infopath/2007/PartnerControls"/>
    <ds:schemaRef ds:uri="d161d2a3-bd4e-451b-b077-c1ef668622af"/>
    <ds:schemaRef ds:uri="c6da2b7d-fdde-4eb4-a2ff-dde0a88e629c"/>
  </ds:schemaRefs>
</ds:datastoreItem>
</file>

<file path=customXml/itemProps3.xml><?xml version="1.0" encoding="utf-8"?>
<ds:datastoreItem xmlns:ds="http://schemas.openxmlformats.org/officeDocument/2006/customXml" ds:itemID="{D64C057E-DF5C-4401-908D-0FF9E16CC6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Accesos por usuario</vt:lpstr>
      <vt:lpstr>Tablero</vt:lpstr>
      <vt:lpstr>Indicadores Tablero</vt:lpstr>
      <vt:lpstr>Clasificación-Indicadores</vt:lpstr>
      <vt:lpstr>Indicadores de Cartera</vt:lpstr>
      <vt:lpstr>Indicadores de Est-Finan</vt:lpstr>
      <vt:lpstr>ISP</vt:lpstr>
      <vt:lpstr>Resultado del período acumulado</vt:lpstr>
      <vt:lpstr>Cartera de crédito</vt:lpstr>
      <vt:lpstr>Variaciones</vt:lpstr>
      <vt:lpstr>Variaciones ER</vt:lpstr>
      <vt:lpstr>Composición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Cinthya Salazar</dc:creator>
  <cp:lastModifiedBy>Cinthya Salazar</cp:lastModifiedBy>
  <dcterms:created xsi:type="dcterms:W3CDTF">2026-09-09T14:32:22Z</dcterms:created>
  <dcterms:modified xsi:type="dcterms:W3CDTF">2026-09-23T18:37:01Z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0x0101006B2F792AEAA7814DBD31C4D0F9B21436</vt:lpwstr>
  </property>
  <property fmtid="{D5CDD505-2E9C-101B-9397-08002B2CF9AE}" pid="3" name="MediaServiceImageTags">
    <vt:lpwstr/>
  </property>
</Properties>
</file>