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Analysis\11 Dev Misc\GitHub Projects\"/>
    </mc:Choice>
  </mc:AlternateContent>
  <xr:revisionPtr revIDLastSave="0" documentId="13_ncr:1_{B0AB796A-B0D4-485B-A691-FE20CC6B43FC}" xr6:coauthVersionLast="47" xr6:coauthVersionMax="47" xr10:uidLastSave="{00000000-0000-0000-0000-000000000000}"/>
  <bookViews>
    <workbookView xWindow="7335" yWindow="-16080" windowWidth="27435" windowHeight="15525" xr2:uid="{00000000-000D-0000-FFFF-FFFF00000000}"/>
  </bookViews>
  <sheets>
    <sheet name="Overview" sheetId="6" r:id="rId1"/>
    <sheet name="Details" sheetId="1" r:id="rId2"/>
    <sheet name="Estimator Summary" sheetId="2" r:id="rId3"/>
    <sheet name="Client Summary" sheetId="5" r:id="rId4"/>
  </sheets>
  <definedNames>
    <definedName name="_xlnm._FilterDatabase" localSheetId="1" hidden="1">Details!$A$1:$BP$120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5" i="6"/>
  <c r="J16" i="6"/>
  <c r="J11" i="6"/>
  <c r="K13" i="6"/>
  <c r="E15" i="6"/>
  <c r="E11" i="6"/>
  <c r="K16" i="6"/>
  <c r="D11" i="6"/>
  <c r="M3" i="6"/>
  <c r="M2" i="6"/>
  <c r="J3" i="6"/>
  <c r="J2" i="6"/>
  <c r="G3" i="6"/>
  <c r="G2" i="6"/>
  <c r="E3" i="6"/>
  <c r="E2" i="6"/>
  <c r="D3" i="6"/>
  <c r="D2" i="6"/>
  <c r="L16" i="6" l="1"/>
  <c r="L13" i="6"/>
  <c r="K15" i="6"/>
  <c r="L15" i="6" s="1"/>
  <c r="H2" i="6"/>
  <c r="I2" i="6" s="1"/>
  <c r="H3" i="6"/>
  <c r="I3" i="6" s="1"/>
  <c r="F11" i="6"/>
  <c r="E16" i="6"/>
  <c r="K14" i="6"/>
  <c r="L14" i="6" s="1"/>
  <c r="E14" i="6"/>
  <c r="K12" i="6"/>
  <c r="L12" i="6" s="1"/>
  <c r="D16" i="6"/>
  <c r="D15" i="6"/>
  <c r="F15" i="6" s="1"/>
  <c r="E13" i="6"/>
  <c r="D14" i="6"/>
  <c r="E12" i="6"/>
  <c r="D13" i="6"/>
  <c r="K11" i="6"/>
  <c r="L11" i="6" s="1"/>
  <c r="D12" i="6"/>
  <c r="K3" i="6" l="1"/>
  <c r="N3" i="6" s="1"/>
  <c r="O3" i="6" s="1"/>
  <c r="K2" i="6"/>
  <c r="N2" i="6" s="1"/>
  <c r="O2" i="6" s="1"/>
  <c r="F13" i="6"/>
  <c r="F14" i="6"/>
  <c r="F12" i="6"/>
  <c r="F16" i="6"/>
  <c r="L3" i="6" l="1"/>
  <c r="L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tc={60C56C53-AF82-4D97-BA12-C4878C804A7B}</author>
  </authors>
  <commentList>
    <comment ref="O1" authorId="0" shapeId="0" xr:uid="{60C56C53-AF82-4D97-BA12-C4878C804A7B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- total costs + total OH + agency /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tc={65F391DA-E4E7-4993-B127-E68C13756FA0}</author>
  </authors>
  <commentList>
    <comment ref="O1" authorId="0" shapeId="0" xr:uid="{65F391DA-E4E7-4993-B127-E68C13756FA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Sales - total costs + total OH + agency / sales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9F141-906C-4F47-A766-36741CE6C26C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<sst xmlns="http://schemas.openxmlformats.org/spreadsheetml/2006/main" count="543" uniqueCount="174">
  <si>
    <t>Total_OH</t>
  </si>
  <si>
    <t>Estimate_No</t>
  </si>
  <si>
    <t>Made_From_Template</t>
  </si>
  <si>
    <t>Estimate_Created</t>
  </si>
  <si>
    <t>Job_Created</t>
  </si>
  <si>
    <t>Estimator</t>
  </si>
  <si>
    <t>Umbrella_Co</t>
  </si>
  <si>
    <t>Product</t>
  </si>
  <si>
    <t>Quantity</t>
  </si>
  <si>
    <t>Customer_Name</t>
  </si>
  <si>
    <t>KA_Team</t>
  </si>
  <si>
    <t>End_Customer</t>
  </si>
  <si>
    <t>Job_Description</t>
  </si>
  <si>
    <t>Required</t>
  </si>
  <si>
    <t>Paper_Sub_Total</t>
  </si>
  <si>
    <t>Paper_MarkUp_Percent</t>
  </si>
  <si>
    <t>Paper_Markup</t>
  </si>
  <si>
    <t>Studio_Mat_Sub_Total</t>
  </si>
  <si>
    <t>Studio_Mat_MarkUp_Percent</t>
  </si>
  <si>
    <t>Studio_Mat_MarkUp</t>
  </si>
  <si>
    <t>Studio_Lab_Sub_Total</t>
  </si>
  <si>
    <t>Studio_Lab_MarkUp_Percent</t>
  </si>
  <si>
    <t>Studio_Lab_MarkUp</t>
  </si>
  <si>
    <t>Studio_Lab_OH_Sub_Total</t>
  </si>
  <si>
    <t>Outwork_Sub_Total</t>
  </si>
  <si>
    <t>Outwork_MarkUp_Percent</t>
  </si>
  <si>
    <t>Outwork_MarkUp</t>
  </si>
  <si>
    <t>Other_Mat_Sub_Total</t>
  </si>
  <si>
    <t>Other_Mat_MarkUp_Percent</t>
  </si>
  <si>
    <t>Other_Mat_MarkUp</t>
  </si>
  <si>
    <t>Printing_Lab_Sub_Total</t>
  </si>
  <si>
    <t>Printing_OH_Sub_Total</t>
  </si>
  <si>
    <t>Printing_Sub_Total</t>
  </si>
  <si>
    <t>Printing_MarkUp_Percent</t>
  </si>
  <si>
    <t>Printing_MarkUp</t>
  </si>
  <si>
    <t>Finishing_Lab_Sub_Total</t>
  </si>
  <si>
    <t>Finishing_OH_Sub_Total</t>
  </si>
  <si>
    <t>Finishing_Sub_Total</t>
  </si>
  <si>
    <t>Finishing_MarkUp_Percent</t>
  </si>
  <si>
    <t>Finishing_MarkUp</t>
  </si>
  <si>
    <t>Carriage_Sub_Total</t>
  </si>
  <si>
    <t>Carriage_MarkUp_Percent</t>
  </si>
  <si>
    <t>Carriage_MarkUp</t>
  </si>
  <si>
    <t>Total_MarkUp_Percent</t>
  </si>
  <si>
    <t>Total_MarkUp</t>
  </si>
  <si>
    <t>SalesPrice</t>
  </si>
  <si>
    <t>Total 3rd Party Costs (CoS)</t>
  </si>
  <si>
    <t>Agency Com Perc</t>
  </si>
  <si>
    <t>Agency Comm. Value</t>
  </si>
  <si>
    <t>Contribution Value (After Agency Comm.)</t>
  </si>
  <si>
    <t>Contribution %</t>
  </si>
  <si>
    <t>Direct Labour</t>
  </si>
  <si>
    <t>Gross Margin Value</t>
  </si>
  <si>
    <t>Margin %</t>
  </si>
  <si>
    <t>Nett Margin Value</t>
  </si>
  <si>
    <t>Nett Margin %</t>
  </si>
  <si>
    <t>Row Labels</t>
  </si>
  <si>
    <t>(blank)</t>
  </si>
  <si>
    <t>Grand Total</t>
  </si>
  <si>
    <t>Count of Estimate_Created</t>
  </si>
  <si>
    <t>Sum of SalesPrice</t>
  </si>
  <si>
    <t>Sum of Contribution Value (After Agency Comm.)</t>
  </si>
  <si>
    <t>Count of Job_Created</t>
  </si>
  <si>
    <t>Sum of ContributionPercent</t>
  </si>
  <si>
    <t>Sum of Gross Margin Value</t>
  </si>
  <si>
    <t>Sum of Gross Margin Percent</t>
  </si>
  <si>
    <t>Sum of Nett Margin Value</t>
  </si>
  <si>
    <t>Sum of Nett Margin Percent</t>
  </si>
  <si>
    <t>Sum of GrossMarginPercent</t>
  </si>
  <si>
    <t>Sum of NettMargin Percent</t>
  </si>
  <si>
    <t>Count of Estimate_No</t>
  </si>
  <si>
    <t>Total Estimates Created</t>
  </si>
  <si>
    <t>Total Jobs Created</t>
  </si>
  <si>
    <t>Estimate Value</t>
  </si>
  <si>
    <t>Jobs Value</t>
  </si>
  <si>
    <t>Contribution%</t>
  </si>
  <si>
    <t>Contribution Value</t>
  </si>
  <si>
    <t>Price_per_Unit</t>
  </si>
  <si>
    <t>Type</t>
  </si>
  <si>
    <t>(All)</t>
  </si>
  <si>
    <t>Portable Displays/Structure</t>
  </si>
  <si>
    <t>Sales Order</t>
  </si>
  <si>
    <t>General Point of Sale</t>
  </si>
  <si>
    <t>Estimate</t>
  </si>
  <si>
    <t>Vinyl Sticker</t>
  </si>
  <si>
    <t>Banner - Retail</t>
  </si>
  <si>
    <t>Banner - Event</t>
  </si>
  <si>
    <t>Packing</t>
  </si>
  <si>
    <t>Signage</t>
  </si>
  <si>
    <t>Agripa - Bus - Production</t>
  </si>
  <si>
    <t>Banner - Outdoor</t>
  </si>
  <si>
    <t>Security Sleeve</t>
  </si>
  <si>
    <t>Agripa - Fleet - Installation</t>
  </si>
  <si>
    <t>Tension Fabric</t>
  </si>
  <si>
    <t>Installation/Removal</t>
  </si>
  <si>
    <t>Carriage</t>
  </si>
  <si>
    <t>Lightbox Panel</t>
  </si>
  <si>
    <t>Team1</t>
  </si>
  <si>
    <t>Team2</t>
  </si>
  <si>
    <t>Team3</t>
  </si>
  <si>
    <t>Team4</t>
  </si>
  <si>
    <t>Team5</t>
  </si>
  <si>
    <t>Team6</t>
  </si>
  <si>
    <t>Random1</t>
  </si>
  <si>
    <t>Random2</t>
  </si>
  <si>
    <t>Random3</t>
  </si>
  <si>
    <t>Random4</t>
  </si>
  <si>
    <t>Random5</t>
  </si>
  <si>
    <t>Random6</t>
  </si>
  <si>
    <t>Random7</t>
  </si>
  <si>
    <t>Random8</t>
  </si>
  <si>
    <t>Random9</t>
  </si>
  <si>
    <t>Random10</t>
  </si>
  <si>
    <t>Random11</t>
  </si>
  <si>
    <t>Random12</t>
  </si>
  <si>
    <t>Random13</t>
  </si>
  <si>
    <t>Random14</t>
  </si>
  <si>
    <t>Random15</t>
  </si>
  <si>
    <t>Random16</t>
  </si>
  <si>
    <t>Random17</t>
  </si>
  <si>
    <t>Random18</t>
  </si>
  <si>
    <t>Random19</t>
  </si>
  <si>
    <t>Random20</t>
  </si>
  <si>
    <t>Random21</t>
  </si>
  <si>
    <t>Random22</t>
  </si>
  <si>
    <t>Random23</t>
  </si>
  <si>
    <t>Random24</t>
  </si>
  <si>
    <t>Random25</t>
  </si>
  <si>
    <t>Random26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</si>
  <si>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</si>
  <si>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</si>
  <si>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</si>
  <si>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</si>
  <si>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</si>
  <si>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</si>
  <si>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</si>
  <si>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</si>
  <si>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</si>
  <si>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</si>
  <si>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</si>
  <si>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</si>
  <si>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</si>
  <si>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</si>
  <si>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</si>
  <si>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</si>
  <si>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Random27</t>
  </si>
  <si>
    <t>Random28</t>
  </si>
  <si>
    <t>Random29</t>
  </si>
  <si>
    <t>Random30</t>
  </si>
  <si>
    <t>Random31</t>
  </si>
  <si>
    <t>Random32</t>
  </si>
  <si>
    <t>Random33</t>
  </si>
  <si>
    <t>Random34</t>
  </si>
  <si>
    <t>Random35</t>
  </si>
  <si>
    <t>Random36</t>
  </si>
  <si>
    <t>Random37</t>
  </si>
  <si>
    <t>Random38</t>
  </si>
  <si>
    <t>Random39</t>
  </si>
  <si>
    <t>Random40</t>
  </si>
  <si>
    <t>Random41</t>
  </si>
  <si>
    <t>Random42</t>
  </si>
  <si>
    <t>Random43</t>
  </si>
  <si>
    <t>Random44</t>
  </si>
  <si>
    <t>Random45</t>
  </si>
  <si>
    <t>Random46</t>
  </si>
  <si>
    <t>Random47</t>
  </si>
  <si>
    <t>Random48</t>
  </si>
  <si>
    <t>Random49</t>
  </si>
  <si>
    <t>Random.A</t>
  </si>
  <si>
    <t>Smith.J</t>
  </si>
  <si>
    <t>Nobody.B</t>
  </si>
  <si>
    <t>Someone.C</t>
  </si>
  <si>
    <t>Happy.D</t>
  </si>
  <si>
    <t>Other.E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</si>
</sst>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2" fillId="0" borderId="0" xfId="0" applyFont="1" applyAlignment="1">
      <alignment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2" fillId="3" borderId="0" xfId="1" applyFont="1" applyFill="1" applyAlignment="1">
      <alignment horizontal="center" vertical="center" wrapText="1"/>
    </xf>
    <xf numFmtId="9" fontId="2" fillId="4" borderId="0" xfId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9" fontId="2" fillId="5" borderId="0" xfId="1" applyFont="1" applyFill="1" applyAlignment="1">
      <alignment horizontal="center" vertical="center" wrapText="1"/>
    </xf>
    <xf numFmtId="165" fontId="0" fillId="0" borderId="0" xfId="1" applyNumberFormat="1" applyFont="1"/>
    <xf numFmtId="164" fontId="0" fillId="0" borderId="0" xfId="0" applyNumberFormat="1"/>
    <xf numFmtId="164" fontId="2" fillId="4" borderId="0" xfId="1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1" applyFont="1"/>
    <xf numFmtId="165" fontId="0" fillId="0" borderId="0" xfId="0" applyNumberFormat="1"/>
    <xf numFmtId="2" fontId="2" fillId="5" borderId="0" xfId="1" applyNumberFormat="1" applyFont="1" applyFill="1" applyAlignment="1">
      <alignment horizontal="center" vertical="center" wrapText="1"/>
    </xf>
    <xf numFmtId="2" fontId="2" fillId="4" borderId="0" xfId="1" applyNumberFormat="1" applyFont="1" applyFill="1" applyAlignment="1">
      <alignment horizontal="center" vertical="center" wrapText="1"/>
    </xf>
    <xf numFmtId="2" fontId="2" fillId="3" borderId="0" xfId="1" applyNumberFormat="1" applyFont="1" applyFill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22" fontId="0" fillId="0" borderId="0" xfId="0" applyNumberFormat="1"/>
    <xf numFmtId="14" fontId="2" fillId="0" borderId="0" xfId="0" applyNumberFormat="1" applyFont="1" applyAlignment="1">
      <alignment wrapText="1"/>
    </xf>
    <xf numFmtId="14" fontId="0" fillId="0" borderId="0" xfId="0" applyNumberFormat="1"/>
    <xf numFmtId="22" fontId="2" fillId="0" borderId="0" xfId="0" applyNumberFormat="1" applyFont="1" applyAlignment="1">
      <alignment wrapText="1"/>
    </xf>
    <xf numFmtId="164" fontId="2" fillId="3" borderId="0" xfId="1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10" fontId="0" fillId="0" borderId="0" xfId="1" applyNumberFormat="1" applyFont="1"/>
    <xf numFmtId="10" fontId="2" fillId="4" borderId="0" xfId="1" applyNumberFormat="1" applyFont="1" applyFill="1" applyAlignment="1">
      <alignment horizontal="center" vertical="center" wrapText="1"/>
    </xf>
    <xf numFmtId="10" fontId="2" fillId="5" borderId="0" xfId="1" applyNumberFormat="1" applyFont="1" applyFill="1" applyAlignment="1">
      <alignment horizontal="center" vertical="center" wrapText="1"/>
    </xf>
    <xf numFmtId="10" fontId="2" fillId="6" borderId="2" xfId="1" applyNumberFormat="1" applyFont="1" applyFill="1" applyBorder="1" applyAlignment="1">
      <alignment vertical="center"/>
    </xf>
    <xf numFmtId="10" fontId="2" fillId="6" borderId="5" xfId="1" applyNumberFormat="1" applyFont="1" applyFill="1" applyBorder="1" applyAlignment="1">
      <alignment vertical="center"/>
    </xf>
    <xf numFmtId="10" fontId="2" fillId="6" borderId="3" xfId="1" applyNumberFormat="1" applyFont="1" applyFill="1" applyBorder="1" applyAlignment="1">
      <alignment vertical="center"/>
    </xf>
    <xf numFmtId="10" fontId="2" fillId="6" borderId="6" xfId="1" applyNumberFormat="1" applyFont="1" applyFill="1" applyBorder="1" applyAlignment="1">
      <alignment vertical="center"/>
    </xf>
    <xf numFmtId="164" fontId="2" fillId="0" borderId="0" xfId="0" applyNumberFormat="1" applyFont="1" applyAlignment="1">
      <alignment wrapText="1"/>
    </xf>
  </cellXfs>
  <cellStyles count="2">
    <cellStyle name="Normal" xfId="0" builtinId="0"/>
    <cellStyle name="Percent" xfId="1" builtinId="5"/>
  </cellStyles>
  <dxfs count="51">
    <dxf>
      <numFmt numFmtId="14" formatCode="0.00%"/>
    </dxf>
    <dxf>
      <numFmt numFmtId="14" formatCode="0.0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5" formatCode="0.0%"/>
    </dxf>
    <dxf>
      <numFmt numFmtId="165" formatCode="0.0%"/>
    </dxf>
    <dxf>
      <numFmt numFmtId="165" formatCode="0.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numFmt numFmtId="164" formatCode="&quot;£&quot;#,##0.00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£&quot;#,##0.00"/>
    </dxf>
    <dxf>
      <numFmt numFmtId="14" formatCode="0.00%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Orders Created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9-480B-B0E9-609E19CAE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49-480B-B0E9-609E19CAE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49-480B-B0E9-609E19CAE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49-480B-B0E9-609E19CAE4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49-480B-B0E9-609E19CAE4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49-480B-B0E9-609E19CAE413}"/>
              </c:ext>
            </c:extLst>
          </c:dPt>
          <c:dLbls>
            <c:dLbl>
              <c:idx val="5"/>
              <c:layout>
                <c:manualLayout>
                  <c:x val="1.9444444444444445E-2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49-480B-B0E9-609E19CAE41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Overview!$I$11:$I$16</c:f>
              <c:strCache>
                <c:ptCount val="6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</c:strCache>
            </c:strRef>
          </c:cat>
          <c:val>
            <c:numRef>
              <c:f>Overview!$J$11:$J$16</c:f>
              <c:numCache>
                <c:formatCode>"£"#,##0.00</c:formatCode>
                <c:ptCount val="6"/>
                <c:pt idx="0">
                  <c:v>0</c:v>
                </c:pt>
                <c:pt idx="1">
                  <c:v>6942.7</c:v>
                </c:pt>
                <c:pt idx="2">
                  <c:v>11445.660000000002</c:v>
                </c:pt>
                <c:pt idx="3">
                  <c:v>0</c:v>
                </c:pt>
                <c:pt idx="4">
                  <c:v>2597.02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414C-9EEB-AF635291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Estimates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A-4496-BBA2-CB2808C4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A-4496-BBA2-CB2808C4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4A-4496-BBA2-CB2808C4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4A-4496-BBA2-CB2808C436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4A-4496-BBA2-CB2808C436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4A-4496-BBA2-CB2808C43662}"/>
              </c:ext>
            </c:extLst>
          </c:dPt>
          <c:dLbls>
            <c:dLbl>
              <c:idx val="5"/>
              <c:layout>
                <c:manualLayout>
                  <c:x val="-0.15277777777777779"/>
                  <c:y val="-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4A-4496-BBA2-CB2808C436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Overview!$C$11:$C$16</c:f>
              <c:strCache>
                <c:ptCount val="6"/>
                <c:pt idx="0">
                  <c:v>Team1</c:v>
                </c:pt>
                <c:pt idx="1">
                  <c:v>Team2</c:v>
                </c:pt>
                <c:pt idx="2">
                  <c:v>Team3</c:v>
                </c:pt>
                <c:pt idx="3">
                  <c:v>Team4</c:v>
                </c:pt>
                <c:pt idx="4">
                  <c:v>Team5</c:v>
                </c:pt>
                <c:pt idx="5">
                  <c:v>Team6</c:v>
                </c:pt>
              </c:strCache>
            </c:strRef>
          </c:cat>
          <c:val>
            <c:numRef>
              <c:f>Overview!$D$11:$D$16</c:f>
              <c:numCache>
                <c:formatCode>"£"#,##0.00</c:formatCode>
                <c:ptCount val="6"/>
                <c:pt idx="0">
                  <c:v>1532</c:v>
                </c:pt>
                <c:pt idx="1">
                  <c:v>6942.7</c:v>
                </c:pt>
                <c:pt idx="2">
                  <c:v>13696.1</c:v>
                </c:pt>
                <c:pt idx="3">
                  <c:v>7816.25</c:v>
                </c:pt>
                <c:pt idx="4">
                  <c:v>23886.18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4A-4496-BBA2-CB2808C4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148167</xdr:colOff>
      <xdr:row>6</xdr:row>
      <xdr:rowOff>14816</xdr:rowOff>
    </xdr:from>
    <xdr:to>
      <xdr:col>12</xdr:col>
      <xdr:colOff>539750</xdr:colOff>
      <xdr:row>20</xdr:row>
      <xdr:rowOff>91016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6CE5F8-9FA4-061C-C5B4-EBFE5F78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6</xdr:row>
      <xdr:rowOff>1</xdr:rowOff>
    </xdr:from>
    <xdr:to>
      <xdr:col>6</xdr:col>
      <xdr:colOff>793749</xdr:colOff>
      <xdr:row>20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38C79B-F5DA-4C88-A86E-47924A453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igail Davies" id="{5191F673-F0F1-4E5F-8E01-015C46F44B44}" userId="S::adavies@gardners.onmicrosoft.com::f80310ce-e958-4edb-a893-09371245e1b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gail Davies" refreshedDate="44790.467743865738" createdVersion="8" refreshedVersion="8" minRefreshableVersion="3" recordCount="121" xr:uid="{F8E4CD79-9C23-41B3-8E7B-F9EAA4D8714E}">
  <cacheSource type="worksheet">
    <worksheetSource ref="A1:BF500" sheet="Details"/>
  </cacheSource>
  <cacheFields count="68">
    <cacheField name="Customer_Name" numFmtId="0">
      <sharedItems containsBlank="1"/>
    </cacheField>
    <cacheField name="Job_Description" numFmtId="0">
      <sharedItems containsBlank="1"/>
    </cacheField>
    <cacheField name="Estimator" numFmtId="0">
      <sharedItems containsBlank="1" count="18">
        <s v="Smith.J"/>
        <s v="Other.E"/>
        <s v="Someone.C"/>
        <s v="Random.A"/>
        <s v="Happy.D"/>
        <s v="Nobody.B"/>
        <m/>
        <s v="Herbert.M" u="1"/>
        <s v="Jan Cames" u="1"/>
        <s v="Brockway.L" u="1"/>
        <s v="Collins.A" u="1"/>
        <s v="Daniels.M" u="1"/>
        <s v="Gulwell.K" u="1"/>
        <s v="Ceely.D" u="1"/>
        <s v="Kelly.A" u="1"/>
        <s v="Houlgrave.A" u="1"/>
        <s v="Wong.F" u="1"/>
        <s v="Jones.S" u="1"/>
      </sharedItems>
    </cacheField>
    <cacheField name="SalesPrice" numFmtId="164">
      <sharedItems containsString="0" containsBlank="1" containsNumber="1" minValue="0" maxValue="7326.25"/>
    </cacheField>
    <cacheField name="Total 3rd Party Costs (CoS)" numFmtId="164">
      <sharedItems containsString="0" containsBlank="1" containsNumber="1" minValue="0" maxValue="3939.15"/>
    </cacheField>
    <cacheField name="Agency Com Perc" numFmtId="10">
      <sharedItems containsString="0" containsBlank="1" containsNumber="1" minValue="0" maxValue="0.15"/>
    </cacheField>
    <cacheField name="Agency Comm. Value" numFmtId="164">
      <sharedItems containsString="0" containsBlank="1" containsNumber="1" minValue="0" maxValue="1098.9375"/>
    </cacheField>
    <cacheField name="Contribution Value (After Agency Comm.)" numFmtId="164">
      <sharedItems containsString="0" containsBlank="1" containsNumber="1" minValue="-20.7" maxValue="2640.97"/>
    </cacheField>
    <cacheField name="Contribution %" numFmtId="10">
      <sharedItems containsString="0" containsBlank="1" containsNumber="1" minValue="-0.24655737704918043" maxValue="0.81128780528957689"/>
    </cacheField>
    <cacheField name="Direct Labour" numFmtId="164">
      <sharedItems containsString="0" containsBlank="1" containsNumber="1" minValue="0" maxValue="433.16666666666663"/>
    </cacheField>
    <cacheField name="Gross Margin Value" numFmtId="164">
      <sharedItems containsString="0" containsBlank="1" containsNumber="1" minValue="-251.31000000000017" maxValue="2457.1366666666663"/>
    </cacheField>
    <cacheField name="Margin %" numFmtId="10">
      <sharedItems containsString="0" containsBlank="1" containsNumber="1" minValue="-0.90454476364189085" maxValue="0.72873737373737357"/>
    </cacheField>
    <cacheField name="Total_OH" numFmtId="164">
      <sharedItems containsString="0" containsBlank="1" containsNumber="1" minValue="0" maxValue="682.5"/>
    </cacheField>
    <cacheField name="Nett Margin Value" numFmtId="164">
      <sharedItems containsString="0" containsBlank="1" containsNumber="1" minValue="-469.9766666666668" maxValue="1906.8033333333328"/>
    </cacheField>
    <cacheField name="Nett Margin %" numFmtId="10">
      <sharedItems containsString="0" containsBlank="1" containsNumber="1" minValue="-1.5771393828849369" maxValue="0.67760101010100993"/>
    </cacheField>
    <cacheField name="Estimate_No" numFmtId="0">
      <sharedItems containsString="0" containsBlank="1" containsNumber="1" containsInteger="1" minValue="129979" maxValue="130025"/>
    </cacheField>
    <cacheField name="Job_Created" numFmtId="0">
      <sharedItems containsString="0" containsBlank="1" containsNumber="1" minValue="351828" maxValue="352138"/>
    </cacheField>
    <cacheField name="Made_From_Template" numFmtId="0">
      <sharedItems containsString="0" containsBlank="1" containsNumber="1" containsInteger="1" minValue="0" maxValue="1"/>
    </cacheField>
    <cacheField name="Estimate_Created" numFmtId="22">
      <sharedItems containsNonDate="0" containsDate="1" containsString="0" containsBlank="1" minDate="2022-07-01T08:27:53" maxDate="2022-07-01T17:14:16" count="50">
        <d v="2022-07-01T09:48:00"/>
        <d v="2022-07-01T09:36:49"/>
        <d v="2022-07-01T10:21:37"/>
        <d v="2022-07-01T10:25:14"/>
        <d v="2022-07-01T10:32:53"/>
        <d v="2022-07-01T10:35:23"/>
        <d v="2022-07-01T10:37:18"/>
        <d v="2022-07-01T10:39:34"/>
        <d v="2022-07-01T10:41:15"/>
        <d v="2022-07-01T10:43:32"/>
        <d v="2022-07-01T10:45:49"/>
        <d v="2022-07-01T10:47:35"/>
        <d v="2022-07-01T08:27:53"/>
        <d v="2022-07-01T12:13:27"/>
        <d v="2022-07-01T12:06:55"/>
        <d v="2022-07-01T09:51:22"/>
        <d v="2022-07-01T17:14:16"/>
        <d v="2022-07-01T13:35:12"/>
        <d v="2022-07-01T15:43:37"/>
        <d v="2022-07-01T15:57:42"/>
        <d v="2022-07-01T16:03:56"/>
        <d v="2022-07-01T16:07:41"/>
        <d v="2022-07-01T16:11:48"/>
        <d v="2022-07-01T16:16:37"/>
        <d v="2022-07-01T16:21:26"/>
        <d v="2022-07-01T16:27:40"/>
        <d v="2022-07-01T16:36:16"/>
        <d v="2022-07-01T14:25:36"/>
        <d v="2022-07-01T10:19:29"/>
        <d v="2022-07-01T12:28:02"/>
        <d v="2022-07-01T12:24:26"/>
        <d v="2022-07-01T12:04:40"/>
        <d v="2022-07-01T11:01:50"/>
        <d v="2022-07-01T11:05:06"/>
        <d v="2022-07-01T12:33:17"/>
        <d v="2022-07-01T13:56:46"/>
        <d v="2022-07-01T14:47:37"/>
        <d v="2022-07-01T15:08:41"/>
        <d v="2022-07-01T15:29:23"/>
        <d v="2022-07-01T12:58:31"/>
        <d v="2022-07-01T14:50:36"/>
        <d v="2022-07-01T10:11:11"/>
        <d v="2022-07-01T10:29:45"/>
        <d v="2022-07-01T11:28:56"/>
        <d v="2022-07-01T11:47:42"/>
        <d v="2022-07-01T11:21:13"/>
        <d v="2022-07-01T10:47:11"/>
        <d v="2022-07-01T11:40:25"/>
        <d v="2022-07-01T16:50:22"/>
        <m/>
      </sharedItems>
      <fieldGroup par="59" base="18">
        <rangePr groupBy="seconds" startDate="2022-07-01T08:27:53" endDate="2022-07-01T17:14:16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7/2022"/>
        </groupItems>
      </fieldGroup>
    </cacheField>
    <cacheField name="Umbrella_Co" numFmtId="0">
      <sharedItems containsBlank="1" count="31">
        <s v="Customer2"/>
        <s v="Customer9"/>
        <s v="Customer10"/>
        <s v="Customer11"/>
        <s v="Customer12"/>
        <s v="Customer4"/>
        <s v="Customer5"/>
        <s v="Customer1"/>
        <s v="Customer3"/>
        <s v="Customer8"/>
        <s v="Customer6"/>
        <s v="Customer7"/>
        <m/>
        <s v="KA2 - Development" u="1"/>
        <s v="B&amp;Q" u="1"/>
        <s v="Xerox" u="1"/>
        <s v="BlowUP Media" u="1"/>
        <s v="House" u="1"/>
        <s v="Local Authority (A)" u="1"/>
        <s v="N2O" u="1"/>
        <s v="Tesco - In store" u="1"/>
        <s v="Independent Vetcare Ltd" u="1"/>
        <s v="Global Ireland" u="1"/>
        <s v="ASDA (A)" u="1"/>
        <s v="ITG" u="1"/>
        <s v="Wembley Park" u="1"/>
        <s v="Base10" u="1"/>
        <s v="BD1 Develoment" u="1"/>
        <s v="BD2 Develoment" u="1"/>
        <s v="Smile Direct" u="1"/>
        <s v="HHG" u="1"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784"/>
    </cacheField>
    <cacheField name="KA_Team" numFmtId="0">
      <sharedItems containsBlank="1" count="12">
        <s v="Team5"/>
        <s v="Team2"/>
        <s v="Team3"/>
        <s v="Team1"/>
        <s v="Team4"/>
        <m/>
        <s v="KA1" u="1"/>
        <s v="KA2" u="1"/>
        <s v="KA3" u="1"/>
        <s v="KA4" u="1"/>
        <s v="BD1" u="1"/>
        <s v="BD2" u="1"/>
      </sharedItems>
    </cacheField>
    <cacheField name="End_Customer" numFmtId="0">
      <sharedItems containsBlank="1"/>
    </cacheField>
    <cacheField name="Required" numFmtId="14">
      <sharedItems containsNonDate="0" containsDate="1" containsString="0" containsBlank="1" minDate="2022-07-01T00:00:00" maxDate="2022-07-28T00:00:00"/>
    </cacheField>
    <cacheField name="Price_per_Unit" numFmtId="164">
      <sharedItems containsString="0" containsBlank="1" containsNumber="1" minValue="0" maxValue="5078.79"/>
    </cacheField>
    <cacheField name="Paper_Sub_Total" numFmtId="164">
      <sharedItems containsString="0" containsBlank="1" containsNumber="1" minValue="0" maxValue="2208.8000000000002"/>
    </cacheField>
    <cacheField name="Paper_MarkUp_Percent" numFmtId="0">
      <sharedItems containsString="0" containsBlank="1" containsNumber="1" containsInteger="1" minValue="0" maxValue="15"/>
    </cacheField>
    <cacheField name="Paper_Markup" numFmtId="164">
      <sharedItems containsString="0" containsBlank="1" containsNumber="1" minValue="0" maxValue="331.32"/>
    </cacheField>
    <cacheField name="Studio_Mat_Sub_Total" numFmtId="164">
      <sharedItems containsString="0" containsBlank="1" containsNumber="1" containsInteger="1" minValue="0" maxValue="0"/>
    </cacheField>
    <cacheField name="Studio_Mat_MarkUp_Percent" numFmtId="0">
      <sharedItems containsString="0" containsBlank="1" containsNumber="1" containsInteger="1" minValue="0" maxValue="10"/>
    </cacheField>
    <cacheField name="Studio_Mat_MarkUp" numFmtId="164">
      <sharedItems containsString="0" containsBlank="1" containsNumber="1" containsInteger="1" minValue="0" maxValue="0"/>
    </cacheField>
    <cacheField name="Studio_Lab_Sub_Total" numFmtId="164">
      <sharedItems containsString="0" containsBlank="1" containsNumber="1" containsInteger="1" minValue="0" maxValue="0"/>
    </cacheField>
    <cacheField name="Studio_Lab_MarkUp_Percent" numFmtId="0">
      <sharedItems containsString="0" containsBlank="1" containsNumber="1" containsInteger="1" minValue="0" maxValue="0"/>
    </cacheField>
    <cacheField name="Studio_Lab_MarkUp" numFmtId="164">
      <sharedItems containsString="0" containsBlank="1" containsNumber="1" containsInteger="1" minValue="0" maxValue="0"/>
    </cacheField>
    <cacheField name="Studio_Lab_OH_Sub_Total" numFmtId="164">
      <sharedItems containsString="0" containsBlank="1" containsNumber="1" containsInteger="1" minValue="0" maxValue="0"/>
    </cacheField>
    <cacheField name="Outwork_Sub_Total" numFmtId="164">
      <sharedItems containsString="0" containsBlank="1" containsNumber="1" containsInteger="1" minValue="0" maxValue="1890"/>
    </cacheField>
    <cacheField name="Outwork_MarkUp_Percent" numFmtId="0">
      <sharedItems containsString="0" containsBlank="1" containsNumber="1" containsInteger="1" minValue="0" maxValue="10"/>
    </cacheField>
    <cacheField name="Outwork_MarkUp" numFmtId="164">
      <sharedItems containsString="0" containsBlank="1" containsNumber="1" containsInteger="1" minValue="0" maxValue="189"/>
    </cacheField>
    <cacheField name="Other_Mat_Sub_Total" numFmtId="164">
      <sharedItems containsString="0" containsBlank="1" containsNumber="1" minValue="0" maxValue="768.57"/>
    </cacheField>
    <cacheField name="Other_Mat_MarkUp_Percent" numFmtId="0">
      <sharedItems containsString="0" containsBlank="1" containsNumber="1" containsInteger="1" minValue="0" maxValue="10"/>
    </cacheField>
    <cacheField name="Other_Mat_MarkUp" numFmtId="164">
      <sharedItems containsString="0" containsBlank="1" containsNumber="1" minValue="0" maxValue="76.849999999999994"/>
    </cacheField>
    <cacheField name="Printing_Lab_Sub_Total" numFmtId="164">
      <sharedItems containsString="0" containsBlank="1" containsNumber="1" minValue="0" maxValue="256.25"/>
    </cacheField>
    <cacheField name="Printing_OH_Sub_Total" numFmtId="164">
      <sharedItems containsString="0" containsBlank="1" containsNumber="1" minValue="0" maxValue="575"/>
    </cacheField>
    <cacheField name="Printing_Sub_Total" numFmtId="164">
      <sharedItems containsString="0" containsBlank="1" containsNumber="1" minValue="0" maxValue="733.33"/>
    </cacheField>
    <cacheField name="Printing_MarkUp_Percent" numFmtId="0">
      <sharedItems containsString="0" containsBlank="1" containsNumber="1" containsInteger="1" minValue="0" maxValue="0"/>
    </cacheField>
    <cacheField name="Printing_MarkUp" numFmtId="164">
      <sharedItems containsString="0" containsBlank="1" containsNumber="1" containsInteger="1" minValue="0" maxValue="0"/>
    </cacheField>
    <cacheField name="Finishing_Lab_Sub_Total" numFmtId="164">
      <sharedItems containsString="0" containsBlank="1" containsNumber="1" minValue="0" maxValue="328"/>
    </cacheField>
    <cacheField name="Finishing_OH_Sub_Total" numFmtId="164">
      <sharedItems containsString="0" containsBlank="1" containsNumber="1" minValue="0" maxValue="227.66666666666669"/>
    </cacheField>
    <cacheField name="Finishing_Sub_Total" numFmtId="164">
      <sharedItems containsString="0" containsBlank="1" containsNumber="1" minValue="0" maxValue="546.66999999999996"/>
    </cacheField>
    <cacheField name="Finishing_MarkUp_Percent" numFmtId="0">
      <sharedItems containsString="0" containsBlank="1" containsNumber="1" containsInteger="1" minValue="0" maxValue="0"/>
    </cacheField>
    <cacheField name="Finishing_MarkUp" numFmtId="164">
      <sharedItems containsString="0" containsBlank="1" containsNumber="1" containsInteger="1" minValue="0" maxValue="0"/>
    </cacheField>
    <cacheField name="Carriage_Sub_Total" numFmtId="164">
      <sharedItems containsString="0" containsBlank="1" containsNumber="1" minValue="0" maxValue="1200"/>
    </cacheField>
    <cacheField name="Carriage_MarkUp_Percent" numFmtId="0">
      <sharedItems containsString="0" containsBlank="1" containsNumber="1" containsInteger="1" minValue="0" maxValue="30"/>
    </cacheField>
    <cacheField name="Carriage_MarkUp" numFmtId="164">
      <sharedItems containsString="0" containsBlank="1" containsNumber="1" minValue="0" maxValue="175.5"/>
    </cacheField>
    <cacheField name="Total_MarkUp_Percent" numFmtId="0">
      <sharedItems containsString="0" containsBlank="1" containsNumber="1" minValue="-100" maxValue="274.92957699999999"/>
    </cacheField>
    <cacheField name="Total_MarkUp" numFmtId="164">
      <sharedItems containsString="0" containsBlank="1" containsNumber="1" minValue="-576.83000000000004" maxValue="1552.61"/>
    </cacheField>
    <cacheField name="Type" numFmtId="0">
      <sharedItems containsBlank="1" count="3">
        <s v="Sales Order"/>
        <s v="Estimate"/>
        <m/>
      </sharedItems>
    </cacheField>
    <cacheField name="Minutes" numFmtId="0" databaseField="0">
      <fieldGroup base="18">
        <rangePr groupBy="minutes" startDate="2022-07-01T08:27:53" endDate="2022-07-01T17:14:16"/>
        <groupItems count="62">
          <s v="&lt;01/0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/07/2022"/>
        </groupItems>
      </fieldGroup>
    </cacheField>
    <cacheField name="Hours" numFmtId="0" databaseField="0">
      <fieldGroup base="18">
        <rangePr groupBy="hours" startDate="2022-07-01T08:27:53" endDate="2022-07-01T17:14:16"/>
        <groupItems count="26">
          <s v="&lt;01/07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/07/2022"/>
        </groupItems>
      </fieldGroup>
    </cacheField>
    <cacheField name="Gross Margin Percent" numFmtId="0" formula="IFERROR('Gross Margin Value'/SalesPrice,0)" databaseField="0"/>
    <cacheField name="Nett Margin Percent" numFmtId="0" formula=" IFERROR('Nett Margin Value'/SalesPrice,0)" databaseField="0"/>
    <cacheField name="Contribution Percent" numFmtId="0" formula="IFERROR('Contribution Value (After Agency Comm.)'/SalesPrice,0)" databaseField="0"/>
    <cacheField name="ContributionPercent" numFmtId="0" formula="IFERROR('Contribution Value (After Agency Comm.)'/SalesPrice,0)" databaseField="0"/>
    <cacheField name="NettMarginPercent" numFmtId="0" formula=" IFERROR('Nett Margin Value'/SalesPrice,0)" databaseField="0"/>
    <cacheField name="Field1" numFmtId="0" formula=" 0" databaseField="0"/>
    <cacheField name="GrossMarginPercent" numFmtId="0" formula="IFERROR('Gross Margin Value'/SalesPrice,0)" databaseField="0"/>
    <cacheField name="NettMargin Percent" numFmtId="0" formula=" IFERROR('Nett Margin Value'/SalesPric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Customer1"/>
    <s v="Random1"/>
    <x v="0"/>
    <n v="256.42"/>
    <n v="168"/>
    <n v="0.05"/>
    <n v="12.82"/>
    <n v="75.600000000000023"/>
    <n v="0.29482879650573285"/>
    <n v="0"/>
    <n v="75.600000000000023"/>
    <n v="0.29482879650573285"/>
    <n v="0"/>
    <n v="75.600000000000023"/>
    <n v="0.29482879650573285"/>
    <n v="129981"/>
    <n v="352134"/>
    <n v="0"/>
    <x v="0"/>
    <x v="0"/>
    <s v="Vinyl Sticker"/>
    <n v="20"/>
    <x v="0"/>
    <s v="Random12"/>
    <d v="2022-07-06T00:00:00"/>
    <n v="12.821000000000002"/>
    <n v="0"/>
    <n v="15"/>
    <n v="0"/>
    <n v="0"/>
    <n v="10"/>
    <n v="0"/>
    <n v="0"/>
    <n v="0"/>
    <n v="0"/>
    <n v="0"/>
    <n v="168"/>
    <n v="10"/>
    <n v="0"/>
    <n v="0"/>
    <n v="10"/>
    <n v="0"/>
    <n v="0"/>
    <n v="0"/>
    <n v="0"/>
    <n v="0"/>
    <n v="0"/>
    <n v="0"/>
    <n v="0"/>
    <n v="0"/>
    <n v="0"/>
    <n v="0"/>
    <n v="0"/>
    <n v="0"/>
    <n v="0"/>
    <n v="45"/>
    <n v="75.599999999999994"/>
    <x v="0"/>
  </r>
  <r>
    <s v="Customer10"/>
    <s v="Random19"/>
    <x v="1"/>
    <n v="0"/>
    <n v="0"/>
    <n v="0"/>
    <n v="0"/>
    <n v="0"/>
    <n v="0"/>
    <n v="0"/>
    <n v="0"/>
    <n v="0"/>
    <n v="0"/>
    <n v="0"/>
    <n v="0"/>
    <n v="129980"/>
    <m/>
    <n v="0"/>
    <x v="1"/>
    <x v="1"/>
    <s v="General Point of Sale"/>
    <n v="1"/>
    <x v="1"/>
    <s v="Random5"/>
    <d v="2022-07-01T00:00:00"/>
    <n v="0"/>
    <n v="0"/>
    <n v="15"/>
    <n v="0"/>
    <n v="0"/>
    <n v="10"/>
    <n v="0"/>
    <n v="0"/>
    <n v="0"/>
    <n v="0"/>
    <n v="0"/>
    <n v="0"/>
    <n v="10"/>
    <n v="0"/>
    <n v="0"/>
    <n v="10"/>
    <n v="0"/>
    <n v="0"/>
    <n v="0"/>
    <n v="0"/>
    <n v="0"/>
    <n v="0"/>
    <n v="0"/>
    <n v="0"/>
    <n v="0"/>
    <n v="0"/>
    <n v="0"/>
    <n v="0"/>
    <n v="20"/>
    <n v="0"/>
    <n v="10"/>
    <n v="0"/>
    <x v="1"/>
  </r>
  <r>
    <s v="Customer11"/>
    <s v="Random20"/>
    <x v="2"/>
    <n v="1261.99"/>
    <n v="1068.5700000000002"/>
    <n v="9.2499999999999999E-2"/>
    <n v="116.73"/>
    <n v="76.689999999999841"/>
    <n v="6.0769102766265848E-2"/>
    <n v="328"/>
    <n v="-251.31000000000017"/>
    <n v="-0.19913786955522642"/>
    <n v="218.66666666666666"/>
    <n v="-469.9766666666668"/>
    <n v="-0.37240918443622123"/>
    <n v="129985"/>
    <n v="352130.1"/>
    <n v="0"/>
    <x v="2"/>
    <x v="2"/>
    <s v="Packing"/>
    <n v="784"/>
    <x v="2"/>
    <s v="Random4"/>
    <d v="2022-07-18T00:00:00"/>
    <n v="1.6096811224489795"/>
    <n v="0"/>
    <n v="10"/>
    <n v="0"/>
    <n v="0"/>
    <n v="10"/>
    <n v="0"/>
    <n v="0"/>
    <n v="0"/>
    <n v="0"/>
    <n v="0"/>
    <n v="0"/>
    <n v="10"/>
    <n v="0"/>
    <n v="768.57"/>
    <n v="10"/>
    <n v="76.849999999999994"/>
    <n v="0"/>
    <n v="0"/>
    <n v="0"/>
    <n v="0"/>
    <n v="0"/>
    <n v="328"/>
    <n v="218.66666666666666"/>
    <n v="546.66999999999996"/>
    <n v="0"/>
    <n v="0"/>
    <n v="300"/>
    <n v="10"/>
    <n v="30"/>
    <n v="-33.496163000000003"/>
    <n v="-576.83000000000004"/>
    <x v="0"/>
  </r>
  <r>
    <s v="Customer11"/>
    <s v="Random21"/>
    <x v="2"/>
    <n v="105.9"/>
    <n v="59.24"/>
    <n v="9.2499999999999999E-2"/>
    <n v="9.8000000000000007"/>
    <n v="36.86"/>
    <n v="0.34806421152030215"/>
    <n v="21.833333333333332"/>
    <n v="15.026666666666667"/>
    <n v="0.14189486937362292"/>
    <n v="57.333333333333336"/>
    <n v="-42.306666666666672"/>
    <n v="-0.39949638023292416"/>
    <n v="129986"/>
    <n v="352130.09"/>
    <n v="0"/>
    <x v="3"/>
    <x v="2"/>
    <s v="Signage"/>
    <n v="18"/>
    <x v="2"/>
    <s v="Random4"/>
    <d v="2022-07-18T00:00:00"/>
    <n v="5.8833333333333337"/>
    <n v="51.14"/>
    <n v="0"/>
    <n v="0"/>
    <n v="0"/>
    <n v="0"/>
    <n v="0"/>
    <n v="0"/>
    <n v="0"/>
    <n v="0"/>
    <n v="0"/>
    <n v="0"/>
    <n v="0"/>
    <n v="0"/>
    <n v="8.1"/>
    <n v="0"/>
    <n v="0"/>
    <n v="18.333333333333332"/>
    <n v="55"/>
    <n v="73.33"/>
    <n v="0"/>
    <n v="0"/>
    <n v="3.5"/>
    <n v="2.333333333333333"/>
    <n v="5.83"/>
    <n v="0"/>
    <n v="0"/>
    <n v="0"/>
    <n v="30"/>
    <n v="0"/>
    <n v="-30.567070000000001"/>
    <n v="-42.3"/>
    <x v="0"/>
  </r>
  <r>
    <s v="Customer11"/>
    <s v="Random22"/>
    <x v="2"/>
    <n v="117.9"/>
    <n v="72.930000000000007"/>
    <n v="7.2499999999999995E-2"/>
    <n v="8.5500000000000007"/>
    <n v="36.42"/>
    <n v="0.30890585241730278"/>
    <n v="35.5"/>
    <n v="0.92000000000000171"/>
    <n v="7.8032230703986571E-3"/>
    <n v="76.166666666666671"/>
    <n v="-75.24666666666667"/>
    <n v="-0.63822448402601073"/>
    <n v="129988"/>
    <n v="352130.08"/>
    <n v="0"/>
    <x v="4"/>
    <x v="2"/>
    <s v="Signage"/>
    <n v="21"/>
    <x v="2"/>
    <s v="Random4"/>
    <d v="2022-07-18T00:00:00"/>
    <n v="5.6142857142857148"/>
    <n v="67.34"/>
    <n v="0"/>
    <n v="0"/>
    <n v="0"/>
    <n v="0"/>
    <n v="0"/>
    <n v="0"/>
    <n v="0"/>
    <n v="0"/>
    <n v="0"/>
    <n v="0"/>
    <n v="0"/>
    <n v="0"/>
    <n v="5.59"/>
    <n v="0"/>
    <n v="0"/>
    <n v="22.5"/>
    <n v="67.5"/>
    <n v="89.99"/>
    <n v="0"/>
    <n v="0"/>
    <n v="13"/>
    <n v="8.6666666666666661"/>
    <n v="21.66"/>
    <n v="0"/>
    <n v="0"/>
    <n v="0"/>
    <n v="30"/>
    <n v="0"/>
    <n v="-40.756176000000004"/>
    <n v="-75.23"/>
    <x v="0"/>
  </r>
  <r>
    <s v="Customer11"/>
    <s v="Random23"/>
    <x v="2"/>
    <n v="160.16"/>
    <n v="133.44"/>
    <n v="7.2499999999999995E-2"/>
    <n v="11.61"/>
    <n v="15.11"/>
    <n v="9.4343156843156847E-2"/>
    <n v="38.166666666666671"/>
    <n v="-23.056666666666672"/>
    <n v="-0.14396020646020649"/>
    <n v="36.000000000000007"/>
    <n v="-59.056666666666679"/>
    <n v="-0.36873543123543134"/>
    <n v="129989"/>
    <n v="352130.07"/>
    <n v="0"/>
    <x v="5"/>
    <x v="2"/>
    <s v="Signage"/>
    <n v="21"/>
    <x v="2"/>
    <s v="Random4"/>
    <d v="2022-07-18T00:00:00"/>
    <n v="7.6266666666666669"/>
    <n v="109.56"/>
    <n v="0"/>
    <n v="0"/>
    <n v="0"/>
    <n v="0"/>
    <n v="0"/>
    <n v="0"/>
    <n v="0"/>
    <n v="0"/>
    <n v="0"/>
    <n v="0"/>
    <n v="0"/>
    <n v="0"/>
    <n v="23.88"/>
    <n v="0"/>
    <n v="0"/>
    <n v="31.666666666666671"/>
    <n v="31.666666666666671"/>
    <n v="63.33"/>
    <n v="0"/>
    <n v="0"/>
    <n v="6.5"/>
    <n v="4.333333333333333"/>
    <n v="10.83"/>
    <n v="0"/>
    <n v="0"/>
    <n v="0"/>
    <n v="30"/>
    <n v="0"/>
    <n v="-28.444894000000001"/>
    <n v="-59.05"/>
    <x v="0"/>
  </r>
  <r>
    <s v="Customer11"/>
    <s v="Random24"/>
    <x v="2"/>
    <n v="1311.83"/>
    <n v="918.4"/>
    <n v="9.2499999999999999E-2"/>
    <n v="121.34"/>
    <n v="272.08999999999992"/>
    <n v="0.20741254583292038"/>
    <n v="101.41666666666667"/>
    <n v="170.67333333333323"/>
    <n v="0.13010324000315074"/>
    <n v="226.08333333333334"/>
    <n v="-55.41000000000011"/>
    <n v="-4.2238704710214063E-2"/>
    <n v="129990"/>
    <n v="352130.06"/>
    <n v="0"/>
    <x v="6"/>
    <x v="2"/>
    <s v="Signage"/>
    <n v="172"/>
    <x v="2"/>
    <s v="Random4"/>
    <d v="2022-07-18T00:00:00"/>
    <n v="7.6269186046511628"/>
    <n v="762.03"/>
    <n v="0"/>
    <n v="114.31"/>
    <n v="0"/>
    <n v="0"/>
    <n v="0"/>
    <n v="0"/>
    <n v="0"/>
    <n v="0"/>
    <n v="0"/>
    <n v="0"/>
    <n v="0"/>
    <n v="0"/>
    <n v="156.37"/>
    <n v="0"/>
    <n v="0"/>
    <n v="67.916666666666671"/>
    <n v="203.75"/>
    <n v="271.66000000000003"/>
    <n v="0"/>
    <n v="0"/>
    <n v="33.5"/>
    <n v="22.333333333333332"/>
    <n v="55.83"/>
    <n v="0"/>
    <n v="0"/>
    <n v="0"/>
    <n v="30"/>
    <n v="0"/>
    <n v="-12.477156000000001"/>
    <n v="-169.71"/>
    <x v="0"/>
  </r>
  <r>
    <s v="Customer11"/>
    <s v="Random25"/>
    <x v="2"/>
    <n v="386.29"/>
    <n v="327.38"/>
    <n v="9.2499999999999999E-2"/>
    <n v="35.729999999999997"/>
    <n v="23.180000000000028"/>
    <n v="6.0006730694555976E-2"/>
    <n v="34.5"/>
    <n v="-11.319999999999972"/>
    <n v="-2.9304408604934041E-2"/>
    <n v="58.000000000000007"/>
    <n v="-69.319999999999979"/>
    <n v="-0.17945067177509119"/>
    <n v="129991"/>
    <n v="352130.05"/>
    <n v="0"/>
    <x v="7"/>
    <x v="2"/>
    <s v="Signage"/>
    <n v="98"/>
    <x v="2"/>
    <s v="Random4"/>
    <d v="2022-07-18T00:00:00"/>
    <n v="3.9417346938775513"/>
    <n v="270.39999999999998"/>
    <n v="0"/>
    <n v="0"/>
    <n v="0"/>
    <n v="0"/>
    <n v="0"/>
    <n v="0"/>
    <n v="0"/>
    <n v="0"/>
    <n v="0"/>
    <n v="0"/>
    <n v="0"/>
    <n v="0"/>
    <n v="56.98"/>
    <n v="0"/>
    <n v="0"/>
    <n v="15"/>
    <n v="45.000000000000007"/>
    <n v="60"/>
    <n v="0"/>
    <n v="0"/>
    <n v="19.5"/>
    <n v="12.999999999999998"/>
    <n v="32.5"/>
    <n v="0"/>
    <n v="0"/>
    <n v="0"/>
    <n v="10"/>
    <n v="0"/>
    <n v="-16.509913999999998"/>
    <n v="-69.319999999999993"/>
    <x v="0"/>
  </r>
  <r>
    <s v="Customer11"/>
    <s v="Random26"/>
    <x v="2"/>
    <n v="15.25"/>
    <n v="17.600000000000001"/>
    <n v="9.2499999999999999E-2"/>
    <n v="1.41"/>
    <n v="-3.7600000000000016"/>
    <n v="-0.24655737704918043"/>
    <n v="9.6666666666666661"/>
    <n v="-13.426666666666668"/>
    <n v="-0.88043715846994541"/>
    <n v="9.0833333333333321"/>
    <n v="-22.509999999999998"/>
    <n v="-1.4760655737704917"/>
    <n v="129992"/>
    <n v="352130.04"/>
    <n v="0"/>
    <x v="8"/>
    <x v="2"/>
    <s v="Signage"/>
    <n v="2"/>
    <x v="2"/>
    <s v="Random4"/>
    <d v="2022-07-18T00:00:00"/>
    <n v="7.625"/>
    <n v="15.8"/>
    <n v="0"/>
    <n v="0"/>
    <n v="0"/>
    <n v="0"/>
    <n v="0"/>
    <n v="0"/>
    <n v="0"/>
    <n v="0"/>
    <n v="0"/>
    <n v="0"/>
    <n v="0"/>
    <n v="0"/>
    <n v="1.8"/>
    <n v="0"/>
    <n v="0"/>
    <n v="7.9166666666666661"/>
    <n v="7.9166666666666661"/>
    <n v="15.83"/>
    <n v="0"/>
    <n v="0"/>
    <n v="1.75"/>
    <n v="1.1666666666666665"/>
    <n v="2.91"/>
    <n v="0"/>
    <n v="0"/>
    <n v="0"/>
    <n v="30"/>
    <n v="0"/>
    <n v="-61.916964999999998"/>
    <n v="-22.5"/>
    <x v="0"/>
  </r>
  <r>
    <s v="Customer11"/>
    <s v="Random27"/>
    <x v="2"/>
    <n v="1795.2"/>
    <n v="899.74"/>
    <n v="9.2499999999999999E-2"/>
    <n v="166.06"/>
    <n v="729.40000000000009"/>
    <n v="0.40630570409982181"/>
    <n v="50.166666666666664"/>
    <n v="679.23333333333346"/>
    <n v="0.37836081402257882"/>
    <n v="127.75"/>
    <n v="551.48333333333346"/>
    <n v="0.30719882650029717"/>
    <n v="129993"/>
    <n v="352130.03"/>
    <n v="0"/>
    <x v="9"/>
    <x v="2"/>
    <s v="Signage"/>
    <n v="278"/>
    <x v="2"/>
    <s v="Random4"/>
    <d v="2022-07-18T00:00:00"/>
    <n v="6.4575539568345324"/>
    <n v="722.1"/>
    <n v="0"/>
    <n v="0"/>
    <n v="0"/>
    <n v="0"/>
    <n v="0"/>
    <n v="0"/>
    <n v="0"/>
    <n v="0"/>
    <n v="0"/>
    <n v="0"/>
    <n v="0"/>
    <n v="0"/>
    <n v="177.64"/>
    <n v="0"/>
    <n v="0"/>
    <n v="40.416666666666664"/>
    <n v="121.25"/>
    <n v="161.67000000000002"/>
    <n v="0"/>
    <n v="0"/>
    <n v="9.75"/>
    <n v="6.4999999999999991"/>
    <n v="16.25"/>
    <n v="0"/>
    <n v="0"/>
    <n v="0"/>
    <n v="30"/>
    <n v="0"/>
    <n v="51.174211"/>
    <n v="551.48"/>
    <x v="0"/>
  </r>
  <r>
    <s v="Customer11"/>
    <s v="Random28"/>
    <x v="2"/>
    <n v="714.75"/>
    <n v="461.42"/>
    <n v="7.2499999999999995E-2"/>
    <n v="51.82"/>
    <n v="201.51"/>
    <n v="0.28193074501573978"/>
    <n v="26.666666666666664"/>
    <n v="174.84333333333333"/>
    <n v="0.24462166258598578"/>
    <n v="68.333333333333329"/>
    <n v="106.51"/>
    <n v="0.14901713885974119"/>
    <n v="129994"/>
    <n v="352130.02"/>
    <n v="0"/>
    <x v="10"/>
    <x v="2"/>
    <s v="Signage"/>
    <n v="149"/>
    <x v="2"/>
    <s v="Random4"/>
    <d v="2022-07-18T00:00:00"/>
    <n v="4.7969798657718119"/>
    <n v="379.99"/>
    <n v="0"/>
    <n v="0"/>
    <n v="0"/>
    <n v="0"/>
    <n v="0"/>
    <n v="0"/>
    <n v="0"/>
    <n v="0"/>
    <n v="0"/>
    <n v="0"/>
    <n v="0"/>
    <n v="0"/>
    <n v="81.430000000000007"/>
    <n v="0"/>
    <n v="0"/>
    <n v="21.666666666666664"/>
    <n v="65"/>
    <n v="86.66"/>
    <n v="0"/>
    <n v="0"/>
    <n v="5"/>
    <n v="3.333333333333333"/>
    <n v="8.33"/>
    <n v="0"/>
    <n v="0"/>
    <n v="0"/>
    <n v="30"/>
    <n v="0"/>
    <n v="19.144269000000001"/>
    <n v="106.52"/>
    <x v="0"/>
  </r>
  <r>
    <s v="Customer11"/>
    <s v="Random29"/>
    <x v="2"/>
    <n v="51.22"/>
    <n v="36.380000000000003"/>
    <n v="9.2499999999999999E-2"/>
    <n v="4.74"/>
    <n v="10.099999999999996"/>
    <n v="0.19718859820382656"/>
    <n v="13.166666666666664"/>
    <n v="-3.0666666666666682"/>
    <n v="-5.9872445659247722E-2"/>
    <n v="33.083333333333336"/>
    <n v="-36.150000000000006"/>
    <n v="-0.70577899258102317"/>
    <n v="129996"/>
    <n v="352130.01"/>
    <n v="0"/>
    <x v="11"/>
    <x v="2"/>
    <s v="Signage"/>
    <n v="25"/>
    <x v="2"/>
    <s v="Random4"/>
    <d v="2022-07-18T00:00:00"/>
    <n v="2.0488"/>
    <n v="30.51"/>
    <n v="0"/>
    <n v="0"/>
    <n v="0"/>
    <n v="0"/>
    <n v="0"/>
    <n v="0"/>
    <n v="0"/>
    <n v="0"/>
    <n v="0"/>
    <n v="0"/>
    <n v="0"/>
    <n v="0"/>
    <n v="5.87"/>
    <n v="0"/>
    <n v="0"/>
    <n v="10.416666666666664"/>
    <n v="31.25"/>
    <n v="41.66"/>
    <n v="0"/>
    <n v="0"/>
    <n v="2.75"/>
    <n v="1.8333333333333333"/>
    <n v="4.58"/>
    <n v="0"/>
    <n v="0"/>
    <n v="0"/>
    <n v="30"/>
    <n v="0"/>
    <n v="-43.739832999999997"/>
    <n v="-36.14"/>
    <x v="0"/>
  </r>
  <r>
    <s v="Customer11"/>
    <s v="Random30"/>
    <x v="2"/>
    <n v="67.680000000000007"/>
    <n v="57.709999999999994"/>
    <n v="9.2499999999999999E-2"/>
    <n v="6.2604000000000042"/>
    <n v="3.7096000000000089"/>
    <n v="5.4810874704491849E-2"/>
    <n v="18.75"/>
    <n v="-15.040399999999991"/>
    <n v="-0.22222813238770669"/>
    <n v="15.833333333333332"/>
    <n v="-30.873733333333323"/>
    <n v="-0.45617218282111882"/>
    <n v="129979"/>
    <n v="352068.02"/>
    <n v="0"/>
    <x v="12"/>
    <x v="2"/>
    <s v="Portable Displays/Structure"/>
    <n v="3"/>
    <x v="2"/>
    <s v="Random4"/>
    <d v="2022-07-01T00:00:00"/>
    <n v="22.56"/>
    <n v="18.7"/>
    <n v="10"/>
    <n v="1.87"/>
    <n v="0"/>
    <n v="10"/>
    <n v="0"/>
    <n v="0"/>
    <n v="0"/>
    <n v="0"/>
    <n v="0"/>
    <n v="0"/>
    <n v="10"/>
    <n v="0"/>
    <n v="39.01"/>
    <n v="10"/>
    <n v="3.9"/>
    <n v="9.9999999999999982"/>
    <n v="9.9999999999999982"/>
    <n v="20"/>
    <n v="0"/>
    <n v="0"/>
    <n v="8.75"/>
    <n v="5.833333333333333"/>
    <n v="14.58"/>
    <n v="0"/>
    <n v="0"/>
    <n v="0"/>
    <n v="30"/>
    <n v="0"/>
    <n v="-37.365287000000002"/>
    <n v="-36.6404"/>
    <x v="0"/>
  </r>
  <r>
    <s v="Customer12"/>
    <s v="Random31"/>
    <x v="2"/>
    <n v="20.45"/>
    <n v="16.43"/>
    <n v="9.2499999999999999E-2"/>
    <n v="1.89"/>
    <n v="2.13"/>
    <n v="0.10415647921760392"/>
    <n v="16.333333333333332"/>
    <n v="-14.203333333333333"/>
    <n v="-0.69453952730236346"/>
    <n v="13.249999999999998"/>
    <n v="-27.453333333333333"/>
    <n v="-1.3424612876935615"/>
    <n v="130003"/>
    <n v="352061.05"/>
    <n v="0"/>
    <x v="13"/>
    <x v="2"/>
    <s v="Banner - Retail"/>
    <n v="1"/>
    <x v="2"/>
    <s v="Random6"/>
    <d v="2022-07-05T00:00:00"/>
    <n v="20.45"/>
    <n v="8.44"/>
    <n v="10"/>
    <n v="0.84"/>
    <n v="0"/>
    <n v="10"/>
    <n v="0"/>
    <n v="0"/>
    <n v="0"/>
    <n v="0"/>
    <n v="0"/>
    <n v="0"/>
    <n v="10"/>
    <n v="0"/>
    <n v="1.74"/>
    <n v="10"/>
    <n v="0.18"/>
    <n v="7.0833333333333321"/>
    <n v="7.0833333333333321"/>
    <n v="14.16"/>
    <n v="0"/>
    <n v="0"/>
    <n v="9.25"/>
    <n v="6.1666666666666661"/>
    <n v="15.42"/>
    <n v="0"/>
    <n v="0"/>
    <n v="6.25"/>
    <n v="30"/>
    <n v="1.88"/>
    <n v="-62.056072"/>
    <n v="-30.35"/>
    <x v="0"/>
  </r>
  <r>
    <s v="Customer12"/>
    <s v="Random32"/>
    <x v="2"/>
    <n v="43.86"/>
    <n v="24.02"/>
    <n v="9.2499999999999999E-2"/>
    <n v="4.0599999999999996"/>
    <n v="15.780000000000001"/>
    <n v="0.359781121751026"/>
    <n v="28.666666666666664"/>
    <n v="-12.886666666666663"/>
    <n v="-0.29381364949080402"/>
    <n v="23"/>
    <n v="-35.886666666666663"/>
    <n v="-0.81820945432436532"/>
    <n v="130002"/>
    <n v="352061.04"/>
    <n v="0"/>
    <x v="14"/>
    <x v="2"/>
    <s v="Banner - Retail"/>
    <n v="2"/>
    <x v="2"/>
    <s v="Random6"/>
    <d v="2022-07-05T00:00:00"/>
    <n v="21.93"/>
    <n v="14.77"/>
    <n v="0"/>
    <n v="0"/>
    <n v="0"/>
    <n v="0"/>
    <n v="0"/>
    <n v="0"/>
    <n v="0"/>
    <n v="0"/>
    <n v="0"/>
    <n v="0"/>
    <n v="0"/>
    <n v="0"/>
    <n v="3"/>
    <n v="0"/>
    <n v="0"/>
    <n v="11.666666666666666"/>
    <n v="11.666666666666666"/>
    <n v="23.33"/>
    <n v="0"/>
    <n v="0"/>
    <n v="17"/>
    <n v="11.333333333333332"/>
    <n v="28.340000000000003"/>
    <n v="0"/>
    <n v="0"/>
    <n v="6.25"/>
    <n v="30"/>
    <n v="1.88"/>
    <n v="-48.687700999999997"/>
    <n v="-37.770000000000003"/>
    <x v="0"/>
  </r>
  <r>
    <s v="Customer12"/>
    <s v="Random33"/>
    <x v="2"/>
    <n v="21.93"/>
    <n v="21.57"/>
    <n v="9.2499999999999999E-2"/>
    <n v="2.0299999999999998"/>
    <n v="-1.6700000000000004"/>
    <n v="-7.6151390788873702E-2"/>
    <n v="18.166666666666664"/>
    <n v="-19.836666666666666"/>
    <n v="-0.90454476364189085"/>
    <n v="14.75"/>
    <n v="-34.586666666666666"/>
    <n v="-1.5771393828849369"/>
    <n v="129982"/>
    <n v="352128"/>
    <n v="0"/>
    <x v="15"/>
    <x v="2"/>
    <s v="Banner - Retail"/>
    <n v="1"/>
    <x v="2"/>
    <s v="Random10"/>
    <d v="2022-07-05T00:00:00"/>
    <n v="21.93"/>
    <n v="11.6"/>
    <n v="0"/>
    <n v="0"/>
    <n v="0"/>
    <n v="0"/>
    <n v="0"/>
    <n v="0"/>
    <n v="0"/>
    <n v="0"/>
    <n v="0"/>
    <n v="0"/>
    <n v="0"/>
    <n v="0"/>
    <n v="3.72"/>
    <n v="0"/>
    <n v="0"/>
    <n v="7.9166666666666661"/>
    <n v="7.9166666666666661"/>
    <n v="15.83"/>
    <n v="0"/>
    <n v="0"/>
    <n v="10.25"/>
    <n v="6.833333333333333"/>
    <n v="17.079999999999998"/>
    <n v="0"/>
    <n v="0"/>
    <n v="6.25"/>
    <n v="30"/>
    <n v="1.88"/>
    <n v="-64.688653000000002"/>
    <n v="-36.46"/>
    <x v="0"/>
  </r>
  <r>
    <s v="Customer13"/>
    <s v="Random34"/>
    <x v="2"/>
    <n v="33"/>
    <n v="14.44"/>
    <n v="9.2499999999999999E-2"/>
    <n v="3.0524999999999984"/>
    <n v="15.507500000000004"/>
    <n v="0.46992424242424252"/>
    <n v="7.9166666666666661"/>
    <n v="7.5908333333333378"/>
    <n v="0.23002525252525266"/>
    <n v="7.0833333333333321"/>
    <n v="0.50750000000000561"/>
    <n v="1.5378787878788049E-2"/>
    <n v="130025"/>
    <n v="352138"/>
    <n v="0"/>
    <x v="16"/>
    <x v="2"/>
    <s v="Signage"/>
    <n v="1"/>
    <x v="2"/>
    <s v="Random7"/>
    <d v="2022-07-06T00:00:00"/>
    <n v="33"/>
    <n v="5.2"/>
    <n v="0"/>
    <n v="0"/>
    <n v="0"/>
    <n v="0"/>
    <n v="0"/>
    <n v="0"/>
    <n v="0"/>
    <n v="0"/>
    <n v="0"/>
    <n v="0"/>
    <n v="0"/>
    <n v="0"/>
    <n v="2.9899999999999998"/>
    <n v="0"/>
    <n v="0"/>
    <n v="5.4166666666666661"/>
    <n v="5.4166666666666661"/>
    <n v="10.83"/>
    <n v="0"/>
    <n v="0"/>
    <n v="2.5"/>
    <n v="1.6666666666666665"/>
    <n v="4.16"/>
    <n v="0"/>
    <n v="0"/>
    <n v="6.25"/>
    <n v="10"/>
    <n v="0.63"/>
    <n v="-0.374251"/>
    <n v="-0.11249999999999716"/>
    <x v="0"/>
  </r>
  <r>
    <s v="Customer13"/>
    <s v="Random35"/>
    <x v="2"/>
    <n v="225.5"/>
    <n v="98.23"/>
    <n v="9.2499999999999999E-2"/>
    <n v="20.86"/>
    <n v="106.41"/>
    <n v="0.47188470066518845"/>
    <n v="11.416666666666666"/>
    <n v="94.993333333333325"/>
    <n v="0.4212564671101256"/>
    <n v="9.8333333333333321"/>
    <n v="85.16"/>
    <n v="0.37764966740576494"/>
    <n v="130008"/>
    <m/>
    <n v="0"/>
    <x v="17"/>
    <x v="2"/>
    <s v="Tension Fabric"/>
    <n v="5"/>
    <x v="2"/>
    <s v="Random9"/>
    <d v="2022-07-01T00:00:00"/>
    <n v="45.1"/>
    <n v="96"/>
    <n v="15"/>
    <n v="14.4"/>
    <n v="0"/>
    <n v="10"/>
    <n v="0"/>
    <n v="0"/>
    <n v="0"/>
    <n v="0"/>
    <n v="0"/>
    <n v="0"/>
    <n v="10"/>
    <n v="0"/>
    <n v="2.23"/>
    <n v="10"/>
    <n v="0.23"/>
    <n v="6.6666666666666661"/>
    <n v="6.6666666666666661"/>
    <n v="13.33"/>
    <n v="0"/>
    <n v="0"/>
    <n v="4.75"/>
    <n v="3.1666666666666665"/>
    <n v="7.92"/>
    <n v="0"/>
    <n v="0"/>
    <n v="0"/>
    <n v="20"/>
    <n v="0"/>
    <n v="52.592089000000001"/>
    <n v="70.53"/>
    <x v="1"/>
  </r>
  <r>
    <s v="Customer14"/>
    <s v="Random36"/>
    <x v="2"/>
    <n v="954.5"/>
    <n v="779.09"/>
    <n v="9.2499999999999999E-2"/>
    <n v="88.29"/>
    <n v="87.119999999999962"/>
    <n v="9.1272917757988431E-2"/>
    <n v="57.5"/>
    <n v="29.619999999999962"/>
    <n v="3.1031953902566748E-2"/>
    <n v="38.333333333333336"/>
    <n v="-8.7133333333333738"/>
    <n v="-9.128688667714378E-3"/>
    <n v="130015"/>
    <n v="352137.09"/>
    <n v="0"/>
    <x v="18"/>
    <x v="2"/>
    <s v="Carriage"/>
    <n v="115"/>
    <x v="2"/>
    <s v="Random13"/>
    <d v="2022-07-12T00:00:00"/>
    <n v="8.3000000000000007"/>
    <n v="0"/>
    <n v="10"/>
    <n v="0"/>
    <n v="0"/>
    <n v="10"/>
    <n v="0"/>
    <n v="0"/>
    <n v="0"/>
    <n v="0"/>
    <n v="0"/>
    <n v="0"/>
    <n v="10"/>
    <n v="0"/>
    <n v="194.09"/>
    <n v="10"/>
    <n v="19.399999999999999"/>
    <n v="0"/>
    <n v="0"/>
    <n v="0"/>
    <n v="0"/>
    <n v="0"/>
    <n v="57.5"/>
    <n v="38.333333333333336"/>
    <n v="95.83"/>
    <n v="0"/>
    <n v="0"/>
    <n v="585"/>
    <n v="30"/>
    <n v="175.5"/>
    <n v="-19.03229"/>
    <n v="-203.61"/>
    <x v="0"/>
  </r>
  <r>
    <s v="Customer14"/>
    <s v="Random37"/>
    <x v="2"/>
    <n v="886.6"/>
    <n v="496.75"/>
    <n v="9.2499999999999999E-2"/>
    <n v="82.01"/>
    <n v="307.84000000000003"/>
    <n v="0.34721407624633432"/>
    <n v="200.66666666666666"/>
    <n v="107.17333333333337"/>
    <n v="0.12088126926836609"/>
    <n v="159.33333333333331"/>
    <n v="-52.15999999999994"/>
    <n v="-5.8831491089555536E-2"/>
    <n v="130016"/>
    <n v="352137.08"/>
    <n v="0"/>
    <x v="19"/>
    <x v="2"/>
    <s v="Portable Displays/Structure"/>
    <n v="31"/>
    <x v="2"/>
    <s v="Random13"/>
    <d v="2022-07-12T00:00:00"/>
    <n v="28.6"/>
    <n v="109.39"/>
    <n v="10"/>
    <n v="10.94"/>
    <n v="0"/>
    <n v="10"/>
    <n v="0"/>
    <n v="0"/>
    <n v="0"/>
    <n v="0"/>
    <n v="0"/>
    <n v="0"/>
    <n v="10"/>
    <n v="0"/>
    <n v="387.36"/>
    <n v="10"/>
    <n v="38.74"/>
    <n v="76.666666666666657"/>
    <n v="76.666666666666657"/>
    <n v="153.32999999999998"/>
    <n v="0"/>
    <n v="0"/>
    <n v="124"/>
    <n v="82.666666666666671"/>
    <n v="206.67"/>
    <n v="0"/>
    <n v="0"/>
    <n v="0"/>
    <n v="30"/>
    <n v="0"/>
    <n v="-11.235341"/>
    <n v="-101.84"/>
    <x v="0"/>
  </r>
  <r>
    <s v="Customer14"/>
    <s v="Random38"/>
    <x v="2"/>
    <n v="154"/>
    <n v="64.64"/>
    <n v="9.2499999999999999E-2"/>
    <n v="14.245000000000005"/>
    <n v="75.114999999999995"/>
    <n v="0.48775974025974023"/>
    <n v="10.749999999999998"/>
    <n v="64.364999999999995"/>
    <n v="0.41795454545454541"/>
    <n v="27.583333333333332"/>
    <n v="36.781666666666666"/>
    <n v="0.23884199134199133"/>
    <n v="130017"/>
    <n v="352137.07"/>
    <n v="0"/>
    <x v="20"/>
    <x v="2"/>
    <s v="General Point of Sale"/>
    <n v="1"/>
    <x v="2"/>
    <s v="Random13"/>
    <d v="2022-07-12T00:00:00"/>
    <n v="154"/>
    <n v="62.75"/>
    <n v="15"/>
    <n v="6.28"/>
    <n v="0"/>
    <n v="10"/>
    <n v="0"/>
    <n v="0"/>
    <n v="0"/>
    <n v="0"/>
    <n v="0"/>
    <n v="0"/>
    <n v="10"/>
    <n v="0"/>
    <n v="1.89"/>
    <n v="10"/>
    <n v="0.19"/>
    <n v="8.7499999999999982"/>
    <n v="26.25"/>
    <n v="35"/>
    <n v="0"/>
    <n v="0"/>
    <n v="2"/>
    <n v="1.3333333333333333"/>
    <n v="3.33"/>
    <n v="0"/>
    <n v="0"/>
    <n v="0"/>
    <n v="20"/>
    <n v="0"/>
    <n v="27.700109999999999"/>
    <n v="30.314999999999998"/>
    <x v="0"/>
  </r>
  <r>
    <s v="Customer14"/>
    <s v="Random39"/>
    <x v="2"/>
    <n v="202.4"/>
    <n v="50.97"/>
    <n v="9.2499999999999999E-2"/>
    <n v="18.72"/>
    <n v="132.71"/>
    <n v="0.65568181818181825"/>
    <n v="51.833333333333329"/>
    <n v="80.876666666666679"/>
    <n v="0.39958827404479585"/>
    <n v="44"/>
    <n v="36.876666666666679"/>
    <n v="0.18219696969696975"/>
    <n v="130018"/>
    <n v="352137.06"/>
    <n v="0"/>
    <x v="21"/>
    <x v="2"/>
    <s v="Banner - Retail"/>
    <n v="8"/>
    <x v="2"/>
    <s v="Random13"/>
    <d v="2022-07-12T00:00:00"/>
    <n v="25.3"/>
    <n v="27.72"/>
    <n v="0"/>
    <n v="0"/>
    <n v="0"/>
    <n v="0"/>
    <n v="0"/>
    <n v="0"/>
    <n v="0"/>
    <n v="0"/>
    <n v="0"/>
    <n v="0"/>
    <n v="0"/>
    <n v="0"/>
    <n v="23.249999999999996"/>
    <n v="0"/>
    <n v="0"/>
    <n v="28.333333333333332"/>
    <n v="28.333333333333332"/>
    <n v="56.67"/>
    <n v="0"/>
    <n v="0"/>
    <n v="23.5"/>
    <n v="15.666666666666666"/>
    <n v="39.17"/>
    <n v="0"/>
    <n v="0"/>
    <n v="0"/>
    <n v="30"/>
    <n v="0"/>
    <n v="25.112731"/>
    <n v="36.869999999999997"/>
    <x v="0"/>
  </r>
  <r>
    <s v="Customer14"/>
    <s v="Random40"/>
    <x v="2"/>
    <n v="297"/>
    <n v="118.79"/>
    <n v="9.2499999999999999E-2"/>
    <n v="27.47"/>
    <n v="150.73999999999998"/>
    <n v="0.50754208754208752"/>
    <n v="57.25"/>
    <n v="93.489999999999981"/>
    <n v="0.31478114478114472"/>
    <n v="73.166666666666657"/>
    <n v="20.323333333333323"/>
    <n v="6.8428731762065056E-2"/>
    <n v="130019"/>
    <n v="352137.05"/>
    <n v="0"/>
    <x v="22"/>
    <x v="2"/>
    <s v="Banner - Retail"/>
    <n v="15"/>
    <x v="2"/>
    <s v="Random13"/>
    <d v="2022-07-12T00:00:00"/>
    <n v="19.8"/>
    <n v="88.61"/>
    <n v="0"/>
    <n v="0"/>
    <n v="0"/>
    <n v="0"/>
    <n v="0"/>
    <n v="0"/>
    <n v="0"/>
    <n v="0"/>
    <n v="0"/>
    <n v="0"/>
    <n v="0"/>
    <n v="0"/>
    <n v="30.180000000000003"/>
    <n v="0"/>
    <n v="0"/>
    <n v="15"/>
    <n v="45"/>
    <n v="60"/>
    <n v="0"/>
    <n v="0"/>
    <n v="42.25"/>
    <n v="28.166666666666661"/>
    <n v="70.41"/>
    <n v="0"/>
    <n v="0"/>
    <n v="0"/>
    <n v="30"/>
    <n v="0"/>
    <n v="8.1571029999999993"/>
    <n v="20.329999999999998"/>
    <x v="0"/>
  </r>
  <r>
    <s v="Customer14"/>
    <s v="Random41"/>
    <x v="2"/>
    <n v="313.5"/>
    <n v="125.47"/>
    <n v="9.2499999999999999E-2"/>
    <n v="29"/>
    <n v="159.03"/>
    <n v="0.50727272727272732"/>
    <n v="60.666666666666664"/>
    <n v="98.363333333333344"/>
    <n v="0.31375863902179696"/>
    <n v="76.416666666666671"/>
    <n v="21.946666666666673"/>
    <n v="7.0005316321105807E-2"/>
    <n v="130020"/>
    <n v="352137.04"/>
    <n v="0"/>
    <x v="23"/>
    <x v="2"/>
    <s v="Banner - Retail"/>
    <n v="19"/>
    <x v="2"/>
    <s v="Random13"/>
    <d v="2022-07-12T00:00:00"/>
    <n v="16.5"/>
    <n v="91.78"/>
    <n v="0"/>
    <n v="0"/>
    <n v="0"/>
    <n v="0"/>
    <n v="0"/>
    <n v="0"/>
    <n v="0"/>
    <n v="0"/>
    <n v="0"/>
    <n v="0"/>
    <n v="0"/>
    <n v="0"/>
    <n v="33.69"/>
    <n v="0"/>
    <n v="0"/>
    <n v="15.416666666666664"/>
    <n v="46.25"/>
    <n v="61.66"/>
    <n v="0"/>
    <n v="0"/>
    <n v="45.25"/>
    <n v="30.166666666666668"/>
    <n v="75.42"/>
    <n v="0"/>
    <n v="0"/>
    <n v="0"/>
    <n v="30"/>
    <n v="0"/>
    <n v="8.3607879999999994"/>
    <n v="21.95"/>
    <x v="0"/>
  </r>
  <r>
    <s v="Customer14"/>
    <s v="Random42"/>
    <x v="2"/>
    <n v="174.33"/>
    <n v="100.72"/>
    <n v="9.2499999999999999E-2"/>
    <n v="16.13"/>
    <n v="57.480000000000018"/>
    <n v="0.32971949750473251"/>
    <n v="33.833333333333329"/>
    <n v="23.64666666666669"/>
    <n v="0.13564312893171965"/>
    <n v="30.75"/>
    <n v="-7.1033333333333104"/>
    <n v="-4.0746476988087595E-2"/>
    <n v="130021"/>
    <n v="352137.03"/>
    <n v="0"/>
    <x v="24"/>
    <x v="2"/>
    <s v="Signage"/>
    <n v="9"/>
    <x v="2"/>
    <s v="Random13"/>
    <d v="2022-07-12T00:00:00"/>
    <n v="19.37"/>
    <n v="62.529999999999994"/>
    <n v="10"/>
    <n v="6.25"/>
    <n v="0"/>
    <n v="10"/>
    <n v="0"/>
    <n v="0"/>
    <n v="0"/>
    <n v="0"/>
    <n v="0"/>
    <n v="0"/>
    <n v="10"/>
    <n v="0"/>
    <n v="38.19"/>
    <n v="10"/>
    <n v="3.81"/>
    <n v="24.583333333333332"/>
    <n v="24.583333333333332"/>
    <n v="49.16"/>
    <n v="0"/>
    <n v="0"/>
    <n v="9.25"/>
    <n v="6.1666666666666661"/>
    <n v="15.41"/>
    <n v="0"/>
    <n v="0"/>
    <n v="0"/>
    <n v="30"/>
    <n v="0"/>
    <n v="-9.7830619999999993"/>
    <n v="-17.149999999999999"/>
    <x v="0"/>
  </r>
  <r>
    <s v="Customer14"/>
    <s v="Random43"/>
    <x v="2"/>
    <n v="132"/>
    <n v="16.18"/>
    <n v="9.2499999999999999E-2"/>
    <n v="12.21"/>
    <n v="103.60999999999999"/>
    <n v="0.7849242424242423"/>
    <n v="7.4166666666666661"/>
    <n v="96.193333333333314"/>
    <n v="0.72873737373737357"/>
    <n v="6.7499999999999991"/>
    <n v="89.443333333333314"/>
    <n v="0.67760101010100993"/>
    <n v="130022"/>
    <n v="352137.02"/>
    <n v="0"/>
    <x v="25"/>
    <x v="2"/>
    <s v="Signage"/>
    <n v="24"/>
    <x v="2"/>
    <s v="Random13"/>
    <d v="2022-07-12T00:00:00"/>
    <n v="5.5"/>
    <n v="9.83"/>
    <n v="10"/>
    <n v="0.98"/>
    <n v="0"/>
    <n v="10"/>
    <n v="0"/>
    <n v="0"/>
    <n v="0"/>
    <n v="0"/>
    <n v="0"/>
    <n v="0"/>
    <n v="10"/>
    <n v="0"/>
    <n v="6.35"/>
    <n v="10"/>
    <n v="0.63"/>
    <n v="5.4166666666666661"/>
    <n v="5.4166666666666661"/>
    <n v="10.83"/>
    <n v="0"/>
    <n v="0"/>
    <n v="2"/>
    <n v="1.3333333333333333"/>
    <n v="3.33"/>
    <n v="0"/>
    <n v="0"/>
    <n v="0"/>
    <n v="20"/>
    <n v="0"/>
    <n v="274.92957699999999"/>
    <n v="87.84"/>
    <x v="0"/>
  </r>
  <r>
    <s v="Customer14"/>
    <s v="Random44"/>
    <x v="2"/>
    <n v="45.92"/>
    <n v="16.89"/>
    <n v="9.2499999999999999E-2"/>
    <n v="4.25"/>
    <n v="24.78"/>
    <n v="0.53963414634146345"/>
    <n v="22.333333333333332"/>
    <n v="2.446666666666669"/>
    <n v="5.3281068524971012E-2"/>
    <n v="20.583333333333332"/>
    <n v="-18.136666666666663"/>
    <n v="-0.39496225319396044"/>
    <n v="130023"/>
    <n v="352137.01"/>
    <n v="0"/>
    <x v="26"/>
    <x v="2"/>
    <s v="Signage"/>
    <n v="8"/>
    <x v="2"/>
    <s v="Random13"/>
    <d v="2022-07-12T00:00:00"/>
    <n v="5.74"/>
    <n v="14.7"/>
    <n v="10"/>
    <n v="1.47"/>
    <n v="0"/>
    <n v="10"/>
    <n v="0"/>
    <n v="0"/>
    <n v="0"/>
    <n v="0"/>
    <n v="0"/>
    <n v="0"/>
    <n v="10"/>
    <n v="0"/>
    <n v="2.19"/>
    <n v="10"/>
    <n v="0.21"/>
    <n v="17.083333333333332"/>
    <n v="17.083333333333332"/>
    <n v="34.159999999999997"/>
    <n v="0"/>
    <n v="0"/>
    <n v="5.25"/>
    <n v="3.5"/>
    <n v="8.74"/>
    <n v="0"/>
    <n v="0"/>
    <n v="0"/>
    <n v="30"/>
    <n v="0"/>
    <n v="-32.20693"/>
    <n v="-19.8"/>
    <x v="0"/>
  </r>
  <r>
    <s v="Customer15"/>
    <s v="Random45"/>
    <x v="3"/>
    <n v="4572"/>
    <n v="2273"/>
    <n v="0"/>
    <n v="0"/>
    <n v="2299"/>
    <n v="0.50284339457567806"/>
    <n v="320"/>
    <n v="1979"/>
    <n v="0.43285214348206474"/>
    <n v="496.25"/>
    <n v="1482.75"/>
    <n v="0.32431102362204722"/>
    <n v="130010"/>
    <n v="352135"/>
    <n v="0"/>
    <x v="27"/>
    <x v="3"/>
    <s v="Banner - Retail"/>
    <n v="762"/>
    <x v="1"/>
    <s v="Random11"/>
    <d v="2022-07-13T00:00:00"/>
    <n v="6"/>
    <n v="1576.91"/>
    <n v="0"/>
    <n v="0"/>
    <n v="0"/>
    <n v="0"/>
    <n v="0"/>
    <n v="0"/>
    <n v="0"/>
    <n v="0"/>
    <n v="0"/>
    <n v="0"/>
    <n v="0"/>
    <n v="0"/>
    <n v="696.0899999999998"/>
    <n v="0"/>
    <n v="0"/>
    <n v="121.25"/>
    <n v="363.75"/>
    <n v="485"/>
    <n v="0"/>
    <n v="0"/>
    <n v="198.75"/>
    <n v="132.5"/>
    <n v="331.25000000000006"/>
    <n v="0"/>
    <n v="0"/>
    <n v="0"/>
    <n v="0"/>
    <n v="0"/>
    <n v="47.997087000000001"/>
    <n v="1482.75"/>
    <x v="0"/>
  </r>
  <r>
    <s v="Customer15"/>
    <s v="Random46"/>
    <x v="3"/>
    <n v="0"/>
    <n v="1.4"/>
    <n v="0"/>
    <n v="0"/>
    <n v="-1.4"/>
    <n v="0"/>
    <n v="0.75"/>
    <n v="-2.15"/>
    <n v="0"/>
    <n v="0.5"/>
    <n v="-2.65"/>
    <n v="0"/>
    <n v="129984"/>
    <n v="352129"/>
    <n v="0"/>
    <x v="28"/>
    <x v="3"/>
    <s v="Banner - Retail"/>
    <n v="9"/>
    <x v="1"/>
    <s v="Random11"/>
    <d v="2022-07-04T00:00:00"/>
    <n v="0"/>
    <n v="0"/>
    <n v="10"/>
    <n v="0"/>
    <n v="0"/>
    <n v="10"/>
    <n v="0"/>
    <n v="0"/>
    <n v="0"/>
    <n v="0"/>
    <n v="0"/>
    <n v="0"/>
    <n v="10"/>
    <n v="0"/>
    <n v="1.4"/>
    <n v="10"/>
    <n v="0.14000000000000001"/>
    <n v="0"/>
    <n v="0"/>
    <n v="0"/>
    <n v="0"/>
    <n v="0"/>
    <n v="0.75"/>
    <n v="0.5"/>
    <n v="1.25"/>
    <n v="0"/>
    <n v="0"/>
    <n v="0"/>
    <n v="20"/>
    <n v="0"/>
    <n v="-100"/>
    <n v="-2.79"/>
    <x v="0"/>
  </r>
  <r>
    <s v="Customer16"/>
    <s v="Random47"/>
    <x v="4"/>
    <n v="1736.38"/>
    <n v="833.46"/>
    <n v="0"/>
    <n v="0"/>
    <n v="902.92000000000007"/>
    <n v="0.52000138218592706"/>
    <n v="67.916666666666671"/>
    <n v="835.00333333333344"/>
    <n v="0.48088744015326912"/>
    <n v="60.833333333333343"/>
    <n v="774.17000000000007"/>
    <n v="0.4458528663080662"/>
    <n v="130005"/>
    <m/>
    <n v="0"/>
    <x v="29"/>
    <x v="4"/>
    <s v="Vinyl Sticker"/>
    <n v="4"/>
    <x v="2"/>
    <s v="Random2"/>
    <d v="2022-07-01T00:00:00"/>
    <n v="434.09500000000003"/>
    <n v="779.79000000000008"/>
    <n v="15"/>
    <n v="116.97"/>
    <n v="0"/>
    <n v="10"/>
    <n v="0"/>
    <n v="0"/>
    <n v="0"/>
    <n v="0"/>
    <n v="0"/>
    <n v="0"/>
    <n v="10"/>
    <n v="0"/>
    <n v="38.67"/>
    <n v="10"/>
    <n v="3.87"/>
    <n v="46.666666666666671"/>
    <n v="46.666666666666671"/>
    <n v="93.34"/>
    <n v="0"/>
    <n v="0"/>
    <n v="21.25"/>
    <n v="14.166666666666668"/>
    <n v="35.42"/>
    <n v="0"/>
    <n v="0"/>
    <n v="15"/>
    <n v="20"/>
    <n v="3"/>
    <n v="59.878827999999999"/>
    <n v="650.32000000000005"/>
    <x v="1"/>
  </r>
  <r>
    <s v="Customer16"/>
    <s v="Random48"/>
    <x v="5"/>
    <n v="0"/>
    <n v="20.7"/>
    <n v="0"/>
    <n v="0"/>
    <n v="-20.7"/>
    <n v="0"/>
    <n v="12.916666666666666"/>
    <n v="-33.616666666666667"/>
    <n v="0"/>
    <n v="30"/>
    <n v="-63.616666666666667"/>
    <n v="0"/>
    <n v="130004"/>
    <n v="352133"/>
    <n v="0"/>
    <x v="30"/>
    <x v="4"/>
    <s v="Banner - Retail"/>
    <n v="4"/>
    <x v="2"/>
    <s v="Random8"/>
    <d v="2022-07-04T00:00:00"/>
    <n v="0"/>
    <n v="18.22"/>
    <n v="0"/>
    <n v="0"/>
    <n v="0"/>
    <n v="0"/>
    <n v="0"/>
    <n v="0"/>
    <n v="0"/>
    <n v="0"/>
    <n v="0"/>
    <n v="0"/>
    <n v="0"/>
    <n v="0"/>
    <n v="2.48"/>
    <n v="0"/>
    <n v="0"/>
    <n v="9.1666666666666661"/>
    <n v="27.5"/>
    <n v="36.659999999999997"/>
    <n v="0"/>
    <n v="0"/>
    <n v="3.75"/>
    <n v="2.5"/>
    <n v="6.24"/>
    <n v="0"/>
    <n v="0"/>
    <n v="0"/>
    <n v="30"/>
    <n v="0"/>
    <n v="-100"/>
    <n v="-63.6"/>
    <x v="0"/>
  </r>
  <r>
    <s v="Customer16"/>
    <s v="Random49"/>
    <x v="5"/>
    <n v="2178"/>
    <n v="1081.5500000000002"/>
    <n v="0"/>
    <n v="0"/>
    <n v="1096.4499999999998"/>
    <n v="0.50342056932966017"/>
    <n v="160.33333333333334"/>
    <n v="936.11666666666645"/>
    <n v="0.42980563207835926"/>
    <n v="266.33333333333331"/>
    <n v="669.78333333333308"/>
    <n v="0.30752219161310057"/>
    <n v="130001"/>
    <n v="352132"/>
    <n v="0"/>
    <x v="31"/>
    <x v="4"/>
    <s v="Banner - Retail"/>
    <n v="425"/>
    <x v="2"/>
    <s v="Random8"/>
    <d v="2022-07-11T00:00:00"/>
    <n v="5.1247058823529414"/>
    <n v="507.86"/>
    <n v="0"/>
    <n v="0"/>
    <n v="0"/>
    <n v="0"/>
    <n v="0"/>
    <n v="0"/>
    <n v="0"/>
    <n v="0"/>
    <n v="0"/>
    <n v="0"/>
    <n v="0"/>
    <n v="0"/>
    <n v="573.69000000000005"/>
    <n v="0"/>
    <n v="0"/>
    <n v="68.333333333333343"/>
    <n v="205"/>
    <n v="273.33000000000004"/>
    <n v="0"/>
    <n v="0"/>
    <n v="92"/>
    <n v="61.333333333333329"/>
    <n v="153.32999999999998"/>
    <n v="0"/>
    <n v="0"/>
    <n v="0"/>
    <n v="0"/>
    <n v="0"/>
    <n v="44.409598000000003"/>
    <n v="669.79"/>
    <x v="0"/>
  </r>
  <r>
    <s v="Customer2"/>
    <s v="Random2"/>
    <x v="1"/>
    <n v="1212"/>
    <n v="778.02"/>
    <n v="0"/>
    <n v="0"/>
    <n v="433.98"/>
    <n v="0.35806930693069311"/>
    <n v="29.999999999999996"/>
    <n v="403.98"/>
    <n v="0.33331683168316834"/>
    <n v="78.333333333333329"/>
    <n v="325.6466666666667"/>
    <n v="0.26868536853685371"/>
    <n v="130010"/>
    <m/>
    <n v="1"/>
    <x v="32"/>
    <x v="5"/>
    <s v="Banner - Outdoor"/>
    <n v="2"/>
    <x v="3"/>
    <s v="Random12"/>
    <d v="2022-07-01T00:00:00"/>
    <n v="606"/>
    <n v="150.69999999999999"/>
    <n v="15"/>
    <n v="22.61"/>
    <n v="0"/>
    <n v="10"/>
    <n v="0"/>
    <n v="0"/>
    <n v="0"/>
    <n v="0"/>
    <n v="0"/>
    <n v="0"/>
    <n v="10"/>
    <n v="0"/>
    <n v="52.320000000000007"/>
    <n v="10"/>
    <n v="5.23"/>
    <n v="24.999999999999996"/>
    <n v="75"/>
    <n v="100"/>
    <n v="0"/>
    <n v="0"/>
    <n v="5"/>
    <n v="3.333333333333333"/>
    <n v="8.34"/>
    <n v="0"/>
    <n v="0"/>
    <n v="575"/>
    <n v="20"/>
    <n v="115"/>
    <n v="17.761368000000001"/>
    <n v="182.8"/>
    <x v="1"/>
  </r>
  <r>
    <s v="Customer2"/>
    <s v="Random3"/>
    <x v="1"/>
    <n v="320"/>
    <n v="106.13"/>
    <n v="0"/>
    <n v="0"/>
    <n v="213.87"/>
    <n v="0.66834375000000001"/>
    <n v="67.166666666666657"/>
    <n v="146.70333333333335"/>
    <n v="0.45844791666666673"/>
    <n v="95.333333333333329"/>
    <n v="51.370000000000019"/>
    <n v="0.16053125000000007"/>
    <n v="130011"/>
    <m/>
    <n v="1"/>
    <x v="33"/>
    <x v="6"/>
    <s v="Banner - Outdoor"/>
    <n v="1"/>
    <x v="3"/>
    <s v="Random12"/>
    <d v="2022-07-01T00:00:00"/>
    <n v="320"/>
    <n v="72.959999999999994"/>
    <n v="15"/>
    <n v="10.94"/>
    <n v="0"/>
    <n v="10"/>
    <n v="0"/>
    <n v="0"/>
    <n v="0"/>
    <n v="0"/>
    <n v="0"/>
    <n v="0"/>
    <n v="10"/>
    <n v="0"/>
    <n v="33.17"/>
    <n v="10"/>
    <n v="3.31"/>
    <n v="21.666666666666664"/>
    <n v="65"/>
    <n v="86.66"/>
    <n v="0"/>
    <n v="0"/>
    <n v="45.5"/>
    <n v="30.333333333333332"/>
    <n v="75.83"/>
    <n v="0"/>
    <n v="0"/>
    <n v="0"/>
    <n v="20"/>
    <n v="0"/>
    <n v="13.126170999999999"/>
    <n v="37.130000000000003"/>
    <x v="1"/>
  </r>
  <r>
    <s v="Customer3"/>
    <s v="Random4"/>
    <x v="5"/>
    <n v="490"/>
    <n v="271.18"/>
    <n v="0"/>
    <n v="0"/>
    <n v="218.82"/>
    <n v="0.44657142857142856"/>
    <n v="0"/>
    <n v="218.82"/>
    <n v="0.44657142857142856"/>
    <n v="0"/>
    <n v="218.82"/>
    <n v="0.44657142857142856"/>
    <n v="130006"/>
    <m/>
    <n v="0"/>
    <x v="34"/>
    <x v="7"/>
    <s v="Agripa - Fleet - Installation"/>
    <n v="1"/>
    <x v="4"/>
    <s v="Random12"/>
    <d v="2022-07-01T00:00:00"/>
    <n v="490"/>
    <n v="0"/>
    <n v="10"/>
    <n v="0"/>
    <n v="0"/>
    <n v="10"/>
    <n v="0"/>
    <n v="0"/>
    <n v="0"/>
    <n v="0"/>
    <n v="0"/>
    <n v="150"/>
    <n v="10"/>
    <n v="15"/>
    <n v="111.18"/>
    <n v="10"/>
    <n v="11.12"/>
    <n v="0"/>
    <n v="0"/>
    <n v="0"/>
    <n v="0"/>
    <n v="0"/>
    <n v="0"/>
    <n v="0"/>
    <n v="0"/>
    <n v="0"/>
    <n v="0"/>
    <n v="10"/>
    <n v="20"/>
    <n v="2"/>
    <n v="63.715336000000001"/>
    <n v="190.7"/>
    <x v="1"/>
  </r>
  <r>
    <s v="Customer4"/>
    <s v="Random5"/>
    <x v="4"/>
    <n v="1595.02"/>
    <n v="765.61"/>
    <n v="0"/>
    <n v="0"/>
    <n v="829.41"/>
    <n v="0.51999974921944547"/>
    <n v="80"/>
    <n v="749.41"/>
    <n v="0.46984363832428433"/>
    <n v="117.5"/>
    <n v="631.91"/>
    <n v="0.39617685044701634"/>
    <n v="130009"/>
    <m/>
    <n v="0"/>
    <x v="35"/>
    <x v="8"/>
    <s v="Signage"/>
    <n v="300"/>
    <x v="0"/>
    <s v="Random12"/>
    <d v="2022-07-01T00:00:00"/>
    <n v="5.3167333333333335"/>
    <n v="507"/>
    <n v="10"/>
    <n v="50.7"/>
    <n v="0"/>
    <n v="10"/>
    <n v="0"/>
    <n v="0"/>
    <n v="0"/>
    <n v="0"/>
    <n v="0"/>
    <n v="0"/>
    <n v="10"/>
    <n v="0"/>
    <n v="188.61"/>
    <n v="10"/>
    <n v="18.86"/>
    <n v="27.5"/>
    <n v="82.5"/>
    <n v="110"/>
    <n v="0"/>
    <n v="0"/>
    <n v="52.5"/>
    <n v="35"/>
    <n v="87.5"/>
    <n v="0"/>
    <n v="0"/>
    <n v="70"/>
    <n v="20"/>
    <n v="14"/>
    <n v="52.389961"/>
    <n v="548.35"/>
    <x v="1"/>
  </r>
  <r>
    <s v="Customer4"/>
    <s v="Random6"/>
    <x v="4"/>
    <n v="2952.65"/>
    <n v="1417.27"/>
    <n v="0"/>
    <n v="0"/>
    <n v="1535.38"/>
    <n v="0.52000067735762789"/>
    <n v="73.75"/>
    <n v="1461.63"/>
    <n v="0.49502311482905187"/>
    <n v="98.75"/>
    <n v="1362.88"/>
    <n v="0.46157858195180601"/>
    <n v="130011"/>
    <m/>
    <n v="0"/>
    <x v="36"/>
    <x v="8"/>
    <s v="Signage"/>
    <n v="300"/>
    <x v="0"/>
    <s v="Random12"/>
    <d v="2022-07-01T00:00:00"/>
    <n v="9.8421666666666674"/>
    <n v="1158.05"/>
    <n v="10"/>
    <n v="115.81"/>
    <n v="0"/>
    <n v="10"/>
    <n v="0"/>
    <n v="0"/>
    <n v="0"/>
    <n v="0"/>
    <n v="0"/>
    <n v="0"/>
    <n v="10"/>
    <n v="0"/>
    <n v="189.22000000000003"/>
    <n v="10"/>
    <n v="18.93"/>
    <n v="21.25"/>
    <n v="63.750000000000007"/>
    <n v="85"/>
    <n v="0"/>
    <n v="0"/>
    <n v="52.5"/>
    <n v="35"/>
    <n v="87.5"/>
    <n v="0"/>
    <n v="0"/>
    <n v="70"/>
    <n v="20"/>
    <n v="14"/>
    <n v="69.837964999999997"/>
    <n v="1214.1400000000001"/>
    <x v="1"/>
  </r>
  <r>
    <s v="Customer4"/>
    <s v="Random7"/>
    <x v="4"/>
    <n v="0"/>
    <n v="0"/>
    <n v="0"/>
    <n v="0"/>
    <n v="0"/>
    <n v="0"/>
    <n v="0"/>
    <n v="0"/>
    <n v="0"/>
    <n v="0"/>
    <n v="0"/>
    <n v="0"/>
    <n v="130013"/>
    <m/>
    <n v="0"/>
    <x v="37"/>
    <x v="8"/>
    <s v="Installation/Removal"/>
    <n v="300"/>
    <x v="0"/>
    <s v="Random12"/>
    <d v="2022-07-01T00:00:00"/>
    <n v="0"/>
    <n v="0"/>
    <n v="10"/>
    <n v="0"/>
    <n v="0"/>
    <n v="10"/>
    <n v="0"/>
    <n v="0"/>
    <n v="0"/>
    <n v="0"/>
    <n v="0"/>
    <n v="0"/>
    <n v="10"/>
    <n v="0"/>
    <n v="0"/>
    <n v="10"/>
    <n v="0"/>
    <n v="0"/>
    <n v="0"/>
    <n v="0"/>
    <n v="0"/>
    <n v="0"/>
    <n v="0"/>
    <n v="0"/>
    <n v="0"/>
    <n v="0"/>
    <n v="0"/>
    <n v="0"/>
    <n v="20"/>
    <n v="0"/>
    <n v="46.384825999999997"/>
    <n v="0"/>
    <x v="1"/>
  </r>
  <r>
    <s v="Customer4"/>
    <s v="Random8"/>
    <x v="4"/>
    <n v="2157.65"/>
    <n v="1035.67"/>
    <n v="0"/>
    <n v="0"/>
    <n v="1121.98"/>
    <n v="0.52000092693439626"/>
    <n v="73.75"/>
    <n v="1048.23"/>
    <n v="0.48582022107385348"/>
    <n v="98.75"/>
    <n v="949.48"/>
    <n v="0.44005283526058442"/>
    <n v="130014"/>
    <m/>
    <n v="0"/>
    <x v="38"/>
    <x v="8"/>
    <s v="Signage"/>
    <n v="300"/>
    <x v="0"/>
    <s v="Random12"/>
    <d v="2022-07-01T00:00:00"/>
    <n v="7.192166666666667"/>
    <n v="776.45"/>
    <n v="10"/>
    <n v="77.650000000000006"/>
    <n v="0"/>
    <n v="10"/>
    <n v="0"/>
    <n v="0"/>
    <n v="0"/>
    <n v="0"/>
    <n v="0"/>
    <n v="0"/>
    <n v="10"/>
    <n v="0"/>
    <n v="189.22000000000003"/>
    <n v="10"/>
    <n v="18.93"/>
    <n v="21.25"/>
    <n v="63.750000000000007"/>
    <n v="85"/>
    <n v="0"/>
    <n v="0"/>
    <n v="52.5"/>
    <n v="35"/>
    <n v="87.5"/>
    <n v="0"/>
    <n v="0"/>
    <n v="70"/>
    <n v="20"/>
    <n v="14"/>
    <n v="63.61327"/>
    <n v="838.9"/>
    <x v="1"/>
  </r>
  <r>
    <s v="Customer5"/>
    <s v="Random9"/>
    <x v="4"/>
    <n v="837.86"/>
    <n v="180.3"/>
    <n v="0"/>
    <n v="0"/>
    <n v="657.56"/>
    <n v="0.78480891795765395"/>
    <n v="88.166666666666657"/>
    <n v="569.39333333333332"/>
    <n v="0.67958051862284075"/>
    <n v="401.83333333333331"/>
    <n v="167.56"/>
    <n v="0.19998567779820017"/>
    <n v="130007"/>
    <m/>
    <n v="0"/>
    <x v="39"/>
    <x v="8"/>
    <s v="Vinyl Sticker"/>
    <n v="14"/>
    <x v="0"/>
    <s v="Random12"/>
    <d v="2022-07-01T00:00:00"/>
    <n v="59.847142857142856"/>
    <n v="113.24"/>
    <n v="15"/>
    <n v="16.989999999999998"/>
    <n v="0"/>
    <n v="10"/>
    <n v="0"/>
    <n v="0"/>
    <n v="0"/>
    <n v="0"/>
    <n v="0"/>
    <n v="0"/>
    <n v="10"/>
    <n v="0"/>
    <n v="54.560000000000009"/>
    <n v="10"/>
    <n v="5.46"/>
    <n v="79.166666666666657"/>
    <n v="395.83333333333331"/>
    <n v="475"/>
    <n v="0"/>
    <n v="0"/>
    <n v="9"/>
    <n v="6"/>
    <n v="14.99"/>
    <n v="0"/>
    <n v="0"/>
    <n v="12.5"/>
    <n v="20"/>
    <n v="2.5"/>
    <n v="20.513779"/>
    <n v="142.62"/>
    <x v="1"/>
  </r>
  <r>
    <s v="Customer5"/>
    <s v="Random10"/>
    <x v="4"/>
    <n v="3436.36"/>
    <n v="1890"/>
    <n v="0"/>
    <n v="0"/>
    <n v="1546.3600000000001"/>
    <n v="0.44999941798880211"/>
    <n v="0"/>
    <n v="1546.3600000000001"/>
    <n v="0.44999941798880211"/>
    <n v="0"/>
    <n v="1546.3600000000001"/>
    <n v="0.44999941798880211"/>
    <n v="130012"/>
    <m/>
    <n v="0"/>
    <x v="40"/>
    <x v="8"/>
    <s v="Installation/Removal"/>
    <n v="1"/>
    <x v="0"/>
    <s v="Random12"/>
    <d v="2022-07-01T00:00:00"/>
    <n v="3436.36"/>
    <n v="0"/>
    <n v="15"/>
    <n v="0"/>
    <n v="0"/>
    <n v="10"/>
    <n v="0"/>
    <n v="0"/>
    <n v="0"/>
    <n v="0"/>
    <n v="0"/>
    <n v="1890"/>
    <n v="10"/>
    <n v="189"/>
    <n v="0"/>
    <n v="10"/>
    <n v="0"/>
    <n v="0"/>
    <n v="0"/>
    <n v="0"/>
    <n v="0"/>
    <n v="0"/>
    <n v="0"/>
    <n v="0"/>
    <n v="0"/>
    <n v="0"/>
    <n v="0"/>
    <n v="0"/>
    <n v="20"/>
    <n v="0"/>
    <n v="65.289080999999996"/>
    <n v="1357.36"/>
    <x v="1"/>
  </r>
  <r>
    <s v="Customer6"/>
    <s v="Random11"/>
    <x v="4"/>
    <n v="2340.6"/>
    <n v="635.31000000000006"/>
    <n v="0"/>
    <n v="0"/>
    <n v="1705.29"/>
    <n v="0.72856959753909256"/>
    <n v="276.25"/>
    <n v="1429.04"/>
    <n v="0.61054430487909084"/>
    <n v="682.5"/>
    <n v="746.54"/>
    <n v="0.31895240536614544"/>
    <n v="129983"/>
    <n v="351828"/>
    <n v="0"/>
    <x v="41"/>
    <x v="9"/>
    <s v="Banner - Event"/>
    <n v="20"/>
    <x v="0"/>
    <s v="Random12"/>
    <d v="2022-07-08T00:00:00"/>
    <n v="117.03"/>
    <n v="319.93"/>
    <n v="15"/>
    <n v="47.99"/>
    <n v="0"/>
    <n v="10"/>
    <n v="0"/>
    <n v="0"/>
    <n v="0"/>
    <n v="0"/>
    <n v="0"/>
    <n v="0"/>
    <n v="10"/>
    <n v="0"/>
    <n v="155.38000000000002"/>
    <n v="10"/>
    <n v="25.43"/>
    <n v="115"/>
    <n v="575"/>
    <n v="690"/>
    <n v="0"/>
    <n v="0"/>
    <n v="161.25"/>
    <n v="107.5"/>
    <n v="268.76000000000005"/>
    <n v="0"/>
    <n v="0"/>
    <n v="160"/>
    <n v="20"/>
    <n v="32"/>
    <n v="37.723669999999998"/>
    <n v="641.11"/>
    <x v="0"/>
  </r>
  <r>
    <s v="Customer6"/>
    <s v="Random12"/>
    <x v="4"/>
    <n v="1962.75"/>
    <n v="895.68"/>
    <n v="0"/>
    <n v="0"/>
    <n v="1067.0700000000002"/>
    <n v="0.54366068016813152"/>
    <n v="183.83333333333334"/>
    <n v="883.23666666666679"/>
    <n v="0.44999957542563584"/>
    <n v="550.33333333333337"/>
    <n v="332.90333333333342"/>
    <n v="0.16961066530802874"/>
    <n v="129987"/>
    <m/>
    <n v="0"/>
    <x v="42"/>
    <x v="9"/>
    <s v="Banner - Event"/>
    <n v="1"/>
    <x v="0"/>
    <s v="Random12"/>
    <d v="2022-07-01T00:00:00"/>
    <n v="1962.75"/>
    <n v="666.66"/>
    <n v="15"/>
    <n v="99.99"/>
    <n v="0"/>
    <n v="10"/>
    <n v="0"/>
    <n v="0"/>
    <n v="0"/>
    <n v="0"/>
    <n v="0"/>
    <n v="0"/>
    <n v="10"/>
    <n v="0"/>
    <n v="229.01999999999998"/>
    <n v="10"/>
    <n v="22.88"/>
    <n v="183.33333333333334"/>
    <n v="550"/>
    <n v="733.33"/>
    <n v="0"/>
    <n v="0"/>
    <n v="0.5"/>
    <n v="0.33333333333333331"/>
    <n v="0.83"/>
    <n v="0"/>
    <n v="0"/>
    <n v="0"/>
    <n v="20"/>
    <n v="0"/>
    <n v="11.983727999999999"/>
    <n v="210.04"/>
    <x v="1"/>
  </r>
  <r>
    <s v="Customer6"/>
    <s v="Random13"/>
    <x v="4"/>
    <n v="5078.79"/>
    <n v="2437.8200000000002"/>
    <n v="0"/>
    <n v="0"/>
    <n v="2640.97"/>
    <n v="0.51999984248216602"/>
    <n v="183.83333333333334"/>
    <n v="2457.1366666666663"/>
    <n v="0.48380355688395588"/>
    <n v="550.33333333333337"/>
    <n v="1906.8033333333328"/>
    <n v="0.37544441359720188"/>
    <n v="129998"/>
    <m/>
    <n v="0"/>
    <x v="43"/>
    <x v="9"/>
    <s v="Banner - Event"/>
    <n v="1"/>
    <x v="0"/>
    <s v="Random12"/>
    <d v="2022-07-01T00:00:00"/>
    <n v="5078.79"/>
    <n v="2208.8000000000002"/>
    <n v="15"/>
    <n v="331.32"/>
    <n v="0"/>
    <n v="10"/>
    <n v="0"/>
    <n v="0"/>
    <n v="0"/>
    <n v="0"/>
    <n v="0"/>
    <n v="0"/>
    <n v="10"/>
    <n v="0"/>
    <n v="229.01999999999998"/>
    <n v="10"/>
    <n v="22.88"/>
    <n v="183.33333333333334"/>
    <n v="550"/>
    <n v="733.33"/>
    <n v="0"/>
    <n v="0"/>
    <n v="0.5"/>
    <n v="0.33333333333333331"/>
    <n v="0.83"/>
    <n v="0"/>
    <n v="0"/>
    <n v="0"/>
    <n v="20"/>
    <n v="0"/>
    <n v="44.030934000000002"/>
    <n v="1552.61"/>
    <x v="1"/>
  </r>
  <r>
    <s v="Customer6"/>
    <s v="Random14"/>
    <x v="4"/>
    <n v="3268.08"/>
    <n v="1568.68"/>
    <n v="0"/>
    <n v="0"/>
    <n v="1699.3999999999999"/>
    <n v="0.51999951041590164"/>
    <n v="134.75"/>
    <n v="1564.6499999999999"/>
    <n v="0.47876734963648376"/>
    <n v="294"/>
    <n v="1270.6499999999999"/>
    <n v="0.3888062715722993"/>
    <n v="130000"/>
    <m/>
    <n v="0"/>
    <x v="44"/>
    <x v="9"/>
    <s v="Vinyl Sticker"/>
    <n v="177"/>
    <x v="0"/>
    <s v="Random12"/>
    <d v="2022-07-01T00:00:00"/>
    <n v="18.463728813559321"/>
    <n v="1242.99"/>
    <n v="15"/>
    <n v="186.45"/>
    <n v="0"/>
    <n v="10"/>
    <n v="0"/>
    <n v="0"/>
    <n v="0"/>
    <n v="0"/>
    <n v="0"/>
    <n v="0"/>
    <n v="10"/>
    <n v="0"/>
    <n v="325.69"/>
    <n v="10"/>
    <n v="32.57"/>
    <n v="87.5"/>
    <n v="262.5"/>
    <n v="350"/>
    <n v="0"/>
    <n v="0"/>
    <n v="47.25"/>
    <n v="31.5"/>
    <n v="78.75"/>
    <n v="0"/>
    <n v="0"/>
    <n v="0"/>
    <n v="20"/>
    <n v="0"/>
    <n v="47.446593"/>
    <n v="1051.6300000000001"/>
    <x v="1"/>
  </r>
  <r>
    <s v="Customer7"/>
    <s v="Random15"/>
    <x v="3"/>
    <n v="2370.6999999999998"/>
    <n v="447.38"/>
    <n v="0"/>
    <n v="0"/>
    <n v="1923.3199999999997"/>
    <n v="0.81128780528957689"/>
    <n v="433.16666666666663"/>
    <n v="1490.1533333333332"/>
    <n v="0.62857102684157984"/>
    <n v="483.91666666666669"/>
    <n v="1006.2366666666665"/>
    <n v="0.42444706907945606"/>
    <n v="129997"/>
    <n v="352131"/>
    <n v="0"/>
    <x v="45"/>
    <x v="3"/>
    <s v="Security Sleeve"/>
    <n v="526"/>
    <x v="1"/>
    <s v="Random11"/>
    <d v="2022-07-12T00:00:00"/>
    <n v="4.5070342205323186"/>
    <n v="290.76"/>
    <n v="0"/>
    <n v="0"/>
    <n v="0"/>
    <n v="0"/>
    <n v="0"/>
    <n v="0"/>
    <n v="0"/>
    <n v="0"/>
    <n v="0"/>
    <n v="0"/>
    <n v="0"/>
    <n v="0"/>
    <n v="52.620000000000005"/>
    <n v="0"/>
    <n v="0"/>
    <n v="256.25"/>
    <n v="256.25"/>
    <n v="512.5"/>
    <n v="0"/>
    <n v="0"/>
    <n v="176.91666666666666"/>
    <n v="227.66666666666669"/>
    <n v="404.58"/>
    <n v="0"/>
    <n v="0"/>
    <n v="104"/>
    <n v="30"/>
    <n v="31.2"/>
    <n v="69.862286999999995"/>
    <n v="975.04"/>
    <x v="0"/>
  </r>
  <r>
    <s v="Customer8"/>
    <s v="Random16"/>
    <x v="0"/>
    <n v="7326.25"/>
    <n v="3939.15"/>
    <n v="0.15"/>
    <n v="1098.9375"/>
    <n v="2288.1624999999999"/>
    <n v="0.31232383552294829"/>
    <n v="270.41666666666663"/>
    <n v="2017.7458333333334"/>
    <n v="0.27541318318830688"/>
    <n v="440.83333333333337"/>
    <n v="1576.9124999999999"/>
    <n v="0.21524142637775123"/>
    <n v="129995"/>
    <m/>
    <n v="0"/>
    <x v="46"/>
    <x v="10"/>
    <s v="Agripa - Bus - Production"/>
    <n v="25"/>
    <x v="4"/>
    <s v="Random12"/>
    <d v="2022-07-27T00:00:00"/>
    <n v="293.05"/>
    <n v="829.44"/>
    <n v="10"/>
    <n v="0"/>
    <n v="0"/>
    <n v="10"/>
    <n v="0"/>
    <n v="0"/>
    <n v="0"/>
    <n v="0"/>
    <n v="0"/>
    <n v="1575"/>
    <n v="10"/>
    <n v="0"/>
    <n v="334.71000000000004"/>
    <n v="10"/>
    <n v="33.49"/>
    <n v="111.66666666666666"/>
    <n v="335"/>
    <n v="446.67"/>
    <n v="0"/>
    <n v="0"/>
    <n v="158.75"/>
    <n v="105.83333333333334"/>
    <n v="264.58"/>
    <n v="0"/>
    <n v="0"/>
    <n v="1200"/>
    <n v="0"/>
    <n v="0"/>
    <n v="32.951723999999999"/>
    <n v="1543.4224999999997"/>
    <x v="1"/>
  </r>
  <r>
    <s v="Customer9"/>
    <s v="Random17"/>
    <x v="2"/>
    <n v="137.63999999999999"/>
    <n v="28.65"/>
    <n v="0"/>
    <n v="0"/>
    <n v="108.98999999999998"/>
    <n v="0.79184829991281602"/>
    <n v="40.166666666666664"/>
    <n v="68.823333333333323"/>
    <n v="0.50002421776615325"/>
    <n v="31.083333333333329"/>
    <n v="37.739999999999995"/>
    <n v="0.27419354838709675"/>
    <n v="129999"/>
    <m/>
    <n v="0"/>
    <x v="47"/>
    <x v="11"/>
    <s v="Vinyl Sticker"/>
    <n v="40"/>
    <x v="2"/>
    <s v="Random1"/>
    <d v="2022-07-01T00:00:00"/>
    <n v="3.4409999999999998"/>
    <n v="18"/>
    <n v="15"/>
    <n v="2.69"/>
    <n v="0"/>
    <n v="10"/>
    <n v="0"/>
    <n v="0"/>
    <n v="0"/>
    <n v="0"/>
    <n v="0"/>
    <n v="0"/>
    <n v="10"/>
    <n v="0"/>
    <n v="4.3999999999999995"/>
    <n v="10"/>
    <n v="0.43"/>
    <n v="12.916666666666664"/>
    <n v="12.916666666666664"/>
    <n v="25.840000000000003"/>
    <n v="0"/>
    <n v="0"/>
    <n v="27.25"/>
    <n v="18.166666666666664"/>
    <n v="45.41"/>
    <n v="0"/>
    <n v="0"/>
    <n v="6.25"/>
    <n v="20"/>
    <n v="1.25"/>
    <n v="32.003453"/>
    <n v="33.369999999999997"/>
    <x v="1"/>
  </r>
  <r>
    <s v="Customer9"/>
    <s v="Random18"/>
    <x v="2"/>
    <n v="150.91999999999999"/>
    <n v="52.230000000000004"/>
    <n v="0"/>
    <n v="0"/>
    <n v="98.689999999999984"/>
    <n v="0.65392260800424062"/>
    <n v="28.916666666666664"/>
    <n v="69.773333333333312"/>
    <n v="0.46231999293223774"/>
    <n v="23.166666666666664"/>
    <n v="46.606666666666648"/>
    <n v="0.30881703330682914"/>
    <n v="130024"/>
    <m/>
    <n v="0"/>
    <x v="48"/>
    <x v="11"/>
    <s v="Lightbox Panel"/>
    <n v="3"/>
    <x v="2"/>
    <s v="Random3"/>
    <d v="2022-07-18T00:00:00"/>
    <n v="50.306666666666665"/>
    <n v="39.130000000000003"/>
    <n v="10"/>
    <n v="3.91"/>
    <n v="0"/>
    <n v="10"/>
    <n v="0"/>
    <n v="0"/>
    <n v="0"/>
    <n v="0"/>
    <n v="0"/>
    <n v="0"/>
    <n v="10"/>
    <n v="0"/>
    <n v="13.1"/>
    <n v="10"/>
    <n v="1.3"/>
    <n v="11.666666666666666"/>
    <n v="11.666666666666666"/>
    <n v="23.340000000000003"/>
    <n v="0"/>
    <n v="0"/>
    <n v="17.25"/>
    <n v="11.5"/>
    <n v="28.75"/>
    <n v="0"/>
    <n v="0"/>
    <n v="0"/>
    <n v="30"/>
    <n v="0"/>
    <n v="37.788733999999998"/>
    <n v="41.39"/>
    <x v="1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m/>
    <m/>
    <x v="6"/>
    <m/>
    <m/>
    <m/>
    <m/>
    <m/>
    <m/>
    <m/>
    <m/>
    <m/>
    <m/>
    <m/>
    <m/>
    <m/>
    <m/>
    <m/>
    <x v="49"/>
    <x v="12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40509-8128-4C75-93BB-2AEE42CEB58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I21" firstHeaderRow="0" firstDataRow="1" firstDataCol="1" rowPageCount="1" colPageCount="1"/>
  <pivotFields count="68">
    <pivotField showAll="0"/>
    <pivotField showAll="0"/>
    <pivotField axis="axisRow" showAll="0">
      <items count="19">
        <item x="6"/>
        <item m="1" x="9"/>
        <item m="1" x="11"/>
        <item m="1" x="10"/>
        <item m="1" x="13"/>
        <item m="1" x="7"/>
        <item m="1" x="17"/>
        <item m="1" x="16"/>
        <item m="1" x="15"/>
        <item m="1" x="8"/>
        <item m="1" x="14"/>
        <item m="1" x="12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 sortType="ascending">
      <items count="13">
        <item m="1" x="10"/>
        <item m="1" x="11"/>
        <item m="1" x="6"/>
        <item m="1" x="7"/>
        <item m="1" x="8"/>
        <item m="1" x="9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2"/>
    <field x="2"/>
  </rowFields>
  <rowItems count="18">
    <i>
      <x v="6"/>
    </i>
    <i r="1">
      <x v="13"/>
    </i>
    <i>
      <x v="7"/>
    </i>
    <i r="1">
      <x v="13"/>
    </i>
    <i r="1">
      <x v="15"/>
    </i>
    <i>
      <x v="8"/>
    </i>
    <i r="1">
      <x v="14"/>
    </i>
    <i r="1">
      <x v="16"/>
    </i>
    <i r="1">
      <x v="17"/>
    </i>
    <i>
      <x v="9"/>
    </i>
    <i r="1">
      <x v="12"/>
    </i>
    <i r="1">
      <x v="17"/>
    </i>
    <i>
      <x v="10"/>
    </i>
    <i r="1">
      <x v="12"/>
    </i>
    <i r="1">
      <x v="16"/>
    </i>
    <i>
      <x v="11"/>
    </i>
    <i r="1"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57" hier="-1"/>
  </pageFields>
  <dataFields count="8">
    <dataField name="Count of Estimate_Created" fld="18" subtotal="count" baseField="0" baseItem="0"/>
    <dataField name="Count of Job_Created" fld="16" subtotal="count" baseField="0" baseItem="0"/>
    <dataField name="Sum of SalesPrice" fld="3" baseField="0" baseItem="0" numFmtId="164"/>
    <dataField name="Sum of Contribution Value (After Agency Comm.)" fld="7" baseField="0" baseItem="0" numFmtId="164"/>
    <dataField name="Sum of Gross Margin Value" fld="10" baseField="0" baseItem="0" numFmtId="164"/>
    <dataField name="Sum of Gross Margin Percent" fld="60" baseField="0" baseItem="0" numFmtId="10"/>
    <dataField name="Sum of Nett Margin Value" fld="13" baseField="0" baseItem="0"/>
    <dataField name="Sum of Nett Margin Percent" fld="61" baseField="0" baseItem="0" numFmtId="10"/>
  </dataFields>
  <formats count="8">
    <format dxfId="41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7">
      <pivotArea outline="0" fieldPosition="0">
        <references count="1">
          <reference field="4294967294" count="1">
            <x v="5"/>
          </reference>
        </references>
      </pivotArea>
    </format>
    <format dxfId="36">
      <pivotArea dataOnly="0" outline="0" fieldPosition="0">
        <references count="1">
          <reference field="4294967294" count="1">
            <x v="6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560E1-281C-4A14-B14B-EBEFE4180EC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J23" firstHeaderRow="0" firstDataRow="1" firstDataCol="1" rowPageCount="1" colPageCount="1"/>
  <pivotFields count="68"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axis="axisRow" showAll="0">
      <items count="32">
        <item x="12"/>
        <item m="1" x="17"/>
        <item m="1" x="25"/>
        <item m="1" x="22"/>
        <item m="1" x="20"/>
        <item m="1" x="30"/>
        <item m="1" x="21"/>
        <item m="1" x="24"/>
        <item m="1" x="13"/>
        <item m="1" x="19"/>
        <item m="1" x="26"/>
        <item m="1" x="29"/>
        <item m="1" x="15"/>
        <item m="1" x="27"/>
        <item m="1" x="14"/>
        <item m="1" x="16"/>
        <item m="1" x="28"/>
        <item m="1" x="18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 sortType="ascending">
      <items count="13">
        <item m="1" x="10"/>
        <item m="1" x="11"/>
        <item m="1" x="6"/>
        <item m="1" x="7"/>
        <item m="1" x="8"/>
        <item m="1" x="9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2"/>
    <field x="19"/>
  </rowFields>
  <rowItems count="20">
    <i>
      <x v="6"/>
    </i>
    <i r="1">
      <x v="24"/>
    </i>
    <i r="1">
      <x v="25"/>
    </i>
    <i>
      <x v="7"/>
    </i>
    <i r="1">
      <x v="20"/>
    </i>
    <i r="1">
      <x v="22"/>
    </i>
    <i>
      <x v="8"/>
    </i>
    <i r="1">
      <x v="21"/>
    </i>
    <i r="1">
      <x v="23"/>
    </i>
    <i r="1">
      <x v="30"/>
    </i>
    <i>
      <x v="9"/>
    </i>
    <i r="1">
      <x v="26"/>
    </i>
    <i r="1">
      <x v="29"/>
    </i>
    <i>
      <x v="10"/>
    </i>
    <i r="1">
      <x v="19"/>
    </i>
    <i r="1">
      <x v="27"/>
    </i>
    <i r="1">
      <x v="28"/>
    </i>
    <i>
      <x v="11"/>
    </i>
    <i r="1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57" hier="-1"/>
  </pageFields>
  <dataFields count="9">
    <dataField name="Count of Estimate_No" fld="15" subtotal="count" baseField="0" baseItem="0"/>
    <dataField name="Count of Job_Created" fld="16" subtotal="count" baseField="0" baseItem="0"/>
    <dataField name="Sum of SalesPrice" fld="3" baseField="0" baseItem="0" numFmtId="164"/>
    <dataField name="Sum of Contribution Value (After Agency Comm.)" fld="7" baseField="0" baseItem="0" numFmtId="164"/>
    <dataField name="Sum of ContributionPercent" fld="63" baseField="0" baseItem="0" numFmtId="10"/>
    <dataField name="Sum of Gross Margin Value" fld="10" baseField="0" baseItem="0" numFmtId="164"/>
    <dataField name="Sum of GrossMarginPercent" fld="66" baseField="0" baseItem="0" numFmtId="165"/>
    <dataField name="Sum of Nett Margin Value" fld="13" baseField="0" baseItem="0" numFmtId="164"/>
    <dataField name="Sum of NettMargin Percent" fld="67" baseField="0" baseItem="0"/>
  </dataFields>
  <formats count="13">
    <format dxfId="3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4-13T13:28:07.29" personId="{5191F673-F0F1-4E5F-8E01-015C46F44B44}" id="{60C56C53-AF82-4D97-BA12-C4878C804A7B}">
    <text>Sales - total costs + total OH + agency /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04-13T13:28:07.29" personId="{5191F673-F0F1-4E5F-8E01-015C46F44B44}" id="{65F391DA-E4E7-4993-B127-E68C13756FA0}">
    <text>Sales - total costs + total OH + agency / sales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5E30-F273-4B15-A1C9-CECEB648DE1D}">
  <dimension ref="A1:O25"/>
  <sheetViews>
    <sheetView tabSelected="1" zoomScale="90" zoomScaleNormal="90" workbookViewId="0">
      <selection activeCell="M29" sqref="M29"/>
    </sheetView>
  </sheetViews>
  <sheetFormatPr defaultRowHeight="15" x14ac:dyDescent="0.25"/>
  <cols>
    <col min="4" max="15" width="12.5703125" customWidth="1"/>
  </cols>
  <sheetData>
    <row r="1" spans="1:15" ht="64.5" customHeight="1" x14ac:dyDescent="0.25">
      <c r="D1" s="3" t="s">
        <v>45</v>
      </c>
      <c r="E1" s="4" t="s">
        <v>46</v>
      </c>
      <c r="F1" s="5" t="s">
        <v>47</v>
      </c>
      <c r="G1" s="4" t="s">
        <v>48</v>
      </c>
      <c r="H1" s="6" t="s">
        <v>49</v>
      </c>
      <c r="I1" s="21" t="s">
        <v>50</v>
      </c>
      <c r="J1" s="12" t="s">
        <v>51</v>
      </c>
      <c r="K1" s="7" t="s">
        <v>52</v>
      </c>
      <c r="L1" s="20" t="s">
        <v>53</v>
      </c>
      <c r="M1" s="8" t="s">
        <v>0</v>
      </c>
      <c r="N1" s="9" t="s">
        <v>54</v>
      </c>
      <c r="O1" s="19" t="s">
        <v>55</v>
      </c>
    </row>
    <row r="2" spans="1:15" s="26" customFormat="1" ht="21" customHeight="1" x14ac:dyDescent="0.25">
      <c r="A2" s="22" t="s">
        <v>71</v>
      </c>
      <c r="B2" s="23"/>
      <c r="C2" s="23"/>
      <c r="D2" s="24">
        <f>SUM(Details!$D:$D)</f>
        <v>53873.23</v>
      </c>
      <c r="E2" s="24">
        <f>SUM(Details!$E:$E)</f>
        <v>26824.190000000006</v>
      </c>
      <c r="F2" s="23"/>
      <c r="G2" s="24">
        <f>SUM(Details!$G:$G)</f>
        <v>1970.0254</v>
      </c>
      <c r="H2" s="25">
        <f>D2-E2-G2</f>
        <v>25079.014599999999</v>
      </c>
      <c r="I2" s="41">
        <f>IFERROR(SUM($H2/$D2),0)</f>
        <v>0.46551904535889155</v>
      </c>
      <c r="J2" s="24">
        <f>SUM(Details!$J:$J)</f>
        <v>3788.6666666666656</v>
      </c>
      <c r="K2" s="25">
        <f>H2-J2</f>
        <v>21290.347933333334</v>
      </c>
      <c r="L2" s="41">
        <f>IFERROR(SUM($K2/$D2),0)</f>
        <v>0.39519345569837439</v>
      </c>
      <c r="M2" s="24">
        <f>SUM(Details!$M:$M)</f>
        <v>6271.75</v>
      </c>
      <c r="N2" s="25">
        <f>K2-M2</f>
        <v>15018.597933333334</v>
      </c>
      <c r="O2" s="43">
        <f>IFERROR(SUM($N2/$D2),0)</f>
        <v>0.278776637920788</v>
      </c>
    </row>
    <row r="3" spans="1:15" s="26" customFormat="1" ht="20.100000000000001" customHeight="1" x14ac:dyDescent="0.25">
      <c r="A3" s="27" t="s">
        <v>72</v>
      </c>
      <c r="B3" s="28"/>
      <c r="C3" s="28"/>
      <c r="D3" s="29">
        <f>SUMIF(Details!$Q:$Q,"&lt;&gt;",Details!$D:$D)</f>
        <v>20985.38</v>
      </c>
      <c r="E3" s="29">
        <f>SUMIF(Details!$Q:$Q,"&lt;&gt;",Details!$E:$E)</f>
        <v>10526.11</v>
      </c>
      <c r="F3" s="28"/>
      <c r="G3" s="29">
        <f>SUMIF(Details!$Q:$Q,"&lt;&gt;",Details!$G:$G)</f>
        <v>850.22790000000009</v>
      </c>
      <c r="H3" s="30">
        <f>D3-E3-G3</f>
        <v>9609.0421000000006</v>
      </c>
      <c r="I3" s="42">
        <f>IFERROR(SUM($H3/$D3),0)</f>
        <v>0.45789221353151577</v>
      </c>
      <c r="J3" s="29">
        <f>SUMIF(Details!$Q:$Q,"&lt;&gt;",Details!$J:$J)</f>
        <v>2454.583333333333</v>
      </c>
      <c r="K3" s="30">
        <f>H3-J3</f>
        <v>7154.4587666666675</v>
      </c>
      <c r="L3" s="42">
        <f>IFERROR(SUM($K3/$D3),0)</f>
        <v>0.34092586203664965</v>
      </c>
      <c r="M3" s="29">
        <f>SUMIF(Details!$Q:$Q,"&lt;&gt;",Details!$M:$M)</f>
        <v>3420.8333333333335</v>
      </c>
      <c r="N3" s="30">
        <f>K3-M3</f>
        <v>3733.6254333333341</v>
      </c>
      <c r="O3" s="44">
        <f>IFERROR(SUM($N3/$D3),0)</f>
        <v>0.17791555041335128</v>
      </c>
    </row>
    <row r="10" spans="1:15" x14ac:dyDescent="0.25">
      <c r="D10" t="s">
        <v>73</v>
      </c>
      <c r="E10" t="s">
        <v>76</v>
      </c>
      <c r="F10" t="s">
        <v>75</v>
      </c>
      <c r="J10" t="s">
        <v>74</v>
      </c>
      <c r="K10" t="s">
        <v>76</v>
      </c>
      <c r="L10" t="s">
        <v>75</v>
      </c>
    </row>
    <row r="11" spans="1:15" x14ac:dyDescent="0.25">
      <c r="C11" t="s">
        <v>97</v>
      </c>
      <c r="D11" s="11">
        <f>SUMIF(Details!$W:$W,Overview!$C11,Details!$D:$D)</f>
        <v>1532</v>
      </c>
      <c r="E11" s="11">
        <f>SUMIF(Details!$W:$W,Overview!$C11,Details!$H:$H)</f>
        <v>647.85</v>
      </c>
      <c r="F11" s="17">
        <f>IFERROR(E11/D11,0)</f>
        <v>0.42287859007832901</v>
      </c>
      <c r="I11" t="s">
        <v>97</v>
      </c>
      <c r="J11" s="11">
        <f>SUMIFS(Details!$D:$D,Details!$W:$W,Overview!$I11,Details!$Q:$Q,"&lt;&gt;")</f>
        <v>0</v>
      </c>
      <c r="K11" s="11">
        <f>SUMIFS(Details!$H:$H,Details!$W:$W,Overview!$I11,Details!$Q:$Q,"&lt;&gt;")</f>
        <v>0</v>
      </c>
      <c r="L11" s="17">
        <f>IFERROR(K11/J11,0)</f>
        <v>0</v>
      </c>
    </row>
    <row r="12" spans="1:15" x14ac:dyDescent="0.25">
      <c r="C12" t="s">
        <v>98</v>
      </c>
      <c r="D12" s="11">
        <f>SUMIF(Details!$W:$W,Overview!$C12,Details!$D:$D)</f>
        <v>6942.7</v>
      </c>
      <c r="E12" s="11">
        <f>SUMIF(Details!$W:$W,Overview!$C12,Details!$H:$H)</f>
        <v>4220.92</v>
      </c>
      <c r="F12" s="17">
        <f t="shared" ref="F12:F16" si="0">IFERROR(E12/D12,0)</f>
        <v>0.60796520085845562</v>
      </c>
      <c r="I12" t="s">
        <v>98</v>
      </c>
      <c r="J12" s="11">
        <f>SUMIFS(Details!$D:$D,Details!$W:$W,Overview!$I12,Details!$Q:$Q,"&lt;&gt;")</f>
        <v>6942.7</v>
      </c>
      <c r="K12" s="11">
        <f>SUMIFS(Details!$H:$H,Details!$W:$W,Overview!$I12,Details!$Q:$Q,"&lt;&gt;")</f>
        <v>4220.92</v>
      </c>
      <c r="L12" s="17">
        <f t="shared" ref="L12:L16" si="1">IFERROR(K12/J12,0)</f>
        <v>0.60796520085845562</v>
      </c>
    </row>
    <row r="13" spans="1:15" x14ac:dyDescent="0.25">
      <c r="C13" t="s">
        <v>99</v>
      </c>
      <c r="D13" s="11">
        <f>SUMIF(Details!$W:$W,Overview!$C13,Details!$D:$D)</f>
        <v>13696.1</v>
      </c>
      <c r="E13" s="11">
        <f>SUMIF(Details!$W:$W,Overview!$C13,Details!$H:$H)</f>
        <v>4824.2420999999986</v>
      </c>
      <c r="F13" s="17">
        <f t="shared" si="0"/>
        <v>0.35223473105482572</v>
      </c>
      <c r="I13" t="s">
        <v>99</v>
      </c>
      <c r="J13" s="11">
        <f>SUMIFS(Details!$D:$D,Details!$W:$W,Overview!$I13,Details!$Q:$Q,"&lt;&gt;")</f>
        <v>11445.660000000002</v>
      </c>
      <c r="K13" s="11">
        <f>SUMIFS(Details!$H:$H,Details!$W:$W,Overview!$I13,Details!$Q:$Q,"&lt;&gt;")</f>
        <v>3607.2321000000002</v>
      </c>
      <c r="L13" s="17">
        <f t="shared" si="1"/>
        <v>0.31516156342229279</v>
      </c>
    </row>
    <row r="14" spans="1:15" x14ac:dyDescent="0.25">
      <c r="C14" t="s">
        <v>100</v>
      </c>
      <c r="D14" s="11">
        <f>SUMIF(Details!$W:$W,Overview!$C14,Details!$D:$D)</f>
        <v>7816.25</v>
      </c>
      <c r="E14" s="11">
        <f>SUMIF(Details!$W:$W,Overview!$C14,Details!$H:$H)</f>
        <v>2506.9825000000001</v>
      </c>
      <c r="F14" s="17">
        <f t="shared" si="0"/>
        <v>0.32073980489365106</v>
      </c>
      <c r="I14" t="s">
        <v>100</v>
      </c>
      <c r="J14" s="11">
        <f>SUMIFS(Details!$D:$D,Details!$W:$W,Overview!$I14,Details!$Q:$Q,"&lt;&gt;")</f>
        <v>0</v>
      </c>
      <c r="K14" s="11">
        <f>SUMIFS(Details!$H:$H,Details!$W:$W,Overview!$I14,Details!$Q:$Q,"&lt;&gt;")</f>
        <v>0</v>
      </c>
      <c r="L14" s="17">
        <f t="shared" si="1"/>
        <v>0</v>
      </c>
    </row>
    <row r="15" spans="1:15" x14ac:dyDescent="0.25">
      <c r="C15" t="s">
        <v>101</v>
      </c>
      <c r="D15" s="11">
        <f>SUMIF(Details!$W:$W,Overview!$C15,Details!$D:$D)</f>
        <v>23886.18</v>
      </c>
      <c r="E15" s="11">
        <f>SUMIF(Details!$W:$W,Overview!$C15,Details!$H:$H)</f>
        <v>12879.02</v>
      </c>
      <c r="F15" s="17">
        <f t="shared" si="0"/>
        <v>0.53918290827583149</v>
      </c>
      <c r="I15" t="s">
        <v>101</v>
      </c>
      <c r="J15" s="11">
        <f>SUMIFS(Details!$D:$D,Details!$W:$W,Overview!$I15,Details!$Q:$Q,"&lt;&gt;")</f>
        <v>2597.02</v>
      </c>
      <c r="K15" s="11">
        <f>SUMIFS(Details!$H:$H,Details!$W:$W,Overview!$I15,Details!$Q:$Q,"&lt;&gt;")</f>
        <v>1780.8899999999999</v>
      </c>
      <c r="L15" s="17">
        <f t="shared" si="1"/>
        <v>0.68574366004112397</v>
      </c>
    </row>
    <row r="16" spans="1:15" x14ac:dyDescent="0.25">
      <c r="C16" t="s">
        <v>102</v>
      </c>
      <c r="D16" s="11">
        <f>SUMIF(Details!$W:$W,Overview!$C16,Details!$D:$D)</f>
        <v>0</v>
      </c>
      <c r="E16" s="11">
        <f>SUMIF(Details!$W:$W,Overview!$C16,Details!$H:$H)</f>
        <v>0</v>
      </c>
      <c r="F16" s="17">
        <f t="shared" si="0"/>
        <v>0</v>
      </c>
      <c r="I16" t="s">
        <v>102</v>
      </c>
      <c r="J16" s="11">
        <f>SUMIFS(Details!$D:$D,Details!$W:$W,Overview!$I16,Details!$Q:$Q,"&lt;&gt;")</f>
        <v>0</v>
      </c>
      <c r="K16" s="11">
        <f>SUMIFS(Details!$H:$H,Details!$W:$W,Overview!$I16,Details!$Q:$Q,"&lt;&gt;")</f>
        <v>0</v>
      </c>
      <c r="L16" s="17">
        <f t="shared" si="1"/>
        <v>0</v>
      </c>
    </row>
    <row r="20" spans="10:10" x14ac:dyDescent="0.25">
      <c r="J20" s="11"/>
    </row>
    <row r="21" spans="10:10" x14ac:dyDescent="0.25">
      <c r="J21" s="11"/>
    </row>
    <row r="22" spans="10:10" x14ac:dyDescent="0.25">
      <c r="J22" s="11"/>
    </row>
    <row r="23" spans="10:10" x14ac:dyDescent="0.25">
      <c r="J23" s="11"/>
    </row>
    <row r="24" spans="10:10" x14ac:dyDescent="0.25">
      <c r="J24" s="11"/>
    </row>
    <row r="25" spans="10:10" x14ac:dyDescent="0.25">
      <c r="J25" s="11"/>
    </row>
  </sheetData>
  <phoneticPr fontId="3" type="noConversion"/>
  <conditionalFormatting sqref="H2:I2">
    <cfRule type="cellIs" dxfId="50" priority="7" operator="lessThan">
      <formula>0</formula>
    </cfRule>
  </conditionalFormatting>
  <conditionalFormatting sqref="H3:I3">
    <cfRule type="cellIs" dxfId="49" priority="6" operator="lessThan">
      <formula>0</formula>
    </cfRule>
  </conditionalFormatting>
  <conditionalFormatting sqref="K2:L2">
    <cfRule type="cellIs" dxfId="48" priority="5" operator="lessThan">
      <formula>0</formula>
    </cfRule>
  </conditionalFormatting>
  <conditionalFormatting sqref="K3:L3">
    <cfRule type="cellIs" dxfId="47" priority="4" operator="lessThan">
      <formula>0</formula>
    </cfRule>
  </conditionalFormatting>
  <conditionalFormatting sqref="N2:O2">
    <cfRule type="cellIs" dxfId="46" priority="3" operator="lessThan">
      <formula>0</formula>
    </cfRule>
  </conditionalFormatting>
  <conditionalFormatting sqref="N3:O3">
    <cfRule type="cellIs" dxfId="45" priority="2" operator="lessThan">
      <formula>0</formula>
    </cfRule>
  </conditionalFormatting>
  <conditionalFormatting sqref="H1:O1">
    <cfRule type="cellIs" dxfId="44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0"/>
  <sheetViews>
    <sheetView zoomScale="90" zoomScaleNormal="90"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23.5703125" customWidth="1"/>
    <col min="2" max="2" width="21.85546875" customWidth="1"/>
    <col min="3" max="3" width="11.42578125" customWidth="1"/>
    <col min="4" max="4" width="11.85546875" style="11" customWidth="1"/>
    <col min="5" max="5" width="14.85546875" style="11" customWidth="1"/>
    <col min="6" max="6" width="11.5703125" style="38" customWidth="1"/>
    <col min="7" max="7" width="12.42578125" style="11" customWidth="1"/>
    <col min="8" max="8" width="15" style="11" customWidth="1"/>
    <col min="9" max="9" width="12.5703125" style="38" customWidth="1"/>
    <col min="10" max="10" width="10.85546875" style="11" customWidth="1"/>
    <col min="11" max="11" width="14" style="11" customWidth="1"/>
    <col min="12" max="12" width="10.7109375" style="38" customWidth="1"/>
    <col min="13" max="13" width="10.85546875" style="11" customWidth="1"/>
    <col min="14" max="14" width="12.28515625" style="11" customWidth="1"/>
    <col min="15" max="15" width="10.85546875" style="38" customWidth="1"/>
    <col min="16" max="16" width="12.85546875" customWidth="1"/>
    <col min="17" max="17" width="11.85546875" customWidth="1"/>
    <col min="18" max="18" width="15" customWidth="1"/>
    <col min="19" max="19" width="22.5703125" style="31" customWidth="1"/>
    <col min="20" max="20" width="17.140625" customWidth="1"/>
    <col min="25" max="25" width="16.42578125" style="33" customWidth="1"/>
    <col min="26" max="26" width="16.42578125" style="11" customWidth="1"/>
    <col min="27" max="27" width="9.140625" style="11"/>
    <col min="29" max="30" width="9.140625" style="11"/>
    <col min="32" max="33" width="9.140625" style="11"/>
    <col min="35" max="37" width="9.140625" style="11"/>
    <col min="39" max="40" width="9.140625" style="11"/>
    <col min="42" max="45" width="9.140625" style="11"/>
    <col min="47" max="50" width="9.140625" style="11"/>
    <col min="52" max="53" width="9.140625" style="11"/>
    <col min="55" max="55" width="9.140625" style="11"/>
    <col min="57" max="57" width="10.140625" style="11" customWidth="1"/>
  </cols>
  <sheetData>
    <row r="1" spans="1:58" s="2" customFormat="1" ht="60" x14ac:dyDescent="0.25">
      <c r="A1" s="2" t="s">
        <v>9</v>
      </c>
      <c r="B1" s="2" t="s">
        <v>12</v>
      </c>
      <c r="C1" s="2" t="s">
        <v>5</v>
      </c>
      <c r="D1" s="3" t="s">
        <v>45</v>
      </c>
      <c r="E1" s="4" t="s">
        <v>46</v>
      </c>
      <c r="F1" s="37" t="s">
        <v>47</v>
      </c>
      <c r="G1" s="4" t="s">
        <v>48</v>
      </c>
      <c r="H1" s="35" t="s">
        <v>49</v>
      </c>
      <c r="I1" s="37" t="s">
        <v>50</v>
      </c>
      <c r="J1" s="12" t="s">
        <v>51</v>
      </c>
      <c r="K1" s="12" t="s">
        <v>52</v>
      </c>
      <c r="L1" s="39" t="s">
        <v>53</v>
      </c>
      <c r="M1" s="8" t="s">
        <v>0</v>
      </c>
      <c r="N1" s="36" t="s">
        <v>54</v>
      </c>
      <c r="O1" s="40" t="s">
        <v>55</v>
      </c>
      <c r="P1" s="2" t="s">
        <v>1</v>
      </c>
      <c r="Q1" s="2" t="s">
        <v>4</v>
      </c>
      <c r="R1" s="2" t="s">
        <v>2</v>
      </c>
      <c r="S1" s="34" t="s">
        <v>3</v>
      </c>
      <c r="T1" s="2" t="s">
        <v>6</v>
      </c>
      <c r="U1" s="2" t="s">
        <v>7</v>
      </c>
      <c r="V1" s="2" t="s">
        <v>8</v>
      </c>
      <c r="W1" s="2" t="s">
        <v>10</v>
      </c>
      <c r="X1" s="2" t="s">
        <v>11</v>
      </c>
      <c r="Y1" s="32" t="s">
        <v>13</v>
      </c>
      <c r="Z1" s="45" t="s">
        <v>77</v>
      </c>
      <c r="AA1" s="45" t="s">
        <v>14</v>
      </c>
      <c r="AB1" s="2" t="s">
        <v>15</v>
      </c>
      <c r="AC1" s="45" t="s">
        <v>16</v>
      </c>
      <c r="AD1" s="45" t="s">
        <v>17</v>
      </c>
      <c r="AE1" s="2" t="s">
        <v>18</v>
      </c>
      <c r="AF1" s="45" t="s">
        <v>19</v>
      </c>
      <c r="AG1" s="45" t="s">
        <v>20</v>
      </c>
      <c r="AH1" s="2" t="s">
        <v>21</v>
      </c>
      <c r="AI1" s="45" t="s">
        <v>22</v>
      </c>
      <c r="AJ1" s="45" t="s">
        <v>23</v>
      </c>
      <c r="AK1" s="45" t="s">
        <v>24</v>
      </c>
      <c r="AL1" s="2" t="s">
        <v>25</v>
      </c>
      <c r="AM1" s="45" t="s">
        <v>26</v>
      </c>
      <c r="AN1" s="45" t="s">
        <v>27</v>
      </c>
      <c r="AO1" s="2" t="s">
        <v>28</v>
      </c>
      <c r="AP1" s="45" t="s">
        <v>29</v>
      </c>
      <c r="AQ1" s="45" t="s">
        <v>30</v>
      </c>
      <c r="AR1" s="45" t="s">
        <v>31</v>
      </c>
      <c r="AS1" s="45" t="s">
        <v>32</v>
      </c>
      <c r="AT1" s="2" t="s">
        <v>33</v>
      </c>
      <c r="AU1" s="45" t="s">
        <v>34</v>
      </c>
      <c r="AV1" s="45" t="s">
        <v>35</v>
      </c>
      <c r="AW1" s="45" t="s">
        <v>36</v>
      </c>
      <c r="AX1" s="45" t="s">
        <v>37</v>
      </c>
      <c r="AY1" s="2" t="s">
        <v>38</v>
      </c>
      <c r="AZ1" s="45" t="s">
        <v>39</v>
      </c>
      <c r="BA1" s="45" t="s">
        <v>40</v>
      </c>
      <c r="BB1" s="2" t="s">
        <v>41</v>
      </c>
      <c r="BC1" s="45" t="s">
        <v>42</v>
      </c>
      <c r="BD1" s="2" t="s">
        <v>43</v>
      </c>
      <c r="BE1" s="45" t="s">
        <v>44</v>
      </c>
      <c r="BF1" s="2" t="s">
        <v>78</v>
      </c>
    </row>
    <row r="2" spans="1:58" x14ac:dyDescent="0.25">
      <c r="A2" t="s">
        <v>129</v>
      </c>
      <c r="B2" t="s">
        <v>103</v>
      </c>
      <c r="C2" t="s">
        <v>169</v>
      </c>
      <c r="D2" s="11">
        <v>256.42</v>
      </c>
      <c r="E2" s="11">
        <v>168</v>
      </c>
      <c r="F2" s="38">
        <v>0.05</v>
      </c>
      <c r="G2" s="11">
        <v>12.82</v>
      </c>
      <c r="H2" s="11">
        <v>75.600000000000023</v>
      </c>
      <c r="I2" s="38">
        <v>0.29482879650573285</v>
      </c>
      <c r="J2" s="11">
        <v>0</v>
      </c>
      <c r="K2" s="11">
        <v>75.600000000000023</v>
      </c>
      <c r="L2" s="38">
        <v>0.29482879650573285</v>
      </c>
      <c r="M2" s="11">
        <v>0</v>
      </c>
      <c r="N2" s="11">
        <v>75.600000000000023</v>
      </c>
      <c r="O2" s="38">
        <v>0.29482879650573285</v>
      </c>
      <c r="P2" s="1">
        <v>129981</v>
      </c>
      <c r="Q2" s="1">
        <v>352134</v>
      </c>
      <c r="R2">
        <v>0</v>
      </c>
      <c r="S2" s="31">
        <v>44743.408333333333</v>
      </c>
      <c r="T2" t="s">
        <v>130</v>
      </c>
      <c r="U2" t="s">
        <v>84</v>
      </c>
      <c r="V2">
        <v>20</v>
      </c>
      <c r="W2" t="s">
        <v>101</v>
      </c>
      <c r="X2" t="s">
        <v>114</v>
      </c>
      <c r="Y2" s="33">
        <v>44748</v>
      </c>
      <c r="Z2" s="11">
        <v>12.821000000000002</v>
      </c>
      <c r="AA2" s="11">
        <v>0</v>
      </c>
      <c r="AB2">
        <v>15</v>
      </c>
      <c r="AC2" s="11">
        <v>0</v>
      </c>
      <c r="AD2" s="11">
        <v>0</v>
      </c>
      <c r="AE2">
        <v>10</v>
      </c>
      <c r="AF2" s="11">
        <v>0</v>
      </c>
      <c r="AG2" s="11">
        <v>0</v>
      </c>
      <c r="AH2">
        <v>0</v>
      </c>
      <c r="AI2" s="11">
        <v>0</v>
      </c>
      <c r="AJ2" s="11">
        <v>0</v>
      </c>
      <c r="AK2" s="11">
        <v>168</v>
      </c>
      <c r="AL2">
        <v>10</v>
      </c>
      <c r="AM2" s="11">
        <v>0</v>
      </c>
      <c r="AN2" s="11">
        <v>0</v>
      </c>
      <c r="AO2">
        <v>10</v>
      </c>
      <c r="AP2" s="11">
        <v>0</v>
      </c>
      <c r="AQ2" s="11">
        <v>0</v>
      </c>
      <c r="AR2" s="11">
        <v>0</v>
      </c>
      <c r="AS2" s="11">
        <v>0</v>
      </c>
      <c r="AT2">
        <v>0</v>
      </c>
      <c r="AU2" s="11">
        <v>0</v>
      </c>
      <c r="AV2" s="11">
        <v>0</v>
      </c>
      <c r="AW2" s="11">
        <v>0</v>
      </c>
      <c r="AX2" s="11">
        <v>0</v>
      </c>
      <c r="AY2">
        <v>0</v>
      </c>
      <c r="AZ2" s="11">
        <v>0</v>
      </c>
      <c r="BA2" s="11">
        <v>0</v>
      </c>
      <c r="BB2">
        <v>0</v>
      </c>
      <c r="BC2" s="11">
        <v>0</v>
      </c>
      <c r="BD2">
        <v>45</v>
      </c>
      <c r="BE2" s="11">
        <v>75.599999999999994</v>
      </c>
      <c r="BF2" t="s">
        <v>81</v>
      </c>
    </row>
    <row r="3" spans="1:58" x14ac:dyDescent="0.25">
      <c r="A3" t="s">
        <v>138</v>
      </c>
      <c r="B3" t="s">
        <v>121</v>
      </c>
      <c r="C3" t="s">
        <v>173</v>
      </c>
      <c r="D3" s="11">
        <v>0</v>
      </c>
      <c r="E3" s="11">
        <v>0</v>
      </c>
      <c r="F3" s="38">
        <v>0</v>
      </c>
      <c r="G3" s="11">
        <v>0</v>
      </c>
      <c r="H3" s="11">
        <v>0</v>
      </c>
      <c r="I3" s="38">
        <v>0</v>
      </c>
      <c r="J3" s="11">
        <v>0</v>
      </c>
      <c r="K3" s="11">
        <v>0</v>
      </c>
      <c r="L3" s="38">
        <v>0</v>
      </c>
      <c r="M3" s="11">
        <v>0</v>
      </c>
      <c r="N3" s="11">
        <v>0</v>
      </c>
      <c r="O3" s="38">
        <v>0</v>
      </c>
      <c r="P3" s="1">
        <v>129980</v>
      </c>
      <c r="R3">
        <v>0</v>
      </c>
      <c r="S3" s="31">
        <v>44743.400567129633</v>
      </c>
      <c r="T3" t="s">
        <v>137</v>
      </c>
      <c r="U3" t="s">
        <v>82</v>
      </c>
      <c r="V3">
        <v>1</v>
      </c>
      <c r="W3" t="s">
        <v>98</v>
      </c>
      <c r="X3" t="s">
        <v>107</v>
      </c>
      <c r="Y3" s="33">
        <v>44743</v>
      </c>
      <c r="Z3" s="11">
        <v>0</v>
      </c>
      <c r="AA3" s="11">
        <v>0</v>
      </c>
      <c r="AB3">
        <v>15</v>
      </c>
      <c r="AC3" s="11">
        <v>0</v>
      </c>
      <c r="AD3" s="11">
        <v>0</v>
      </c>
      <c r="AE3">
        <v>10</v>
      </c>
      <c r="AF3" s="11">
        <v>0</v>
      </c>
      <c r="AG3" s="11">
        <v>0</v>
      </c>
      <c r="AH3">
        <v>0</v>
      </c>
      <c r="AI3" s="11">
        <v>0</v>
      </c>
      <c r="AJ3" s="11">
        <v>0</v>
      </c>
      <c r="AK3" s="11">
        <v>0</v>
      </c>
      <c r="AL3">
        <v>10</v>
      </c>
      <c r="AM3" s="11">
        <v>0</v>
      </c>
      <c r="AN3" s="11">
        <v>0</v>
      </c>
      <c r="AO3">
        <v>10</v>
      </c>
      <c r="AP3" s="11">
        <v>0</v>
      </c>
      <c r="AQ3" s="11">
        <v>0</v>
      </c>
      <c r="AR3" s="11">
        <v>0</v>
      </c>
      <c r="AS3" s="11">
        <v>0</v>
      </c>
      <c r="AT3">
        <v>0</v>
      </c>
      <c r="AU3" s="11">
        <v>0</v>
      </c>
      <c r="AV3" s="11">
        <v>0</v>
      </c>
      <c r="AW3" s="11">
        <v>0</v>
      </c>
      <c r="AX3" s="11">
        <v>0</v>
      </c>
      <c r="AY3">
        <v>0</v>
      </c>
      <c r="AZ3" s="11">
        <v>0</v>
      </c>
      <c r="BA3" s="11">
        <v>0</v>
      </c>
      <c r="BB3">
        <v>20</v>
      </c>
      <c r="BC3" s="11">
        <v>0</v>
      </c>
      <c r="BD3">
        <v>10</v>
      </c>
      <c r="BE3" s="11">
        <v>0</v>
      </c>
      <c r="BF3" t="s">
        <v>83</v>
      </c>
    </row>
    <row r="4" spans="1:58" x14ac:dyDescent="0.25">
      <c r="A4" t="s">
        <v>139</v>
      </c>
      <c r="B4" t="s">
        <v>122</v>
      </c>
      <c r="C4" t="s">
        <v>171</v>
      </c>
      <c r="D4" s="11">
        <v>1261.99</v>
      </c>
      <c r="E4" s="11">
        <v>1068.5700000000002</v>
      </c>
      <c r="F4" s="38">
        <v>9.2499999999999999E-2</v>
      </c>
      <c r="G4" s="11">
        <v>116.73</v>
      </c>
      <c r="H4" s="11">
        <v>76.689999999999841</v>
      </c>
      <c r="I4" s="38">
        <v>6.0769102766265848E-2</v>
      </c>
      <c r="J4" s="11">
        <v>328</v>
      </c>
      <c r="K4" s="11">
        <v>-251.31000000000017</v>
      </c>
      <c r="L4" s="38">
        <v>-0.19913786955522642</v>
      </c>
      <c r="M4" s="11">
        <v>218.66666666666666</v>
      </c>
      <c r="N4" s="11">
        <v>-469.9766666666668</v>
      </c>
      <c r="O4" s="38">
        <v>-0.37240918443622123</v>
      </c>
      <c r="P4" s="1">
        <v>129985</v>
      </c>
      <c r="Q4">
        <v>352130.1</v>
      </c>
      <c r="R4">
        <v>0</v>
      </c>
      <c r="S4" s="31">
        <v>44743.43167824074</v>
      </c>
      <c r="T4" t="s">
        <v>138</v>
      </c>
      <c r="U4" t="s">
        <v>87</v>
      </c>
      <c r="V4">
        <v>784</v>
      </c>
      <c r="W4" t="s">
        <v>99</v>
      </c>
      <c r="X4" t="s">
        <v>106</v>
      </c>
      <c r="Y4" s="33">
        <v>44760</v>
      </c>
      <c r="Z4" s="11">
        <v>1.6096811224489795</v>
      </c>
      <c r="AA4" s="11">
        <v>0</v>
      </c>
      <c r="AB4">
        <v>10</v>
      </c>
      <c r="AC4" s="11">
        <v>0</v>
      </c>
      <c r="AD4" s="11">
        <v>0</v>
      </c>
      <c r="AE4">
        <v>10</v>
      </c>
      <c r="AF4" s="11">
        <v>0</v>
      </c>
      <c r="AG4" s="11">
        <v>0</v>
      </c>
      <c r="AH4">
        <v>0</v>
      </c>
      <c r="AI4" s="11">
        <v>0</v>
      </c>
      <c r="AJ4" s="11">
        <v>0</v>
      </c>
      <c r="AK4" s="11">
        <v>0</v>
      </c>
      <c r="AL4">
        <v>10</v>
      </c>
      <c r="AM4" s="11">
        <v>0</v>
      </c>
      <c r="AN4" s="11">
        <v>768.57</v>
      </c>
      <c r="AO4">
        <v>10</v>
      </c>
      <c r="AP4" s="11">
        <v>76.849999999999994</v>
      </c>
      <c r="AQ4" s="11">
        <v>0</v>
      </c>
      <c r="AR4" s="11">
        <v>0</v>
      </c>
      <c r="AS4" s="11">
        <v>0</v>
      </c>
      <c r="AT4">
        <v>0</v>
      </c>
      <c r="AU4" s="11">
        <v>0</v>
      </c>
      <c r="AV4" s="11">
        <v>328</v>
      </c>
      <c r="AW4" s="11">
        <v>218.66666666666666</v>
      </c>
      <c r="AX4" s="11">
        <v>546.66999999999996</v>
      </c>
      <c r="AY4">
        <v>0</v>
      </c>
      <c r="AZ4" s="11">
        <v>0</v>
      </c>
      <c r="BA4" s="11">
        <v>300</v>
      </c>
      <c r="BB4">
        <v>10</v>
      </c>
      <c r="BC4" s="11">
        <v>30</v>
      </c>
      <c r="BD4">
        <v>-33.496163000000003</v>
      </c>
      <c r="BE4" s="11">
        <v>-576.83000000000004</v>
      </c>
      <c r="BF4" t="s">
        <v>81</v>
      </c>
    </row>
    <row r="5" spans="1:58" x14ac:dyDescent="0.25">
      <c r="A5" t="s">
        <v>139</v>
      </c>
      <c r="B5" t="s">
        <v>123</v>
      </c>
      <c r="C5" t="s">
        <v>171</v>
      </c>
      <c r="D5" s="11">
        <v>105.9</v>
      </c>
      <c r="E5" s="11">
        <v>59.24</v>
      </c>
      <c r="F5" s="38">
        <v>9.2499999999999999E-2</v>
      </c>
      <c r="G5" s="11">
        <v>9.8000000000000007</v>
      </c>
      <c r="H5" s="11">
        <v>36.86</v>
      </c>
      <c r="I5" s="38">
        <v>0.34806421152030215</v>
      </c>
      <c r="J5" s="11">
        <v>21.833333333333332</v>
      </c>
      <c r="K5" s="11">
        <v>15.026666666666667</v>
      </c>
      <c r="L5" s="38">
        <v>0.14189486937362292</v>
      </c>
      <c r="M5" s="11">
        <v>57.333333333333336</v>
      </c>
      <c r="N5" s="11">
        <v>-42.306666666666672</v>
      </c>
      <c r="O5" s="38">
        <v>-0.39949638023292416</v>
      </c>
      <c r="P5" s="1">
        <v>129986</v>
      </c>
      <c r="Q5" s="1">
        <v>352130.09</v>
      </c>
      <c r="R5">
        <v>0</v>
      </c>
      <c r="S5" s="31">
        <v>44743.434189814812</v>
      </c>
      <c r="T5" t="s">
        <v>138</v>
      </c>
      <c r="U5" t="s">
        <v>88</v>
      </c>
      <c r="V5">
        <v>18</v>
      </c>
      <c r="W5" t="s">
        <v>99</v>
      </c>
      <c r="X5" t="s">
        <v>106</v>
      </c>
      <c r="Y5" s="33">
        <v>44760</v>
      </c>
      <c r="Z5" s="11">
        <v>5.8833333333333337</v>
      </c>
      <c r="AA5" s="11">
        <v>51.14</v>
      </c>
      <c r="AB5">
        <v>0</v>
      </c>
      <c r="AC5" s="11">
        <v>0</v>
      </c>
      <c r="AD5" s="11">
        <v>0</v>
      </c>
      <c r="AE5">
        <v>0</v>
      </c>
      <c r="AF5" s="11">
        <v>0</v>
      </c>
      <c r="AG5" s="11">
        <v>0</v>
      </c>
      <c r="AH5">
        <v>0</v>
      </c>
      <c r="AI5" s="11">
        <v>0</v>
      </c>
      <c r="AJ5" s="11">
        <v>0</v>
      </c>
      <c r="AK5" s="11">
        <v>0</v>
      </c>
      <c r="AL5">
        <v>0</v>
      </c>
      <c r="AM5" s="11">
        <v>0</v>
      </c>
      <c r="AN5" s="11">
        <v>8.1</v>
      </c>
      <c r="AO5">
        <v>0</v>
      </c>
      <c r="AP5" s="11">
        <v>0</v>
      </c>
      <c r="AQ5" s="11">
        <v>18.333333333333332</v>
      </c>
      <c r="AR5" s="11">
        <v>55</v>
      </c>
      <c r="AS5" s="11">
        <v>73.33</v>
      </c>
      <c r="AT5">
        <v>0</v>
      </c>
      <c r="AU5" s="11">
        <v>0</v>
      </c>
      <c r="AV5" s="11">
        <v>3.5</v>
      </c>
      <c r="AW5" s="11">
        <v>2.333333333333333</v>
      </c>
      <c r="AX5" s="11">
        <v>5.83</v>
      </c>
      <c r="AY5">
        <v>0</v>
      </c>
      <c r="AZ5" s="11">
        <v>0</v>
      </c>
      <c r="BA5" s="11">
        <v>0</v>
      </c>
      <c r="BB5">
        <v>30</v>
      </c>
      <c r="BC5" s="11">
        <v>0</v>
      </c>
      <c r="BD5">
        <v>-30.567070000000001</v>
      </c>
      <c r="BE5" s="11">
        <v>-42.3</v>
      </c>
      <c r="BF5" t="s">
        <v>81</v>
      </c>
    </row>
    <row r="6" spans="1:58" x14ac:dyDescent="0.25">
      <c r="A6" t="s">
        <v>139</v>
      </c>
      <c r="B6" t="s">
        <v>124</v>
      </c>
      <c r="C6" t="s">
        <v>171</v>
      </c>
      <c r="D6" s="11">
        <v>117.9</v>
      </c>
      <c r="E6" s="11">
        <v>72.930000000000007</v>
      </c>
      <c r="F6" s="38">
        <v>7.2499999999999995E-2</v>
      </c>
      <c r="G6" s="11">
        <v>8.5500000000000007</v>
      </c>
      <c r="H6" s="11">
        <v>36.42</v>
      </c>
      <c r="I6" s="38">
        <v>0.30890585241730278</v>
      </c>
      <c r="J6" s="11">
        <v>35.5</v>
      </c>
      <c r="K6" s="11">
        <v>0.92000000000000171</v>
      </c>
      <c r="L6" s="38">
        <v>7.8032230703986571E-3</v>
      </c>
      <c r="M6" s="11">
        <v>76.166666666666671</v>
      </c>
      <c r="N6" s="11">
        <v>-75.24666666666667</v>
      </c>
      <c r="O6" s="38">
        <v>-0.63822448402601073</v>
      </c>
      <c r="P6" s="1">
        <v>129988</v>
      </c>
      <c r="Q6" s="1">
        <v>352130.08</v>
      </c>
      <c r="R6">
        <v>0</v>
      </c>
      <c r="S6" s="31">
        <v>44743.439502314817</v>
      </c>
      <c r="T6" t="s">
        <v>138</v>
      </c>
      <c r="U6" t="s">
        <v>88</v>
      </c>
      <c r="V6">
        <v>21</v>
      </c>
      <c r="W6" t="s">
        <v>99</v>
      </c>
      <c r="X6" t="s">
        <v>106</v>
      </c>
      <c r="Y6" s="33">
        <v>44760</v>
      </c>
      <c r="Z6" s="11">
        <v>5.6142857142857148</v>
      </c>
      <c r="AA6" s="11">
        <v>67.34</v>
      </c>
      <c r="AB6">
        <v>0</v>
      </c>
      <c r="AC6" s="11">
        <v>0</v>
      </c>
      <c r="AD6" s="11">
        <v>0</v>
      </c>
      <c r="AE6">
        <v>0</v>
      </c>
      <c r="AF6" s="11">
        <v>0</v>
      </c>
      <c r="AG6" s="11">
        <v>0</v>
      </c>
      <c r="AH6">
        <v>0</v>
      </c>
      <c r="AI6" s="11">
        <v>0</v>
      </c>
      <c r="AJ6" s="11">
        <v>0</v>
      </c>
      <c r="AK6" s="11">
        <v>0</v>
      </c>
      <c r="AL6">
        <v>0</v>
      </c>
      <c r="AM6" s="11">
        <v>0</v>
      </c>
      <c r="AN6" s="11">
        <v>5.59</v>
      </c>
      <c r="AO6">
        <v>0</v>
      </c>
      <c r="AP6" s="11">
        <v>0</v>
      </c>
      <c r="AQ6" s="11">
        <v>22.5</v>
      </c>
      <c r="AR6" s="11">
        <v>67.5</v>
      </c>
      <c r="AS6" s="11">
        <v>89.99</v>
      </c>
      <c r="AT6">
        <v>0</v>
      </c>
      <c r="AU6" s="11">
        <v>0</v>
      </c>
      <c r="AV6" s="11">
        <v>13</v>
      </c>
      <c r="AW6" s="11">
        <v>8.6666666666666661</v>
      </c>
      <c r="AX6" s="11">
        <v>21.66</v>
      </c>
      <c r="AY6">
        <v>0</v>
      </c>
      <c r="AZ6" s="11">
        <v>0</v>
      </c>
      <c r="BA6" s="11">
        <v>0</v>
      </c>
      <c r="BB6">
        <v>30</v>
      </c>
      <c r="BC6" s="11">
        <v>0</v>
      </c>
      <c r="BD6">
        <v>-40.756176000000004</v>
      </c>
      <c r="BE6" s="11">
        <v>-75.23</v>
      </c>
      <c r="BF6" t="s">
        <v>81</v>
      </c>
    </row>
    <row r="7" spans="1:58" x14ac:dyDescent="0.25">
      <c r="A7" t="s">
        <v>139</v>
      </c>
      <c r="B7" t="s">
        <v>125</v>
      </c>
      <c r="C7" t="s">
        <v>171</v>
      </c>
      <c r="D7" s="11">
        <v>160.16</v>
      </c>
      <c r="E7" s="11">
        <v>133.44</v>
      </c>
      <c r="F7" s="38">
        <v>7.2499999999999995E-2</v>
      </c>
      <c r="G7" s="11">
        <v>11.61</v>
      </c>
      <c r="H7" s="11">
        <v>15.11</v>
      </c>
      <c r="I7" s="38">
        <v>9.4343156843156847E-2</v>
      </c>
      <c r="J7" s="11">
        <v>38.166666666666671</v>
      </c>
      <c r="K7" s="11">
        <v>-23.056666666666672</v>
      </c>
      <c r="L7" s="38">
        <v>-0.14396020646020649</v>
      </c>
      <c r="M7" s="11">
        <v>36.000000000000007</v>
      </c>
      <c r="N7" s="11">
        <v>-59.056666666666679</v>
      </c>
      <c r="O7" s="38">
        <v>-0.36873543123543134</v>
      </c>
      <c r="P7" s="1">
        <v>129989</v>
      </c>
      <c r="Q7">
        <v>352130.07</v>
      </c>
      <c r="R7">
        <v>0</v>
      </c>
      <c r="S7" s="31">
        <v>44743.441238425927</v>
      </c>
      <c r="T7" t="s">
        <v>138</v>
      </c>
      <c r="U7" t="s">
        <v>88</v>
      </c>
      <c r="V7">
        <v>21</v>
      </c>
      <c r="W7" t="s">
        <v>99</v>
      </c>
      <c r="X7" t="s">
        <v>106</v>
      </c>
      <c r="Y7" s="33">
        <v>44760</v>
      </c>
      <c r="Z7" s="11">
        <v>7.6266666666666669</v>
      </c>
      <c r="AA7" s="11">
        <v>109.56</v>
      </c>
      <c r="AB7">
        <v>0</v>
      </c>
      <c r="AC7" s="11">
        <v>0</v>
      </c>
      <c r="AD7" s="11">
        <v>0</v>
      </c>
      <c r="AE7">
        <v>0</v>
      </c>
      <c r="AF7" s="11">
        <v>0</v>
      </c>
      <c r="AG7" s="11">
        <v>0</v>
      </c>
      <c r="AH7">
        <v>0</v>
      </c>
      <c r="AI7" s="11">
        <v>0</v>
      </c>
      <c r="AJ7" s="11">
        <v>0</v>
      </c>
      <c r="AK7" s="11">
        <v>0</v>
      </c>
      <c r="AL7">
        <v>0</v>
      </c>
      <c r="AM7" s="11">
        <v>0</v>
      </c>
      <c r="AN7" s="11">
        <v>23.88</v>
      </c>
      <c r="AO7">
        <v>0</v>
      </c>
      <c r="AP7" s="11">
        <v>0</v>
      </c>
      <c r="AQ7" s="11">
        <v>31.666666666666671</v>
      </c>
      <c r="AR7" s="11">
        <v>31.666666666666671</v>
      </c>
      <c r="AS7" s="11">
        <v>63.33</v>
      </c>
      <c r="AT7">
        <v>0</v>
      </c>
      <c r="AU7" s="11">
        <v>0</v>
      </c>
      <c r="AV7" s="11">
        <v>6.5</v>
      </c>
      <c r="AW7" s="11">
        <v>4.333333333333333</v>
      </c>
      <c r="AX7" s="11">
        <v>10.83</v>
      </c>
      <c r="AY7">
        <v>0</v>
      </c>
      <c r="AZ7" s="11">
        <v>0</v>
      </c>
      <c r="BA7" s="11">
        <v>0</v>
      </c>
      <c r="BB7">
        <v>30</v>
      </c>
      <c r="BC7" s="11">
        <v>0</v>
      </c>
      <c r="BD7">
        <v>-28.444894000000001</v>
      </c>
      <c r="BE7" s="11">
        <v>-59.05</v>
      </c>
      <c r="BF7" t="s">
        <v>81</v>
      </c>
    </row>
    <row r="8" spans="1:58" x14ac:dyDescent="0.25">
      <c r="A8" t="s">
        <v>139</v>
      </c>
      <c r="B8" t="s">
        <v>126</v>
      </c>
      <c r="C8" t="s">
        <v>171</v>
      </c>
      <c r="D8" s="11">
        <v>1311.83</v>
      </c>
      <c r="E8" s="11">
        <v>918.4</v>
      </c>
      <c r="F8" s="38">
        <v>9.2499999999999999E-2</v>
      </c>
      <c r="G8" s="11">
        <v>121.34</v>
      </c>
      <c r="H8" s="11">
        <v>272.08999999999992</v>
      </c>
      <c r="I8" s="38">
        <v>0.20741254583292038</v>
      </c>
      <c r="J8" s="11">
        <v>101.41666666666667</v>
      </c>
      <c r="K8" s="11">
        <v>170.67333333333323</v>
      </c>
      <c r="L8" s="38">
        <v>0.13010324000315074</v>
      </c>
      <c r="M8" s="11">
        <v>226.08333333333334</v>
      </c>
      <c r="N8" s="11">
        <v>-55.41000000000011</v>
      </c>
      <c r="O8" s="38">
        <v>-4.2238704710214063E-2</v>
      </c>
      <c r="P8" s="1">
        <v>129990</v>
      </c>
      <c r="Q8" s="1">
        <v>352130.06</v>
      </c>
      <c r="R8">
        <v>0</v>
      </c>
      <c r="S8" s="31">
        <v>44743.442569444444</v>
      </c>
      <c r="T8" t="s">
        <v>138</v>
      </c>
      <c r="U8" t="s">
        <v>88</v>
      </c>
      <c r="V8">
        <v>172</v>
      </c>
      <c r="W8" t="s">
        <v>99</v>
      </c>
      <c r="X8" t="s">
        <v>106</v>
      </c>
      <c r="Y8" s="33">
        <v>44760</v>
      </c>
      <c r="Z8" s="11">
        <v>7.6269186046511628</v>
      </c>
      <c r="AA8" s="11">
        <v>762.03</v>
      </c>
      <c r="AB8">
        <v>0</v>
      </c>
      <c r="AC8" s="11">
        <v>114.31</v>
      </c>
      <c r="AD8" s="11">
        <v>0</v>
      </c>
      <c r="AE8">
        <v>0</v>
      </c>
      <c r="AF8" s="11">
        <v>0</v>
      </c>
      <c r="AG8" s="11">
        <v>0</v>
      </c>
      <c r="AH8">
        <v>0</v>
      </c>
      <c r="AI8" s="11">
        <v>0</v>
      </c>
      <c r="AJ8" s="11">
        <v>0</v>
      </c>
      <c r="AK8" s="11">
        <v>0</v>
      </c>
      <c r="AL8">
        <v>0</v>
      </c>
      <c r="AM8" s="11">
        <v>0</v>
      </c>
      <c r="AN8" s="11">
        <v>156.37</v>
      </c>
      <c r="AO8">
        <v>0</v>
      </c>
      <c r="AP8" s="11">
        <v>0</v>
      </c>
      <c r="AQ8" s="11">
        <v>67.916666666666671</v>
      </c>
      <c r="AR8" s="11">
        <v>203.75</v>
      </c>
      <c r="AS8" s="11">
        <v>271.66000000000003</v>
      </c>
      <c r="AT8">
        <v>0</v>
      </c>
      <c r="AU8" s="11">
        <v>0</v>
      </c>
      <c r="AV8" s="11">
        <v>33.5</v>
      </c>
      <c r="AW8" s="11">
        <v>22.333333333333332</v>
      </c>
      <c r="AX8" s="11">
        <v>55.83</v>
      </c>
      <c r="AY8">
        <v>0</v>
      </c>
      <c r="AZ8" s="11">
        <v>0</v>
      </c>
      <c r="BA8" s="11">
        <v>0</v>
      </c>
      <c r="BB8">
        <v>30</v>
      </c>
      <c r="BC8" s="11">
        <v>0</v>
      </c>
      <c r="BD8">
        <v>-12.477156000000001</v>
      </c>
      <c r="BE8" s="11">
        <v>-169.71</v>
      </c>
      <c r="BF8" t="s">
        <v>81</v>
      </c>
    </row>
    <row r="9" spans="1:58" x14ac:dyDescent="0.25">
      <c r="A9" t="s">
        <v>139</v>
      </c>
      <c r="B9" t="s">
        <v>127</v>
      </c>
      <c r="C9" t="s">
        <v>171</v>
      </c>
      <c r="D9" s="11">
        <v>386.29</v>
      </c>
      <c r="E9" s="11">
        <v>327.38</v>
      </c>
      <c r="F9" s="38">
        <v>9.2499999999999999E-2</v>
      </c>
      <c r="G9" s="11">
        <v>35.729999999999997</v>
      </c>
      <c r="H9" s="11">
        <v>23.180000000000028</v>
      </c>
      <c r="I9" s="38">
        <v>6.0006730694555976E-2</v>
      </c>
      <c r="J9" s="11">
        <v>34.5</v>
      </c>
      <c r="K9" s="11">
        <v>-11.319999999999972</v>
      </c>
      <c r="L9" s="38">
        <v>-2.9304408604934041E-2</v>
      </c>
      <c r="M9" s="11">
        <v>58.000000000000007</v>
      </c>
      <c r="N9" s="11">
        <v>-69.319999999999979</v>
      </c>
      <c r="O9" s="38">
        <v>-0.17945067177509119</v>
      </c>
      <c r="P9" s="1">
        <v>129991</v>
      </c>
      <c r="Q9">
        <v>352130.05</v>
      </c>
      <c r="R9">
        <v>0</v>
      </c>
      <c r="S9" s="31">
        <v>44743.444143518522</v>
      </c>
      <c r="T9" t="s">
        <v>138</v>
      </c>
      <c r="U9" t="s">
        <v>88</v>
      </c>
      <c r="V9">
        <v>98</v>
      </c>
      <c r="W9" t="s">
        <v>99</v>
      </c>
      <c r="X9" t="s">
        <v>106</v>
      </c>
      <c r="Y9" s="33">
        <v>44760</v>
      </c>
      <c r="Z9" s="11">
        <v>3.9417346938775513</v>
      </c>
      <c r="AA9" s="11">
        <v>270.39999999999998</v>
      </c>
      <c r="AB9">
        <v>0</v>
      </c>
      <c r="AC9" s="11">
        <v>0</v>
      </c>
      <c r="AD9" s="11">
        <v>0</v>
      </c>
      <c r="AE9">
        <v>0</v>
      </c>
      <c r="AF9" s="11">
        <v>0</v>
      </c>
      <c r="AG9" s="11">
        <v>0</v>
      </c>
      <c r="AH9">
        <v>0</v>
      </c>
      <c r="AI9" s="11">
        <v>0</v>
      </c>
      <c r="AJ9" s="11">
        <v>0</v>
      </c>
      <c r="AK9" s="11">
        <v>0</v>
      </c>
      <c r="AL9">
        <v>0</v>
      </c>
      <c r="AM9" s="11">
        <v>0</v>
      </c>
      <c r="AN9" s="11">
        <v>56.98</v>
      </c>
      <c r="AO9">
        <v>0</v>
      </c>
      <c r="AP9" s="11">
        <v>0</v>
      </c>
      <c r="AQ9" s="11">
        <v>15</v>
      </c>
      <c r="AR9" s="11">
        <v>45.000000000000007</v>
      </c>
      <c r="AS9" s="11">
        <v>60</v>
      </c>
      <c r="AT9">
        <v>0</v>
      </c>
      <c r="AU9" s="11">
        <v>0</v>
      </c>
      <c r="AV9" s="11">
        <v>19.5</v>
      </c>
      <c r="AW9" s="11">
        <v>12.999999999999998</v>
      </c>
      <c r="AX9" s="11">
        <v>32.5</v>
      </c>
      <c r="AY9">
        <v>0</v>
      </c>
      <c r="AZ9" s="11">
        <v>0</v>
      </c>
      <c r="BA9" s="11">
        <v>0</v>
      </c>
      <c r="BB9">
        <v>10</v>
      </c>
      <c r="BC9" s="11">
        <v>0</v>
      </c>
      <c r="BD9">
        <v>-16.509913999999998</v>
      </c>
      <c r="BE9" s="11">
        <v>-69.319999999999993</v>
      </c>
      <c r="BF9" t="s">
        <v>81</v>
      </c>
    </row>
    <row r="10" spans="1:58" x14ac:dyDescent="0.25">
      <c r="A10" t="s">
        <v>139</v>
      </c>
      <c r="B10" t="s">
        <v>128</v>
      </c>
      <c r="C10" t="s">
        <v>171</v>
      </c>
      <c r="D10" s="11">
        <v>15.25</v>
      </c>
      <c r="E10" s="11">
        <v>17.600000000000001</v>
      </c>
      <c r="F10" s="38">
        <v>9.2499999999999999E-2</v>
      </c>
      <c r="G10" s="11">
        <v>1.41</v>
      </c>
      <c r="H10" s="11">
        <v>-3.7600000000000016</v>
      </c>
      <c r="I10" s="38">
        <v>-0.24655737704918043</v>
      </c>
      <c r="J10" s="11">
        <v>9.6666666666666661</v>
      </c>
      <c r="K10" s="11">
        <v>-13.426666666666668</v>
      </c>
      <c r="L10" s="38">
        <v>-0.88043715846994541</v>
      </c>
      <c r="M10" s="11">
        <v>9.0833333333333321</v>
      </c>
      <c r="N10" s="11">
        <v>-22.509999999999998</v>
      </c>
      <c r="O10" s="38">
        <v>-1.4760655737704917</v>
      </c>
      <c r="P10" s="1">
        <v>129992</v>
      </c>
      <c r="Q10" s="1">
        <v>352130.04</v>
      </c>
      <c r="R10">
        <v>0</v>
      </c>
      <c r="S10" s="31">
        <v>44743.4453125</v>
      </c>
      <c r="T10" t="s">
        <v>138</v>
      </c>
      <c r="U10" t="s">
        <v>88</v>
      </c>
      <c r="V10">
        <v>2</v>
      </c>
      <c r="W10" t="s">
        <v>99</v>
      </c>
      <c r="X10" t="s">
        <v>106</v>
      </c>
      <c r="Y10" s="33">
        <v>44760</v>
      </c>
      <c r="Z10" s="11">
        <v>7.625</v>
      </c>
      <c r="AA10" s="11">
        <v>15.8</v>
      </c>
      <c r="AB10">
        <v>0</v>
      </c>
      <c r="AC10" s="11">
        <v>0</v>
      </c>
      <c r="AD10" s="11">
        <v>0</v>
      </c>
      <c r="AE10">
        <v>0</v>
      </c>
      <c r="AF10" s="11">
        <v>0</v>
      </c>
      <c r="AG10" s="11">
        <v>0</v>
      </c>
      <c r="AH10">
        <v>0</v>
      </c>
      <c r="AI10" s="11">
        <v>0</v>
      </c>
      <c r="AJ10" s="11">
        <v>0</v>
      </c>
      <c r="AK10" s="11">
        <v>0</v>
      </c>
      <c r="AL10">
        <v>0</v>
      </c>
      <c r="AM10" s="11">
        <v>0</v>
      </c>
      <c r="AN10" s="11">
        <v>1.8</v>
      </c>
      <c r="AO10">
        <v>0</v>
      </c>
      <c r="AP10" s="11">
        <v>0</v>
      </c>
      <c r="AQ10" s="11">
        <v>7.9166666666666661</v>
      </c>
      <c r="AR10" s="11">
        <v>7.9166666666666661</v>
      </c>
      <c r="AS10" s="11">
        <v>15.83</v>
      </c>
      <c r="AT10">
        <v>0</v>
      </c>
      <c r="AU10" s="11">
        <v>0</v>
      </c>
      <c r="AV10" s="11">
        <v>1.75</v>
      </c>
      <c r="AW10" s="11">
        <v>1.1666666666666665</v>
      </c>
      <c r="AX10" s="11">
        <v>2.91</v>
      </c>
      <c r="AY10">
        <v>0</v>
      </c>
      <c r="AZ10" s="11">
        <v>0</v>
      </c>
      <c r="BA10" s="11">
        <v>0</v>
      </c>
      <c r="BB10">
        <v>30</v>
      </c>
      <c r="BC10" s="11">
        <v>0</v>
      </c>
      <c r="BD10">
        <v>-61.916964999999998</v>
      </c>
      <c r="BE10" s="11">
        <v>-22.5</v>
      </c>
      <c r="BF10" t="s">
        <v>81</v>
      </c>
    </row>
    <row r="11" spans="1:58" x14ac:dyDescent="0.25">
      <c r="A11" t="s">
        <v>139</v>
      </c>
      <c r="B11" t="s">
        <v>145</v>
      </c>
      <c r="C11" t="s">
        <v>171</v>
      </c>
      <c r="D11" s="11">
        <v>1795.2</v>
      </c>
      <c r="E11" s="11">
        <v>899.74</v>
      </c>
      <c r="F11" s="38">
        <v>9.2499999999999999E-2</v>
      </c>
      <c r="G11" s="11">
        <v>166.06</v>
      </c>
      <c r="H11" s="11">
        <v>729.40000000000009</v>
      </c>
      <c r="I11" s="38">
        <v>0.40630570409982181</v>
      </c>
      <c r="J11" s="11">
        <v>50.166666666666664</v>
      </c>
      <c r="K11" s="11">
        <v>679.23333333333346</v>
      </c>
      <c r="L11" s="38">
        <v>0.37836081402257882</v>
      </c>
      <c r="M11" s="11">
        <v>127.75</v>
      </c>
      <c r="N11" s="11">
        <v>551.48333333333346</v>
      </c>
      <c r="O11" s="38">
        <v>0.30719882650029717</v>
      </c>
      <c r="P11" s="1">
        <v>129993</v>
      </c>
      <c r="Q11" s="1">
        <v>352130.03</v>
      </c>
      <c r="R11">
        <v>0</v>
      </c>
      <c r="S11" s="31">
        <v>44743.446898148148</v>
      </c>
      <c r="T11" t="s">
        <v>138</v>
      </c>
      <c r="U11" t="s">
        <v>88</v>
      </c>
      <c r="V11">
        <v>278</v>
      </c>
      <c r="W11" t="s">
        <v>99</v>
      </c>
      <c r="X11" t="s">
        <v>106</v>
      </c>
      <c r="Y11" s="33">
        <v>44760</v>
      </c>
      <c r="Z11" s="11">
        <v>6.4575539568345324</v>
      </c>
      <c r="AA11" s="11">
        <v>722.1</v>
      </c>
      <c r="AB11">
        <v>0</v>
      </c>
      <c r="AC11" s="11">
        <v>0</v>
      </c>
      <c r="AD11" s="11">
        <v>0</v>
      </c>
      <c r="AE11">
        <v>0</v>
      </c>
      <c r="AF11" s="11">
        <v>0</v>
      </c>
      <c r="AG11" s="11">
        <v>0</v>
      </c>
      <c r="AH11">
        <v>0</v>
      </c>
      <c r="AI11" s="11">
        <v>0</v>
      </c>
      <c r="AJ11" s="11">
        <v>0</v>
      </c>
      <c r="AK11" s="11">
        <v>0</v>
      </c>
      <c r="AL11">
        <v>0</v>
      </c>
      <c r="AM11" s="11">
        <v>0</v>
      </c>
      <c r="AN11" s="11">
        <v>177.64</v>
      </c>
      <c r="AO11">
        <v>0</v>
      </c>
      <c r="AP11" s="11">
        <v>0</v>
      </c>
      <c r="AQ11" s="11">
        <v>40.416666666666664</v>
      </c>
      <c r="AR11" s="11">
        <v>121.25</v>
      </c>
      <c r="AS11" s="11">
        <v>161.67000000000002</v>
      </c>
      <c r="AT11">
        <v>0</v>
      </c>
      <c r="AU11" s="11">
        <v>0</v>
      </c>
      <c r="AV11" s="11">
        <v>9.75</v>
      </c>
      <c r="AW11" s="11">
        <v>6.4999999999999991</v>
      </c>
      <c r="AX11" s="11">
        <v>16.25</v>
      </c>
      <c r="AY11">
        <v>0</v>
      </c>
      <c r="AZ11" s="11">
        <v>0</v>
      </c>
      <c r="BA11" s="11">
        <v>0</v>
      </c>
      <c r="BB11">
        <v>30</v>
      </c>
      <c r="BC11" s="11">
        <v>0</v>
      </c>
      <c r="BD11">
        <v>51.174211</v>
      </c>
      <c r="BE11" s="11">
        <v>551.48</v>
      </c>
      <c r="BF11" t="s">
        <v>81</v>
      </c>
    </row>
    <row r="12" spans="1:58" x14ac:dyDescent="0.25">
      <c r="A12" t="s">
        <v>139</v>
      </c>
      <c r="B12" t="s">
        <v>146</v>
      </c>
      <c r="C12" t="s">
        <v>171</v>
      </c>
      <c r="D12" s="11">
        <v>714.75</v>
      </c>
      <c r="E12" s="11">
        <v>461.42</v>
      </c>
      <c r="F12" s="38">
        <v>7.2499999999999995E-2</v>
      </c>
      <c r="G12" s="11">
        <v>51.82</v>
      </c>
      <c r="H12" s="11">
        <v>201.51</v>
      </c>
      <c r="I12" s="38">
        <v>0.28193074501573978</v>
      </c>
      <c r="J12" s="11">
        <v>26.666666666666664</v>
      </c>
      <c r="K12" s="11">
        <v>174.84333333333333</v>
      </c>
      <c r="L12" s="38">
        <v>0.24462166258598578</v>
      </c>
      <c r="M12" s="11">
        <v>68.333333333333329</v>
      </c>
      <c r="N12" s="11">
        <v>106.51</v>
      </c>
      <c r="O12" s="38">
        <v>0.14901713885974119</v>
      </c>
      <c r="P12" s="1">
        <v>129994</v>
      </c>
      <c r="Q12">
        <v>352130.02</v>
      </c>
      <c r="R12">
        <v>0</v>
      </c>
      <c r="S12" s="31">
        <v>44743.448483796295</v>
      </c>
      <c r="T12" t="s">
        <v>138</v>
      </c>
      <c r="U12" t="s">
        <v>88</v>
      </c>
      <c r="V12">
        <v>149</v>
      </c>
      <c r="W12" t="s">
        <v>99</v>
      </c>
      <c r="X12" t="s">
        <v>106</v>
      </c>
      <c r="Y12" s="33">
        <v>44760</v>
      </c>
      <c r="Z12" s="11">
        <v>4.7969798657718119</v>
      </c>
      <c r="AA12" s="11">
        <v>379.99</v>
      </c>
      <c r="AB12">
        <v>0</v>
      </c>
      <c r="AC12" s="11">
        <v>0</v>
      </c>
      <c r="AD12" s="11">
        <v>0</v>
      </c>
      <c r="AE12">
        <v>0</v>
      </c>
      <c r="AF12" s="11">
        <v>0</v>
      </c>
      <c r="AG12" s="11">
        <v>0</v>
      </c>
      <c r="AH12">
        <v>0</v>
      </c>
      <c r="AI12" s="11">
        <v>0</v>
      </c>
      <c r="AJ12" s="11">
        <v>0</v>
      </c>
      <c r="AK12" s="11">
        <v>0</v>
      </c>
      <c r="AL12">
        <v>0</v>
      </c>
      <c r="AM12" s="11">
        <v>0</v>
      </c>
      <c r="AN12" s="11">
        <v>81.430000000000007</v>
      </c>
      <c r="AO12">
        <v>0</v>
      </c>
      <c r="AP12" s="11">
        <v>0</v>
      </c>
      <c r="AQ12" s="11">
        <v>21.666666666666664</v>
      </c>
      <c r="AR12" s="11">
        <v>65</v>
      </c>
      <c r="AS12" s="11">
        <v>86.66</v>
      </c>
      <c r="AT12">
        <v>0</v>
      </c>
      <c r="AU12" s="11">
        <v>0</v>
      </c>
      <c r="AV12" s="11">
        <v>5</v>
      </c>
      <c r="AW12" s="11">
        <v>3.333333333333333</v>
      </c>
      <c r="AX12" s="11">
        <v>8.33</v>
      </c>
      <c r="AY12">
        <v>0</v>
      </c>
      <c r="AZ12" s="11">
        <v>0</v>
      </c>
      <c r="BA12" s="11">
        <v>0</v>
      </c>
      <c r="BB12">
        <v>30</v>
      </c>
      <c r="BC12" s="11">
        <v>0</v>
      </c>
      <c r="BD12">
        <v>19.144269000000001</v>
      </c>
      <c r="BE12" s="11">
        <v>106.52</v>
      </c>
      <c r="BF12" t="s">
        <v>81</v>
      </c>
    </row>
    <row r="13" spans="1:58" x14ac:dyDescent="0.25">
      <c r="A13" t="s">
        <v>139</v>
      </c>
      <c r="B13" t="s">
        <v>147</v>
      </c>
      <c r="C13" t="s">
        <v>171</v>
      </c>
      <c r="D13" s="11">
        <v>51.22</v>
      </c>
      <c r="E13" s="11">
        <v>36.380000000000003</v>
      </c>
      <c r="F13" s="38">
        <v>9.2499999999999999E-2</v>
      </c>
      <c r="G13" s="11">
        <v>4.74</v>
      </c>
      <c r="H13" s="11">
        <v>10.099999999999996</v>
      </c>
      <c r="I13" s="38">
        <v>0.19718859820382656</v>
      </c>
      <c r="J13" s="11">
        <v>13.166666666666664</v>
      </c>
      <c r="K13" s="11">
        <v>-3.0666666666666682</v>
      </c>
      <c r="L13" s="38">
        <v>-5.9872445659247722E-2</v>
      </c>
      <c r="M13" s="11">
        <v>33.083333333333336</v>
      </c>
      <c r="N13" s="11">
        <v>-36.150000000000006</v>
      </c>
      <c r="O13" s="38">
        <v>-0.70577899258102317</v>
      </c>
      <c r="P13" s="1">
        <v>129996</v>
      </c>
      <c r="Q13">
        <v>352130.01</v>
      </c>
      <c r="R13">
        <v>0</v>
      </c>
      <c r="S13" s="31">
        <v>44743.44971064815</v>
      </c>
      <c r="T13" t="s">
        <v>138</v>
      </c>
      <c r="U13" t="s">
        <v>88</v>
      </c>
      <c r="V13">
        <v>25</v>
      </c>
      <c r="W13" t="s">
        <v>99</v>
      </c>
      <c r="X13" t="s">
        <v>106</v>
      </c>
      <c r="Y13" s="33">
        <v>44760</v>
      </c>
      <c r="Z13" s="11">
        <v>2.0488</v>
      </c>
      <c r="AA13" s="11">
        <v>30.51</v>
      </c>
      <c r="AB13">
        <v>0</v>
      </c>
      <c r="AC13" s="11">
        <v>0</v>
      </c>
      <c r="AD13" s="11">
        <v>0</v>
      </c>
      <c r="AE13">
        <v>0</v>
      </c>
      <c r="AF13" s="11">
        <v>0</v>
      </c>
      <c r="AG13" s="11">
        <v>0</v>
      </c>
      <c r="AH13">
        <v>0</v>
      </c>
      <c r="AI13" s="11">
        <v>0</v>
      </c>
      <c r="AJ13" s="11">
        <v>0</v>
      </c>
      <c r="AK13" s="11">
        <v>0</v>
      </c>
      <c r="AL13">
        <v>0</v>
      </c>
      <c r="AM13" s="11">
        <v>0</v>
      </c>
      <c r="AN13" s="11">
        <v>5.87</v>
      </c>
      <c r="AO13">
        <v>0</v>
      </c>
      <c r="AP13" s="11">
        <v>0</v>
      </c>
      <c r="AQ13" s="11">
        <v>10.416666666666664</v>
      </c>
      <c r="AR13" s="11">
        <v>31.25</v>
      </c>
      <c r="AS13" s="11">
        <v>41.66</v>
      </c>
      <c r="AT13">
        <v>0</v>
      </c>
      <c r="AU13" s="11">
        <v>0</v>
      </c>
      <c r="AV13" s="11">
        <v>2.75</v>
      </c>
      <c r="AW13" s="11">
        <v>1.8333333333333333</v>
      </c>
      <c r="AX13" s="11">
        <v>4.58</v>
      </c>
      <c r="AY13">
        <v>0</v>
      </c>
      <c r="AZ13" s="11">
        <v>0</v>
      </c>
      <c r="BA13" s="11">
        <v>0</v>
      </c>
      <c r="BB13">
        <v>30</v>
      </c>
      <c r="BC13" s="11">
        <v>0</v>
      </c>
      <c r="BD13">
        <v>-43.739832999999997</v>
      </c>
      <c r="BE13" s="11">
        <v>-36.14</v>
      </c>
      <c r="BF13" t="s">
        <v>81</v>
      </c>
    </row>
    <row r="14" spans="1:58" x14ac:dyDescent="0.25">
      <c r="A14" t="s">
        <v>139</v>
      </c>
      <c r="B14" t="s">
        <v>148</v>
      </c>
      <c r="C14" t="s">
        <v>171</v>
      </c>
      <c r="D14" s="11">
        <v>67.680000000000007</v>
      </c>
      <c r="E14" s="11">
        <v>57.709999999999994</v>
      </c>
      <c r="F14" s="38">
        <v>9.2499999999999999E-2</v>
      </c>
      <c r="G14" s="11">
        <v>6.2604000000000042</v>
      </c>
      <c r="H14" s="11">
        <v>3.7096000000000089</v>
      </c>
      <c r="I14" s="38">
        <v>5.4810874704491849E-2</v>
      </c>
      <c r="J14" s="11">
        <v>18.75</v>
      </c>
      <c r="K14" s="11">
        <v>-15.040399999999991</v>
      </c>
      <c r="L14" s="38">
        <v>-0.22222813238770669</v>
      </c>
      <c r="M14" s="11">
        <v>15.833333333333332</v>
      </c>
      <c r="N14" s="11">
        <v>-30.873733333333323</v>
      </c>
      <c r="O14" s="38">
        <v>-0.45617218282111882</v>
      </c>
      <c r="P14" s="1">
        <v>129979</v>
      </c>
      <c r="Q14" s="1">
        <v>352068.02</v>
      </c>
      <c r="R14">
        <v>0</v>
      </c>
      <c r="S14" s="31">
        <v>44743.352696759262</v>
      </c>
      <c r="T14" t="s">
        <v>138</v>
      </c>
      <c r="U14" t="s">
        <v>80</v>
      </c>
      <c r="V14">
        <v>3</v>
      </c>
      <c r="W14" t="s">
        <v>99</v>
      </c>
      <c r="X14" t="s">
        <v>106</v>
      </c>
      <c r="Y14" s="33">
        <v>44743</v>
      </c>
      <c r="Z14" s="11">
        <v>22.56</v>
      </c>
      <c r="AA14" s="11">
        <v>18.7</v>
      </c>
      <c r="AB14">
        <v>10</v>
      </c>
      <c r="AC14" s="11">
        <v>1.87</v>
      </c>
      <c r="AD14" s="11">
        <v>0</v>
      </c>
      <c r="AE14">
        <v>10</v>
      </c>
      <c r="AF14" s="11">
        <v>0</v>
      </c>
      <c r="AG14" s="11">
        <v>0</v>
      </c>
      <c r="AH14">
        <v>0</v>
      </c>
      <c r="AI14" s="11">
        <v>0</v>
      </c>
      <c r="AJ14" s="11">
        <v>0</v>
      </c>
      <c r="AK14" s="11">
        <v>0</v>
      </c>
      <c r="AL14">
        <v>10</v>
      </c>
      <c r="AM14" s="11">
        <v>0</v>
      </c>
      <c r="AN14" s="11">
        <v>39.01</v>
      </c>
      <c r="AO14">
        <v>10</v>
      </c>
      <c r="AP14" s="11">
        <v>3.9</v>
      </c>
      <c r="AQ14" s="11">
        <v>9.9999999999999982</v>
      </c>
      <c r="AR14" s="11">
        <v>9.9999999999999982</v>
      </c>
      <c r="AS14" s="11">
        <v>20</v>
      </c>
      <c r="AT14">
        <v>0</v>
      </c>
      <c r="AU14" s="11">
        <v>0</v>
      </c>
      <c r="AV14" s="11">
        <v>8.75</v>
      </c>
      <c r="AW14" s="11">
        <v>5.833333333333333</v>
      </c>
      <c r="AX14" s="11">
        <v>14.58</v>
      </c>
      <c r="AY14">
        <v>0</v>
      </c>
      <c r="AZ14" s="11">
        <v>0</v>
      </c>
      <c r="BA14" s="11">
        <v>0</v>
      </c>
      <c r="BB14">
        <v>30</v>
      </c>
      <c r="BC14" s="11">
        <v>0</v>
      </c>
      <c r="BD14">
        <v>-37.365287000000002</v>
      </c>
      <c r="BE14" s="11">
        <v>-36.6404</v>
      </c>
      <c r="BF14" t="s">
        <v>81</v>
      </c>
    </row>
    <row r="15" spans="1:58" x14ac:dyDescent="0.25">
      <c r="A15" t="s">
        <v>140</v>
      </c>
      <c r="B15" t="s">
        <v>149</v>
      </c>
      <c r="C15" t="s">
        <v>171</v>
      </c>
      <c r="D15" s="11">
        <v>20.45</v>
      </c>
      <c r="E15" s="11">
        <v>16.43</v>
      </c>
      <c r="F15" s="38">
        <v>9.2499999999999999E-2</v>
      </c>
      <c r="G15" s="11">
        <v>1.89</v>
      </c>
      <c r="H15" s="11">
        <v>2.13</v>
      </c>
      <c r="I15" s="38">
        <v>0.10415647921760392</v>
      </c>
      <c r="J15" s="11">
        <v>16.333333333333332</v>
      </c>
      <c r="K15" s="11">
        <v>-14.203333333333333</v>
      </c>
      <c r="L15" s="38">
        <v>-0.69453952730236346</v>
      </c>
      <c r="M15" s="11">
        <v>13.249999999999998</v>
      </c>
      <c r="N15" s="11">
        <v>-27.453333333333333</v>
      </c>
      <c r="O15" s="38">
        <v>-1.3424612876935615</v>
      </c>
      <c r="P15" s="1">
        <v>130003</v>
      </c>
      <c r="Q15">
        <v>352061.05</v>
      </c>
      <c r="R15">
        <v>0</v>
      </c>
      <c r="S15" s="31">
        <v>44743.509340277778</v>
      </c>
      <c r="T15" t="s">
        <v>138</v>
      </c>
      <c r="U15" t="s">
        <v>85</v>
      </c>
      <c r="V15">
        <v>1</v>
      </c>
      <c r="W15" t="s">
        <v>99</v>
      </c>
      <c r="X15" t="s">
        <v>108</v>
      </c>
      <c r="Y15" s="33">
        <v>44747</v>
      </c>
      <c r="Z15" s="11">
        <v>20.45</v>
      </c>
      <c r="AA15" s="11">
        <v>8.44</v>
      </c>
      <c r="AB15">
        <v>10</v>
      </c>
      <c r="AC15" s="11">
        <v>0.84</v>
      </c>
      <c r="AD15" s="11">
        <v>0</v>
      </c>
      <c r="AE15">
        <v>10</v>
      </c>
      <c r="AF15" s="11">
        <v>0</v>
      </c>
      <c r="AG15" s="11">
        <v>0</v>
      </c>
      <c r="AH15">
        <v>0</v>
      </c>
      <c r="AI15" s="11">
        <v>0</v>
      </c>
      <c r="AJ15" s="11">
        <v>0</v>
      </c>
      <c r="AK15" s="11">
        <v>0</v>
      </c>
      <c r="AL15">
        <v>10</v>
      </c>
      <c r="AM15" s="11">
        <v>0</v>
      </c>
      <c r="AN15" s="11">
        <v>1.74</v>
      </c>
      <c r="AO15">
        <v>10</v>
      </c>
      <c r="AP15" s="11">
        <v>0.18</v>
      </c>
      <c r="AQ15" s="11">
        <v>7.0833333333333321</v>
      </c>
      <c r="AR15" s="11">
        <v>7.0833333333333321</v>
      </c>
      <c r="AS15" s="11">
        <v>14.16</v>
      </c>
      <c r="AT15">
        <v>0</v>
      </c>
      <c r="AU15" s="11">
        <v>0</v>
      </c>
      <c r="AV15" s="11">
        <v>9.25</v>
      </c>
      <c r="AW15" s="11">
        <v>6.1666666666666661</v>
      </c>
      <c r="AX15" s="11">
        <v>15.42</v>
      </c>
      <c r="AY15">
        <v>0</v>
      </c>
      <c r="AZ15" s="11">
        <v>0</v>
      </c>
      <c r="BA15" s="11">
        <v>6.25</v>
      </c>
      <c r="BB15">
        <v>30</v>
      </c>
      <c r="BC15" s="11">
        <v>1.88</v>
      </c>
      <c r="BD15">
        <v>-62.056072</v>
      </c>
      <c r="BE15" s="11">
        <v>-30.35</v>
      </c>
      <c r="BF15" t="s">
        <v>81</v>
      </c>
    </row>
    <row r="16" spans="1:58" x14ac:dyDescent="0.25">
      <c r="A16" t="s">
        <v>140</v>
      </c>
      <c r="B16" t="s">
        <v>150</v>
      </c>
      <c r="C16" t="s">
        <v>171</v>
      </c>
      <c r="D16" s="11">
        <v>43.86</v>
      </c>
      <c r="E16" s="11">
        <v>24.02</v>
      </c>
      <c r="F16" s="38">
        <v>9.2499999999999999E-2</v>
      </c>
      <c r="G16" s="11">
        <v>4.0599999999999996</v>
      </c>
      <c r="H16" s="11">
        <v>15.780000000000001</v>
      </c>
      <c r="I16" s="38">
        <v>0.359781121751026</v>
      </c>
      <c r="J16" s="11">
        <v>28.666666666666664</v>
      </c>
      <c r="K16" s="11">
        <v>-12.886666666666663</v>
      </c>
      <c r="L16" s="38">
        <v>-0.29381364949080402</v>
      </c>
      <c r="M16" s="11">
        <v>23</v>
      </c>
      <c r="N16" s="11">
        <v>-35.886666666666663</v>
      </c>
      <c r="O16" s="38">
        <v>-0.81820945432436532</v>
      </c>
      <c r="P16" s="1">
        <v>130002</v>
      </c>
      <c r="Q16" s="1">
        <v>352061.04</v>
      </c>
      <c r="R16">
        <v>0</v>
      </c>
      <c r="S16" s="31">
        <v>44743.504803240743</v>
      </c>
      <c r="T16" t="s">
        <v>138</v>
      </c>
      <c r="U16" t="s">
        <v>85</v>
      </c>
      <c r="V16">
        <v>2</v>
      </c>
      <c r="W16" t="s">
        <v>99</v>
      </c>
      <c r="X16" t="s">
        <v>108</v>
      </c>
      <c r="Y16" s="33">
        <v>44747</v>
      </c>
      <c r="Z16" s="11">
        <v>21.93</v>
      </c>
      <c r="AA16" s="11">
        <v>14.77</v>
      </c>
      <c r="AB16">
        <v>0</v>
      </c>
      <c r="AC16" s="11">
        <v>0</v>
      </c>
      <c r="AD16" s="11">
        <v>0</v>
      </c>
      <c r="AE16">
        <v>0</v>
      </c>
      <c r="AF16" s="11">
        <v>0</v>
      </c>
      <c r="AG16" s="11">
        <v>0</v>
      </c>
      <c r="AH16">
        <v>0</v>
      </c>
      <c r="AI16" s="11">
        <v>0</v>
      </c>
      <c r="AJ16" s="11">
        <v>0</v>
      </c>
      <c r="AK16" s="11">
        <v>0</v>
      </c>
      <c r="AL16">
        <v>0</v>
      </c>
      <c r="AM16" s="11">
        <v>0</v>
      </c>
      <c r="AN16" s="11">
        <v>3</v>
      </c>
      <c r="AO16">
        <v>0</v>
      </c>
      <c r="AP16" s="11">
        <v>0</v>
      </c>
      <c r="AQ16" s="11">
        <v>11.666666666666666</v>
      </c>
      <c r="AR16" s="11">
        <v>11.666666666666666</v>
      </c>
      <c r="AS16" s="11">
        <v>23.33</v>
      </c>
      <c r="AT16">
        <v>0</v>
      </c>
      <c r="AU16" s="11">
        <v>0</v>
      </c>
      <c r="AV16" s="11">
        <v>17</v>
      </c>
      <c r="AW16" s="11">
        <v>11.333333333333332</v>
      </c>
      <c r="AX16" s="11">
        <v>28.340000000000003</v>
      </c>
      <c r="AY16">
        <v>0</v>
      </c>
      <c r="AZ16" s="11">
        <v>0</v>
      </c>
      <c r="BA16" s="11">
        <v>6.25</v>
      </c>
      <c r="BB16">
        <v>30</v>
      </c>
      <c r="BC16" s="11">
        <v>1.88</v>
      </c>
      <c r="BD16">
        <v>-48.687700999999997</v>
      </c>
      <c r="BE16" s="11">
        <v>-37.770000000000003</v>
      </c>
      <c r="BF16" t="s">
        <v>81</v>
      </c>
    </row>
    <row r="17" spans="1:58" x14ac:dyDescent="0.25">
      <c r="A17" t="s">
        <v>140</v>
      </c>
      <c r="B17" t="s">
        <v>151</v>
      </c>
      <c r="C17" t="s">
        <v>171</v>
      </c>
      <c r="D17" s="11">
        <v>21.93</v>
      </c>
      <c r="E17" s="11">
        <v>21.57</v>
      </c>
      <c r="F17" s="38">
        <v>9.2499999999999999E-2</v>
      </c>
      <c r="G17" s="11">
        <v>2.0299999999999998</v>
      </c>
      <c r="H17" s="11">
        <v>-1.6700000000000004</v>
      </c>
      <c r="I17" s="38">
        <v>-7.6151390788873702E-2</v>
      </c>
      <c r="J17" s="11">
        <v>18.166666666666664</v>
      </c>
      <c r="K17" s="11">
        <v>-19.836666666666666</v>
      </c>
      <c r="L17" s="38">
        <v>-0.90454476364189085</v>
      </c>
      <c r="M17" s="11">
        <v>14.75</v>
      </c>
      <c r="N17" s="11">
        <v>-34.586666666666666</v>
      </c>
      <c r="O17" s="38">
        <v>-1.5771393828849369</v>
      </c>
      <c r="P17" s="1">
        <v>129982</v>
      </c>
      <c r="Q17" s="1">
        <v>352128</v>
      </c>
      <c r="R17">
        <v>0</v>
      </c>
      <c r="S17" s="31">
        <v>44743.410671296297</v>
      </c>
      <c r="T17" t="s">
        <v>138</v>
      </c>
      <c r="U17" t="s">
        <v>85</v>
      </c>
      <c r="V17">
        <v>1</v>
      </c>
      <c r="W17" t="s">
        <v>99</v>
      </c>
      <c r="X17" t="s">
        <v>112</v>
      </c>
      <c r="Y17" s="33">
        <v>44747</v>
      </c>
      <c r="Z17" s="11">
        <v>21.93</v>
      </c>
      <c r="AA17" s="11">
        <v>11.6</v>
      </c>
      <c r="AB17">
        <v>0</v>
      </c>
      <c r="AC17" s="11">
        <v>0</v>
      </c>
      <c r="AD17" s="11">
        <v>0</v>
      </c>
      <c r="AE17">
        <v>0</v>
      </c>
      <c r="AF17" s="11">
        <v>0</v>
      </c>
      <c r="AG17" s="11">
        <v>0</v>
      </c>
      <c r="AH17">
        <v>0</v>
      </c>
      <c r="AI17" s="11">
        <v>0</v>
      </c>
      <c r="AJ17" s="11">
        <v>0</v>
      </c>
      <c r="AK17" s="11">
        <v>0</v>
      </c>
      <c r="AL17">
        <v>0</v>
      </c>
      <c r="AM17" s="11">
        <v>0</v>
      </c>
      <c r="AN17" s="11">
        <v>3.72</v>
      </c>
      <c r="AO17">
        <v>0</v>
      </c>
      <c r="AP17" s="11">
        <v>0</v>
      </c>
      <c r="AQ17" s="11">
        <v>7.9166666666666661</v>
      </c>
      <c r="AR17" s="11">
        <v>7.9166666666666661</v>
      </c>
      <c r="AS17" s="11">
        <v>15.83</v>
      </c>
      <c r="AT17">
        <v>0</v>
      </c>
      <c r="AU17" s="11">
        <v>0</v>
      </c>
      <c r="AV17" s="11">
        <v>10.25</v>
      </c>
      <c r="AW17" s="11">
        <v>6.833333333333333</v>
      </c>
      <c r="AX17" s="11">
        <v>17.079999999999998</v>
      </c>
      <c r="AY17">
        <v>0</v>
      </c>
      <c r="AZ17" s="11">
        <v>0</v>
      </c>
      <c r="BA17" s="11">
        <v>6.25</v>
      </c>
      <c r="BB17">
        <v>30</v>
      </c>
      <c r="BC17" s="11">
        <v>1.88</v>
      </c>
      <c r="BD17">
        <v>-64.688653000000002</v>
      </c>
      <c r="BE17" s="11">
        <v>-36.46</v>
      </c>
      <c r="BF17" t="s">
        <v>81</v>
      </c>
    </row>
    <row r="18" spans="1:58" x14ac:dyDescent="0.25">
      <c r="A18" t="s">
        <v>141</v>
      </c>
      <c r="B18" t="s">
        <v>152</v>
      </c>
      <c r="C18" t="s">
        <v>171</v>
      </c>
      <c r="D18" s="11">
        <v>33</v>
      </c>
      <c r="E18" s="11">
        <v>14.44</v>
      </c>
      <c r="F18" s="38">
        <v>9.2499999999999999E-2</v>
      </c>
      <c r="G18" s="11">
        <v>3.0524999999999984</v>
      </c>
      <c r="H18" s="11">
        <v>15.507500000000004</v>
      </c>
      <c r="I18" s="38">
        <v>0.46992424242424252</v>
      </c>
      <c r="J18" s="11">
        <v>7.9166666666666661</v>
      </c>
      <c r="K18" s="11">
        <v>7.5908333333333378</v>
      </c>
      <c r="L18" s="38">
        <v>0.23002525252525266</v>
      </c>
      <c r="M18" s="11">
        <v>7.0833333333333321</v>
      </c>
      <c r="N18" s="11">
        <v>0.50750000000000561</v>
      </c>
      <c r="O18" s="38">
        <v>1.5378787878788049E-2</v>
      </c>
      <c r="P18" s="1">
        <v>130025</v>
      </c>
      <c r="Q18">
        <v>352138</v>
      </c>
      <c r="R18">
        <v>0</v>
      </c>
      <c r="S18" s="31">
        <v>44743.718240740738</v>
      </c>
      <c r="T18" t="s">
        <v>138</v>
      </c>
      <c r="U18" t="s">
        <v>88</v>
      </c>
      <c r="V18">
        <v>1</v>
      </c>
      <c r="W18" t="s">
        <v>99</v>
      </c>
      <c r="X18" t="s">
        <v>109</v>
      </c>
      <c r="Y18" s="33">
        <v>44748</v>
      </c>
      <c r="Z18" s="11">
        <v>33</v>
      </c>
      <c r="AA18" s="11">
        <v>5.2</v>
      </c>
      <c r="AB18">
        <v>0</v>
      </c>
      <c r="AC18" s="11">
        <v>0</v>
      </c>
      <c r="AD18" s="11">
        <v>0</v>
      </c>
      <c r="AE18">
        <v>0</v>
      </c>
      <c r="AF18" s="11">
        <v>0</v>
      </c>
      <c r="AG18" s="11">
        <v>0</v>
      </c>
      <c r="AH18">
        <v>0</v>
      </c>
      <c r="AI18" s="11">
        <v>0</v>
      </c>
      <c r="AJ18" s="11">
        <v>0</v>
      </c>
      <c r="AK18" s="11">
        <v>0</v>
      </c>
      <c r="AL18">
        <v>0</v>
      </c>
      <c r="AM18" s="11">
        <v>0</v>
      </c>
      <c r="AN18" s="11">
        <v>2.9899999999999998</v>
      </c>
      <c r="AO18">
        <v>0</v>
      </c>
      <c r="AP18" s="11">
        <v>0</v>
      </c>
      <c r="AQ18" s="11">
        <v>5.4166666666666661</v>
      </c>
      <c r="AR18" s="11">
        <v>5.4166666666666661</v>
      </c>
      <c r="AS18" s="11">
        <v>10.83</v>
      </c>
      <c r="AT18">
        <v>0</v>
      </c>
      <c r="AU18" s="11">
        <v>0</v>
      </c>
      <c r="AV18" s="11">
        <v>2.5</v>
      </c>
      <c r="AW18" s="11">
        <v>1.6666666666666665</v>
      </c>
      <c r="AX18" s="11">
        <v>4.16</v>
      </c>
      <c r="AY18">
        <v>0</v>
      </c>
      <c r="AZ18" s="11">
        <v>0</v>
      </c>
      <c r="BA18" s="11">
        <v>6.25</v>
      </c>
      <c r="BB18">
        <v>10</v>
      </c>
      <c r="BC18" s="11">
        <v>0.63</v>
      </c>
      <c r="BD18">
        <v>-0.374251</v>
      </c>
      <c r="BE18" s="11">
        <v>-0.11249999999999716</v>
      </c>
      <c r="BF18" t="s">
        <v>81</v>
      </c>
    </row>
    <row r="19" spans="1:58" x14ac:dyDescent="0.25">
      <c r="A19" t="s">
        <v>141</v>
      </c>
      <c r="B19" t="s">
        <v>153</v>
      </c>
      <c r="C19" t="s">
        <v>171</v>
      </c>
      <c r="D19" s="11">
        <v>225.5</v>
      </c>
      <c r="E19" s="11">
        <v>98.23</v>
      </c>
      <c r="F19" s="38">
        <v>9.2499999999999999E-2</v>
      </c>
      <c r="G19" s="11">
        <v>20.86</v>
      </c>
      <c r="H19" s="11">
        <v>106.41</v>
      </c>
      <c r="I19" s="38">
        <v>0.47188470066518845</v>
      </c>
      <c r="J19" s="11">
        <v>11.416666666666666</v>
      </c>
      <c r="K19" s="11">
        <v>94.993333333333325</v>
      </c>
      <c r="L19" s="38">
        <v>0.4212564671101256</v>
      </c>
      <c r="M19" s="11">
        <v>9.8333333333333321</v>
      </c>
      <c r="N19" s="11">
        <v>85.16</v>
      </c>
      <c r="O19" s="38">
        <v>0.37764966740576494</v>
      </c>
      <c r="P19" s="1">
        <v>130008</v>
      </c>
      <c r="R19">
        <v>0</v>
      </c>
      <c r="S19" s="31">
        <v>44743.566111111111</v>
      </c>
      <c r="T19" t="s">
        <v>138</v>
      </c>
      <c r="U19" t="s">
        <v>93</v>
      </c>
      <c r="V19">
        <v>5</v>
      </c>
      <c r="W19" t="s">
        <v>99</v>
      </c>
      <c r="X19" t="s">
        <v>111</v>
      </c>
      <c r="Y19" s="33">
        <v>44743</v>
      </c>
      <c r="Z19" s="11">
        <v>45.1</v>
      </c>
      <c r="AA19" s="11">
        <v>96</v>
      </c>
      <c r="AB19">
        <v>15</v>
      </c>
      <c r="AC19" s="11">
        <v>14.4</v>
      </c>
      <c r="AD19" s="11">
        <v>0</v>
      </c>
      <c r="AE19">
        <v>10</v>
      </c>
      <c r="AF19" s="11">
        <v>0</v>
      </c>
      <c r="AG19" s="11">
        <v>0</v>
      </c>
      <c r="AH19">
        <v>0</v>
      </c>
      <c r="AI19" s="11">
        <v>0</v>
      </c>
      <c r="AJ19" s="11">
        <v>0</v>
      </c>
      <c r="AK19" s="11">
        <v>0</v>
      </c>
      <c r="AL19">
        <v>10</v>
      </c>
      <c r="AM19" s="11">
        <v>0</v>
      </c>
      <c r="AN19" s="11">
        <v>2.23</v>
      </c>
      <c r="AO19">
        <v>10</v>
      </c>
      <c r="AP19" s="11">
        <v>0.23</v>
      </c>
      <c r="AQ19" s="11">
        <v>6.6666666666666661</v>
      </c>
      <c r="AR19" s="11">
        <v>6.6666666666666661</v>
      </c>
      <c r="AS19" s="11">
        <v>13.33</v>
      </c>
      <c r="AT19">
        <v>0</v>
      </c>
      <c r="AU19" s="11">
        <v>0</v>
      </c>
      <c r="AV19" s="11">
        <v>4.75</v>
      </c>
      <c r="AW19" s="11">
        <v>3.1666666666666665</v>
      </c>
      <c r="AX19" s="11">
        <v>7.92</v>
      </c>
      <c r="AY19">
        <v>0</v>
      </c>
      <c r="AZ19" s="11">
        <v>0</v>
      </c>
      <c r="BA19" s="11">
        <v>0</v>
      </c>
      <c r="BB19">
        <v>20</v>
      </c>
      <c r="BC19" s="11">
        <v>0</v>
      </c>
      <c r="BD19">
        <v>52.592089000000001</v>
      </c>
      <c r="BE19" s="11">
        <v>70.53</v>
      </c>
      <c r="BF19" t="s">
        <v>83</v>
      </c>
    </row>
    <row r="20" spans="1:58" x14ac:dyDescent="0.25">
      <c r="A20" t="s">
        <v>142</v>
      </c>
      <c r="B20" t="s">
        <v>154</v>
      </c>
      <c r="C20" t="s">
        <v>171</v>
      </c>
      <c r="D20" s="11">
        <v>954.5</v>
      </c>
      <c r="E20" s="11">
        <v>779.09</v>
      </c>
      <c r="F20" s="38">
        <v>9.2499999999999999E-2</v>
      </c>
      <c r="G20" s="11">
        <v>88.29</v>
      </c>
      <c r="H20" s="11">
        <v>87.119999999999962</v>
      </c>
      <c r="I20" s="38">
        <v>9.1272917757988431E-2</v>
      </c>
      <c r="J20" s="11">
        <v>57.5</v>
      </c>
      <c r="K20" s="11">
        <v>29.619999999999962</v>
      </c>
      <c r="L20" s="38">
        <v>3.1031953902566748E-2</v>
      </c>
      <c r="M20" s="11">
        <v>38.333333333333336</v>
      </c>
      <c r="N20" s="11">
        <v>-8.7133333333333738</v>
      </c>
      <c r="O20" s="38">
        <v>-9.128688667714378E-3</v>
      </c>
      <c r="P20" s="1">
        <v>130015</v>
      </c>
      <c r="Q20" s="1">
        <v>352137.09</v>
      </c>
      <c r="R20">
        <v>0</v>
      </c>
      <c r="S20" s="31">
        <v>44743.655289351853</v>
      </c>
      <c r="T20" t="s">
        <v>138</v>
      </c>
      <c r="U20" t="s">
        <v>95</v>
      </c>
      <c r="V20">
        <v>115</v>
      </c>
      <c r="W20" t="s">
        <v>99</v>
      </c>
      <c r="X20" t="s">
        <v>115</v>
      </c>
      <c r="Y20" s="33">
        <v>44754</v>
      </c>
      <c r="Z20" s="11">
        <v>8.3000000000000007</v>
      </c>
      <c r="AA20" s="11">
        <v>0</v>
      </c>
      <c r="AB20">
        <v>10</v>
      </c>
      <c r="AC20" s="11">
        <v>0</v>
      </c>
      <c r="AD20" s="11">
        <v>0</v>
      </c>
      <c r="AE20">
        <v>10</v>
      </c>
      <c r="AF20" s="11">
        <v>0</v>
      </c>
      <c r="AG20" s="11">
        <v>0</v>
      </c>
      <c r="AH20">
        <v>0</v>
      </c>
      <c r="AI20" s="11">
        <v>0</v>
      </c>
      <c r="AJ20" s="11">
        <v>0</v>
      </c>
      <c r="AK20" s="11">
        <v>0</v>
      </c>
      <c r="AL20">
        <v>10</v>
      </c>
      <c r="AM20" s="11">
        <v>0</v>
      </c>
      <c r="AN20" s="11">
        <v>194.09</v>
      </c>
      <c r="AO20">
        <v>10</v>
      </c>
      <c r="AP20" s="11">
        <v>19.399999999999999</v>
      </c>
      <c r="AQ20" s="11">
        <v>0</v>
      </c>
      <c r="AR20" s="11">
        <v>0</v>
      </c>
      <c r="AS20" s="11">
        <v>0</v>
      </c>
      <c r="AT20">
        <v>0</v>
      </c>
      <c r="AU20" s="11">
        <v>0</v>
      </c>
      <c r="AV20" s="11">
        <v>57.5</v>
      </c>
      <c r="AW20" s="11">
        <v>38.333333333333336</v>
      </c>
      <c r="AX20" s="11">
        <v>95.83</v>
      </c>
      <c r="AY20">
        <v>0</v>
      </c>
      <c r="AZ20" s="11">
        <v>0</v>
      </c>
      <c r="BA20" s="11">
        <v>585</v>
      </c>
      <c r="BB20">
        <v>30</v>
      </c>
      <c r="BC20" s="11">
        <v>175.5</v>
      </c>
      <c r="BD20">
        <v>-19.03229</v>
      </c>
      <c r="BE20" s="11">
        <v>-203.61</v>
      </c>
      <c r="BF20" t="s">
        <v>81</v>
      </c>
    </row>
    <row r="21" spans="1:58" x14ac:dyDescent="0.25">
      <c r="A21" t="s">
        <v>142</v>
      </c>
      <c r="B21" t="s">
        <v>155</v>
      </c>
      <c r="C21" t="s">
        <v>171</v>
      </c>
      <c r="D21" s="11">
        <v>886.6</v>
      </c>
      <c r="E21" s="11">
        <v>496.75</v>
      </c>
      <c r="F21" s="38">
        <v>9.2499999999999999E-2</v>
      </c>
      <c r="G21" s="11">
        <v>82.01</v>
      </c>
      <c r="H21" s="11">
        <v>307.84000000000003</v>
      </c>
      <c r="I21" s="38">
        <v>0.34721407624633432</v>
      </c>
      <c r="J21" s="11">
        <v>200.66666666666666</v>
      </c>
      <c r="K21" s="11">
        <v>107.17333333333337</v>
      </c>
      <c r="L21" s="38">
        <v>0.12088126926836609</v>
      </c>
      <c r="M21" s="11">
        <v>159.33333333333331</v>
      </c>
      <c r="N21" s="11">
        <v>-52.15999999999994</v>
      </c>
      <c r="O21" s="38">
        <v>-5.8831491089555536E-2</v>
      </c>
      <c r="P21" s="1">
        <v>130016</v>
      </c>
      <c r="Q21" s="1">
        <v>352137.08</v>
      </c>
      <c r="R21">
        <v>0</v>
      </c>
      <c r="S21" s="31">
        <v>44743.665069444447</v>
      </c>
      <c r="T21" t="s">
        <v>138</v>
      </c>
      <c r="U21" t="s">
        <v>80</v>
      </c>
      <c r="V21">
        <v>31</v>
      </c>
      <c r="W21" t="s">
        <v>99</v>
      </c>
      <c r="X21" t="s">
        <v>115</v>
      </c>
      <c r="Y21" s="33">
        <v>44754</v>
      </c>
      <c r="Z21" s="11">
        <v>28.6</v>
      </c>
      <c r="AA21" s="11">
        <v>109.39</v>
      </c>
      <c r="AB21">
        <v>10</v>
      </c>
      <c r="AC21" s="11">
        <v>10.94</v>
      </c>
      <c r="AD21" s="11">
        <v>0</v>
      </c>
      <c r="AE21">
        <v>10</v>
      </c>
      <c r="AF21" s="11">
        <v>0</v>
      </c>
      <c r="AG21" s="11">
        <v>0</v>
      </c>
      <c r="AH21">
        <v>0</v>
      </c>
      <c r="AI21" s="11">
        <v>0</v>
      </c>
      <c r="AJ21" s="11">
        <v>0</v>
      </c>
      <c r="AK21" s="11">
        <v>0</v>
      </c>
      <c r="AL21">
        <v>10</v>
      </c>
      <c r="AM21" s="11">
        <v>0</v>
      </c>
      <c r="AN21" s="11">
        <v>387.36</v>
      </c>
      <c r="AO21">
        <v>10</v>
      </c>
      <c r="AP21" s="11">
        <v>38.74</v>
      </c>
      <c r="AQ21" s="11">
        <v>76.666666666666657</v>
      </c>
      <c r="AR21" s="11">
        <v>76.666666666666657</v>
      </c>
      <c r="AS21" s="11">
        <v>153.32999999999998</v>
      </c>
      <c r="AT21">
        <v>0</v>
      </c>
      <c r="AU21" s="11">
        <v>0</v>
      </c>
      <c r="AV21" s="11">
        <v>124</v>
      </c>
      <c r="AW21" s="11">
        <v>82.666666666666671</v>
      </c>
      <c r="AX21" s="11">
        <v>206.67</v>
      </c>
      <c r="AY21">
        <v>0</v>
      </c>
      <c r="AZ21" s="11">
        <v>0</v>
      </c>
      <c r="BA21" s="11">
        <v>0</v>
      </c>
      <c r="BB21">
        <v>30</v>
      </c>
      <c r="BC21" s="11">
        <v>0</v>
      </c>
      <c r="BD21">
        <v>-11.235341</v>
      </c>
      <c r="BE21" s="11">
        <v>-101.84</v>
      </c>
      <c r="BF21" t="s">
        <v>81</v>
      </c>
    </row>
    <row r="22" spans="1:58" x14ac:dyDescent="0.25">
      <c r="A22" t="s">
        <v>142</v>
      </c>
      <c r="B22" t="s">
        <v>156</v>
      </c>
      <c r="C22" t="s">
        <v>171</v>
      </c>
      <c r="D22" s="11">
        <v>154</v>
      </c>
      <c r="E22" s="11">
        <v>64.64</v>
      </c>
      <c r="F22" s="38">
        <v>9.2499999999999999E-2</v>
      </c>
      <c r="G22" s="11">
        <v>14.245000000000005</v>
      </c>
      <c r="H22" s="11">
        <v>75.114999999999995</v>
      </c>
      <c r="I22" s="38">
        <v>0.48775974025974023</v>
      </c>
      <c r="J22" s="11">
        <v>10.749999999999998</v>
      </c>
      <c r="K22" s="11">
        <v>64.364999999999995</v>
      </c>
      <c r="L22" s="38">
        <v>0.41795454545454541</v>
      </c>
      <c r="M22" s="11">
        <v>27.583333333333332</v>
      </c>
      <c r="N22" s="11">
        <v>36.781666666666666</v>
      </c>
      <c r="O22" s="38">
        <v>0.23884199134199133</v>
      </c>
      <c r="P22" s="1">
        <v>130017</v>
      </c>
      <c r="Q22">
        <v>352137.07</v>
      </c>
      <c r="R22">
        <v>0</v>
      </c>
      <c r="S22" s="31">
        <v>44743.669398148151</v>
      </c>
      <c r="T22" t="s">
        <v>138</v>
      </c>
      <c r="U22" t="s">
        <v>82</v>
      </c>
      <c r="V22">
        <v>1</v>
      </c>
      <c r="W22" t="s">
        <v>99</v>
      </c>
      <c r="X22" t="s">
        <v>115</v>
      </c>
      <c r="Y22" s="33">
        <v>44754</v>
      </c>
      <c r="Z22" s="11">
        <v>154</v>
      </c>
      <c r="AA22" s="11">
        <v>62.75</v>
      </c>
      <c r="AB22">
        <v>15</v>
      </c>
      <c r="AC22" s="11">
        <v>6.28</v>
      </c>
      <c r="AD22" s="11">
        <v>0</v>
      </c>
      <c r="AE22">
        <v>10</v>
      </c>
      <c r="AF22" s="11">
        <v>0</v>
      </c>
      <c r="AG22" s="11">
        <v>0</v>
      </c>
      <c r="AH22">
        <v>0</v>
      </c>
      <c r="AI22" s="11">
        <v>0</v>
      </c>
      <c r="AJ22" s="11">
        <v>0</v>
      </c>
      <c r="AK22" s="11">
        <v>0</v>
      </c>
      <c r="AL22">
        <v>10</v>
      </c>
      <c r="AM22" s="11">
        <v>0</v>
      </c>
      <c r="AN22" s="11">
        <v>1.89</v>
      </c>
      <c r="AO22">
        <v>10</v>
      </c>
      <c r="AP22" s="11">
        <v>0.19</v>
      </c>
      <c r="AQ22" s="11">
        <v>8.7499999999999982</v>
      </c>
      <c r="AR22" s="11">
        <v>26.25</v>
      </c>
      <c r="AS22" s="11">
        <v>35</v>
      </c>
      <c r="AT22">
        <v>0</v>
      </c>
      <c r="AU22" s="11">
        <v>0</v>
      </c>
      <c r="AV22" s="11">
        <v>2</v>
      </c>
      <c r="AW22" s="11">
        <v>1.3333333333333333</v>
      </c>
      <c r="AX22" s="11">
        <v>3.33</v>
      </c>
      <c r="AY22">
        <v>0</v>
      </c>
      <c r="AZ22" s="11">
        <v>0</v>
      </c>
      <c r="BA22" s="11">
        <v>0</v>
      </c>
      <c r="BB22">
        <v>20</v>
      </c>
      <c r="BC22" s="11">
        <v>0</v>
      </c>
      <c r="BD22">
        <v>27.700109999999999</v>
      </c>
      <c r="BE22" s="11">
        <v>30.314999999999998</v>
      </c>
      <c r="BF22" t="s">
        <v>81</v>
      </c>
    </row>
    <row r="23" spans="1:58" x14ac:dyDescent="0.25">
      <c r="A23" t="s">
        <v>142</v>
      </c>
      <c r="B23" t="s">
        <v>157</v>
      </c>
      <c r="C23" t="s">
        <v>171</v>
      </c>
      <c r="D23" s="11">
        <v>202.4</v>
      </c>
      <c r="E23" s="11">
        <v>50.97</v>
      </c>
      <c r="F23" s="38">
        <v>9.2499999999999999E-2</v>
      </c>
      <c r="G23" s="11">
        <v>18.72</v>
      </c>
      <c r="H23" s="11">
        <v>132.71</v>
      </c>
      <c r="I23" s="38">
        <v>0.65568181818181825</v>
      </c>
      <c r="J23" s="11">
        <v>51.833333333333329</v>
      </c>
      <c r="K23" s="11">
        <v>80.876666666666679</v>
      </c>
      <c r="L23" s="38">
        <v>0.39958827404479585</v>
      </c>
      <c r="M23" s="11">
        <v>44</v>
      </c>
      <c r="N23" s="11">
        <v>36.876666666666679</v>
      </c>
      <c r="O23" s="38">
        <v>0.18219696969696975</v>
      </c>
      <c r="P23" s="1">
        <v>130018</v>
      </c>
      <c r="Q23">
        <v>352137.06</v>
      </c>
      <c r="R23">
        <v>0</v>
      </c>
      <c r="S23" s="31">
        <v>44743.672002314815</v>
      </c>
      <c r="T23" t="s">
        <v>138</v>
      </c>
      <c r="U23" t="s">
        <v>85</v>
      </c>
      <c r="V23">
        <v>8</v>
      </c>
      <c r="W23" t="s">
        <v>99</v>
      </c>
      <c r="X23" t="s">
        <v>115</v>
      </c>
      <c r="Y23" s="33">
        <v>44754</v>
      </c>
      <c r="Z23" s="11">
        <v>25.3</v>
      </c>
      <c r="AA23" s="11">
        <v>27.72</v>
      </c>
      <c r="AB23">
        <v>0</v>
      </c>
      <c r="AC23" s="11">
        <v>0</v>
      </c>
      <c r="AD23" s="11">
        <v>0</v>
      </c>
      <c r="AE23">
        <v>0</v>
      </c>
      <c r="AF23" s="11">
        <v>0</v>
      </c>
      <c r="AG23" s="11">
        <v>0</v>
      </c>
      <c r="AH23">
        <v>0</v>
      </c>
      <c r="AI23" s="11">
        <v>0</v>
      </c>
      <c r="AJ23" s="11">
        <v>0</v>
      </c>
      <c r="AK23" s="11">
        <v>0</v>
      </c>
      <c r="AL23">
        <v>0</v>
      </c>
      <c r="AM23" s="11">
        <v>0</v>
      </c>
      <c r="AN23" s="11">
        <v>23.249999999999996</v>
      </c>
      <c r="AO23">
        <v>0</v>
      </c>
      <c r="AP23" s="11">
        <v>0</v>
      </c>
      <c r="AQ23" s="11">
        <v>28.333333333333332</v>
      </c>
      <c r="AR23" s="11">
        <v>28.333333333333332</v>
      </c>
      <c r="AS23" s="11">
        <v>56.67</v>
      </c>
      <c r="AT23">
        <v>0</v>
      </c>
      <c r="AU23" s="11">
        <v>0</v>
      </c>
      <c r="AV23" s="11">
        <v>23.5</v>
      </c>
      <c r="AW23" s="11">
        <v>15.666666666666666</v>
      </c>
      <c r="AX23" s="11">
        <v>39.17</v>
      </c>
      <c r="AY23">
        <v>0</v>
      </c>
      <c r="AZ23" s="11">
        <v>0</v>
      </c>
      <c r="BA23" s="11">
        <v>0</v>
      </c>
      <c r="BB23">
        <v>30</v>
      </c>
      <c r="BC23" s="11">
        <v>0</v>
      </c>
      <c r="BD23">
        <v>25.112731</v>
      </c>
      <c r="BE23" s="11">
        <v>36.869999999999997</v>
      </c>
      <c r="BF23" t="s">
        <v>81</v>
      </c>
    </row>
    <row r="24" spans="1:58" x14ac:dyDescent="0.25">
      <c r="A24" t="s">
        <v>142</v>
      </c>
      <c r="B24" t="s">
        <v>158</v>
      </c>
      <c r="C24" t="s">
        <v>171</v>
      </c>
      <c r="D24" s="11">
        <v>297</v>
      </c>
      <c r="E24" s="11">
        <v>118.79</v>
      </c>
      <c r="F24" s="38">
        <v>9.2499999999999999E-2</v>
      </c>
      <c r="G24" s="11">
        <v>27.47</v>
      </c>
      <c r="H24" s="11">
        <v>150.73999999999998</v>
      </c>
      <c r="I24" s="38">
        <v>0.50754208754208752</v>
      </c>
      <c r="J24" s="11">
        <v>57.25</v>
      </c>
      <c r="K24" s="11">
        <v>93.489999999999981</v>
      </c>
      <c r="L24" s="38">
        <v>0.31478114478114472</v>
      </c>
      <c r="M24" s="11">
        <v>73.166666666666657</v>
      </c>
      <c r="N24" s="11">
        <v>20.323333333333323</v>
      </c>
      <c r="O24" s="38">
        <v>6.8428731762065056E-2</v>
      </c>
      <c r="P24" s="1">
        <v>130019</v>
      </c>
      <c r="Q24">
        <v>352137.05</v>
      </c>
      <c r="R24">
        <v>0</v>
      </c>
      <c r="S24" s="31">
        <v>44743.674861111111</v>
      </c>
      <c r="T24" t="s">
        <v>138</v>
      </c>
      <c r="U24" t="s">
        <v>85</v>
      </c>
      <c r="V24">
        <v>15</v>
      </c>
      <c r="W24" t="s">
        <v>99</v>
      </c>
      <c r="X24" t="s">
        <v>115</v>
      </c>
      <c r="Y24" s="33">
        <v>44754</v>
      </c>
      <c r="Z24" s="11">
        <v>19.8</v>
      </c>
      <c r="AA24" s="11">
        <v>88.61</v>
      </c>
      <c r="AB24">
        <v>0</v>
      </c>
      <c r="AC24" s="11">
        <v>0</v>
      </c>
      <c r="AD24" s="11">
        <v>0</v>
      </c>
      <c r="AE24">
        <v>0</v>
      </c>
      <c r="AF24" s="11">
        <v>0</v>
      </c>
      <c r="AG24" s="11">
        <v>0</v>
      </c>
      <c r="AH24">
        <v>0</v>
      </c>
      <c r="AI24" s="11">
        <v>0</v>
      </c>
      <c r="AJ24" s="11">
        <v>0</v>
      </c>
      <c r="AK24" s="11">
        <v>0</v>
      </c>
      <c r="AL24">
        <v>0</v>
      </c>
      <c r="AM24" s="11">
        <v>0</v>
      </c>
      <c r="AN24" s="11">
        <v>30.180000000000003</v>
      </c>
      <c r="AO24">
        <v>0</v>
      </c>
      <c r="AP24" s="11">
        <v>0</v>
      </c>
      <c r="AQ24" s="11">
        <v>15</v>
      </c>
      <c r="AR24" s="11">
        <v>45</v>
      </c>
      <c r="AS24" s="11">
        <v>60</v>
      </c>
      <c r="AT24">
        <v>0</v>
      </c>
      <c r="AU24" s="11">
        <v>0</v>
      </c>
      <c r="AV24" s="11">
        <v>42.25</v>
      </c>
      <c r="AW24" s="11">
        <v>28.166666666666661</v>
      </c>
      <c r="AX24" s="11">
        <v>70.41</v>
      </c>
      <c r="AY24">
        <v>0</v>
      </c>
      <c r="AZ24" s="11">
        <v>0</v>
      </c>
      <c r="BA24" s="11">
        <v>0</v>
      </c>
      <c r="BB24">
        <v>30</v>
      </c>
      <c r="BC24" s="11">
        <v>0</v>
      </c>
      <c r="BD24">
        <v>8.1571029999999993</v>
      </c>
      <c r="BE24" s="11">
        <v>20.329999999999998</v>
      </c>
      <c r="BF24" t="s">
        <v>81</v>
      </c>
    </row>
    <row r="25" spans="1:58" x14ac:dyDescent="0.25">
      <c r="A25" t="s">
        <v>142</v>
      </c>
      <c r="B25" t="s">
        <v>159</v>
      </c>
      <c r="C25" t="s">
        <v>171</v>
      </c>
      <c r="D25" s="11">
        <v>313.5</v>
      </c>
      <c r="E25" s="11">
        <v>125.47</v>
      </c>
      <c r="F25" s="38">
        <v>9.2499999999999999E-2</v>
      </c>
      <c r="G25" s="11">
        <v>29</v>
      </c>
      <c r="H25" s="11">
        <v>159.03</v>
      </c>
      <c r="I25" s="38">
        <v>0.50727272727272732</v>
      </c>
      <c r="J25" s="11">
        <v>60.666666666666664</v>
      </c>
      <c r="K25" s="11">
        <v>98.363333333333344</v>
      </c>
      <c r="L25" s="38">
        <v>0.31375863902179696</v>
      </c>
      <c r="M25" s="11">
        <v>76.416666666666671</v>
      </c>
      <c r="N25" s="11">
        <v>21.946666666666673</v>
      </c>
      <c r="O25" s="38">
        <v>7.0005316321105807E-2</v>
      </c>
      <c r="P25" s="1">
        <v>130020</v>
      </c>
      <c r="Q25" s="1">
        <v>352137.04</v>
      </c>
      <c r="R25">
        <v>0</v>
      </c>
      <c r="S25" s="31">
        <v>44743.678206018521</v>
      </c>
      <c r="T25" t="s">
        <v>138</v>
      </c>
      <c r="U25" t="s">
        <v>85</v>
      </c>
      <c r="V25">
        <v>19</v>
      </c>
      <c r="W25" t="s">
        <v>99</v>
      </c>
      <c r="X25" t="s">
        <v>115</v>
      </c>
      <c r="Y25" s="33">
        <v>44754</v>
      </c>
      <c r="Z25" s="11">
        <v>16.5</v>
      </c>
      <c r="AA25" s="11">
        <v>91.78</v>
      </c>
      <c r="AB25">
        <v>0</v>
      </c>
      <c r="AC25" s="11">
        <v>0</v>
      </c>
      <c r="AD25" s="11">
        <v>0</v>
      </c>
      <c r="AE25">
        <v>0</v>
      </c>
      <c r="AF25" s="11">
        <v>0</v>
      </c>
      <c r="AG25" s="11">
        <v>0</v>
      </c>
      <c r="AH25">
        <v>0</v>
      </c>
      <c r="AI25" s="11">
        <v>0</v>
      </c>
      <c r="AJ25" s="11">
        <v>0</v>
      </c>
      <c r="AK25" s="11">
        <v>0</v>
      </c>
      <c r="AL25">
        <v>0</v>
      </c>
      <c r="AM25" s="11">
        <v>0</v>
      </c>
      <c r="AN25" s="11">
        <v>33.69</v>
      </c>
      <c r="AO25">
        <v>0</v>
      </c>
      <c r="AP25" s="11">
        <v>0</v>
      </c>
      <c r="AQ25" s="11">
        <v>15.416666666666664</v>
      </c>
      <c r="AR25" s="11">
        <v>46.25</v>
      </c>
      <c r="AS25" s="11">
        <v>61.66</v>
      </c>
      <c r="AT25">
        <v>0</v>
      </c>
      <c r="AU25" s="11">
        <v>0</v>
      </c>
      <c r="AV25" s="11">
        <v>45.25</v>
      </c>
      <c r="AW25" s="11">
        <v>30.166666666666668</v>
      </c>
      <c r="AX25" s="11">
        <v>75.42</v>
      </c>
      <c r="AY25">
        <v>0</v>
      </c>
      <c r="AZ25" s="11">
        <v>0</v>
      </c>
      <c r="BA25" s="11">
        <v>0</v>
      </c>
      <c r="BB25">
        <v>30</v>
      </c>
      <c r="BC25" s="11">
        <v>0</v>
      </c>
      <c r="BD25">
        <v>8.3607879999999994</v>
      </c>
      <c r="BE25" s="11">
        <v>21.95</v>
      </c>
      <c r="BF25" t="s">
        <v>81</v>
      </c>
    </row>
    <row r="26" spans="1:58" x14ac:dyDescent="0.25">
      <c r="A26" t="s">
        <v>142</v>
      </c>
      <c r="B26" t="s">
        <v>160</v>
      </c>
      <c r="C26" t="s">
        <v>171</v>
      </c>
      <c r="D26" s="11">
        <v>174.33</v>
      </c>
      <c r="E26" s="11">
        <v>100.72</v>
      </c>
      <c r="F26" s="38">
        <v>9.2499999999999999E-2</v>
      </c>
      <c r="G26" s="11">
        <v>16.13</v>
      </c>
      <c r="H26" s="11">
        <v>57.480000000000018</v>
      </c>
      <c r="I26" s="38">
        <v>0.32971949750473251</v>
      </c>
      <c r="J26" s="11">
        <v>33.833333333333329</v>
      </c>
      <c r="K26" s="11">
        <v>23.64666666666669</v>
      </c>
      <c r="L26" s="38">
        <v>0.13564312893171965</v>
      </c>
      <c r="M26" s="11">
        <v>30.75</v>
      </c>
      <c r="N26" s="11">
        <v>-7.1033333333333104</v>
      </c>
      <c r="O26" s="38">
        <v>-4.0746476988087595E-2</v>
      </c>
      <c r="P26" s="1">
        <v>130021</v>
      </c>
      <c r="Q26">
        <v>352137.03</v>
      </c>
      <c r="R26">
        <v>0</v>
      </c>
      <c r="S26" s="31">
        <v>44743.681550925925</v>
      </c>
      <c r="T26" t="s">
        <v>138</v>
      </c>
      <c r="U26" t="s">
        <v>88</v>
      </c>
      <c r="V26">
        <v>9</v>
      </c>
      <c r="W26" t="s">
        <v>99</v>
      </c>
      <c r="X26" t="s">
        <v>115</v>
      </c>
      <c r="Y26" s="33">
        <v>44754</v>
      </c>
      <c r="Z26" s="11">
        <v>19.37</v>
      </c>
      <c r="AA26" s="11">
        <v>62.529999999999994</v>
      </c>
      <c r="AB26">
        <v>10</v>
      </c>
      <c r="AC26" s="11">
        <v>6.25</v>
      </c>
      <c r="AD26" s="11">
        <v>0</v>
      </c>
      <c r="AE26">
        <v>10</v>
      </c>
      <c r="AF26" s="11">
        <v>0</v>
      </c>
      <c r="AG26" s="11">
        <v>0</v>
      </c>
      <c r="AH26">
        <v>0</v>
      </c>
      <c r="AI26" s="11">
        <v>0</v>
      </c>
      <c r="AJ26" s="11">
        <v>0</v>
      </c>
      <c r="AK26" s="11">
        <v>0</v>
      </c>
      <c r="AL26">
        <v>10</v>
      </c>
      <c r="AM26" s="11">
        <v>0</v>
      </c>
      <c r="AN26" s="11">
        <v>38.19</v>
      </c>
      <c r="AO26">
        <v>10</v>
      </c>
      <c r="AP26" s="11">
        <v>3.81</v>
      </c>
      <c r="AQ26" s="11">
        <v>24.583333333333332</v>
      </c>
      <c r="AR26" s="11">
        <v>24.583333333333332</v>
      </c>
      <c r="AS26" s="11">
        <v>49.16</v>
      </c>
      <c r="AT26">
        <v>0</v>
      </c>
      <c r="AU26" s="11">
        <v>0</v>
      </c>
      <c r="AV26" s="11">
        <v>9.25</v>
      </c>
      <c r="AW26" s="11">
        <v>6.1666666666666661</v>
      </c>
      <c r="AX26" s="11">
        <v>15.41</v>
      </c>
      <c r="AY26">
        <v>0</v>
      </c>
      <c r="AZ26" s="11">
        <v>0</v>
      </c>
      <c r="BA26" s="11">
        <v>0</v>
      </c>
      <c r="BB26">
        <v>30</v>
      </c>
      <c r="BC26" s="11">
        <v>0</v>
      </c>
      <c r="BD26">
        <v>-9.7830619999999993</v>
      </c>
      <c r="BE26" s="11">
        <v>-17.149999999999999</v>
      </c>
      <c r="BF26" t="s">
        <v>81</v>
      </c>
    </row>
    <row r="27" spans="1:58" x14ac:dyDescent="0.25">
      <c r="A27" t="s">
        <v>142</v>
      </c>
      <c r="B27" t="s">
        <v>161</v>
      </c>
      <c r="C27" t="s">
        <v>171</v>
      </c>
      <c r="D27" s="11">
        <v>132</v>
      </c>
      <c r="E27" s="11">
        <v>16.18</v>
      </c>
      <c r="F27" s="38">
        <v>9.2499999999999999E-2</v>
      </c>
      <c r="G27" s="11">
        <v>12.21</v>
      </c>
      <c r="H27" s="11">
        <v>103.60999999999999</v>
      </c>
      <c r="I27" s="38">
        <v>0.7849242424242423</v>
      </c>
      <c r="J27" s="11">
        <v>7.4166666666666661</v>
      </c>
      <c r="K27" s="11">
        <v>96.193333333333314</v>
      </c>
      <c r="L27" s="38">
        <v>0.72873737373737357</v>
      </c>
      <c r="M27" s="11">
        <v>6.7499999999999991</v>
      </c>
      <c r="N27" s="11">
        <v>89.443333333333314</v>
      </c>
      <c r="O27" s="38">
        <v>0.67760101010100993</v>
      </c>
      <c r="P27" s="1">
        <v>130022</v>
      </c>
      <c r="Q27">
        <v>352137.02</v>
      </c>
      <c r="R27">
        <v>0</v>
      </c>
      <c r="S27" s="31">
        <v>44743.685879629629</v>
      </c>
      <c r="T27" t="s">
        <v>138</v>
      </c>
      <c r="U27" t="s">
        <v>88</v>
      </c>
      <c r="V27">
        <v>24</v>
      </c>
      <c r="W27" t="s">
        <v>99</v>
      </c>
      <c r="X27" t="s">
        <v>115</v>
      </c>
      <c r="Y27" s="33">
        <v>44754</v>
      </c>
      <c r="Z27" s="11">
        <v>5.5</v>
      </c>
      <c r="AA27" s="11">
        <v>9.83</v>
      </c>
      <c r="AB27">
        <v>10</v>
      </c>
      <c r="AC27" s="11">
        <v>0.98</v>
      </c>
      <c r="AD27" s="11">
        <v>0</v>
      </c>
      <c r="AE27">
        <v>10</v>
      </c>
      <c r="AF27" s="11">
        <v>0</v>
      </c>
      <c r="AG27" s="11">
        <v>0</v>
      </c>
      <c r="AH27">
        <v>0</v>
      </c>
      <c r="AI27" s="11">
        <v>0</v>
      </c>
      <c r="AJ27" s="11">
        <v>0</v>
      </c>
      <c r="AK27" s="11">
        <v>0</v>
      </c>
      <c r="AL27">
        <v>10</v>
      </c>
      <c r="AM27" s="11">
        <v>0</v>
      </c>
      <c r="AN27" s="11">
        <v>6.35</v>
      </c>
      <c r="AO27">
        <v>10</v>
      </c>
      <c r="AP27" s="11">
        <v>0.63</v>
      </c>
      <c r="AQ27" s="11">
        <v>5.4166666666666661</v>
      </c>
      <c r="AR27" s="11">
        <v>5.4166666666666661</v>
      </c>
      <c r="AS27" s="11">
        <v>10.83</v>
      </c>
      <c r="AT27">
        <v>0</v>
      </c>
      <c r="AU27" s="11">
        <v>0</v>
      </c>
      <c r="AV27" s="11">
        <v>2</v>
      </c>
      <c r="AW27" s="11">
        <v>1.3333333333333333</v>
      </c>
      <c r="AX27" s="11">
        <v>3.33</v>
      </c>
      <c r="AY27">
        <v>0</v>
      </c>
      <c r="AZ27" s="11">
        <v>0</v>
      </c>
      <c r="BA27" s="11">
        <v>0</v>
      </c>
      <c r="BB27">
        <v>20</v>
      </c>
      <c r="BC27" s="11">
        <v>0</v>
      </c>
      <c r="BD27">
        <v>274.92957699999999</v>
      </c>
      <c r="BE27" s="11">
        <v>87.84</v>
      </c>
      <c r="BF27" t="s">
        <v>81</v>
      </c>
    </row>
    <row r="28" spans="1:58" x14ac:dyDescent="0.25">
      <c r="A28" t="s">
        <v>142</v>
      </c>
      <c r="B28" t="s">
        <v>162</v>
      </c>
      <c r="C28" t="s">
        <v>171</v>
      </c>
      <c r="D28" s="11">
        <v>45.92</v>
      </c>
      <c r="E28" s="11">
        <v>16.89</v>
      </c>
      <c r="F28" s="38">
        <v>9.2499999999999999E-2</v>
      </c>
      <c r="G28" s="11">
        <v>4.25</v>
      </c>
      <c r="H28" s="11">
        <v>24.78</v>
      </c>
      <c r="I28" s="38">
        <v>0.53963414634146345</v>
      </c>
      <c r="J28" s="11">
        <v>22.333333333333332</v>
      </c>
      <c r="K28" s="11">
        <v>2.446666666666669</v>
      </c>
      <c r="L28" s="38">
        <v>5.3281068524971012E-2</v>
      </c>
      <c r="M28" s="11">
        <v>20.583333333333332</v>
      </c>
      <c r="N28" s="11">
        <v>-18.136666666666663</v>
      </c>
      <c r="O28" s="38">
        <v>-0.39496225319396044</v>
      </c>
      <c r="P28" s="1">
        <v>130023</v>
      </c>
      <c r="Q28" s="1">
        <v>352137.01</v>
      </c>
      <c r="R28">
        <v>0</v>
      </c>
      <c r="S28" s="31">
        <v>44743.691851851851</v>
      </c>
      <c r="T28" t="s">
        <v>138</v>
      </c>
      <c r="U28" t="s">
        <v>88</v>
      </c>
      <c r="V28">
        <v>8</v>
      </c>
      <c r="W28" t="s">
        <v>99</v>
      </c>
      <c r="X28" t="s">
        <v>115</v>
      </c>
      <c r="Y28" s="33">
        <v>44754</v>
      </c>
      <c r="Z28" s="11">
        <v>5.74</v>
      </c>
      <c r="AA28" s="11">
        <v>14.7</v>
      </c>
      <c r="AB28">
        <v>10</v>
      </c>
      <c r="AC28" s="11">
        <v>1.47</v>
      </c>
      <c r="AD28" s="11">
        <v>0</v>
      </c>
      <c r="AE28">
        <v>10</v>
      </c>
      <c r="AF28" s="11">
        <v>0</v>
      </c>
      <c r="AG28" s="11">
        <v>0</v>
      </c>
      <c r="AH28">
        <v>0</v>
      </c>
      <c r="AI28" s="11">
        <v>0</v>
      </c>
      <c r="AJ28" s="11">
        <v>0</v>
      </c>
      <c r="AK28" s="11">
        <v>0</v>
      </c>
      <c r="AL28">
        <v>10</v>
      </c>
      <c r="AM28" s="11">
        <v>0</v>
      </c>
      <c r="AN28" s="11">
        <v>2.19</v>
      </c>
      <c r="AO28">
        <v>10</v>
      </c>
      <c r="AP28" s="11">
        <v>0.21</v>
      </c>
      <c r="AQ28" s="11">
        <v>17.083333333333332</v>
      </c>
      <c r="AR28" s="11">
        <v>17.083333333333332</v>
      </c>
      <c r="AS28" s="11">
        <v>34.159999999999997</v>
      </c>
      <c r="AT28">
        <v>0</v>
      </c>
      <c r="AU28" s="11">
        <v>0</v>
      </c>
      <c r="AV28" s="11">
        <v>5.25</v>
      </c>
      <c r="AW28" s="11">
        <v>3.5</v>
      </c>
      <c r="AX28" s="11">
        <v>8.74</v>
      </c>
      <c r="AY28">
        <v>0</v>
      </c>
      <c r="AZ28" s="11">
        <v>0</v>
      </c>
      <c r="BA28" s="11">
        <v>0</v>
      </c>
      <c r="BB28">
        <v>30</v>
      </c>
      <c r="BC28" s="11">
        <v>0</v>
      </c>
      <c r="BD28">
        <v>-32.20693</v>
      </c>
      <c r="BE28" s="11">
        <v>-19.8</v>
      </c>
      <c r="BF28" t="s">
        <v>81</v>
      </c>
    </row>
    <row r="29" spans="1:58" x14ac:dyDescent="0.25">
      <c r="A29" t="s">
        <v>143</v>
      </c>
      <c r="B29" t="s">
        <v>163</v>
      </c>
      <c r="C29" t="s">
        <v>168</v>
      </c>
      <c r="D29" s="11">
        <v>4572</v>
      </c>
      <c r="E29" s="11">
        <v>2273</v>
      </c>
      <c r="F29" s="38">
        <v>0</v>
      </c>
      <c r="G29" s="11">
        <v>0</v>
      </c>
      <c r="H29" s="11">
        <v>2299</v>
      </c>
      <c r="I29" s="38">
        <v>0.50284339457567806</v>
      </c>
      <c r="J29" s="11">
        <v>320</v>
      </c>
      <c r="K29" s="11">
        <v>1979</v>
      </c>
      <c r="L29" s="38">
        <v>0.43285214348206474</v>
      </c>
      <c r="M29" s="11">
        <v>496.25</v>
      </c>
      <c r="N29" s="11">
        <v>1482.75</v>
      </c>
      <c r="O29" s="38">
        <v>0.32431102362204722</v>
      </c>
      <c r="P29" s="1">
        <v>130010</v>
      </c>
      <c r="Q29">
        <v>352135</v>
      </c>
      <c r="R29">
        <v>0</v>
      </c>
      <c r="S29" s="31">
        <v>44743.601111111115</v>
      </c>
      <c r="T29" t="s">
        <v>139</v>
      </c>
      <c r="U29" t="s">
        <v>85</v>
      </c>
      <c r="V29">
        <v>762</v>
      </c>
      <c r="W29" t="s">
        <v>98</v>
      </c>
      <c r="X29" t="s">
        <v>113</v>
      </c>
      <c r="Y29" s="33">
        <v>44755</v>
      </c>
      <c r="Z29" s="11">
        <v>6</v>
      </c>
      <c r="AA29" s="11">
        <v>1576.91</v>
      </c>
      <c r="AB29">
        <v>0</v>
      </c>
      <c r="AC29" s="11">
        <v>0</v>
      </c>
      <c r="AD29" s="11">
        <v>0</v>
      </c>
      <c r="AE29">
        <v>0</v>
      </c>
      <c r="AF29" s="11">
        <v>0</v>
      </c>
      <c r="AG29" s="11">
        <v>0</v>
      </c>
      <c r="AH29">
        <v>0</v>
      </c>
      <c r="AI29" s="11">
        <v>0</v>
      </c>
      <c r="AJ29" s="11">
        <v>0</v>
      </c>
      <c r="AK29" s="11">
        <v>0</v>
      </c>
      <c r="AL29">
        <v>0</v>
      </c>
      <c r="AM29" s="11">
        <v>0</v>
      </c>
      <c r="AN29" s="11">
        <v>696.0899999999998</v>
      </c>
      <c r="AO29">
        <v>0</v>
      </c>
      <c r="AP29" s="11">
        <v>0</v>
      </c>
      <c r="AQ29" s="11">
        <v>121.25</v>
      </c>
      <c r="AR29" s="11">
        <v>363.75</v>
      </c>
      <c r="AS29" s="11">
        <v>485</v>
      </c>
      <c r="AT29">
        <v>0</v>
      </c>
      <c r="AU29" s="11">
        <v>0</v>
      </c>
      <c r="AV29" s="11">
        <v>198.75</v>
      </c>
      <c r="AW29" s="11">
        <v>132.5</v>
      </c>
      <c r="AX29" s="11">
        <v>331.25000000000006</v>
      </c>
      <c r="AY29">
        <v>0</v>
      </c>
      <c r="AZ29" s="11">
        <v>0</v>
      </c>
      <c r="BA29" s="11">
        <v>0</v>
      </c>
      <c r="BB29">
        <v>0</v>
      </c>
      <c r="BC29" s="11">
        <v>0</v>
      </c>
      <c r="BD29">
        <v>47.997087000000001</v>
      </c>
      <c r="BE29" s="11">
        <v>1482.75</v>
      </c>
      <c r="BF29" t="s">
        <v>81</v>
      </c>
    </row>
    <row r="30" spans="1:58" x14ac:dyDescent="0.25">
      <c r="A30" t="s">
        <v>143</v>
      </c>
      <c r="B30" t="s">
        <v>164</v>
      </c>
      <c r="C30" t="s">
        <v>168</v>
      </c>
      <c r="D30" s="11">
        <v>0</v>
      </c>
      <c r="E30" s="11">
        <v>1.4</v>
      </c>
      <c r="F30" s="38">
        <v>0</v>
      </c>
      <c r="G30" s="11">
        <v>0</v>
      </c>
      <c r="H30" s="11">
        <v>-1.4</v>
      </c>
      <c r="I30" s="38">
        <v>0</v>
      </c>
      <c r="J30" s="11">
        <v>0.75</v>
      </c>
      <c r="K30" s="11">
        <v>-2.15</v>
      </c>
      <c r="L30" s="38">
        <v>0</v>
      </c>
      <c r="M30" s="11">
        <v>0.5</v>
      </c>
      <c r="N30" s="11">
        <v>-2.65</v>
      </c>
      <c r="O30" s="38">
        <v>0</v>
      </c>
      <c r="P30" s="1">
        <v>129984</v>
      </c>
      <c r="Q30" s="1">
        <v>352129</v>
      </c>
      <c r="R30">
        <v>0</v>
      </c>
      <c r="S30" s="31">
        <v>44743.430196759262</v>
      </c>
      <c r="T30" t="s">
        <v>139</v>
      </c>
      <c r="U30" t="s">
        <v>85</v>
      </c>
      <c r="V30">
        <v>9</v>
      </c>
      <c r="W30" t="s">
        <v>98</v>
      </c>
      <c r="X30" t="s">
        <v>113</v>
      </c>
      <c r="Y30" s="33">
        <v>44746</v>
      </c>
      <c r="Z30" s="11">
        <v>0</v>
      </c>
      <c r="AA30" s="11">
        <v>0</v>
      </c>
      <c r="AB30">
        <v>10</v>
      </c>
      <c r="AC30" s="11">
        <v>0</v>
      </c>
      <c r="AD30" s="11">
        <v>0</v>
      </c>
      <c r="AE30">
        <v>10</v>
      </c>
      <c r="AF30" s="11">
        <v>0</v>
      </c>
      <c r="AG30" s="11">
        <v>0</v>
      </c>
      <c r="AH30">
        <v>0</v>
      </c>
      <c r="AI30" s="11">
        <v>0</v>
      </c>
      <c r="AJ30" s="11">
        <v>0</v>
      </c>
      <c r="AK30" s="11">
        <v>0</v>
      </c>
      <c r="AL30">
        <v>10</v>
      </c>
      <c r="AM30" s="11">
        <v>0</v>
      </c>
      <c r="AN30" s="11">
        <v>1.4</v>
      </c>
      <c r="AO30">
        <v>10</v>
      </c>
      <c r="AP30" s="11">
        <v>0.14000000000000001</v>
      </c>
      <c r="AQ30" s="11">
        <v>0</v>
      </c>
      <c r="AR30" s="11">
        <v>0</v>
      </c>
      <c r="AS30" s="11">
        <v>0</v>
      </c>
      <c r="AT30">
        <v>0</v>
      </c>
      <c r="AU30" s="11">
        <v>0</v>
      </c>
      <c r="AV30" s="11">
        <v>0.75</v>
      </c>
      <c r="AW30" s="11">
        <v>0.5</v>
      </c>
      <c r="AX30" s="11">
        <v>1.25</v>
      </c>
      <c r="AY30">
        <v>0</v>
      </c>
      <c r="AZ30" s="11">
        <v>0</v>
      </c>
      <c r="BA30" s="11">
        <v>0</v>
      </c>
      <c r="BB30">
        <v>20</v>
      </c>
      <c r="BC30" s="11">
        <v>0</v>
      </c>
      <c r="BD30">
        <v>-100</v>
      </c>
      <c r="BE30" s="11">
        <v>-2.79</v>
      </c>
      <c r="BF30" t="s">
        <v>81</v>
      </c>
    </row>
    <row r="31" spans="1:58" x14ac:dyDescent="0.25">
      <c r="A31" t="s">
        <v>144</v>
      </c>
      <c r="B31" t="s">
        <v>165</v>
      </c>
      <c r="C31" t="s">
        <v>172</v>
      </c>
      <c r="D31" s="11">
        <v>1736.38</v>
      </c>
      <c r="E31" s="11">
        <v>833.46</v>
      </c>
      <c r="F31" s="38">
        <v>0</v>
      </c>
      <c r="G31" s="11">
        <v>0</v>
      </c>
      <c r="H31" s="11">
        <v>902.92000000000007</v>
      </c>
      <c r="I31" s="38">
        <v>0.52000138218592706</v>
      </c>
      <c r="J31" s="11">
        <v>67.916666666666671</v>
      </c>
      <c r="K31" s="11">
        <v>835.00333333333344</v>
      </c>
      <c r="L31" s="38">
        <v>0.48088744015326912</v>
      </c>
      <c r="M31" s="11">
        <v>60.833333333333343</v>
      </c>
      <c r="N31" s="11">
        <v>774.17000000000007</v>
      </c>
      <c r="O31" s="38">
        <v>0.4458528663080662</v>
      </c>
      <c r="P31" s="1">
        <v>130005</v>
      </c>
      <c r="R31">
        <v>0</v>
      </c>
      <c r="S31" s="31">
        <v>44743.519467592596</v>
      </c>
      <c r="T31" t="s">
        <v>140</v>
      </c>
      <c r="U31" t="s">
        <v>84</v>
      </c>
      <c r="V31">
        <v>4</v>
      </c>
      <c r="W31" t="s">
        <v>99</v>
      </c>
      <c r="X31" t="s">
        <v>104</v>
      </c>
      <c r="Y31" s="33">
        <v>44743</v>
      </c>
      <c r="Z31" s="11">
        <v>434.09500000000003</v>
      </c>
      <c r="AA31" s="11">
        <v>779.79000000000008</v>
      </c>
      <c r="AB31">
        <v>15</v>
      </c>
      <c r="AC31" s="11">
        <v>116.97</v>
      </c>
      <c r="AD31" s="11">
        <v>0</v>
      </c>
      <c r="AE31">
        <v>10</v>
      </c>
      <c r="AF31" s="11">
        <v>0</v>
      </c>
      <c r="AG31" s="11">
        <v>0</v>
      </c>
      <c r="AH31">
        <v>0</v>
      </c>
      <c r="AI31" s="11">
        <v>0</v>
      </c>
      <c r="AJ31" s="11">
        <v>0</v>
      </c>
      <c r="AK31" s="11">
        <v>0</v>
      </c>
      <c r="AL31">
        <v>10</v>
      </c>
      <c r="AM31" s="11">
        <v>0</v>
      </c>
      <c r="AN31" s="11">
        <v>38.67</v>
      </c>
      <c r="AO31">
        <v>10</v>
      </c>
      <c r="AP31" s="11">
        <v>3.87</v>
      </c>
      <c r="AQ31" s="11">
        <v>46.666666666666671</v>
      </c>
      <c r="AR31" s="11">
        <v>46.666666666666671</v>
      </c>
      <c r="AS31" s="11">
        <v>93.34</v>
      </c>
      <c r="AT31">
        <v>0</v>
      </c>
      <c r="AU31" s="11">
        <v>0</v>
      </c>
      <c r="AV31" s="11">
        <v>21.25</v>
      </c>
      <c r="AW31" s="11">
        <v>14.166666666666668</v>
      </c>
      <c r="AX31" s="11">
        <v>35.42</v>
      </c>
      <c r="AY31">
        <v>0</v>
      </c>
      <c r="AZ31" s="11">
        <v>0</v>
      </c>
      <c r="BA31" s="11">
        <v>15</v>
      </c>
      <c r="BB31">
        <v>20</v>
      </c>
      <c r="BC31" s="11">
        <v>3</v>
      </c>
      <c r="BD31">
        <v>59.878827999999999</v>
      </c>
      <c r="BE31" s="11">
        <v>650.32000000000005</v>
      </c>
      <c r="BF31" t="s">
        <v>83</v>
      </c>
    </row>
    <row r="32" spans="1:58" x14ac:dyDescent="0.25">
      <c r="A32" t="s">
        <v>144</v>
      </c>
      <c r="B32" t="s">
        <v>166</v>
      </c>
      <c r="C32" t="s">
        <v>170</v>
      </c>
      <c r="D32" s="11">
        <v>0</v>
      </c>
      <c r="E32" s="11">
        <v>20.7</v>
      </c>
      <c r="F32" s="38">
        <v>0</v>
      </c>
      <c r="G32" s="11">
        <v>0</v>
      </c>
      <c r="H32" s="11">
        <v>-20.7</v>
      </c>
      <c r="I32" s="38">
        <v>0</v>
      </c>
      <c r="J32" s="11">
        <v>12.916666666666666</v>
      </c>
      <c r="K32" s="11">
        <v>-33.616666666666667</v>
      </c>
      <c r="L32" s="38">
        <v>0</v>
      </c>
      <c r="M32" s="11">
        <v>30</v>
      </c>
      <c r="N32" s="11">
        <v>-63.616666666666667</v>
      </c>
      <c r="O32" s="38">
        <v>0</v>
      </c>
      <c r="P32" s="1">
        <v>130004</v>
      </c>
      <c r="Q32" s="1">
        <v>352133</v>
      </c>
      <c r="R32">
        <v>0</v>
      </c>
      <c r="S32" s="31">
        <v>44743.516967592594</v>
      </c>
      <c r="T32" t="s">
        <v>140</v>
      </c>
      <c r="U32" t="s">
        <v>85</v>
      </c>
      <c r="V32">
        <v>4</v>
      </c>
      <c r="W32" t="s">
        <v>99</v>
      </c>
      <c r="X32" t="s">
        <v>110</v>
      </c>
      <c r="Y32" s="33">
        <v>44746</v>
      </c>
      <c r="Z32" s="11">
        <v>0</v>
      </c>
      <c r="AA32" s="11">
        <v>18.22</v>
      </c>
      <c r="AB32">
        <v>0</v>
      </c>
      <c r="AC32" s="11">
        <v>0</v>
      </c>
      <c r="AD32" s="11">
        <v>0</v>
      </c>
      <c r="AE32">
        <v>0</v>
      </c>
      <c r="AF32" s="11">
        <v>0</v>
      </c>
      <c r="AG32" s="11">
        <v>0</v>
      </c>
      <c r="AH32">
        <v>0</v>
      </c>
      <c r="AI32" s="11">
        <v>0</v>
      </c>
      <c r="AJ32" s="11">
        <v>0</v>
      </c>
      <c r="AK32" s="11">
        <v>0</v>
      </c>
      <c r="AL32">
        <v>0</v>
      </c>
      <c r="AM32" s="11">
        <v>0</v>
      </c>
      <c r="AN32" s="11">
        <v>2.48</v>
      </c>
      <c r="AO32">
        <v>0</v>
      </c>
      <c r="AP32" s="11">
        <v>0</v>
      </c>
      <c r="AQ32" s="11">
        <v>9.1666666666666661</v>
      </c>
      <c r="AR32" s="11">
        <v>27.5</v>
      </c>
      <c r="AS32" s="11">
        <v>36.659999999999997</v>
      </c>
      <c r="AT32">
        <v>0</v>
      </c>
      <c r="AU32" s="11">
        <v>0</v>
      </c>
      <c r="AV32" s="11">
        <v>3.75</v>
      </c>
      <c r="AW32" s="11">
        <v>2.5</v>
      </c>
      <c r="AX32" s="11">
        <v>6.24</v>
      </c>
      <c r="AY32">
        <v>0</v>
      </c>
      <c r="AZ32" s="11">
        <v>0</v>
      </c>
      <c r="BA32" s="11">
        <v>0</v>
      </c>
      <c r="BB32">
        <v>30</v>
      </c>
      <c r="BC32" s="11">
        <v>0</v>
      </c>
      <c r="BD32">
        <v>-100</v>
      </c>
      <c r="BE32" s="11">
        <v>-63.6</v>
      </c>
      <c r="BF32" t="s">
        <v>81</v>
      </c>
    </row>
    <row r="33" spans="1:58" x14ac:dyDescent="0.25">
      <c r="A33" t="s">
        <v>144</v>
      </c>
      <c r="B33" t="s">
        <v>167</v>
      </c>
      <c r="C33" t="s">
        <v>170</v>
      </c>
      <c r="D33" s="11">
        <v>2178</v>
      </c>
      <c r="E33" s="11">
        <v>1081.5500000000002</v>
      </c>
      <c r="F33" s="38">
        <v>0</v>
      </c>
      <c r="G33" s="11">
        <v>0</v>
      </c>
      <c r="H33" s="11">
        <v>1096.4499999999998</v>
      </c>
      <c r="I33" s="38">
        <v>0.50342056932966017</v>
      </c>
      <c r="J33" s="11">
        <v>160.33333333333334</v>
      </c>
      <c r="K33" s="11">
        <v>936.11666666666645</v>
      </c>
      <c r="L33" s="38">
        <v>0.42980563207835926</v>
      </c>
      <c r="M33" s="11">
        <v>266.33333333333331</v>
      </c>
      <c r="N33" s="11">
        <v>669.78333333333308</v>
      </c>
      <c r="O33" s="38">
        <v>0.30752219161310057</v>
      </c>
      <c r="P33" s="1">
        <v>130001</v>
      </c>
      <c r="Q33">
        <v>352132</v>
      </c>
      <c r="R33">
        <v>0</v>
      </c>
      <c r="S33" s="31">
        <v>44743.503240740742</v>
      </c>
      <c r="T33" t="s">
        <v>140</v>
      </c>
      <c r="U33" t="s">
        <v>85</v>
      </c>
      <c r="V33">
        <v>425</v>
      </c>
      <c r="W33" t="s">
        <v>99</v>
      </c>
      <c r="X33" t="s">
        <v>110</v>
      </c>
      <c r="Y33" s="33">
        <v>44753</v>
      </c>
      <c r="Z33" s="11">
        <v>5.1247058823529414</v>
      </c>
      <c r="AA33" s="11">
        <v>507.86</v>
      </c>
      <c r="AB33">
        <v>0</v>
      </c>
      <c r="AC33" s="11">
        <v>0</v>
      </c>
      <c r="AD33" s="11">
        <v>0</v>
      </c>
      <c r="AE33">
        <v>0</v>
      </c>
      <c r="AF33" s="11">
        <v>0</v>
      </c>
      <c r="AG33" s="11">
        <v>0</v>
      </c>
      <c r="AH33">
        <v>0</v>
      </c>
      <c r="AI33" s="11">
        <v>0</v>
      </c>
      <c r="AJ33" s="11">
        <v>0</v>
      </c>
      <c r="AK33" s="11">
        <v>0</v>
      </c>
      <c r="AL33">
        <v>0</v>
      </c>
      <c r="AM33" s="11">
        <v>0</v>
      </c>
      <c r="AN33" s="11">
        <v>573.69000000000005</v>
      </c>
      <c r="AO33">
        <v>0</v>
      </c>
      <c r="AP33" s="11">
        <v>0</v>
      </c>
      <c r="AQ33" s="11">
        <v>68.333333333333343</v>
      </c>
      <c r="AR33" s="11">
        <v>205</v>
      </c>
      <c r="AS33" s="11">
        <v>273.33000000000004</v>
      </c>
      <c r="AT33">
        <v>0</v>
      </c>
      <c r="AU33" s="11">
        <v>0</v>
      </c>
      <c r="AV33" s="11">
        <v>92</v>
      </c>
      <c r="AW33" s="11">
        <v>61.333333333333329</v>
      </c>
      <c r="AX33" s="11">
        <v>153.32999999999998</v>
      </c>
      <c r="AY33">
        <v>0</v>
      </c>
      <c r="AZ33" s="11">
        <v>0</v>
      </c>
      <c r="BA33" s="11">
        <v>0</v>
      </c>
      <c r="BB33">
        <v>0</v>
      </c>
      <c r="BC33" s="11">
        <v>0</v>
      </c>
      <c r="BD33">
        <v>44.409598000000003</v>
      </c>
      <c r="BE33" s="11">
        <v>669.79</v>
      </c>
      <c r="BF33" t="s">
        <v>81</v>
      </c>
    </row>
    <row r="34" spans="1:58" x14ac:dyDescent="0.25">
      <c r="A34" t="s">
        <v>130</v>
      </c>
      <c r="B34" t="s">
        <v>104</v>
      </c>
      <c r="C34" t="s">
        <v>173</v>
      </c>
      <c r="D34" s="11">
        <v>1212</v>
      </c>
      <c r="E34" s="11">
        <v>778.02</v>
      </c>
      <c r="F34" s="38">
        <v>0</v>
      </c>
      <c r="G34" s="11">
        <v>0</v>
      </c>
      <c r="H34" s="11">
        <v>433.98</v>
      </c>
      <c r="I34" s="38">
        <v>0.35806930693069311</v>
      </c>
      <c r="J34" s="11">
        <v>29.999999999999996</v>
      </c>
      <c r="K34" s="11">
        <v>403.98</v>
      </c>
      <c r="L34" s="38">
        <v>0.33331683168316834</v>
      </c>
      <c r="M34" s="11">
        <v>78.333333333333329</v>
      </c>
      <c r="N34" s="11">
        <v>325.6466666666667</v>
      </c>
      <c r="O34" s="38">
        <v>0.26868536853685371</v>
      </c>
      <c r="P34" s="1">
        <v>130010</v>
      </c>
      <c r="Q34" s="1"/>
      <c r="R34">
        <v>1</v>
      </c>
      <c r="S34" s="31">
        <v>44743.459606481483</v>
      </c>
      <c r="T34" t="s">
        <v>132</v>
      </c>
      <c r="U34" t="s">
        <v>90</v>
      </c>
      <c r="V34">
        <v>2</v>
      </c>
      <c r="W34" t="s">
        <v>97</v>
      </c>
      <c r="X34" t="s">
        <v>114</v>
      </c>
      <c r="Y34" s="33">
        <v>44743</v>
      </c>
      <c r="Z34" s="11">
        <v>606</v>
      </c>
      <c r="AA34" s="11">
        <v>150.69999999999999</v>
      </c>
      <c r="AB34">
        <v>15</v>
      </c>
      <c r="AC34" s="11">
        <v>22.61</v>
      </c>
      <c r="AD34" s="11">
        <v>0</v>
      </c>
      <c r="AE34">
        <v>10</v>
      </c>
      <c r="AF34" s="11">
        <v>0</v>
      </c>
      <c r="AG34" s="11">
        <v>0</v>
      </c>
      <c r="AH34">
        <v>0</v>
      </c>
      <c r="AI34" s="11">
        <v>0</v>
      </c>
      <c r="AJ34" s="11">
        <v>0</v>
      </c>
      <c r="AK34" s="11">
        <v>0</v>
      </c>
      <c r="AL34">
        <v>10</v>
      </c>
      <c r="AM34" s="11">
        <v>0</v>
      </c>
      <c r="AN34" s="11">
        <v>52.320000000000007</v>
      </c>
      <c r="AO34">
        <v>10</v>
      </c>
      <c r="AP34" s="11">
        <v>5.23</v>
      </c>
      <c r="AQ34" s="11">
        <v>24.999999999999996</v>
      </c>
      <c r="AR34" s="11">
        <v>75</v>
      </c>
      <c r="AS34" s="11">
        <v>100</v>
      </c>
      <c r="AT34">
        <v>0</v>
      </c>
      <c r="AU34" s="11">
        <v>0</v>
      </c>
      <c r="AV34" s="11">
        <v>5</v>
      </c>
      <c r="AW34" s="11">
        <v>3.333333333333333</v>
      </c>
      <c r="AX34" s="11">
        <v>8.34</v>
      </c>
      <c r="AY34">
        <v>0</v>
      </c>
      <c r="AZ34" s="11">
        <v>0</v>
      </c>
      <c r="BA34" s="11">
        <v>575</v>
      </c>
      <c r="BB34">
        <v>20</v>
      </c>
      <c r="BC34" s="11">
        <v>115</v>
      </c>
      <c r="BD34">
        <v>17.761368000000001</v>
      </c>
      <c r="BE34" s="11">
        <v>182.8</v>
      </c>
      <c r="BF34" t="s">
        <v>83</v>
      </c>
    </row>
    <row r="35" spans="1:58" x14ac:dyDescent="0.25">
      <c r="A35" t="s">
        <v>130</v>
      </c>
      <c r="B35" t="s">
        <v>105</v>
      </c>
      <c r="C35" t="s">
        <v>173</v>
      </c>
      <c r="D35" s="11">
        <v>320</v>
      </c>
      <c r="E35" s="11">
        <v>106.13</v>
      </c>
      <c r="F35" s="38">
        <v>0</v>
      </c>
      <c r="G35" s="11">
        <v>0</v>
      </c>
      <c r="H35" s="11">
        <v>213.87</v>
      </c>
      <c r="I35" s="38">
        <v>0.66834375000000001</v>
      </c>
      <c r="J35" s="11">
        <v>67.166666666666657</v>
      </c>
      <c r="K35" s="11">
        <v>146.70333333333335</v>
      </c>
      <c r="L35" s="38">
        <v>0.45844791666666673</v>
      </c>
      <c r="M35" s="11">
        <v>95.333333333333329</v>
      </c>
      <c r="N35" s="11">
        <v>51.370000000000019</v>
      </c>
      <c r="O35" s="38">
        <v>0.16053125000000007</v>
      </c>
      <c r="P35" s="1">
        <v>130011</v>
      </c>
      <c r="R35">
        <v>1</v>
      </c>
      <c r="S35" s="31">
        <v>44743.461875000001</v>
      </c>
      <c r="T35" t="s">
        <v>133</v>
      </c>
      <c r="U35" t="s">
        <v>90</v>
      </c>
      <c r="V35">
        <v>1</v>
      </c>
      <c r="W35" t="s">
        <v>97</v>
      </c>
      <c r="X35" t="s">
        <v>114</v>
      </c>
      <c r="Y35" s="33">
        <v>44743</v>
      </c>
      <c r="Z35" s="11">
        <v>320</v>
      </c>
      <c r="AA35" s="11">
        <v>72.959999999999994</v>
      </c>
      <c r="AB35">
        <v>15</v>
      </c>
      <c r="AC35" s="11">
        <v>10.94</v>
      </c>
      <c r="AD35" s="11">
        <v>0</v>
      </c>
      <c r="AE35">
        <v>10</v>
      </c>
      <c r="AF35" s="11">
        <v>0</v>
      </c>
      <c r="AG35" s="11">
        <v>0</v>
      </c>
      <c r="AH35">
        <v>0</v>
      </c>
      <c r="AI35" s="11">
        <v>0</v>
      </c>
      <c r="AJ35" s="11">
        <v>0</v>
      </c>
      <c r="AK35" s="11">
        <v>0</v>
      </c>
      <c r="AL35">
        <v>10</v>
      </c>
      <c r="AM35" s="11">
        <v>0</v>
      </c>
      <c r="AN35" s="11">
        <v>33.17</v>
      </c>
      <c r="AO35">
        <v>10</v>
      </c>
      <c r="AP35" s="11">
        <v>3.31</v>
      </c>
      <c r="AQ35" s="11">
        <v>21.666666666666664</v>
      </c>
      <c r="AR35" s="11">
        <v>65</v>
      </c>
      <c r="AS35" s="11">
        <v>86.66</v>
      </c>
      <c r="AT35">
        <v>0</v>
      </c>
      <c r="AU35" s="11">
        <v>0</v>
      </c>
      <c r="AV35" s="11">
        <v>45.5</v>
      </c>
      <c r="AW35" s="11">
        <v>30.333333333333332</v>
      </c>
      <c r="AX35" s="11">
        <v>75.83</v>
      </c>
      <c r="AY35">
        <v>0</v>
      </c>
      <c r="AZ35" s="11">
        <v>0</v>
      </c>
      <c r="BA35" s="11">
        <v>0</v>
      </c>
      <c r="BB35">
        <v>20</v>
      </c>
      <c r="BC35" s="11">
        <v>0</v>
      </c>
      <c r="BD35">
        <v>13.126170999999999</v>
      </c>
      <c r="BE35" s="11">
        <v>37.130000000000003</v>
      </c>
      <c r="BF35" t="s">
        <v>83</v>
      </c>
    </row>
    <row r="36" spans="1:58" x14ac:dyDescent="0.25">
      <c r="A36" t="s">
        <v>131</v>
      </c>
      <c r="B36" t="s">
        <v>106</v>
      </c>
      <c r="C36" t="s">
        <v>170</v>
      </c>
      <c r="D36" s="11">
        <v>490</v>
      </c>
      <c r="E36" s="11">
        <v>271.18</v>
      </c>
      <c r="F36" s="38">
        <v>0</v>
      </c>
      <c r="G36" s="11">
        <v>0</v>
      </c>
      <c r="H36" s="11">
        <v>218.82</v>
      </c>
      <c r="I36" s="38">
        <v>0.44657142857142856</v>
      </c>
      <c r="J36" s="11">
        <v>0</v>
      </c>
      <c r="K36" s="11">
        <v>218.82</v>
      </c>
      <c r="L36" s="38">
        <v>0.44657142857142856</v>
      </c>
      <c r="M36" s="11">
        <v>0</v>
      </c>
      <c r="N36" s="11">
        <v>218.82</v>
      </c>
      <c r="O36" s="38">
        <v>0.44657142857142856</v>
      </c>
      <c r="P36" s="1">
        <v>130006</v>
      </c>
      <c r="R36">
        <v>0</v>
      </c>
      <c r="S36" s="31">
        <v>44743.523113425923</v>
      </c>
      <c r="T36" t="s">
        <v>129</v>
      </c>
      <c r="U36" t="s">
        <v>92</v>
      </c>
      <c r="V36">
        <v>1</v>
      </c>
      <c r="W36" t="s">
        <v>100</v>
      </c>
      <c r="X36" t="s">
        <v>114</v>
      </c>
      <c r="Y36" s="33">
        <v>44743</v>
      </c>
      <c r="Z36" s="11">
        <v>490</v>
      </c>
      <c r="AA36" s="11">
        <v>0</v>
      </c>
      <c r="AB36">
        <v>10</v>
      </c>
      <c r="AC36" s="11">
        <v>0</v>
      </c>
      <c r="AD36" s="11">
        <v>0</v>
      </c>
      <c r="AE36">
        <v>10</v>
      </c>
      <c r="AF36" s="11">
        <v>0</v>
      </c>
      <c r="AG36" s="11">
        <v>0</v>
      </c>
      <c r="AH36">
        <v>0</v>
      </c>
      <c r="AI36" s="11">
        <v>0</v>
      </c>
      <c r="AJ36" s="11">
        <v>0</v>
      </c>
      <c r="AK36" s="11">
        <v>150</v>
      </c>
      <c r="AL36">
        <v>10</v>
      </c>
      <c r="AM36" s="11">
        <v>15</v>
      </c>
      <c r="AN36" s="11">
        <v>111.18</v>
      </c>
      <c r="AO36">
        <v>10</v>
      </c>
      <c r="AP36" s="11">
        <v>11.12</v>
      </c>
      <c r="AQ36" s="11">
        <v>0</v>
      </c>
      <c r="AR36" s="11">
        <v>0</v>
      </c>
      <c r="AS36" s="11">
        <v>0</v>
      </c>
      <c r="AT36">
        <v>0</v>
      </c>
      <c r="AU36" s="11">
        <v>0</v>
      </c>
      <c r="AV36" s="11">
        <v>0</v>
      </c>
      <c r="AW36" s="11">
        <v>0</v>
      </c>
      <c r="AX36" s="11">
        <v>0</v>
      </c>
      <c r="AY36">
        <v>0</v>
      </c>
      <c r="AZ36" s="11">
        <v>0</v>
      </c>
      <c r="BA36" s="11">
        <v>10</v>
      </c>
      <c r="BB36">
        <v>20</v>
      </c>
      <c r="BC36" s="11">
        <v>2</v>
      </c>
      <c r="BD36">
        <v>63.715336000000001</v>
      </c>
      <c r="BE36" s="11">
        <v>190.7</v>
      </c>
      <c r="BF36" t="s">
        <v>83</v>
      </c>
    </row>
    <row r="37" spans="1:58" x14ac:dyDescent="0.25">
      <c r="A37" t="s">
        <v>132</v>
      </c>
      <c r="B37" t="s">
        <v>107</v>
      </c>
      <c r="C37" t="s">
        <v>172</v>
      </c>
      <c r="D37" s="11">
        <v>1595.02</v>
      </c>
      <c r="E37" s="11">
        <v>765.61</v>
      </c>
      <c r="F37" s="38">
        <v>0</v>
      </c>
      <c r="G37" s="11">
        <v>0</v>
      </c>
      <c r="H37" s="11">
        <v>829.41</v>
      </c>
      <c r="I37" s="38">
        <v>0.51999974921944547</v>
      </c>
      <c r="J37" s="11">
        <v>80</v>
      </c>
      <c r="K37" s="11">
        <v>749.41</v>
      </c>
      <c r="L37" s="38">
        <v>0.46984363832428433</v>
      </c>
      <c r="M37" s="11">
        <v>117.5</v>
      </c>
      <c r="N37" s="11">
        <v>631.91</v>
      </c>
      <c r="O37" s="38">
        <v>0.39617685044701634</v>
      </c>
      <c r="P37" s="1">
        <v>130009</v>
      </c>
      <c r="Q37" s="1"/>
      <c r="R37">
        <v>0</v>
      </c>
      <c r="S37" s="31">
        <v>44743.581087962964</v>
      </c>
      <c r="T37" t="s">
        <v>131</v>
      </c>
      <c r="U37" t="s">
        <v>88</v>
      </c>
      <c r="V37">
        <v>300</v>
      </c>
      <c r="W37" t="s">
        <v>101</v>
      </c>
      <c r="X37" t="s">
        <v>114</v>
      </c>
      <c r="Y37" s="33">
        <v>44743</v>
      </c>
      <c r="Z37" s="11">
        <v>5.3167333333333335</v>
      </c>
      <c r="AA37" s="11">
        <v>507</v>
      </c>
      <c r="AB37">
        <v>10</v>
      </c>
      <c r="AC37" s="11">
        <v>50.7</v>
      </c>
      <c r="AD37" s="11">
        <v>0</v>
      </c>
      <c r="AE37">
        <v>10</v>
      </c>
      <c r="AF37" s="11">
        <v>0</v>
      </c>
      <c r="AG37" s="11">
        <v>0</v>
      </c>
      <c r="AH37">
        <v>0</v>
      </c>
      <c r="AI37" s="11">
        <v>0</v>
      </c>
      <c r="AJ37" s="11">
        <v>0</v>
      </c>
      <c r="AK37" s="11">
        <v>0</v>
      </c>
      <c r="AL37">
        <v>10</v>
      </c>
      <c r="AM37" s="11">
        <v>0</v>
      </c>
      <c r="AN37" s="11">
        <v>188.61</v>
      </c>
      <c r="AO37">
        <v>10</v>
      </c>
      <c r="AP37" s="11">
        <v>18.86</v>
      </c>
      <c r="AQ37" s="11">
        <v>27.5</v>
      </c>
      <c r="AR37" s="11">
        <v>82.5</v>
      </c>
      <c r="AS37" s="11">
        <v>110</v>
      </c>
      <c r="AT37">
        <v>0</v>
      </c>
      <c r="AU37" s="11">
        <v>0</v>
      </c>
      <c r="AV37" s="11">
        <v>52.5</v>
      </c>
      <c r="AW37" s="11">
        <v>35</v>
      </c>
      <c r="AX37" s="11">
        <v>87.5</v>
      </c>
      <c r="AY37">
        <v>0</v>
      </c>
      <c r="AZ37" s="11">
        <v>0</v>
      </c>
      <c r="BA37" s="11">
        <v>70</v>
      </c>
      <c r="BB37">
        <v>20</v>
      </c>
      <c r="BC37" s="11">
        <v>14</v>
      </c>
      <c r="BD37">
        <v>52.389961</v>
      </c>
      <c r="BE37" s="11">
        <v>548.35</v>
      </c>
      <c r="BF37" t="s">
        <v>83</v>
      </c>
    </row>
    <row r="38" spans="1:58" x14ac:dyDescent="0.25">
      <c r="A38" t="s">
        <v>132</v>
      </c>
      <c r="B38" t="s">
        <v>108</v>
      </c>
      <c r="C38" t="s">
        <v>172</v>
      </c>
      <c r="D38" s="11">
        <v>2952.65</v>
      </c>
      <c r="E38" s="11">
        <v>1417.27</v>
      </c>
      <c r="F38" s="38">
        <v>0</v>
      </c>
      <c r="G38" s="11">
        <v>0</v>
      </c>
      <c r="H38" s="11">
        <v>1535.38</v>
      </c>
      <c r="I38" s="38">
        <v>0.52000067735762789</v>
      </c>
      <c r="J38" s="11">
        <v>73.75</v>
      </c>
      <c r="K38" s="11">
        <v>1461.63</v>
      </c>
      <c r="L38" s="38">
        <v>0.49502311482905187</v>
      </c>
      <c r="M38" s="11">
        <v>98.75</v>
      </c>
      <c r="N38" s="11">
        <v>1362.88</v>
      </c>
      <c r="O38" s="38">
        <v>0.46157858195180601</v>
      </c>
      <c r="P38" s="1">
        <v>130011</v>
      </c>
      <c r="R38">
        <v>0</v>
      </c>
      <c r="S38" s="31">
        <v>44743.616400462961</v>
      </c>
      <c r="T38" t="s">
        <v>131</v>
      </c>
      <c r="U38" t="s">
        <v>88</v>
      </c>
      <c r="V38">
        <v>300</v>
      </c>
      <c r="W38" t="s">
        <v>101</v>
      </c>
      <c r="X38" t="s">
        <v>114</v>
      </c>
      <c r="Y38" s="33">
        <v>44743</v>
      </c>
      <c r="Z38" s="11">
        <v>9.8421666666666674</v>
      </c>
      <c r="AA38" s="11">
        <v>1158.05</v>
      </c>
      <c r="AB38">
        <v>10</v>
      </c>
      <c r="AC38" s="11">
        <v>115.81</v>
      </c>
      <c r="AD38" s="11">
        <v>0</v>
      </c>
      <c r="AE38">
        <v>10</v>
      </c>
      <c r="AF38" s="11">
        <v>0</v>
      </c>
      <c r="AG38" s="11">
        <v>0</v>
      </c>
      <c r="AH38">
        <v>0</v>
      </c>
      <c r="AI38" s="11">
        <v>0</v>
      </c>
      <c r="AJ38" s="11">
        <v>0</v>
      </c>
      <c r="AK38" s="11">
        <v>0</v>
      </c>
      <c r="AL38">
        <v>10</v>
      </c>
      <c r="AM38" s="11">
        <v>0</v>
      </c>
      <c r="AN38" s="11">
        <v>189.22000000000003</v>
      </c>
      <c r="AO38">
        <v>10</v>
      </c>
      <c r="AP38" s="11">
        <v>18.93</v>
      </c>
      <c r="AQ38" s="11">
        <v>21.25</v>
      </c>
      <c r="AR38" s="11">
        <v>63.750000000000007</v>
      </c>
      <c r="AS38" s="11">
        <v>85</v>
      </c>
      <c r="AT38">
        <v>0</v>
      </c>
      <c r="AU38" s="11">
        <v>0</v>
      </c>
      <c r="AV38" s="11">
        <v>52.5</v>
      </c>
      <c r="AW38" s="11">
        <v>35</v>
      </c>
      <c r="AX38" s="11">
        <v>87.5</v>
      </c>
      <c r="AY38">
        <v>0</v>
      </c>
      <c r="AZ38" s="11">
        <v>0</v>
      </c>
      <c r="BA38" s="11">
        <v>70</v>
      </c>
      <c r="BB38">
        <v>20</v>
      </c>
      <c r="BC38" s="11">
        <v>14</v>
      </c>
      <c r="BD38">
        <v>69.837964999999997</v>
      </c>
      <c r="BE38" s="11">
        <v>1214.1400000000001</v>
      </c>
      <c r="BF38" t="s">
        <v>83</v>
      </c>
    </row>
    <row r="39" spans="1:58" x14ac:dyDescent="0.25">
      <c r="A39" t="s">
        <v>132</v>
      </c>
      <c r="B39" t="s">
        <v>109</v>
      </c>
      <c r="C39" t="s">
        <v>172</v>
      </c>
      <c r="D39" s="11">
        <v>0</v>
      </c>
      <c r="E39" s="11">
        <v>0</v>
      </c>
      <c r="F39" s="38">
        <v>0</v>
      </c>
      <c r="G39" s="11">
        <v>0</v>
      </c>
      <c r="H39" s="11">
        <v>0</v>
      </c>
      <c r="I39" s="38">
        <v>0</v>
      </c>
      <c r="J39" s="11">
        <v>0</v>
      </c>
      <c r="K39" s="11">
        <v>0</v>
      </c>
      <c r="L39" s="38">
        <v>0</v>
      </c>
      <c r="M39" s="11">
        <v>0</v>
      </c>
      <c r="N39" s="11">
        <v>0</v>
      </c>
      <c r="O39" s="38">
        <v>0</v>
      </c>
      <c r="P39" s="1">
        <v>130013</v>
      </c>
      <c r="Q39" s="1"/>
      <c r="R39">
        <v>0</v>
      </c>
      <c r="S39" s="31">
        <v>44743.631030092591</v>
      </c>
      <c r="T39" t="s">
        <v>131</v>
      </c>
      <c r="U39" t="s">
        <v>94</v>
      </c>
      <c r="V39">
        <v>300</v>
      </c>
      <c r="W39" t="s">
        <v>101</v>
      </c>
      <c r="X39" t="s">
        <v>114</v>
      </c>
      <c r="Y39" s="33">
        <v>44743</v>
      </c>
      <c r="Z39" s="11">
        <v>0</v>
      </c>
      <c r="AA39" s="11">
        <v>0</v>
      </c>
      <c r="AB39">
        <v>10</v>
      </c>
      <c r="AC39" s="11">
        <v>0</v>
      </c>
      <c r="AD39" s="11">
        <v>0</v>
      </c>
      <c r="AE39">
        <v>10</v>
      </c>
      <c r="AF39" s="11">
        <v>0</v>
      </c>
      <c r="AG39" s="11">
        <v>0</v>
      </c>
      <c r="AH39">
        <v>0</v>
      </c>
      <c r="AI39" s="11">
        <v>0</v>
      </c>
      <c r="AJ39" s="11">
        <v>0</v>
      </c>
      <c r="AK39" s="11">
        <v>0</v>
      </c>
      <c r="AL39">
        <v>10</v>
      </c>
      <c r="AM39" s="11">
        <v>0</v>
      </c>
      <c r="AN39" s="11">
        <v>0</v>
      </c>
      <c r="AO39">
        <v>10</v>
      </c>
      <c r="AP39" s="11">
        <v>0</v>
      </c>
      <c r="AQ39" s="11">
        <v>0</v>
      </c>
      <c r="AR39" s="11">
        <v>0</v>
      </c>
      <c r="AS39" s="11">
        <v>0</v>
      </c>
      <c r="AT39">
        <v>0</v>
      </c>
      <c r="AU39" s="11">
        <v>0</v>
      </c>
      <c r="AV39" s="11">
        <v>0</v>
      </c>
      <c r="AW39" s="11">
        <v>0</v>
      </c>
      <c r="AX39" s="11">
        <v>0</v>
      </c>
      <c r="AY39">
        <v>0</v>
      </c>
      <c r="AZ39" s="11">
        <v>0</v>
      </c>
      <c r="BA39" s="11">
        <v>0</v>
      </c>
      <c r="BB39">
        <v>20</v>
      </c>
      <c r="BC39" s="11">
        <v>0</v>
      </c>
      <c r="BD39">
        <v>46.384825999999997</v>
      </c>
      <c r="BE39" s="11">
        <v>0</v>
      </c>
      <c r="BF39" t="s">
        <v>83</v>
      </c>
    </row>
    <row r="40" spans="1:58" x14ac:dyDescent="0.25">
      <c r="A40" t="s">
        <v>132</v>
      </c>
      <c r="B40" t="s">
        <v>110</v>
      </c>
      <c r="C40" t="s">
        <v>172</v>
      </c>
      <c r="D40" s="11">
        <v>2157.65</v>
      </c>
      <c r="E40" s="11">
        <v>1035.67</v>
      </c>
      <c r="F40" s="38">
        <v>0</v>
      </c>
      <c r="G40" s="11">
        <v>0</v>
      </c>
      <c r="H40" s="11">
        <v>1121.98</v>
      </c>
      <c r="I40" s="38">
        <v>0.52000092693439626</v>
      </c>
      <c r="J40" s="11">
        <v>73.75</v>
      </c>
      <c r="K40" s="11">
        <v>1048.23</v>
      </c>
      <c r="L40" s="38">
        <v>0.48582022107385348</v>
      </c>
      <c r="M40" s="11">
        <v>98.75</v>
      </c>
      <c r="N40" s="11">
        <v>949.48</v>
      </c>
      <c r="O40" s="38">
        <v>0.44005283526058442</v>
      </c>
      <c r="P40" s="1">
        <v>130014</v>
      </c>
      <c r="Q40" s="1"/>
      <c r="R40">
        <v>0</v>
      </c>
      <c r="S40" s="31">
        <v>44743.645405092589</v>
      </c>
      <c r="T40" t="s">
        <v>131</v>
      </c>
      <c r="U40" t="s">
        <v>88</v>
      </c>
      <c r="V40">
        <v>300</v>
      </c>
      <c r="W40" t="s">
        <v>101</v>
      </c>
      <c r="X40" t="s">
        <v>114</v>
      </c>
      <c r="Y40" s="33">
        <v>44743</v>
      </c>
      <c r="Z40" s="11">
        <v>7.192166666666667</v>
      </c>
      <c r="AA40" s="11">
        <v>776.45</v>
      </c>
      <c r="AB40">
        <v>10</v>
      </c>
      <c r="AC40" s="11">
        <v>77.650000000000006</v>
      </c>
      <c r="AD40" s="11">
        <v>0</v>
      </c>
      <c r="AE40">
        <v>10</v>
      </c>
      <c r="AF40" s="11">
        <v>0</v>
      </c>
      <c r="AG40" s="11">
        <v>0</v>
      </c>
      <c r="AH40">
        <v>0</v>
      </c>
      <c r="AI40" s="11">
        <v>0</v>
      </c>
      <c r="AJ40" s="11">
        <v>0</v>
      </c>
      <c r="AK40" s="11">
        <v>0</v>
      </c>
      <c r="AL40">
        <v>10</v>
      </c>
      <c r="AM40" s="11">
        <v>0</v>
      </c>
      <c r="AN40" s="11">
        <v>189.22000000000003</v>
      </c>
      <c r="AO40">
        <v>10</v>
      </c>
      <c r="AP40" s="11">
        <v>18.93</v>
      </c>
      <c r="AQ40" s="11">
        <v>21.25</v>
      </c>
      <c r="AR40" s="11">
        <v>63.750000000000007</v>
      </c>
      <c r="AS40" s="11">
        <v>85</v>
      </c>
      <c r="AT40">
        <v>0</v>
      </c>
      <c r="AU40" s="11">
        <v>0</v>
      </c>
      <c r="AV40" s="11">
        <v>52.5</v>
      </c>
      <c r="AW40" s="11">
        <v>35</v>
      </c>
      <c r="AX40" s="11">
        <v>87.5</v>
      </c>
      <c r="AY40">
        <v>0</v>
      </c>
      <c r="AZ40" s="11">
        <v>0</v>
      </c>
      <c r="BA40" s="11">
        <v>70</v>
      </c>
      <c r="BB40">
        <v>20</v>
      </c>
      <c r="BC40" s="11">
        <v>14</v>
      </c>
      <c r="BD40">
        <v>63.61327</v>
      </c>
      <c r="BE40" s="11">
        <v>838.9</v>
      </c>
      <c r="BF40" t="s">
        <v>83</v>
      </c>
    </row>
    <row r="41" spans="1:58" x14ac:dyDescent="0.25">
      <c r="A41" t="s">
        <v>133</v>
      </c>
      <c r="B41" t="s">
        <v>111</v>
      </c>
      <c r="C41" t="s">
        <v>172</v>
      </c>
      <c r="D41" s="11">
        <v>837.86</v>
      </c>
      <c r="E41" s="11">
        <v>180.3</v>
      </c>
      <c r="F41" s="38">
        <v>0</v>
      </c>
      <c r="G41" s="11">
        <v>0</v>
      </c>
      <c r="H41" s="11">
        <v>657.56</v>
      </c>
      <c r="I41" s="38">
        <v>0.78480891795765395</v>
      </c>
      <c r="J41" s="11">
        <v>88.166666666666657</v>
      </c>
      <c r="K41" s="11">
        <v>569.39333333333332</v>
      </c>
      <c r="L41" s="38">
        <v>0.67958051862284075</v>
      </c>
      <c r="M41" s="11">
        <v>401.83333333333331</v>
      </c>
      <c r="N41" s="11">
        <v>167.56</v>
      </c>
      <c r="O41" s="38">
        <v>0.19998567779820017</v>
      </c>
      <c r="P41" s="1">
        <v>130007</v>
      </c>
      <c r="Q41" s="1"/>
      <c r="R41">
        <v>0</v>
      </c>
      <c r="S41" s="31">
        <v>44743.540636574071</v>
      </c>
      <c r="T41" t="s">
        <v>131</v>
      </c>
      <c r="U41" t="s">
        <v>84</v>
      </c>
      <c r="V41">
        <v>14</v>
      </c>
      <c r="W41" t="s">
        <v>101</v>
      </c>
      <c r="X41" t="s">
        <v>114</v>
      </c>
      <c r="Y41" s="33">
        <v>44743</v>
      </c>
      <c r="Z41" s="11">
        <v>59.847142857142856</v>
      </c>
      <c r="AA41" s="11">
        <v>113.24</v>
      </c>
      <c r="AB41">
        <v>15</v>
      </c>
      <c r="AC41" s="11">
        <v>16.989999999999998</v>
      </c>
      <c r="AD41" s="11">
        <v>0</v>
      </c>
      <c r="AE41">
        <v>10</v>
      </c>
      <c r="AF41" s="11">
        <v>0</v>
      </c>
      <c r="AG41" s="11">
        <v>0</v>
      </c>
      <c r="AH41">
        <v>0</v>
      </c>
      <c r="AI41" s="11">
        <v>0</v>
      </c>
      <c r="AJ41" s="11">
        <v>0</v>
      </c>
      <c r="AK41" s="11">
        <v>0</v>
      </c>
      <c r="AL41">
        <v>10</v>
      </c>
      <c r="AM41" s="11">
        <v>0</v>
      </c>
      <c r="AN41" s="11">
        <v>54.560000000000009</v>
      </c>
      <c r="AO41">
        <v>10</v>
      </c>
      <c r="AP41" s="11">
        <v>5.46</v>
      </c>
      <c r="AQ41" s="11">
        <v>79.166666666666657</v>
      </c>
      <c r="AR41" s="11">
        <v>395.83333333333331</v>
      </c>
      <c r="AS41" s="11">
        <v>475</v>
      </c>
      <c r="AT41">
        <v>0</v>
      </c>
      <c r="AU41" s="11">
        <v>0</v>
      </c>
      <c r="AV41" s="11">
        <v>9</v>
      </c>
      <c r="AW41" s="11">
        <v>6</v>
      </c>
      <c r="AX41" s="11">
        <v>14.99</v>
      </c>
      <c r="AY41">
        <v>0</v>
      </c>
      <c r="AZ41" s="11">
        <v>0</v>
      </c>
      <c r="BA41" s="11">
        <v>12.5</v>
      </c>
      <c r="BB41">
        <v>20</v>
      </c>
      <c r="BC41" s="11">
        <v>2.5</v>
      </c>
      <c r="BD41">
        <v>20.513779</v>
      </c>
      <c r="BE41" s="11">
        <v>142.62</v>
      </c>
      <c r="BF41" t="s">
        <v>83</v>
      </c>
    </row>
    <row r="42" spans="1:58" x14ac:dyDescent="0.25">
      <c r="A42" t="s">
        <v>133</v>
      </c>
      <c r="B42" t="s">
        <v>112</v>
      </c>
      <c r="C42" t="s">
        <v>172</v>
      </c>
      <c r="D42" s="11">
        <v>3436.36</v>
      </c>
      <c r="E42" s="11">
        <v>1890</v>
      </c>
      <c r="F42" s="38">
        <v>0</v>
      </c>
      <c r="G42" s="11">
        <v>0</v>
      </c>
      <c r="H42" s="11">
        <v>1546.3600000000001</v>
      </c>
      <c r="I42" s="38">
        <v>0.44999941798880211</v>
      </c>
      <c r="J42" s="11">
        <v>0</v>
      </c>
      <c r="K42" s="11">
        <v>1546.3600000000001</v>
      </c>
      <c r="L42" s="38">
        <v>0.44999941798880211</v>
      </c>
      <c r="M42" s="11">
        <v>0</v>
      </c>
      <c r="N42" s="11">
        <v>1546.3600000000001</v>
      </c>
      <c r="O42" s="38">
        <v>0.44999941798880211</v>
      </c>
      <c r="P42" s="1">
        <v>130012</v>
      </c>
      <c r="Q42" s="1"/>
      <c r="R42">
        <v>0</v>
      </c>
      <c r="S42" s="31">
        <v>44743.618472222224</v>
      </c>
      <c r="T42" t="s">
        <v>131</v>
      </c>
      <c r="U42" t="s">
        <v>94</v>
      </c>
      <c r="V42">
        <v>1</v>
      </c>
      <c r="W42" t="s">
        <v>101</v>
      </c>
      <c r="X42" t="s">
        <v>114</v>
      </c>
      <c r="Y42" s="33">
        <v>44743</v>
      </c>
      <c r="Z42" s="11">
        <v>3436.36</v>
      </c>
      <c r="AA42" s="11">
        <v>0</v>
      </c>
      <c r="AB42">
        <v>15</v>
      </c>
      <c r="AC42" s="11">
        <v>0</v>
      </c>
      <c r="AD42" s="11">
        <v>0</v>
      </c>
      <c r="AE42">
        <v>10</v>
      </c>
      <c r="AF42" s="11">
        <v>0</v>
      </c>
      <c r="AG42" s="11">
        <v>0</v>
      </c>
      <c r="AH42">
        <v>0</v>
      </c>
      <c r="AI42" s="11">
        <v>0</v>
      </c>
      <c r="AJ42" s="11">
        <v>0</v>
      </c>
      <c r="AK42" s="11">
        <v>1890</v>
      </c>
      <c r="AL42">
        <v>10</v>
      </c>
      <c r="AM42" s="11">
        <v>189</v>
      </c>
      <c r="AN42" s="11">
        <v>0</v>
      </c>
      <c r="AO42">
        <v>10</v>
      </c>
      <c r="AP42" s="11">
        <v>0</v>
      </c>
      <c r="AQ42" s="11">
        <v>0</v>
      </c>
      <c r="AR42" s="11">
        <v>0</v>
      </c>
      <c r="AS42" s="11">
        <v>0</v>
      </c>
      <c r="AT42">
        <v>0</v>
      </c>
      <c r="AU42" s="11">
        <v>0</v>
      </c>
      <c r="AV42" s="11">
        <v>0</v>
      </c>
      <c r="AW42" s="11">
        <v>0</v>
      </c>
      <c r="AX42" s="11">
        <v>0</v>
      </c>
      <c r="AY42">
        <v>0</v>
      </c>
      <c r="AZ42" s="11">
        <v>0</v>
      </c>
      <c r="BA42" s="11">
        <v>0</v>
      </c>
      <c r="BB42">
        <v>20</v>
      </c>
      <c r="BC42" s="11">
        <v>0</v>
      </c>
      <c r="BD42">
        <v>65.289080999999996</v>
      </c>
      <c r="BE42" s="11">
        <v>1357.36</v>
      </c>
      <c r="BF42" t="s">
        <v>83</v>
      </c>
    </row>
    <row r="43" spans="1:58" x14ac:dyDescent="0.25">
      <c r="A43" t="s">
        <v>134</v>
      </c>
      <c r="B43" t="s">
        <v>113</v>
      </c>
      <c r="C43" t="s">
        <v>172</v>
      </c>
      <c r="D43" s="11">
        <v>2340.6</v>
      </c>
      <c r="E43" s="11">
        <v>635.31000000000006</v>
      </c>
      <c r="F43" s="38">
        <v>0</v>
      </c>
      <c r="G43" s="11">
        <v>0</v>
      </c>
      <c r="H43" s="11">
        <v>1705.29</v>
      </c>
      <c r="I43" s="38">
        <v>0.72856959753909256</v>
      </c>
      <c r="J43" s="11">
        <v>276.25</v>
      </c>
      <c r="K43" s="11">
        <v>1429.04</v>
      </c>
      <c r="L43" s="38">
        <v>0.61054430487909084</v>
      </c>
      <c r="M43" s="11">
        <v>682.5</v>
      </c>
      <c r="N43" s="11">
        <v>746.54</v>
      </c>
      <c r="O43" s="38">
        <v>0.31895240536614544</v>
      </c>
      <c r="P43" s="1">
        <v>129983</v>
      </c>
      <c r="Q43" s="1">
        <v>351828</v>
      </c>
      <c r="R43">
        <v>0</v>
      </c>
      <c r="S43" s="31">
        <v>44743.424432870372</v>
      </c>
      <c r="T43" t="s">
        <v>136</v>
      </c>
      <c r="U43" t="s">
        <v>86</v>
      </c>
      <c r="V43">
        <v>20</v>
      </c>
      <c r="W43" t="s">
        <v>101</v>
      </c>
      <c r="X43" t="s">
        <v>114</v>
      </c>
      <c r="Y43" s="33">
        <v>44750</v>
      </c>
      <c r="Z43" s="11">
        <v>117.03</v>
      </c>
      <c r="AA43" s="11">
        <v>319.93</v>
      </c>
      <c r="AB43">
        <v>15</v>
      </c>
      <c r="AC43" s="11">
        <v>47.99</v>
      </c>
      <c r="AD43" s="11">
        <v>0</v>
      </c>
      <c r="AE43">
        <v>10</v>
      </c>
      <c r="AF43" s="11">
        <v>0</v>
      </c>
      <c r="AG43" s="11">
        <v>0</v>
      </c>
      <c r="AH43">
        <v>0</v>
      </c>
      <c r="AI43" s="11">
        <v>0</v>
      </c>
      <c r="AJ43" s="11">
        <v>0</v>
      </c>
      <c r="AK43" s="11">
        <v>0</v>
      </c>
      <c r="AL43">
        <v>10</v>
      </c>
      <c r="AM43" s="11">
        <v>0</v>
      </c>
      <c r="AN43" s="11">
        <v>155.38000000000002</v>
      </c>
      <c r="AO43">
        <v>10</v>
      </c>
      <c r="AP43" s="11">
        <v>25.43</v>
      </c>
      <c r="AQ43" s="11">
        <v>115</v>
      </c>
      <c r="AR43" s="11">
        <v>575</v>
      </c>
      <c r="AS43" s="11">
        <v>690</v>
      </c>
      <c r="AT43">
        <v>0</v>
      </c>
      <c r="AU43" s="11">
        <v>0</v>
      </c>
      <c r="AV43" s="11">
        <v>161.25</v>
      </c>
      <c r="AW43" s="11">
        <v>107.5</v>
      </c>
      <c r="AX43" s="11">
        <v>268.76000000000005</v>
      </c>
      <c r="AY43">
        <v>0</v>
      </c>
      <c r="AZ43" s="11">
        <v>0</v>
      </c>
      <c r="BA43" s="11">
        <v>160</v>
      </c>
      <c r="BB43">
        <v>20</v>
      </c>
      <c r="BC43" s="11">
        <v>32</v>
      </c>
      <c r="BD43">
        <v>37.723669999999998</v>
      </c>
      <c r="BE43" s="11">
        <v>641.11</v>
      </c>
      <c r="BF43" t="s">
        <v>81</v>
      </c>
    </row>
    <row r="44" spans="1:58" x14ac:dyDescent="0.25">
      <c r="A44" t="s">
        <v>134</v>
      </c>
      <c r="B44" t="s">
        <v>114</v>
      </c>
      <c r="C44" t="s">
        <v>172</v>
      </c>
      <c r="D44" s="11">
        <v>1962.75</v>
      </c>
      <c r="E44" s="11">
        <v>895.68</v>
      </c>
      <c r="F44" s="38">
        <v>0</v>
      </c>
      <c r="G44" s="11">
        <v>0</v>
      </c>
      <c r="H44" s="11">
        <v>1067.0700000000002</v>
      </c>
      <c r="I44" s="38">
        <v>0.54366068016813152</v>
      </c>
      <c r="J44" s="11">
        <v>183.83333333333334</v>
      </c>
      <c r="K44" s="11">
        <v>883.23666666666679</v>
      </c>
      <c r="L44" s="38">
        <v>0.44999957542563584</v>
      </c>
      <c r="M44" s="11">
        <v>550.33333333333337</v>
      </c>
      <c r="N44" s="11">
        <v>332.90333333333342</v>
      </c>
      <c r="O44" s="38">
        <v>0.16961066530802874</v>
      </c>
      <c r="P44" s="1">
        <v>129987</v>
      </c>
      <c r="R44">
        <v>0</v>
      </c>
      <c r="S44" s="31">
        <v>44743.437326388892</v>
      </c>
      <c r="T44" t="s">
        <v>136</v>
      </c>
      <c r="U44" t="s">
        <v>86</v>
      </c>
      <c r="V44">
        <v>1</v>
      </c>
      <c r="W44" t="s">
        <v>101</v>
      </c>
      <c r="X44" t="s">
        <v>114</v>
      </c>
      <c r="Y44" s="33">
        <v>44743</v>
      </c>
      <c r="Z44" s="11">
        <v>1962.75</v>
      </c>
      <c r="AA44" s="11">
        <v>666.66</v>
      </c>
      <c r="AB44">
        <v>15</v>
      </c>
      <c r="AC44" s="11">
        <v>99.99</v>
      </c>
      <c r="AD44" s="11">
        <v>0</v>
      </c>
      <c r="AE44">
        <v>10</v>
      </c>
      <c r="AF44" s="11">
        <v>0</v>
      </c>
      <c r="AG44" s="11">
        <v>0</v>
      </c>
      <c r="AH44">
        <v>0</v>
      </c>
      <c r="AI44" s="11">
        <v>0</v>
      </c>
      <c r="AJ44" s="11">
        <v>0</v>
      </c>
      <c r="AK44" s="11">
        <v>0</v>
      </c>
      <c r="AL44">
        <v>10</v>
      </c>
      <c r="AM44" s="11">
        <v>0</v>
      </c>
      <c r="AN44" s="11">
        <v>229.01999999999998</v>
      </c>
      <c r="AO44">
        <v>10</v>
      </c>
      <c r="AP44" s="11">
        <v>22.88</v>
      </c>
      <c r="AQ44" s="11">
        <v>183.33333333333334</v>
      </c>
      <c r="AR44" s="11">
        <v>550</v>
      </c>
      <c r="AS44" s="11">
        <v>733.33</v>
      </c>
      <c r="AT44">
        <v>0</v>
      </c>
      <c r="AU44" s="11">
        <v>0</v>
      </c>
      <c r="AV44" s="11">
        <v>0.5</v>
      </c>
      <c r="AW44" s="11">
        <v>0.33333333333333331</v>
      </c>
      <c r="AX44" s="11">
        <v>0.83</v>
      </c>
      <c r="AY44">
        <v>0</v>
      </c>
      <c r="AZ44" s="11">
        <v>0</v>
      </c>
      <c r="BA44" s="11">
        <v>0</v>
      </c>
      <c r="BB44">
        <v>20</v>
      </c>
      <c r="BC44" s="11">
        <v>0</v>
      </c>
      <c r="BD44">
        <v>11.983727999999999</v>
      </c>
      <c r="BE44" s="11">
        <v>210.04</v>
      </c>
      <c r="BF44" t="s">
        <v>83</v>
      </c>
    </row>
    <row r="45" spans="1:58" x14ac:dyDescent="0.25">
      <c r="A45" t="s">
        <v>134</v>
      </c>
      <c r="B45" t="s">
        <v>115</v>
      </c>
      <c r="C45" t="s">
        <v>172</v>
      </c>
      <c r="D45" s="11">
        <v>5078.79</v>
      </c>
      <c r="E45" s="11">
        <v>2437.8200000000002</v>
      </c>
      <c r="F45" s="38">
        <v>0</v>
      </c>
      <c r="G45" s="11">
        <v>0</v>
      </c>
      <c r="H45" s="11">
        <v>2640.97</v>
      </c>
      <c r="I45" s="38">
        <v>0.51999984248216602</v>
      </c>
      <c r="J45" s="11">
        <v>183.83333333333334</v>
      </c>
      <c r="K45" s="11">
        <v>2457.1366666666663</v>
      </c>
      <c r="L45" s="38">
        <v>0.48380355688395588</v>
      </c>
      <c r="M45" s="11">
        <v>550.33333333333337</v>
      </c>
      <c r="N45" s="11">
        <v>1906.8033333333328</v>
      </c>
      <c r="O45" s="38">
        <v>0.37544441359720188</v>
      </c>
      <c r="P45" s="1">
        <v>129998</v>
      </c>
      <c r="Q45" s="1"/>
      <c r="R45">
        <v>0</v>
      </c>
      <c r="S45" s="31">
        <v>44743.478425925925</v>
      </c>
      <c r="T45" t="s">
        <v>136</v>
      </c>
      <c r="U45" t="s">
        <v>86</v>
      </c>
      <c r="V45">
        <v>1</v>
      </c>
      <c r="W45" t="s">
        <v>101</v>
      </c>
      <c r="X45" t="s">
        <v>114</v>
      </c>
      <c r="Y45" s="33">
        <v>44743</v>
      </c>
      <c r="Z45" s="11">
        <v>5078.79</v>
      </c>
      <c r="AA45" s="11">
        <v>2208.8000000000002</v>
      </c>
      <c r="AB45">
        <v>15</v>
      </c>
      <c r="AC45" s="11">
        <v>331.32</v>
      </c>
      <c r="AD45" s="11">
        <v>0</v>
      </c>
      <c r="AE45">
        <v>10</v>
      </c>
      <c r="AF45" s="11">
        <v>0</v>
      </c>
      <c r="AG45" s="11">
        <v>0</v>
      </c>
      <c r="AH45">
        <v>0</v>
      </c>
      <c r="AI45" s="11">
        <v>0</v>
      </c>
      <c r="AJ45" s="11">
        <v>0</v>
      </c>
      <c r="AK45" s="11">
        <v>0</v>
      </c>
      <c r="AL45">
        <v>10</v>
      </c>
      <c r="AM45" s="11">
        <v>0</v>
      </c>
      <c r="AN45" s="11">
        <v>229.01999999999998</v>
      </c>
      <c r="AO45">
        <v>10</v>
      </c>
      <c r="AP45" s="11">
        <v>22.88</v>
      </c>
      <c r="AQ45" s="11">
        <v>183.33333333333334</v>
      </c>
      <c r="AR45" s="11">
        <v>550</v>
      </c>
      <c r="AS45" s="11">
        <v>733.33</v>
      </c>
      <c r="AT45">
        <v>0</v>
      </c>
      <c r="AU45" s="11">
        <v>0</v>
      </c>
      <c r="AV45" s="11">
        <v>0.5</v>
      </c>
      <c r="AW45" s="11">
        <v>0.33333333333333331</v>
      </c>
      <c r="AX45" s="11">
        <v>0.83</v>
      </c>
      <c r="AY45">
        <v>0</v>
      </c>
      <c r="AZ45" s="11">
        <v>0</v>
      </c>
      <c r="BA45" s="11">
        <v>0</v>
      </c>
      <c r="BB45">
        <v>20</v>
      </c>
      <c r="BC45" s="11">
        <v>0</v>
      </c>
      <c r="BD45">
        <v>44.030934000000002</v>
      </c>
      <c r="BE45" s="11">
        <v>1552.61</v>
      </c>
      <c r="BF45" t="s">
        <v>83</v>
      </c>
    </row>
    <row r="46" spans="1:58" x14ac:dyDescent="0.25">
      <c r="A46" t="s">
        <v>134</v>
      </c>
      <c r="B46" t="s">
        <v>116</v>
      </c>
      <c r="C46" t="s">
        <v>172</v>
      </c>
      <c r="D46" s="11">
        <v>3268.08</v>
      </c>
      <c r="E46" s="11">
        <v>1568.68</v>
      </c>
      <c r="F46" s="38">
        <v>0</v>
      </c>
      <c r="G46" s="11">
        <v>0</v>
      </c>
      <c r="H46" s="11">
        <v>1699.3999999999999</v>
      </c>
      <c r="I46" s="38">
        <v>0.51999951041590164</v>
      </c>
      <c r="J46" s="11">
        <v>134.75</v>
      </c>
      <c r="K46" s="11">
        <v>1564.6499999999999</v>
      </c>
      <c r="L46" s="38">
        <v>0.47876734963648376</v>
      </c>
      <c r="M46" s="11">
        <v>294</v>
      </c>
      <c r="N46" s="11">
        <v>1270.6499999999999</v>
      </c>
      <c r="O46" s="38">
        <v>0.3888062715722993</v>
      </c>
      <c r="P46" s="1">
        <v>130000</v>
      </c>
      <c r="R46">
        <v>0</v>
      </c>
      <c r="S46" s="31">
        <v>44743.49145833333</v>
      </c>
      <c r="T46" t="s">
        <v>136</v>
      </c>
      <c r="U46" t="s">
        <v>84</v>
      </c>
      <c r="V46">
        <v>177</v>
      </c>
      <c r="W46" t="s">
        <v>101</v>
      </c>
      <c r="X46" t="s">
        <v>114</v>
      </c>
      <c r="Y46" s="33">
        <v>44743</v>
      </c>
      <c r="Z46" s="11">
        <v>18.463728813559321</v>
      </c>
      <c r="AA46" s="11">
        <v>1242.99</v>
      </c>
      <c r="AB46">
        <v>15</v>
      </c>
      <c r="AC46" s="11">
        <v>186.45</v>
      </c>
      <c r="AD46" s="11">
        <v>0</v>
      </c>
      <c r="AE46">
        <v>10</v>
      </c>
      <c r="AF46" s="11">
        <v>0</v>
      </c>
      <c r="AG46" s="11">
        <v>0</v>
      </c>
      <c r="AH46">
        <v>0</v>
      </c>
      <c r="AI46" s="11">
        <v>0</v>
      </c>
      <c r="AJ46" s="11">
        <v>0</v>
      </c>
      <c r="AK46" s="11">
        <v>0</v>
      </c>
      <c r="AL46">
        <v>10</v>
      </c>
      <c r="AM46" s="11">
        <v>0</v>
      </c>
      <c r="AN46" s="11">
        <v>325.69</v>
      </c>
      <c r="AO46">
        <v>10</v>
      </c>
      <c r="AP46" s="11">
        <v>32.57</v>
      </c>
      <c r="AQ46" s="11">
        <v>87.5</v>
      </c>
      <c r="AR46" s="11">
        <v>262.5</v>
      </c>
      <c r="AS46" s="11">
        <v>350</v>
      </c>
      <c r="AT46">
        <v>0</v>
      </c>
      <c r="AU46" s="11">
        <v>0</v>
      </c>
      <c r="AV46" s="11">
        <v>47.25</v>
      </c>
      <c r="AW46" s="11">
        <v>31.5</v>
      </c>
      <c r="AX46" s="11">
        <v>78.75</v>
      </c>
      <c r="AY46">
        <v>0</v>
      </c>
      <c r="AZ46" s="11">
        <v>0</v>
      </c>
      <c r="BA46" s="11">
        <v>0</v>
      </c>
      <c r="BB46">
        <v>20</v>
      </c>
      <c r="BC46" s="11">
        <v>0</v>
      </c>
      <c r="BD46">
        <v>47.446593</v>
      </c>
      <c r="BE46" s="11">
        <v>1051.6300000000001</v>
      </c>
      <c r="BF46" t="s">
        <v>83</v>
      </c>
    </row>
    <row r="47" spans="1:58" x14ac:dyDescent="0.25">
      <c r="A47" t="s">
        <v>135</v>
      </c>
      <c r="B47" t="s">
        <v>117</v>
      </c>
      <c r="C47" t="s">
        <v>168</v>
      </c>
      <c r="D47" s="11">
        <v>2370.6999999999998</v>
      </c>
      <c r="E47" s="11">
        <v>447.38</v>
      </c>
      <c r="F47" s="38">
        <v>0</v>
      </c>
      <c r="G47" s="11">
        <v>0</v>
      </c>
      <c r="H47" s="11">
        <v>1923.3199999999997</v>
      </c>
      <c r="I47" s="38">
        <v>0.81128780528957689</v>
      </c>
      <c r="J47" s="11">
        <v>433.16666666666663</v>
      </c>
      <c r="K47" s="11">
        <v>1490.1533333333332</v>
      </c>
      <c r="L47" s="38">
        <v>0.62857102684157984</v>
      </c>
      <c r="M47" s="11">
        <v>483.91666666666669</v>
      </c>
      <c r="N47" s="11">
        <v>1006.2366666666665</v>
      </c>
      <c r="O47" s="38">
        <v>0.42444706907945606</v>
      </c>
      <c r="P47" s="1">
        <v>129997</v>
      </c>
      <c r="Q47" s="1">
        <v>352131</v>
      </c>
      <c r="R47">
        <v>0</v>
      </c>
      <c r="S47" s="31">
        <v>44743.473067129627</v>
      </c>
      <c r="T47" t="s">
        <v>139</v>
      </c>
      <c r="U47" t="s">
        <v>91</v>
      </c>
      <c r="V47">
        <v>526</v>
      </c>
      <c r="W47" t="s">
        <v>98</v>
      </c>
      <c r="X47" t="s">
        <v>113</v>
      </c>
      <c r="Y47" s="33">
        <v>44754</v>
      </c>
      <c r="Z47" s="11">
        <v>4.5070342205323186</v>
      </c>
      <c r="AA47" s="11">
        <v>290.76</v>
      </c>
      <c r="AB47">
        <v>0</v>
      </c>
      <c r="AC47" s="11">
        <v>0</v>
      </c>
      <c r="AD47" s="11">
        <v>0</v>
      </c>
      <c r="AE47">
        <v>0</v>
      </c>
      <c r="AF47" s="11">
        <v>0</v>
      </c>
      <c r="AG47" s="11">
        <v>0</v>
      </c>
      <c r="AH47">
        <v>0</v>
      </c>
      <c r="AI47" s="11">
        <v>0</v>
      </c>
      <c r="AJ47" s="11">
        <v>0</v>
      </c>
      <c r="AK47" s="11">
        <v>0</v>
      </c>
      <c r="AL47">
        <v>0</v>
      </c>
      <c r="AM47" s="11">
        <v>0</v>
      </c>
      <c r="AN47" s="11">
        <v>52.620000000000005</v>
      </c>
      <c r="AO47">
        <v>0</v>
      </c>
      <c r="AP47" s="11">
        <v>0</v>
      </c>
      <c r="AQ47" s="11">
        <v>256.25</v>
      </c>
      <c r="AR47" s="11">
        <v>256.25</v>
      </c>
      <c r="AS47" s="11">
        <v>512.5</v>
      </c>
      <c r="AT47">
        <v>0</v>
      </c>
      <c r="AU47" s="11">
        <v>0</v>
      </c>
      <c r="AV47" s="11">
        <v>176.91666666666666</v>
      </c>
      <c r="AW47" s="11">
        <v>227.66666666666669</v>
      </c>
      <c r="AX47" s="11">
        <v>404.58</v>
      </c>
      <c r="AY47">
        <v>0</v>
      </c>
      <c r="AZ47" s="11">
        <v>0</v>
      </c>
      <c r="BA47" s="11">
        <v>104</v>
      </c>
      <c r="BB47">
        <v>30</v>
      </c>
      <c r="BC47" s="11">
        <v>31.2</v>
      </c>
      <c r="BD47">
        <v>69.862286999999995</v>
      </c>
      <c r="BE47" s="11">
        <v>975.04</v>
      </c>
      <c r="BF47" t="s">
        <v>81</v>
      </c>
    </row>
    <row r="48" spans="1:58" x14ac:dyDescent="0.25">
      <c r="A48" t="s">
        <v>136</v>
      </c>
      <c r="B48" t="s">
        <v>118</v>
      </c>
      <c r="C48" t="s">
        <v>169</v>
      </c>
      <c r="D48" s="11">
        <v>7326.25</v>
      </c>
      <c r="E48" s="11">
        <v>3939.15</v>
      </c>
      <c r="F48" s="38">
        <v>0.15</v>
      </c>
      <c r="G48" s="11">
        <v>1098.9375</v>
      </c>
      <c r="H48" s="11">
        <v>2288.1624999999999</v>
      </c>
      <c r="I48" s="38">
        <v>0.31232383552294829</v>
      </c>
      <c r="J48" s="11">
        <v>270.41666666666663</v>
      </c>
      <c r="K48" s="11">
        <v>2017.7458333333334</v>
      </c>
      <c r="L48" s="38">
        <v>0.27541318318830688</v>
      </c>
      <c r="M48" s="11">
        <v>440.83333333333337</v>
      </c>
      <c r="N48" s="11">
        <v>1576.9124999999999</v>
      </c>
      <c r="O48" s="38">
        <v>0.21524142637775123</v>
      </c>
      <c r="P48" s="1">
        <v>129995</v>
      </c>
      <c r="Q48" s="1"/>
      <c r="R48">
        <v>0</v>
      </c>
      <c r="S48" s="31">
        <v>44743.449432870373</v>
      </c>
      <c r="T48" t="s">
        <v>134</v>
      </c>
      <c r="U48" t="s">
        <v>89</v>
      </c>
      <c r="V48">
        <v>25</v>
      </c>
      <c r="W48" t="s">
        <v>100</v>
      </c>
      <c r="X48" t="s">
        <v>114</v>
      </c>
      <c r="Y48" s="33">
        <v>44769</v>
      </c>
      <c r="Z48" s="11">
        <v>293.05</v>
      </c>
      <c r="AA48" s="11">
        <v>829.44</v>
      </c>
      <c r="AB48">
        <v>10</v>
      </c>
      <c r="AC48" s="11">
        <v>0</v>
      </c>
      <c r="AD48" s="11">
        <v>0</v>
      </c>
      <c r="AE48">
        <v>10</v>
      </c>
      <c r="AF48" s="11">
        <v>0</v>
      </c>
      <c r="AG48" s="11">
        <v>0</v>
      </c>
      <c r="AH48">
        <v>0</v>
      </c>
      <c r="AI48" s="11">
        <v>0</v>
      </c>
      <c r="AJ48" s="11">
        <v>0</v>
      </c>
      <c r="AK48" s="11">
        <v>1575</v>
      </c>
      <c r="AL48">
        <v>10</v>
      </c>
      <c r="AM48" s="11">
        <v>0</v>
      </c>
      <c r="AN48" s="11">
        <v>334.71000000000004</v>
      </c>
      <c r="AO48">
        <v>10</v>
      </c>
      <c r="AP48" s="11">
        <v>33.49</v>
      </c>
      <c r="AQ48" s="11">
        <v>111.66666666666666</v>
      </c>
      <c r="AR48" s="11">
        <v>335</v>
      </c>
      <c r="AS48" s="11">
        <v>446.67</v>
      </c>
      <c r="AT48">
        <v>0</v>
      </c>
      <c r="AU48" s="11">
        <v>0</v>
      </c>
      <c r="AV48" s="11">
        <v>158.75</v>
      </c>
      <c r="AW48" s="11">
        <v>105.83333333333334</v>
      </c>
      <c r="AX48" s="11">
        <v>264.58</v>
      </c>
      <c r="AY48">
        <v>0</v>
      </c>
      <c r="AZ48" s="11">
        <v>0</v>
      </c>
      <c r="BA48" s="11">
        <v>1200</v>
      </c>
      <c r="BB48">
        <v>0</v>
      </c>
      <c r="BC48" s="11">
        <v>0</v>
      </c>
      <c r="BD48">
        <v>32.951723999999999</v>
      </c>
      <c r="BE48" s="11">
        <v>1543.4224999999997</v>
      </c>
      <c r="BF48" t="s">
        <v>83</v>
      </c>
    </row>
    <row r="49" spans="1:58" x14ac:dyDescent="0.25">
      <c r="A49" t="s">
        <v>137</v>
      </c>
      <c r="B49" t="s">
        <v>119</v>
      </c>
      <c r="C49" t="s">
        <v>171</v>
      </c>
      <c r="D49" s="11">
        <v>137.63999999999999</v>
      </c>
      <c r="E49" s="11">
        <v>28.65</v>
      </c>
      <c r="F49" s="38">
        <v>0</v>
      </c>
      <c r="G49" s="11">
        <v>0</v>
      </c>
      <c r="H49" s="11">
        <v>108.98999999999998</v>
      </c>
      <c r="I49" s="38">
        <v>0.79184829991281602</v>
      </c>
      <c r="J49" s="11">
        <v>40.166666666666664</v>
      </c>
      <c r="K49" s="11">
        <v>68.823333333333323</v>
      </c>
      <c r="L49" s="38">
        <v>0.50002421776615325</v>
      </c>
      <c r="M49" s="11">
        <v>31.083333333333329</v>
      </c>
      <c r="N49" s="11">
        <v>37.739999999999995</v>
      </c>
      <c r="O49" s="38">
        <v>0.27419354838709675</v>
      </c>
      <c r="P49" s="1">
        <v>129999</v>
      </c>
      <c r="R49">
        <v>0</v>
      </c>
      <c r="S49" s="31">
        <v>44743.486400462964</v>
      </c>
      <c r="T49" t="s">
        <v>135</v>
      </c>
      <c r="U49" t="s">
        <v>84</v>
      </c>
      <c r="V49">
        <v>40</v>
      </c>
      <c r="W49" t="s">
        <v>99</v>
      </c>
      <c r="X49" t="s">
        <v>103</v>
      </c>
      <c r="Y49" s="33">
        <v>44743</v>
      </c>
      <c r="Z49" s="11">
        <v>3.4409999999999998</v>
      </c>
      <c r="AA49" s="11">
        <v>18</v>
      </c>
      <c r="AB49">
        <v>15</v>
      </c>
      <c r="AC49" s="11">
        <v>2.69</v>
      </c>
      <c r="AD49" s="11">
        <v>0</v>
      </c>
      <c r="AE49">
        <v>10</v>
      </c>
      <c r="AF49" s="11">
        <v>0</v>
      </c>
      <c r="AG49" s="11">
        <v>0</v>
      </c>
      <c r="AH49">
        <v>0</v>
      </c>
      <c r="AI49" s="11">
        <v>0</v>
      </c>
      <c r="AJ49" s="11">
        <v>0</v>
      </c>
      <c r="AK49" s="11">
        <v>0</v>
      </c>
      <c r="AL49">
        <v>10</v>
      </c>
      <c r="AM49" s="11">
        <v>0</v>
      </c>
      <c r="AN49" s="11">
        <v>4.3999999999999995</v>
      </c>
      <c r="AO49">
        <v>10</v>
      </c>
      <c r="AP49" s="11">
        <v>0.43</v>
      </c>
      <c r="AQ49" s="11">
        <v>12.916666666666664</v>
      </c>
      <c r="AR49" s="11">
        <v>12.916666666666664</v>
      </c>
      <c r="AS49" s="11">
        <v>25.840000000000003</v>
      </c>
      <c r="AT49">
        <v>0</v>
      </c>
      <c r="AU49" s="11">
        <v>0</v>
      </c>
      <c r="AV49" s="11">
        <v>27.25</v>
      </c>
      <c r="AW49" s="11">
        <v>18.166666666666664</v>
      </c>
      <c r="AX49" s="11">
        <v>45.41</v>
      </c>
      <c r="AY49">
        <v>0</v>
      </c>
      <c r="AZ49" s="11">
        <v>0</v>
      </c>
      <c r="BA49" s="11">
        <v>6.25</v>
      </c>
      <c r="BB49">
        <v>20</v>
      </c>
      <c r="BC49" s="11">
        <v>1.25</v>
      </c>
      <c r="BD49">
        <v>32.003453</v>
      </c>
      <c r="BE49" s="11">
        <v>33.369999999999997</v>
      </c>
      <c r="BF49" t="s">
        <v>83</v>
      </c>
    </row>
    <row r="50" spans="1:58" x14ac:dyDescent="0.25">
      <c r="A50" t="s">
        <v>137</v>
      </c>
      <c r="B50" t="s">
        <v>120</v>
      </c>
      <c r="C50" t="s">
        <v>171</v>
      </c>
      <c r="D50" s="11">
        <v>150.91999999999999</v>
      </c>
      <c r="E50" s="11">
        <v>52.230000000000004</v>
      </c>
      <c r="F50" s="38">
        <v>0</v>
      </c>
      <c r="G50" s="11">
        <v>0</v>
      </c>
      <c r="H50" s="11">
        <v>98.689999999999984</v>
      </c>
      <c r="I50" s="38">
        <v>0.65392260800424062</v>
      </c>
      <c r="J50" s="11">
        <v>28.916666666666664</v>
      </c>
      <c r="K50" s="11">
        <v>69.773333333333312</v>
      </c>
      <c r="L50" s="38">
        <v>0.46231999293223774</v>
      </c>
      <c r="M50" s="11">
        <v>23.166666666666664</v>
      </c>
      <c r="N50" s="11">
        <v>46.606666666666648</v>
      </c>
      <c r="O50" s="38">
        <v>0.30881703330682914</v>
      </c>
      <c r="P50" s="1">
        <v>130024</v>
      </c>
      <c r="R50">
        <v>0</v>
      </c>
      <c r="S50" s="31">
        <v>44743.701643518521</v>
      </c>
      <c r="T50" t="s">
        <v>135</v>
      </c>
      <c r="U50" t="s">
        <v>96</v>
      </c>
      <c r="V50">
        <v>3</v>
      </c>
      <c r="W50" t="s">
        <v>99</v>
      </c>
      <c r="X50" t="s">
        <v>105</v>
      </c>
      <c r="Y50" s="33">
        <v>44760</v>
      </c>
      <c r="Z50" s="11">
        <v>50.306666666666665</v>
      </c>
      <c r="AA50" s="11">
        <v>39.130000000000003</v>
      </c>
      <c r="AB50">
        <v>10</v>
      </c>
      <c r="AC50" s="11">
        <v>3.91</v>
      </c>
      <c r="AD50" s="11">
        <v>0</v>
      </c>
      <c r="AE50">
        <v>10</v>
      </c>
      <c r="AF50" s="11">
        <v>0</v>
      </c>
      <c r="AG50" s="11">
        <v>0</v>
      </c>
      <c r="AH50">
        <v>0</v>
      </c>
      <c r="AI50" s="11">
        <v>0</v>
      </c>
      <c r="AJ50" s="11">
        <v>0</v>
      </c>
      <c r="AK50" s="11">
        <v>0</v>
      </c>
      <c r="AL50">
        <v>10</v>
      </c>
      <c r="AM50" s="11">
        <v>0</v>
      </c>
      <c r="AN50" s="11">
        <v>13.1</v>
      </c>
      <c r="AO50">
        <v>10</v>
      </c>
      <c r="AP50" s="11">
        <v>1.3</v>
      </c>
      <c r="AQ50" s="11">
        <v>11.666666666666666</v>
      </c>
      <c r="AR50" s="11">
        <v>11.666666666666666</v>
      </c>
      <c r="AS50" s="11">
        <v>23.340000000000003</v>
      </c>
      <c r="AT50">
        <v>0</v>
      </c>
      <c r="AU50" s="11">
        <v>0</v>
      </c>
      <c r="AV50" s="11">
        <v>17.25</v>
      </c>
      <c r="AW50" s="11">
        <v>11.5</v>
      </c>
      <c r="AX50" s="11">
        <v>28.75</v>
      </c>
      <c r="AY50">
        <v>0</v>
      </c>
      <c r="AZ50" s="11">
        <v>0</v>
      </c>
      <c r="BA50" s="11">
        <v>0</v>
      </c>
      <c r="BB50">
        <v>30</v>
      </c>
      <c r="BC50" s="11">
        <v>0</v>
      </c>
      <c r="BD50">
        <v>37.788733999999998</v>
      </c>
      <c r="BE50" s="11">
        <v>41.39</v>
      </c>
      <c r="BF50" t="s">
        <v>83</v>
      </c>
    </row>
    <row r="51" spans="1:58" x14ac:dyDescent="0.25">
      <c r="P51" s="1"/>
    </row>
    <row r="52" spans="1:58" x14ac:dyDescent="0.25">
      <c r="P52" s="1"/>
    </row>
    <row r="53" spans="1:58" x14ac:dyDescent="0.25">
      <c r="P53" s="1"/>
    </row>
    <row r="54" spans="1:58" x14ac:dyDescent="0.25">
      <c r="P54" s="1"/>
    </row>
    <row r="55" spans="1:58" x14ac:dyDescent="0.25">
      <c r="P55" s="1"/>
      <c r="Q55" s="1"/>
    </row>
    <row r="56" spans="1:58" x14ac:dyDescent="0.25">
      <c r="P56" s="1"/>
    </row>
    <row r="57" spans="1:58" x14ac:dyDescent="0.25">
      <c r="P57" s="1"/>
    </row>
    <row r="58" spans="1:58" x14ac:dyDescent="0.25">
      <c r="P58" s="1"/>
    </row>
    <row r="59" spans="1:58" x14ac:dyDescent="0.25">
      <c r="P59" s="1"/>
    </row>
    <row r="60" spans="1:58" x14ac:dyDescent="0.25">
      <c r="P60" s="1"/>
    </row>
    <row r="61" spans="1:58" x14ac:dyDescent="0.25">
      <c r="P61" s="1"/>
    </row>
    <row r="62" spans="1:58" x14ac:dyDescent="0.25">
      <c r="P62" s="1"/>
      <c r="Q62" s="1"/>
    </row>
    <row r="63" spans="1:58" x14ac:dyDescent="0.25">
      <c r="P63" s="1"/>
    </row>
    <row r="64" spans="1:58" x14ac:dyDescent="0.25">
      <c r="P64" s="1"/>
    </row>
    <row r="65" spans="16:17" x14ac:dyDescent="0.25">
      <c r="P65" s="1"/>
    </row>
    <row r="66" spans="16:17" x14ac:dyDescent="0.25">
      <c r="P66" s="1"/>
    </row>
    <row r="67" spans="16:17" x14ac:dyDescent="0.25">
      <c r="P67" s="1"/>
    </row>
    <row r="68" spans="16:17" x14ac:dyDescent="0.25">
      <c r="P68" s="1"/>
    </row>
    <row r="69" spans="16:17" x14ac:dyDescent="0.25">
      <c r="P69" s="1"/>
    </row>
    <row r="70" spans="16:17" x14ac:dyDescent="0.25">
      <c r="P70" s="1"/>
      <c r="Q70" s="1"/>
    </row>
    <row r="71" spans="16:17" x14ac:dyDescent="0.25">
      <c r="P71" s="1"/>
    </row>
    <row r="72" spans="16:17" x14ac:dyDescent="0.25">
      <c r="P72" s="1"/>
    </row>
    <row r="73" spans="16:17" x14ac:dyDescent="0.25">
      <c r="P73" s="1"/>
    </row>
    <row r="74" spans="16:17" x14ac:dyDescent="0.25">
      <c r="P74" s="1"/>
      <c r="Q74" s="1"/>
    </row>
    <row r="75" spans="16:17" x14ac:dyDescent="0.25">
      <c r="P75" s="1"/>
    </row>
    <row r="76" spans="16:17" x14ac:dyDescent="0.25">
      <c r="P76" s="1"/>
      <c r="Q76" s="1"/>
    </row>
    <row r="77" spans="16:17" x14ac:dyDescent="0.25">
      <c r="P77" s="1"/>
    </row>
    <row r="78" spans="16:17" x14ac:dyDescent="0.25">
      <c r="P78" s="1"/>
      <c r="Q78" s="1"/>
    </row>
    <row r="79" spans="16:17" x14ac:dyDescent="0.25">
      <c r="P79" s="1"/>
    </row>
    <row r="80" spans="16:17" x14ac:dyDescent="0.25">
      <c r="P80" s="1"/>
    </row>
    <row r="81" spans="16:17" x14ac:dyDescent="0.25">
      <c r="P81" s="1"/>
    </row>
    <row r="82" spans="16:17" x14ac:dyDescent="0.25">
      <c r="P82" s="1"/>
    </row>
    <row r="83" spans="16:17" x14ac:dyDescent="0.25">
      <c r="P83" s="1"/>
    </row>
    <row r="84" spans="16:17" x14ac:dyDescent="0.25">
      <c r="P84" s="1"/>
    </row>
    <row r="85" spans="16:17" x14ac:dyDescent="0.25">
      <c r="P85" s="1"/>
    </row>
    <row r="86" spans="16:17" x14ac:dyDescent="0.25">
      <c r="P86" s="1"/>
    </row>
    <row r="87" spans="16:17" x14ac:dyDescent="0.25">
      <c r="P87" s="1"/>
    </row>
    <row r="88" spans="16:17" x14ac:dyDescent="0.25">
      <c r="P88" s="1"/>
      <c r="Q88" s="1"/>
    </row>
    <row r="89" spans="16:17" x14ac:dyDescent="0.25">
      <c r="P89" s="1"/>
    </row>
    <row r="90" spans="16:17" x14ac:dyDescent="0.25">
      <c r="P90" s="1"/>
    </row>
    <row r="91" spans="16:17" x14ac:dyDescent="0.25">
      <c r="P91" s="1"/>
    </row>
    <row r="92" spans="16:17" x14ac:dyDescent="0.25">
      <c r="P92" s="1"/>
    </row>
    <row r="93" spans="16:17" x14ac:dyDescent="0.25">
      <c r="P93" s="1"/>
    </row>
    <row r="94" spans="16:17" x14ac:dyDescent="0.25">
      <c r="P94" s="1"/>
    </row>
    <row r="95" spans="16:17" x14ac:dyDescent="0.25">
      <c r="P95" s="1"/>
    </row>
    <row r="96" spans="16:17" x14ac:dyDescent="0.25">
      <c r="P96" s="1"/>
      <c r="Q96" s="1"/>
    </row>
    <row r="97" spans="16:17" x14ac:dyDescent="0.25">
      <c r="P97" s="1"/>
    </row>
    <row r="98" spans="16:17" x14ac:dyDescent="0.25">
      <c r="P98" s="1"/>
    </row>
    <row r="99" spans="16:17" x14ac:dyDescent="0.25">
      <c r="P99" s="1"/>
      <c r="Q99" s="1"/>
    </row>
    <row r="100" spans="16:17" x14ac:dyDescent="0.25">
      <c r="P100" s="1"/>
      <c r="Q100" s="1"/>
    </row>
    <row r="101" spans="16:17" x14ac:dyDescent="0.25">
      <c r="P101" s="1"/>
      <c r="Q101" s="1"/>
    </row>
    <row r="102" spans="16:17" x14ac:dyDescent="0.25">
      <c r="P102" s="1"/>
    </row>
    <row r="103" spans="16:17" x14ac:dyDescent="0.25">
      <c r="P103" s="1"/>
    </row>
    <row r="104" spans="16:17" x14ac:dyDescent="0.25">
      <c r="P104" s="1"/>
    </row>
    <row r="105" spans="16:17" x14ac:dyDescent="0.25">
      <c r="P105" s="1"/>
    </row>
    <row r="106" spans="16:17" x14ac:dyDescent="0.25">
      <c r="P106" s="1"/>
      <c r="Q106" s="1"/>
    </row>
    <row r="107" spans="16:17" x14ac:dyDescent="0.25">
      <c r="P107" s="1"/>
    </row>
    <row r="108" spans="16:17" x14ac:dyDescent="0.25">
      <c r="P108" s="1"/>
    </row>
    <row r="109" spans="16:17" x14ac:dyDescent="0.25">
      <c r="P109" s="1"/>
    </row>
    <row r="110" spans="16:17" x14ac:dyDescent="0.25">
      <c r="P110" s="1"/>
    </row>
    <row r="111" spans="16:17" x14ac:dyDescent="0.25">
      <c r="P111" s="1"/>
    </row>
    <row r="112" spans="16:17" x14ac:dyDescent="0.25">
      <c r="P112" s="1"/>
    </row>
    <row r="113" spans="16:17" x14ac:dyDescent="0.25">
      <c r="P113" s="1"/>
    </row>
    <row r="114" spans="16:17" x14ac:dyDescent="0.25">
      <c r="P114" s="1"/>
    </row>
    <row r="115" spans="16:17" x14ac:dyDescent="0.25">
      <c r="P115" s="1"/>
      <c r="Q115" s="1"/>
    </row>
    <row r="116" spans="16:17" x14ac:dyDescent="0.25">
      <c r="P116" s="1"/>
    </row>
    <row r="117" spans="16:17" x14ac:dyDescent="0.25">
      <c r="P117" s="1"/>
    </row>
    <row r="118" spans="16:17" x14ac:dyDescent="0.25">
      <c r="P118" s="1"/>
      <c r="Q118" s="1"/>
    </row>
    <row r="119" spans="16:17" x14ac:dyDescent="0.25">
      <c r="P119" s="1"/>
    </row>
    <row r="120" spans="16:17" x14ac:dyDescent="0.25">
      <c r="P120" s="1"/>
    </row>
  </sheetData>
  <autoFilter ref="A1:BP120" xr:uid="{00000000-0001-0000-0000-000000000000}">
    <sortState xmlns:xlrd2="http://schemas.microsoft.com/office/spreadsheetml/2017/richdata2" ref="A2:BF120">
      <sortCondition ref="A1:A120"/>
    </sortState>
  </autoFilter>
  <phoneticPr fontId="3" type="noConversion"/>
  <conditionalFormatting sqref="H1:O1">
    <cfRule type="cellIs" dxfId="43" priority="11" operator="lessThan">
      <formula>0</formula>
    </cfRule>
  </conditionalFormatting>
  <conditionalFormatting sqref="H1:O1048576">
    <cfRule type="cellIs" dxfId="42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2A6F-8009-4AE7-9419-9A9E6D5B0CF9}">
  <dimension ref="A1:J30"/>
  <sheetViews>
    <sheetView zoomScale="90" zoomScaleNormal="90" workbookViewId="0">
      <pane xSplit="1" topLeftCell="B1" activePane="topRight" state="frozen"/>
      <selection pane="topRight" activeCell="C13" sqref="C13"/>
    </sheetView>
  </sheetViews>
  <sheetFormatPr defaultRowHeight="15" x14ac:dyDescent="0.25"/>
  <cols>
    <col min="1" max="1" width="14.85546875" bestFit="1" customWidth="1"/>
    <col min="2" max="2" width="25.140625" bestFit="1" customWidth="1"/>
    <col min="3" max="3" width="20.28515625" bestFit="1" customWidth="1"/>
    <col min="4" max="4" width="16.7109375" style="11" bestFit="1" customWidth="1"/>
    <col min="5" max="5" width="45.5703125" style="11" bestFit="1" customWidth="1"/>
    <col min="6" max="6" width="25.28515625" bestFit="1" customWidth="1"/>
    <col min="7" max="7" width="27.140625" style="11" bestFit="1" customWidth="1"/>
    <col min="8" max="8" width="24.28515625" bestFit="1" customWidth="1"/>
    <col min="9" max="9" width="26.140625" bestFit="1" customWidth="1"/>
    <col min="10" max="10" width="24.85546875" style="16" bestFit="1" customWidth="1"/>
  </cols>
  <sheetData>
    <row r="1" spans="1:10" x14ac:dyDescent="0.25">
      <c r="A1" s="13" t="s">
        <v>78</v>
      </c>
      <c r="B1" t="s">
        <v>79</v>
      </c>
      <c r="D1"/>
      <c r="E1"/>
      <c r="G1"/>
      <c r="J1"/>
    </row>
    <row r="2" spans="1:10" x14ac:dyDescent="0.25">
      <c r="D2"/>
      <c r="E2"/>
      <c r="G2"/>
      <c r="J2"/>
    </row>
    <row r="3" spans="1:10" x14ac:dyDescent="0.25">
      <c r="A3" s="13" t="s">
        <v>56</v>
      </c>
      <c r="B3" t="s">
        <v>59</v>
      </c>
      <c r="C3" t="s">
        <v>62</v>
      </c>
      <c r="D3" s="11" t="s">
        <v>60</v>
      </c>
      <c r="E3" s="11" t="s">
        <v>61</v>
      </c>
      <c r="F3" s="11" t="s">
        <v>64</v>
      </c>
      <c r="G3" t="s">
        <v>65</v>
      </c>
      <c r="H3" s="11" t="s">
        <v>66</v>
      </c>
      <c r="I3" s="16" t="s">
        <v>67</v>
      </c>
      <c r="J3"/>
    </row>
    <row r="4" spans="1:10" x14ac:dyDescent="0.25">
      <c r="A4" s="14" t="s">
        <v>97</v>
      </c>
      <c r="B4" s="1">
        <v>2</v>
      </c>
      <c r="C4" s="1"/>
      <c r="D4" s="11">
        <v>1532</v>
      </c>
      <c r="E4" s="11">
        <v>647.85</v>
      </c>
      <c r="F4" s="11">
        <v>550.68333333333339</v>
      </c>
      <c r="G4" s="16">
        <v>0.35945387293298525</v>
      </c>
      <c r="H4" s="11">
        <v>377.01666666666671</v>
      </c>
      <c r="I4" s="16">
        <v>0.24609442993907749</v>
      </c>
      <c r="J4"/>
    </row>
    <row r="5" spans="1:10" x14ac:dyDescent="0.25">
      <c r="A5" s="15" t="s">
        <v>173</v>
      </c>
      <c r="B5" s="1">
        <v>2</v>
      </c>
      <c r="C5" s="1"/>
      <c r="D5" s="11">
        <v>1532</v>
      </c>
      <c r="E5" s="11">
        <v>647.85</v>
      </c>
      <c r="F5" s="11">
        <v>550.68333333333339</v>
      </c>
      <c r="G5" s="16">
        <v>0.35945387293298525</v>
      </c>
      <c r="H5" s="11">
        <v>377.01666666666671</v>
      </c>
      <c r="I5" s="16">
        <v>0.24609442993907749</v>
      </c>
      <c r="J5"/>
    </row>
    <row r="6" spans="1:10" x14ac:dyDescent="0.25">
      <c r="A6" s="14" t="s">
        <v>98</v>
      </c>
      <c r="B6" s="1">
        <v>4</v>
      </c>
      <c r="C6" s="1">
        <v>3</v>
      </c>
      <c r="D6" s="11">
        <v>6942.7</v>
      </c>
      <c r="E6" s="11">
        <v>4220.92</v>
      </c>
      <c r="F6" s="11">
        <v>3467.0033333333331</v>
      </c>
      <c r="G6" s="16">
        <v>0.49937392272938963</v>
      </c>
      <c r="H6" s="11">
        <v>2486.3366666666661</v>
      </c>
      <c r="I6" s="16">
        <v>0.35812244035701762</v>
      </c>
      <c r="J6"/>
    </row>
    <row r="7" spans="1:10" x14ac:dyDescent="0.25">
      <c r="A7" s="15" t="s">
        <v>173</v>
      </c>
      <c r="B7" s="1">
        <v>1</v>
      </c>
      <c r="C7" s="1"/>
      <c r="D7" s="11">
        <v>0</v>
      </c>
      <c r="E7" s="11">
        <v>0</v>
      </c>
      <c r="F7" s="11">
        <v>0</v>
      </c>
      <c r="G7" s="16">
        <v>0</v>
      </c>
      <c r="H7" s="11">
        <v>0</v>
      </c>
      <c r="I7" s="16">
        <v>0</v>
      </c>
      <c r="J7"/>
    </row>
    <row r="8" spans="1:10" x14ac:dyDescent="0.25">
      <c r="A8" s="15" t="s">
        <v>168</v>
      </c>
      <c r="B8" s="1">
        <v>3</v>
      </c>
      <c r="C8" s="1">
        <v>3</v>
      </c>
      <c r="D8" s="11">
        <v>6942.7</v>
      </c>
      <c r="E8" s="11">
        <v>4220.92</v>
      </c>
      <c r="F8" s="11">
        <v>3467.0033333333331</v>
      </c>
      <c r="G8" s="16">
        <v>0.49937392272938963</v>
      </c>
      <c r="H8" s="11">
        <v>2486.3366666666661</v>
      </c>
      <c r="I8" s="16">
        <v>0.35812244035701762</v>
      </c>
      <c r="J8"/>
    </row>
    <row r="9" spans="1:10" x14ac:dyDescent="0.25">
      <c r="A9" s="14" t="s">
        <v>99</v>
      </c>
      <c r="B9" s="1">
        <v>30</v>
      </c>
      <c r="C9" s="1">
        <v>26</v>
      </c>
      <c r="D9" s="11">
        <v>13696.100000000002</v>
      </c>
      <c r="E9" s="11">
        <v>4824.2420999999995</v>
      </c>
      <c r="F9" s="11">
        <v>3251.4087666666665</v>
      </c>
      <c r="G9" s="16">
        <v>0.2373966871347804</v>
      </c>
      <c r="H9" s="11">
        <v>1368.825433333333</v>
      </c>
      <c r="I9" s="16">
        <v>9.9942716052988281E-2</v>
      </c>
      <c r="J9"/>
    </row>
    <row r="10" spans="1:10" x14ac:dyDescent="0.25">
      <c r="A10" s="15" t="s">
        <v>171</v>
      </c>
      <c r="B10" s="1">
        <v>27</v>
      </c>
      <c r="C10" s="1">
        <v>24</v>
      </c>
      <c r="D10" s="11">
        <v>9781.7200000000012</v>
      </c>
      <c r="E10" s="11">
        <v>2845.5720999999994</v>
      </c>
      <c r="F10" s="11">
        <v>1513.9054333333336</v>
      </c>
      <c r="G10" s="16">
        <v>0.15476883751869133</v>
      </c>
      <c r="H10" s="11">
        <v>-11.511233333333415</v>
      </c>
      <c r="I10" s="16">
        <v>-1.1768107585714387E-3</v>
      </c>
      <c r="J10"/>
    </row>
    <row r="11" spans="1:10" x14ac:dyDescent="0.25">
      <c r="A11" s="15" t="s">
        <v>172</v>
      </c>
      <c r="B11" s="1">
        <v>1</v>
      </c>
      <c r="C11" s="1"/>
      <c r="D11" s="11">
        <v>1736.38</v>
      </c>
      <c r="E11" s="11">
        <v>902.92000000000007</v>
      </c>
      <c r="F11" s="11">
        <v>835.00333333333344</v>
      </c>
      <c r="G11" s="16">
        <v>0.48088744015326912</v>
      </c>
      <c r="H11" s="11">
        <v>774.17000000000007</v>
      </c>
      <c r="I11" s="16">
        <v>0.4458528663080662</v>
      </c>
      <c r="J11"/>
    </row>
    <row r="12" spans="1:10" x14ac:dyDescent="0.25">
      <c r="A12" s="15" t="s">
        <v>170</v>
      </c>
      <c r="B12" s="1">
        <v>2</v>
      </c>
      <c r="C12" s="1">
        <v>2</v>
      </c>
      <c r="D12" s="11">
        <v>2178</v>
      </c>
      <c r="E12" s="11">
        <v>1075.7499999999998</v>
      </c>
      <c r="F12" s="11">
        <v>902.49999999999977</v>
      </c>
      <c r="G12" s="16">
        <v>0.41437098255280064</v>
      </c>
      <c r="H12" s="11">
        <v>606.1666666666664</v>
      </c>
      <c r="I12" s="16">
        <v>0.27831343740434639</v>
      </c>
      <c r="J12"/>
    </row>
    <row r="13" spans="1:10" x14ac:dyDescent="0.25">
      <c r="A13" s="14" t="s">
        <v>100</v>
      </c>
      <c r="B13" s="1">
        <v>2</v>
      </c>
      <c r="C13" s="1"/>
      <c r="D13" s="11">
        <v>7816.25</v>
      </c>
      <c r="E13" s="11">
        <v>2506.9825000000001</v>
      </c>
      <c r="F13" s="11">
        <v>2236.5658333333336</v>
      </c>
      <c r="G13" s="16">
        <v>0.28614307798923189</v>
      </c>
      <c r="H13" s="11">
        <v>1795.7324999999998</v>
      </c>
      <c r="I13" s="16">
        <v>0.2297434831280985</v>
      </c>
      <c r="J13"/>
    </row>
    <row r="14" spans="1:10" x14ac:dyDescent="0.25">
      <c r="A14" s="15" t="s">
        <v>169</v>
      </c>
      <c r="B14" s="1">
        <v>1</v>
      </c>
      <c r="C14" s="1"/>
      <c r="D14" s="11">
        <v>7326.25</v>
      </c>
      <c r="E14" s="11">
        <v>2288.1624999999999</v>
      </c>
      <c r="F14" s="11">
        <v>2017.7458333333334</v>
      </c>
      <c r="G14" s="16">
        <v>0.27541318318830688</v>
      </c>
      <c r="H14" s="11">
        <v>1576.9124999999999</v>
      </c>
      <c r="I14" s="16">
        <v>0.21524142637775123</v>
      </c>
      <c r="J14"/>
    </row>
    <row r="15" spans="1:10" x14ac:dyDescent="0.25">
      <c r="A15" s="15" t="s">
        <v>170</v>
      </c>
      <c r="B15" s="1">
        <v>1</v>
      </c>
      <c r="C15" s="1"/>
      <c r="D15" s="11">
        <v>490</v>
      </c>
      <c r="E15" s="11">
        <v>218.82</v>
      </c>
      <c r="F15" s="11">
        <v>218.82</v>
      </c>
      <c r="G15" s="16">
        <v>0.44657142857142856</v>
      </c>
      <c r="H15" s="11">
        <v>218.82</v>
      </c>
      <c r="I15" s="16">
        <v>0.44657142857142856</v>
      </c>
      <c r="J15"/>
    </row>
    <row r="16" spans="1:10" x14ac:dyDescent="0.25">
      <c r="A16" s="14" t="s">
        <v>101</v>
      </c>
      <c r="B16" s="1">
        <v>11</v>
      </c>
      <c r="C16" s="1">
        <v>2</v>
      </c>
      <c r="D16" s="11">
        <v>23886.18</v>
      </c>
      <c r="E16" s="11">
        <v>12879.02</v>
      </c>
      <c r="F16" s="11">
        <v>11784.686666666666</v>
      </c>
      <c r="G16" s="16">
        <v>0.49336841079932692</v>
      </c>
      <c r="H16" s="11">
        <v>8990.6866666666665</v>
      </c>
      <c r="I16" s="16">
        <v>0.3763970072513339</v>
      </c>
      <c r="J16"/>
    </row>
    <row r="17" spans="1:9" customFormat="1" x14ac:dyDescent="0.25">
      <c r="A17" s="15" t="s">
        <v>169</v>
      </c>
      <c r="B17" s="1">
        <v>1</v>
      </c>
      <c r="C17" s="1">
        <v>1</v>
      </c>
      <c r="D17" s="11">
        <v>256.42</v>
      </c>
      <c r="E17" s="11">
        <v>75.600000000000023</v>
      </c>
      <c r="F17" s="11">
        <v>75.600000000000023</v>
      </c>
      <c r="G17" s="16">
        <v>0.29482879650573285</v>
      </c>
      <c r="H17" s="11">
        <v>75.600000000000023</v>
      </c>
      <c r="I17" s="16">
        <v>0.29482879650573285</v>
      </c>
    </row>
    <row r="18" spans="1:9" customFormat="1" x14ac:dyDescent="0.25">
      <c r="A18" s="15" t="s">
        <v>172</v>
      </c>
      <c r="B18" s="1">
        <v>10</v>
      </c>
      <c r="C18" s="1">
        <v>1</v>
      </c>
      <c r="D18" s="11">
        <v>23629.760000000002</v>
      </c>
      <c r="E18" s="11">
        <v>12803.42</v>
      </c>
      <c r="F18" s="11">
        <v>11709.086666666666</v>
      </c>
      <c r="G18" s="16">
        <v>0.49552287736594297</v>
      </c>
      <c r="H18" s="11">
        <v>8915.0866666666661</v>
      </c>
      <c r="I18" s="16">
        <v>0.3772821504182296</v>
      </c>
    </row>
    <row r="19" spans="1:9" customFormat="1" x14ac:dyDescent="0.25">
      <c r="A19" s="14" t="s">
        <v>57</v>
      </c>
      <c r="B19" s="1"/>
      <c r="C19" s="1"/>
      <c r="D19" s="11"/>
      <c r="E19" s="11"/>
      <c r="F19" s="11"/>
      <c r="G19" s="16">
        <v>0</v>
      </c>
      <c r="H19" s="11"/>
      <c r="I19" s="16">
        <v>0</v>
      </c>
    </row>
    <row r="20" spans="1:9" customFormat="1" x14ac:dyDescent="0.25">
      <c r="A20" s="15" t="s">
        <v>57</v>
      </c>
      <c r="B20" s="1"/>
      <c r="C20" s="1"/>
      <c r="D20" s="11"/>
      <c r="E20" s="11"/>
      <c r="F20" s="11"/>
      <c r="G20" s="16">
        <v>0</v>
      </c>
      <c r="H20" s="11"/>
      <c r="I20" s="16">
        <v>0</v>
      </c>
    </row>
    <row r="21" spans="1:9" customFormat="1" x14ac:dyDescent="0.25">
      <c r="A21" s="14" t="s">
        <v>58</v>
      </c>
      <c r="B21" s="1">
        <v>49</v>
      </c>
      <c r="C21" s="1">
        <v>31</v>
      </c>
      <c r="D21" s="11">
        <v>53873.23</v>
      </c>
      <c r="E21" s="11">
        <v>25079.014600000002</v>
      </c>
      <c r="F21" s="11">
        <v>21290.347933333334</v>
      </c>
      <c r="G21" s="16">
        <v>0.39519345569837439</v>
      </c>
      <c r="H21" s="11">
        <v>15018.597933333331</v>
      </c>
      <c r="I21" s="16">
        <v>0.27877663792078794</v>
      </c>
    </row>
    <row r="22" spans="1:9" customFormat="1" x14ac:dyDescent="0.25"/>
    <row r="23" spans="1:9" customFormat="1" x14ac:dyDescent="0.25"/>
    <row r="24" spans="1:9" customFormat="1" x14ac:dyDescent="0.25"/>
    <row r="25" spans="1:9" customFormat="1" x14ac:dyDescent="0.25"/>
    <row r="26" spans="1:9" customFormat="1" x14ac:dyDescent="0.25"/>
    <row r="27" spans="1:9" customFormat="1" x14ac:dyDescent="0.25"/>
    <row r="28" spans="1:9" customFormat="1" x14ac:dyDescent="0.25"/>
    <row r="29" spans="1:9" customFormat="1" x14ac:dyDescent="0.25"/>
    <row r="30" spans="1:9" x14ac:dyDescent="0.25">
      <c r="D30"/>
      <c r="E30"/>
      <c r="G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9568-C52E-4BA9-BD17-23C439BE5096}">
  <dimension ref="A1:J29"/>
  <sheetViews>
    <sheetView zoomScale="90" zoomScaleNormal="90" workbookViewId="0">
      <pane xSplit="1" topLeftCell="B1" activePane="topRight" state="frozen"/>
      <selection pane="topRight" activeCell="C33" sqref="C33"/>
    </sheetView>
  </sheetViews>
  <sheetFormatPr defaultRowHeight="15" x14ac:dyDescent="0.25"/>
  <cols>
    <col min="1" max="1" width="15.28515625" bestFit="1" customWidth="1"/>
    <col min="2" max="2" width="20.5703125" bestFit="1" customWidth="1"/>
    <col min="3" max="3" width="20.28515625" bestFit="1" customWidth="1"/>
    <col min="4" max="4" width="16.7109375" style="11" bestFit="1" customWidth="1"/>
    <col min="5" max="5" width="45.5703125" style="11" bestFit="1" customWidth="1"/>
    <col min="6" max="6" width="26.28515625" style="16" bestFit="1" customWidth="1"/>
    <col min="7" max="7" width="25.28515625" style="11" bestFit="1" customWidth="1"/>
    <col min="8" max="8" width="26.28515625" style="10" bestFit="1" customWidth="1"/>
    <col min="9" max="9" width="24.28515625" style="11" bestFit="1" customWidth="1"/>
    <col min="10" max="10" width="25.7109375" style="17" bestFit="1" customWidth="1"/>
  </cols>
  <sheetData>
    <row r="1" spans="1:10" x14ac:dyDescent="0.25">
      <c r="A1" s="13" t="s">
        <v>78</v>
      </c>
      <c r="B1" t="s">
        <v>79</v>
      </c>
      <c r="D1"/>
      <c r="E1"/>
      <c r="F1"/>
      <c r="G1"/>
      <c r="H1"/>
      <c r="I1"/>
      <c r="J1"/>
    </row>
    <row r="2" spans="1:10" x14ac:dyDescent="0.25">
      <c r="D2"/>
      <c r="E2"/>
      <c r="F2"/>
      <c r="G2"/>
      <c r="H2"/>
      <c r="I2"/>
      <c r="J2"/>
    </row>
    <row r="3" spans="1:10" x14ac:dyDescent="0.25">
      <c r="A3" s="13" t="s">
        <v>56</v>
      </c>
      <c r="B3" t="s">
        <v>70</v>
      </c>
      <c r="C3" t="s">
        <v>62</v>
      </c>
      <c r="D3" s="11" t="s">
        <v>60</v>
      </c>
      <c r="E3" s="11" t="s">
        <v>61</v>
      </c>
      <c r="F3" s="16" t="s">
        <v>63</v>
      </c>
      <c r="G3" s="11" t="s">
        <v>64</v>
      </c>
      <c r="H3" s="18" t="s">
        <v>68</v>
      </c>
      <c r="I3" s="11" t="s">
        <v>66</v>
      </c>
      <c r="J3" s="18" t="s">
        <v>69</v>
      </c>
    </row>
    <row r="4" spans="1:10" x14ac:dyDescent="0.25">
      <c r="A4" s="14" t="s">
        <v>97</v>
      </c>
      <c r="B4" s="1">
        <v>2</v>
      </c>
      <c r="C4" s="1"/>
      <c r="D4" s="11">
        <v>1532</v>
      </c>
      <c r="E4" s="11">
        <v>647.85</v>
      </c>
      <c r="F4" s="16">
        <v>0.42287859007832901</v>
      </c>
      <c r="G4" s="11">
        <v>550.68333333333339</v>
      </c>
      <c r="H4" s="18">
        <v>0.35945387293298525</v>
      </c>
      <c r="I4" s="11">
        <v>377.01666666666671</v>
      </c>
      <c r="J4" s="18">
        <v>0.24609442993907749</v>
      </c>
    </row>
    <row r="5" spans="1:10" x14ac:dyDescent="0.25">
      <c r="A5" s="15" t="s">
        <v>132</v>
      </c>
      <c r="B5" s="1">
        <v>1</v>
      </c>
      <c r="C5" s="1"/>
      <c r="D5" s="11">
        <v>1212</v>
      </c>
      <c r="E5" s="11">
        <v>433.98</v>
      </c>
      <c r="F5" s="16">
        <v>0.35806930693069311</v>
      </c>
      <c r="G5" s="11">
        <v>403.98</v>
      </c>
      <c r="H5" s="18">
        <v>0.33331683168316834</v>
      </c>
      <c r="I5" s="11">
        <v>325.6466666666667</v>
      </c>
      <c r="J5" s="18">
        <v>0.26868536853685371</v>
      </c>
    </row>
    <row r="6" spans="1:10" x14ac:dyDescent="0.25">
      <c r="A6" s="15" t="s">
        <v>133</v>
      </c>
      <c r="B6" s="1">
        <v>1</v>
      </c>
      <c r="C6" s="1"/>
      <c r="D6" s="11">
        <v>320</v>
      </c>
      <c r="E6" s="11">
        <v>213.87</v>
      </c>
      <c r="F6" s="16">
        <v>0.66834375000000001</v>
      </c>
      <c r="G6" s="11">
        <v>146.70333333333335</v>
      </c>
      <c r="H6" s="18">
        <v>0.45844791666666673</v>
      </c>
      <c r="I6" s="11">
        <v>51.370000000000019</v>
      </c>
      <c r="J6" s="18">
        <v>0.16053125000000007</v>
      </c>
    </row>
    <row r="7" spans="1:10" x14ac:dyDescent="0.25">
      <c r="A7" s="14" t="s">
        <v>98</v>
      </c>
      <c r="B7" s="1">
        <v>4</v>
      </c>
      <c r="C7" s="1">
        <v>3</v>
      </c>
      <c r="D7" s="11">
        <v>6942.7</v>
      </c>
      <c r="E7" s="11">
        <v>4220.92</v>
      </c>
      <c r="F7" s="16">
        <v>0.60796520085845562</v>
      </c>
      <c r="G7" s="11">
        <v>3467.0033333333331</v>
      </c>
      <c r="H7" s="18">
        <v>0.49937392272938963</v>
      </c>
      <c r="I7" s="11">
        <v>2486.3366666666661</v>
      </c>
      <c r="J7" s="18">
        <v>0.35812244035701762</v>
      </c>
    </row>
    <row r="8" spans="1:10" x14ac:dyDescent="0.25">
      <c r="A8" s="15" t="s">
        <v>137</v>
      </c>
      <c r="B8" s="1">
        <v>1</v>
      </c>
      <c r="C8" s="1"/>
      <c r="D8" s="11">
        <v>0</v>
      </c>
      <c r="E8" s="11">
        <v>0</v>
      </c>
      <c r="F8" s="16">
        <v>0</v>
      </c>
      <c r="G8" s="11">
        <v>0</v>
      </c>
      <c r="H8" s="18">
        <v>0</v>
      </c>
      <c r="I8" s="11">
        <v>0</v>
      </c>
      <c r="J8" s="18">
        <v>0</v>
      </c>
    </row>
    <row r="9" spans="1:10" x14ac:dyDescent="0.25">
      <c r="A9" s="15" t="s">
        <v>139</v>
      </c>
      <c r="B9" s="1">
        <v>3</v>
      </c>
      <c r="C9" s="1">
        <v>3</v>
      </c>
      <c r="D9" s="11">
        <v>6942.7</v>
      </c>
      <c r="E9" s="11">
        <v>4220.92</v>
      </c>
      <c r="F9" s="16">
        <v>0.60796520085845562</v>
      </c>
      <c r="G9" s="11">
        <v>3467.0033333333331</v>
      </c>
      <c r="H9" s="18">
        <v>0.49937392272938963</v>
      </c>
      <c r="I9" s="11">
        <v>2486.3366666666661</v>
      </c>
      <c r="J9" s="18">
        <v>0.35812244035701762</v>
      </c>
    </row>
    <row r="10" spans="1:10" x14ac:dyDescent="0.25">
      <c r="A10" s="14" t="s">
        <v>99</v>
      </c>
      <c r="B10" s="1">
        <v>30</v>
      </c>
      <c r="C10" s="1">
        <v>26</v>
      </c>
      <c r="D10" s="11">
        <v>13696.1</v>
      </c>
      <c r="E10" s="11">
        <v>4824.2420999999986</v>
      </c>
      <c r="F10" s="16">
        <v>0.35223473105482572</v>
      </c>
      <c r="G10" s="11">
        <v>3251.4087666666665</v>
      </c>
      <c r="H10" s="18">
        <v>0.23739668713478043</v>
      </c>
      <c r="I10" s="11">
        <v>1368.825433333333</v>
      </c>
      <c r="J10" s="18">
        <v>9.9942716052988295E-2</v>
      </c>
    </row>
    <row r="11" spans="1:10" x14ac:dyDescent="0.25">
      <c r="A11" s="15" t="s">
        <v>138</v>
      </c>
      <c r="B11" s="1">
        <v>25</v>
      </c>
      <c r="C11" s="1">
        <v>24</v>
      </c>
      <c r="D11" s="11">
        <v>9493.1600000000017</v>
      </c>
      <c r="E11" s="11">
        <v>2637.8920999999996</v>
      </c>
      <c r="F11" s="16">
        <v>0.27787292113479589</v>
      </c>
      <c r="G11" s="11">
        <v>1375.308766666667</v>
      </c>
      <c r="H11" s="18">
        <v>0.14487365288972973</v>
      </c>
      <c r="I11" s="11">
        <v>-95.857900000000058</v>
      </c>
      <c r="J11" s="18">
        <v>-1.0097575517530521E-2</v>
      </c>
    </row>
    <row r="12" spans="1:10" x14ac:dyDescent="0.25">
      <c r="A12" s="15" t="s">
        <v>140</v>
      </c>
      <c r="B12" s="1">
        <v>3</v>
      </c>
      <c r="C12" s="1">
        <v>2</v>
      </c>
      <c r="D12" s="11">
        <v>3914.38</v>
      </c>
      <c r="E12" s="11">
        <v>1978.6699999999998</v>
      </c>
      <c r="F12" s="16">
        <v>0.50548745906120507</v>
      </c>
      <c r="G12" s="11">
        <v>1737.5033333333331</v>
      </c>
      <c r="H12" s="18">
        <v>0.44387702096713477</v>
      </c>
      <c r="I12" s="11">
        <v>1380.3366666666666</v>
      </c>
      <c r="J12" s="18">
        <v>0.35263226019616556</v>
      </c>
    </row>
    <row r="13" spans="1:10" x14ac:dyDescent="0.25">
      <c r="A13" s="15" t="s">
        <v>135</v>
      </c>
      <c r="B13" s="1">
        <v>2</v>
      </c>
      <c r="C13" s="1"/>
      <c r="D13" s="11">
        <v>288.55999999999995</v>
      </c>
      <c r="E13" s="11">
        <v>207.67999999999995</v>
      </c>
      <c r="F13" s="16">
        <v>0.71971167174937623</v>
      </c>
      <c r="G13" s="11">
        <v>138.59666666666664</v>
      </c>
      <c r="H13" s="18">
        <v>0.48030450050827095</v>
      </c>
      <c r="I13" s="11">
        <v>84.346666666666636</v>
      </c>
      <c r="J13" s="18">
        <v>0.29230200535994821</v>
      </c>
    </row>
    <row r="14" spans="1:10" x14ac:dyDescent="0.25">
      <c r="A14" s="14" t="s">
        <v>100</v>
      </c>
      <c r="B14" s="1">
        <v>2</v>
      </c>
      <c r="C14" s="1"/>
      <c r="D14" s="11">
        <v>7816.25</v>
      </c>
      <c r="E14" s="11">
        <v>2506.9825000000001</v>
      </c>
      <c r="F14" s="16">
        <v>0.32073980489365106</v>
      </c>
      <c r="G14" s="11">
        <v>2236.5658333333336</v>
      </c>
      <c r="H14" s="18">
        <v>0.28614307798923189</v>
      </c>
      <c r="I14" s="11">
        <v>1795.7324999999998</v>
      </c>
      <c r="J14" s="18">
        <v>0.2297434831280985</v>
      </c>
    </row>
    <row r="15" spans="1:10" x14ac:dyDescent="0.25">
      <c r="A15" s="15" t="s">
        <v>129</v>
      </c>
      <c r="B15" s="1">
        <v>1</v>
      </c>
      <c r="C15" s="1"/>
      <c r="D15" s="11">
        <v>490</v>
      </c>
      <c r="E15" s="11">
        <v>218.82</v>
      </c>
      <c r="F15" s="16">
        <v>0.44657142857142856</v>
      </c>
      <c r="G15" s="11">
        <v>218.82</v>
      </c>
      <c r="H15" s="18">
        <v>0.44657142857142856</v>
      </c>
      <c r="I15" s="11">
        <v>218.82</v>
      </c>
      <c r="J15" s="18">
        <v>0.44657142857142856</v>
      </c>
    </row>
    <row r="16" spans="1:10" x14ac:dyDescent="0.25">
      <c r="A16" s="15" t="s">
        <v>134</v>
      </c>
      <c r="B16" s="1">
        <v>1</v>
      </c>
      <c r="C16" s="1"/>
      <c r="D16" s="11">
        <v>7326.25</v>
      </c>
      <c r="E16" s="11">
        <v>2288.1624999999999</v>
      </c>
      <c r="F16" s="16">
        <v>0.31232383552294829</v>
      </c>
      <c r="G16" s="11">
        <v>2017.7458333333334</v>
      </c>
      <c r="H16" s="18">
        <v>0.27541318318830688</v>
      </c>
      <c r="I16" s="11">
        <v>1576.9124999999999</v>
      </c>
      <c r="J16" s="18">
        <v>0.21524142637775123</v>
      </c>
    </row>
    <row r="17" spans="1:10" x14ac:dyDescent="0.25">
      <c r="A17" s="14" t="s">
        <v>101</v>
      </c>
      <c r="B17" s="1">
        <v>11</v>
      </c>
      <c r="C17" s="1">
        <v>2</v>
      </c>
      <c r="D17" s="11">
        <v>23886.18</v>
      </c>
      <c r="E17" s="11">
        <v>12879.02</v>
      </c>
      <c r="F17" s="16">
        <v>0.53918290827583149</v>
      </c>
      <c r="G17" s="11">
        <v>11784.686666666666</v>
      </c>
      <c r="H17" s="18">
        <v>0.49336841079932692</v>
      </c>
      <c r="I17" s="11">
        <v>8990.6866666666665</v>
      </c>
      <c r="J17" s="18">
        <v>0.3763970072513339</v>
      </c>
    </row>
    <row r="18" spans="1:10" x14ac:dyDescent="0.25">
      <c r="A18" s="15" t="s">
        <v>130</v>
      </c>
      <c r="B18" s="1">
        <v>1</v>
      </c>
      <c r="C18" s="1">
        <v>1</v>
      </c>
      <c r="D18" s="11">
        <v>256.42</v>
      </c>
      <c r="E18" s="11">
        <v>75.600000000000023</v>
      </c>
      <c r="F18" s="16">
        <v>0.29482879650573285</v>
      </c>
      <c r="G18" s="11">
        <v>75.600000000000023</v>
      </c>
      <c r="H18" s="18">
        <v>0.29482879650573285</v>
      </c>
      <c r="I18" s="11">
        <v>75.600000000000023</v>
      </c>
      <c r="J18" s="18">
        <v>0.29482879650573285</v>
      </c>
    </row>
    <row r="19" spans="1:10" x14ac:dyDescent="0.25">
      <c r="A19" s="15" t="s">
        <v>131</v>
      </c>
      <c r="B19" s="1">
        <v>6</v>
      </c>
      <c r="C19" s="1"/>
      <c r="D19" s="11">
        <v>10979.539999999999</v>
      </c>
      <c r="E19" s="11">
        <v>5690.6900000000005</v>
      </c>
      <c r="F19" s="16">
        <v>0.51829949159983035</v>
      </c>
      <c r="G19" s="11">
        <v>5375.0233333333335</v>
      </c>
      <c r="H19" s="18">
        <v>0.48954904607418287</v>
      </c>
      <c r="I19" s="11">
        <v>4658.1900000000005</v>
      </c>
      <c r="J19" s="18">
        <v>0.42426094353679672</v>
      </c>
    </row>
    <row r="20" spans="1:10" x14ac:dyDescent="0.25">
      <c r="A20" s="15" t="s">
        <v>136</v>
      </c>
      <c r="B20" s="1">
        <v>4</v>
      </c>
      <c r="C20" s="1">
        <v>1</v>
      </c>
      <c r="D20" s="11">
        <v>12650.22</v>
      </c>
      <c r="E20" s="11">
        <v>7112.73</v>
      </c>
      <c r="F20" s="16">
        <v>0.56226136778648905</v>
      </c>
      <c r="G20" s="11">
        <v>6334.0633333333326</v>
      </c>
      <c r="H20" s="18">
        <v>0.50070776107714587</v>
      </c>
      <c r="I20" s="11">
        <v>4256.8966666666656</v>
      </c>
      <c r="J20" s="18">
        <v>0.33650771817934122</v>
      </c>
    </row>
    <row r="21" spans="1:10" x14ac:dyDescent="0.25">
      <c r="A21" s="14" t="s">
        <v>57</v>
      </c>
      <c r="B21" s="1"/>
      <c r="C21" s="1"/>
      <c r="F21" s="16">
        <v>0</v>
      </c>
      <c r="H21" s="18">
        <v>0</v>
      </c>
      <c r="J21" s="18">
        <v>0</v>
      </c>
    </row>
    <row r="22" spans="1:10" x14ac:dyDescent="0.25">
      <c r="A22" s="15" t="s">
        <v>57</v>
      </c>
      <c r="B22" s="1"/>
      <c r="C22" s="1"/>
      <c r="F22" s="16">
        <v>0</v>
      </c>
      <c r="H22" s="18">
        <v>0</v>
      </c>
      <c r="J22" s="18">
        <v>0</v>
      </c>
    </row>
    <row r="23" spans="1:10" x14ac:dyDescent="0.25">
      <c r="A23" s="14" t="s">
        <v>58</v>
      </c>
      <c r="B23" s="1">
        <v>49</v>
      </c>
      <c r="C23" s="1">
        <v>31</v>
      </c>
      <c r="D23" s="11">
        <v>53873.23</v>
      </c>
      <c r="E23" s="11">
        <v>25079.014600000002</v>
      </c>
      <c r="F23" s="16">
        <v>0.4655190453588916</v>
      </c>
      <c r="G23" s="11">
        <v>21290.347933333334</v>
      </c>
      <c r="H23" s="18">
        <v>0.39519345569837439</v>
      </c>
      <c r="I23" s="11">
        <v>15018.597933333331</v>
      </c>
      <c r="J23" s="18">
        <v>0.27877663792078794</v>
      </c>
    </row>
    <row r="24" spans="1:10" x14ac:dyDescent="0.25">
      <c r="D24"/>
      <c r="E24"/>
      <c r="F24"/>
      <c r="G24"/>
      <c r="H24"/>
      <c r="I24"/>
      <c r="J24"/>
    </row>
    <row r="25" spans="1:10" x14ac:dyDescent="0.25">
      <c r="D25"/>
      <c r="E25"/>
      <c r="F25"/>
      <c r="G25"/>
      <c r="H25"/>
      <c r="I25"/>
      <c r="J25"/>
    </row>
    <row r="26" spans="1:10" x14ac:dyDescent="0.25">
      <c r="D26"/>
      <c r="E26"/>
      <c r="F26"/>
      <c r="G26"/>
      <c r="H26"/>
      <c r="I26"/>
      <c r="J26"/>
    </row>
    <row r="27" spans="1:10" x14ac:dyDescent="0.25">
      <c r="D27"/>
      <c r="E27"/>
      <c r="F27"/>
      <c r="G27"/>
      <c r="H27"/>
      <c r="I27"/>
      <c r="J27"/>
    </row>
    <row r="28" spans="1:10" x14ac:dyDescent="0.25">
      <c r="D28"/>
      <c r="E28"/>
      <c r="F28"/>
      <c r="G28"/>
      <c r="H28"/>
      <c r="I28"/>
      <c r="J28"/>
    </row>
    <row r="29" spans="1:10" x14ac:dyDescent="0.25">
      <c r="D29"/>
      <c r="E29"/>
      <c r="F29"/>
      <c r="G29"/>
      <c r="H29"/>
      <c r="I29"/>
      <c r="J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D A A B Q S w M E F A A C A A g A J k y s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C Z M r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K x U s L w g / n U A A A C J A A A A E w A c A E Z v c m 1 1 b G F z L 1 N l Y 3 R p b 2 4 x L m 0 g o h g A K K A U A A A A A A A A A A A A A A A A A A A A A A A A A A A A T Y y x C g I x E E T 7 Q P 5 h 2 U p B x N T H d Y q 1 p h S L N b d g I C b e 7 h 7 o 3 x u 0 c Z p 5 D L x R T p Z b h f j r M H j n n d 5 J e I L T w v I O M E J h 8 w 5 6 Y l s k c V / i X L Z 7 M r q R 8 g p 1 L r u A G 8 A j y V R Z t P P l a 4 / I L 0 5 w U M s P M t Y z P 5 s Y X t f e 5 f r / O X w A U E s B A i 0 A F A A C A A g A J k y s V N d + 5 Z a l A A A A 9 g A A A B I A A A A A A A A A A A A A A A A A A A A A A E N v b m Z p Z y 9 Q Y W N r Y W d l L n h t b F B L A Q I t A B Q A A g A I A C Z M r F Q P y u m r p A A A A O k A A A A T A A A A A A A A A A A A A A A A A P E A A A B b Q 2 9 u d G V u d F 9 U e X B l c 1 0 u e G 1 s U E s B A i 0 A F A A C A A g A J k y s V L C 8 I P 5 1 A A A A i Q A A A B M A A A A A A A A A A A A A A A A A 4 g E A A E Z v c m 1 1 b G F z L 1 N l Y 3 R p b 2 4 x L m 1 Q S w U G A A A A A A M A A w D C A A A A p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0 A A A A A A A A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A 3 O j U 5 O j Q 4 L j I 5 M T A 4 O T J a I i A v P j x F b n R y e S B U e X B l P S J G a W x s Q 2 9 s d W 1 u V H l w Z X M i I F Z h b H V l P S J z Q m d Z R 0 J R V U Z C U V V G Q l F V R k J R V U Z C Z 1 l O Q n d Z R 0 J R W U d C d 1 V G Q l F V R k J R V U Z C U V V G Q l F V R k J R V U Z C U V V G Q l F V R k J R V U Z C U V V G Q l F V R i I g L z 4 8 R W 5 0 c n k g V H l w Z T 0 i R m l s b E N v b H V t b k 5 h b W V z I i B W Y W x 1 Z T 0 i c 1 s m c X V v d D t D d X N 0 b 2 1 l c l 9 O Y W 1 l J n F 1 b 3 Q 7 L C Z x d W 9 0 O 0 p v Y l 9 E Z X N j c m l w d G l v b i Z x d W 9 0 O y w m c X V v d D t F c 3 R p b W F 0 b 3 I m c X V v d D s s J n F 1 b 3 Q 7 U 2 F s Z X N f U H J p Y 2 U m c X V v d D s s J n F 1 b 3 Q 7 V G 9 0 Y W x f M 3 J k X 1 B h c n R 5 X 0 N v c 3 R z J n F 1 b 3 Q 7 L C Z x d W 9 0 O 0 F n Z W 5 j e V 9 D b 2 1 f U G V y Y 2 V u d C Z x d W 9 0 O y w m c X V v d D t B Z 2 V u Y 3 l f Q 2 9 t X 1 Z h b H V l J n F 1 b 3 Q 7 L C Z x d W 9 0 O 0 N v b n R y a W J 1 d G l v b l 9 W Y W x 1 Z S Z x d W 9 0 O y w m c X V v d D t D b 2 5 0 c m l i d X R p b 2 5 f U G V y Y 2 V u d C Z x d W 9 0 O y w m c X V v d D t E a X J l Y 3 R f T G F i b 3 V y J n F 1 b 3 Q 7 L C Z x d W 9 0 O 0 d y b 3 N z X 0 1 h c m d p b l 9 W Y W x 1 Z S Z x d W 9 0 O y w m c X V v d D t H c m 9 z c 1 9 N Y X J n a W 5 f U G V y Y 2 V u d C Z x d W 9 0 O y w m c X V v d D t U b 3 R h b F 9 P S C Z x d W 9 0 O y w m c X V v d D t O Z X R 0 X 0 1 h c m d p b l 9 W Y W x 1 Z S Z x d W 9 0 O y w m c X V v d D t O Z X R 0 X 0 1 h c m d p b l 9 Q Z X J j Z W 5 0 J n F 1 b 3 Q 7 L C Z x d W 9 0 O 0 V z d G l t Y X R l X 0 5 v J n F 1 b 3 Q 7 L C Z x d W 9 0 O 0 p v Y l 9 D c m V h d G V k J n F 1 b 3 Q 7 L C Z x d W 9 0 O 0 1 h Z G V f R n J v b V 9 U Z W 1 w b G F 0 Z S Z x d W 9 0 O y w m c X V v d D t F c 3 R p b W F 0 Z V 9 D c m V h d G V k J n F 1 b 3 Q 7 L C Z x d W 9 0 O 1 V t Y n J l b G x h X 0 N v J n F 1 b 3 Q 7 L C Z x d W 9 0 O 1 B y b 2 R 1 Y 3 Q m c X V v d D s s J n F 1 b 3 Q 7 U X V h b n R p d H k m c X V v d D s s J n F 1 b 3 Q 7 S 0 F f V G V h b S Z x d W 9 0 O y w m c X V v d D t F b m R f Q 3 V z d G 9 t Z X I m c X V v d D s s J n F 1 b 3 Q 7 U m V x d W l y Z W R f R G F 0 Z S Z x d W 9 0 O y w m c X V v d D t T Y W x l c 1 9 Q c m l j Z V 9 Q Z X J f V W 5 p d C Z x d W 9 0 O y w m c X V v d D t Q Y X B l c l 9 T d W J f V G 9 0 Y W w m c X V v d D s s J n F 1 b 3 Q 7 U G F w Z X J f T W F y a 1 V w X 1 B l c m N l b n Q m c X V v d D s s J n F 1 b 3 Q 7 U G F w Z X J f T W F y a 3 V w J n F 1 b 3 Q 7 L C Z x d W 9 0 O 1 N 0 d W R p b 1 9 N Y X R f U 3 V i X 1 R v d G F s J n F 1 b 3 Q 7 L C Z x d W 9 0 O 1 N 0 d W R p b 1 9 N Y X R f T W F y a 1 V w X 1 B l c m N l b n Q m c X V v d D s s J n F 1 b 3 Q 7 U 3 R 1 Z G l v X 0 1 h d F 9 N Y X J r V X A m c X V v d D s s J n F 1 b 3 Q 7 U 3 R 1 Z G l v X 0 x h Y l 9 T d W J f V G 9 0 Y W w m c X V v d D s s J n F 1 b 3 Q 7 U 3 R 1 Z G l v X 0 x h Y l 9 N Y X J r V X B f U G V y Y 2 V u d C Z x d W 9 0 O y w m c X V v d D t T d H V k a W 9 f T G F i X 0 1 h c m t V c C Z x d W 9 0 O y w m c X V v d D t T d H V k a W 9 f T G F i X 0 9 I X 1 N 1 Y l 9 U b 3 R h b C Z x d W 9 0 O y w m c X V v d D t P d X R 3 b 3 J r X 1 N 1 Y l 9 U b 3 R h b C Z x d W 9 0 O y w m c X V v d D t P d X R 3 b 3 J r X 0 1 h c m t V c F 9 Q Z X J j Z W 5 0 J n F 1 b 3 Q 7 L C Z x d W 9 0 O 0 9 1 d H d v c m t f T W F y a 1 V w J n F 1 b 3 Q 7 L C Z x d W 9 0 O 0 9 0 a G V y X 0 1 h d F 9 T d W J f V G 9 0 Y W w m c X V v d D s s J n F 1 b 3 Q 7 T 3 R o Z X J f T W F 0 X 0 1 h c m t V c F 9 Q Z X J j Z W 5 0 J n F 1 b 3 Q 7 L C Z x d W 9 0 O 0 9 0 a G V y X 0 1 h d F 9 N Y X J r V X A m c X V v d D s s J n F 1 b 3 Q 7 U H J p b n R p b m d f T G F i X 1 N 1 Y l 9 U b 3 R h b C Z x d W 9 0 O y w m c X V v d D t Q c m l u d G l u Z 1 9 P S F 9 T d W J f V G 9 0 Y W w m c X V v d D s s J n F 1 b 3 Q 7 U H J p b n R p b m d f U 3 V i X 1 R v d G F s J n F 1 b 3 Q 7 L C Z x d W 9 0 O 1 B y a W 5 0 a W 5 n X 0 1 h c m t V c F 9 Q Z X J j Z W 5 0 J n F 1 b 3 Q 7 L C Z x d W 9 0 O 1 B y a W 5 0 a W 5 n X 0 1 h c m t V c C Z x d W 9 0 O y w m c X V v d D t G a W 5 p c 2 h p b m d f T G F i X 1 N 1 Y l 9 U b 3 R h b C Z x d W 9 0 O y w m c X V v d D t G a W 5 p c 2 h p b m d f T 0 h f U 3 V i X 1 R v d G F s J n F 1 b 3 Q 7 L C Z x d W 9 0 O 0 Z p b m l z a G l u Z 1 9 T d W J f V G 9 0 Y W w m c X V v d D s s J n F 1 b 3 Q 7 R m l u a X N o a W 5 n X 0 1 h c m t V c F 9 Q Z X J j Z W 5 0 J n F 1 b 3 Q 7 L C Z x d W 9 0 O 0 Z p b m l z a G l u Z 1 9 N Y X J r V X A m c X V v d D s s J n F 1 b 3 Q 7 Q 2 F y c m l h Z 2 V f U 3 V i X 1 R v d G F s J n F 1 b 3 Q 7 L C Z x d W 9 0 O 0 N h c n J p Y W d l X 0 1 h c m t V c F 9 Q Z X J j Z W 5 0 J n F 1 b 3 Q 7 L C Z x d W 9 0 O 0 N h c n J p Y W d l X 0 1 h c m t V c C Z x d W 9 0 O y w m c X V v d D t U b 3 R h b F 9 N Y X J r V X B f U G V y Y 2 V u d C Z x d W 9 0 O y w m c X V v d D t U b 3 R h b F 9 N Y X J r V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N 1 c 3 R v b W V y X 0 5 h b W U s M H 0 m c X V v d D s s J n F 1 b 3 Q 7 U 2 V j d G l v b j E v U X V l c n k x L 0 F 1 d G 9 S Z W 1 v d m V k Q 2 9 s d W 1 u c z E u e 0 p v Y l 9 E Z X N j c m l w d G l v b i w x f S Z x d W 9 0 O y w m c X V v d D t T Z W N 0 a W 9 u M S 9 R d W V y e T E v Q X V 0 b 1 J l b W 9 2 Z W R D b 2 x 1 b W 5 z M S 5 7 R X N 0 a W 1 h d G 9 y L D J 9 J n F 1 b 3 Q 7 L C Z x d W 9 0 O 1 N l Y 3 R p b 2 4 x L 1 F 1 Z X J 5 M S 9 B d X R v U m V t b 3 Z l Z E N v b H V t b n M x L n t T Y W x l c 1 9 Q c m l j Z S w z f S Z x d W 9 0 O y w m c X V v d D t T Z W N 0 a W 9 u M S 9 R d W V y e T E v Q X V 0 b 1 J l b W 9 2 Z W R D b 2 x 1 b W 5 z M S 5 7 V G 9 0 Y W x f M 3 J k X 1 B h c n R 5 X 0 N v c 3 R z L D R 9 J n F 1 b 3 Q 7 L C Z x d W 9 0 O 1 N l Y 3 R p b 2 4 x L 1 F 1 Z X J 5 M S 9 B d X R v U m V t b 3 Z l Z E N v b H V t b n M x L n t B Z 2 V u Y 3 l f Q 2 9 t X 1 B l c m N l b n Q s N X 0 m c X V v d D s s J n F 1 b 3 Q 7 U 2 V j d G l v b j E v U X V l c n k x L 0 F 1 d G 9 S Z W 1 v d m V k Q 2 9 s d W 1 u c z E u e 0 F n Z W 5 j e V 9 D b 2 1 f V m F s d W U s N n 0 m c X V v d D s s J n F 1 b 3 Q 7 U 2 V j d G l v b j E v U X V l c n k x L 0 F 1 d G 9 S Z W 1 v d m V k Q 2 9 s d W 1 u c z E u e 0 N v b n R y a W J 1 d G l v b l 9 W Y W x 1 Z S w 3 f S Z x d W 9 0 O y w m c X V v d D t T Z W N 0 a W 9 u M S 9 R d W V y e T E v Q X V 0 b 1 J l b W 9 2 Z W R D b 2 x 1 b W 5 z M S 5 7 Q 2 9 u d H J p Y n V 0 a W 9 u X 1 B l c m N l b n Q s O H 0 m c X V v d D s s J n F 1 b 3 Q 7 U 2 V j d G l v b j E v U X V l c n k x L 0 F 1 d G 9 S Z W 1 v d m V k Q 2 9 s d W 1 u c z E u e 0 R p c m V j d F 9 M Y W J v d X I s O X 0 m c X V v d D s s J n F 1 b 3 Q 7 U 2 V j d G l v b j E v U X V l c n k x L 0 F 1 d G 9 S Z W 1 v d m V k Q 2 9 s d W 1 u c z E u e 0 d y b 3 N z X 0 1 h c m d p b l 9 W Y W x 1 Z S w x M H 0 m c X V v d D s s J n F 1 b 3 Q 7 U 2 V j d G l v b j E v U X V l c n k x L 0 F 1 d G 9 S Z W 1 v d m V k Q 2 9 s d W 1 u c z E u e 0 d y b 3 N z X 0 1 h c m d p b l 9 Q Z X J j Z W 5 0 L D E x f S Z x d W 9 0 O y w m c X V v d D t T Z W N 0 a W 9 u M S 9 R d W V y e T E v Q X V 0 b 1 J l b W 9 2 Z W R D b 2 x 1 b W 5 z M S 5 7 V G 9 0 Y W x f T 0 g s M T J 9 J n F 1 b 3 Q 7 L C Z x d W 9 0 O 1 N l Y 3 R p b 2 4 x L 1 F 1 Z X J 5 M S 9 B d X R v U m V t b 3 Z l Z E N v b H V t b n M x L n t O Z X R 0 X 0 1 h c m d p b l 9 W Y W x 1 Z S w x M 3 0 m c X V v d D s s J n F 1 b 3 Q 7 U 2 V j d G l v b j E v U X V l c n k x L 0 F 1 d G 9 S Z W 1 v d m V k Q 2 9 s d W 1 u c z E u e 0 5 l d H R f T W F y Z 2 l u X 1 B l c m N l b n Q s M T R 9 J n F 1 b 3 Q 7 L C Z x d W 9 0 O 1 N l Y 3 R p b 2 4 x L 1 F 1 Z X J 5 M S 9 B d X R v U m V t b 3 Z l Z E N v b H V t b n M x L n t F c 3 R p b W F 0 Z V 9 O b y w x N X 0 m c X V v d D s s J n F 1 b 3 Q 7 U 2 V j d G l v b j E v U X V l c n k x L 0 F 1 d G 9 S Z W 1 v d m V k Q 2 9 s d W 1 u c z E u e 0 p v Y l 9 D c m V h d G V k L D E 2 f S Z x d W 9 0 O y w m c X V v d D t T Z W N 0 a W 9 u M S 9 R d W V y e T E v Q X V 0 b 1 J l b W 9 2 Z W R D b 2 x 1 b W 5 z M S 5 7 T W F k Z V 9 G c m 9 t X 1 R l b X B s Y X R l L D E 3 f S Z x d W 9 0 O y w m c X V v d D t T Z W N 0 a W 9 u M S 9 R d W V y e T E v Q X V 0 b 1 J l b W 9 2 Z W R D b 2 x 1 b W 5 z M S 5 7 R X N 0 a W 1 h d G V f Q 3 J l Y X R l Z C w x O H 0 m c X V v d D s s J n F 1 b 3 Q 7 U 2 V j d G l v b j E v U X V l c n k x L 0 F 1 d G 9 S Z W 1 v d m V k Q 2 9 s d W 1 u c z E u e 1 V t Y n J l b G x h X 0 N v L D E 5 f S Z x d W 9 0 O y w m c X V v d D t T Z W N 0 a W 9 u M S 9 R d W V y e T E v Q X V 0 b 1 J l b W 9 2 Z W R D b 2 x 1 b W 5 z M S 5 7 U H J v Z H V j d C w y M H 0 m c X V v d D s s J n F 1 b 3 Q 7 U 2 V j d G l v b j E v U X V l c n k x L 0 F 1 d G 9 S Z W 1 v d m V k Q 2 9 s d W 1 u c z E u e 1 F 1 Y W 5 0 a X R 5 L D I x f S Z x d W 9 0 O y w m c X V v d D t T Z W N 0 a W 9 u M S 9 R d W V y e T E v Q X V 0 b 1 J l b W 9 2 Z W R D b 2 x 1 b W 5 z M S 5 7 S 0 F f V G V h b S w y M n 0 m c X V v d D s s J n F 1 b 3 Q 7 U 2 V j d G l v b j E v U X V l c n k x L 0 F 1 d G 9 S Z W 1 v d m V k Q 2 9 s d W 1 u c z E u e 0 V u Z F 9 D d X N 0 b 2 1 l c i w y M 3 0 m c X V v d D s s J n F 1 b 3 Q 7 U 2 V j d G l v b j E v U X V l c n k x L 0 F 1 d G 9 S Z W 1 v d m V k Q 2 9 s d W 1 u c z E u e 1 J l c X V p c m V k X 0 R h d G U s M j R 9 J n F 1 b 3 Q 7 L C Z x d W 9 0 O 1 N l Y 3 R p b 2 4 x L 1 F 1 Z X J 5 M S 9 B d X R v U m V t b 3 Z l Z E N v b H V t b n M x L n t T Y W x l c 1 9 Q c m l j Z V 9 Q Z X J f V W 5 p d C w y N X 0 m c X V v d D s s J n F 1 b 3 Q 7 U 2 V j d G l v b j E v U X V l c n k x L 0 F 1 d G 9 S Z W 1 v d m V k Q 2 9 s d W 1 u c z E u e 1 B h c G V y X 1 N 1 Y l 9 U b 3 R h b C w y N n 0 m c X V v d D s s J n F 1 b 3 Q 7 U 2 V j d G l v b j E v U X V l c n k x L 0 F 1 d G 9 S Z W 1 v d m V k Q 2 9 s d W 1 u c z E u e 1 B h c G V y X 0 1 h c m t V c F 9 Q Z X J j Z W 5 0 L D I 3 f S Z x d W 9 0 O y w m c X V v d D t T Z W N 0 a W 9 u M S 9 R d W V y e T E v Q X V 0 b 1 J l b W 9 2 Z W R D b 2 x 1 b W 5 z M S 5 7 U G F w Z X J f T W F y a 3 V w L D I 4 f S Z x d W 9 0 O y w m c X V v d D t T Z W N 0 a W 9 u M S 9 R d W V y e T E v Q X V 0 b 1 J l b W 9 2 Z W R D b 2 x 1 b W 5 z M S 5 7 U 3 R 1 Z G l v X 0 1 h d F 9 T d W J f V G 9 0 Y W w s M j l 9 J n F 1 b 3 Q 7 L C Z x d W 9 0 O 1 N l Y 3 R p b 2 4 x L 1 F 1 Z X J 5 M S 9 B d X R v U m V t b 3 Z l Z E N v b H V t b n M x L n t T d H V k a W 9 f T W F 0 X 0 1 h c m t V c F 9 Q Z X J j Z W 5 0 L D M w f S Z x d W 9 0 O y w m c X V v d D t T Z W N 0 a W 9 u M S 9 R d W V y e T E v Q X V 0 b 1 J l b W 9 2 Z W R D b 2 x 1 b W 5 z M S 5 7 U 3 R 1 Z G l v X 0 1 h d F 9 N Y X J r V X A s M z F 9 J n F 1 b 3 Q 7 L C Z x d W 9 0 O 1 N l Y 3 R p b 2 4 x L 1 F 1 Z X J 5 M S 9 B d X R v U m V t b 3 Z l Z E N v b H V t b n M x L n t T d H V k a W 9 f T G F i X 1 N 1 Y l 9 U b 3 R h b C w z M n 0 m c X V v d D s s J n F 1 b 3 Q 7 U 2 V j d G l v b j E v U X V l c n k x L 0 F 1 d G 9 S Z W 1 v d m V k Q 2 9 s d W 1 u c z E u e 1 N 0 d W R p b 1 9 M Y W J f T W F y a 1 V w X 1 B l c m N l b n Q s M z N 9 J n F 1 b 3 Q 7 L C Z x d W 9 0 O 1 N l Y 3 R p b 2 4 x L 1 F 1 Z X J 5 M S 9 B d X R v U m V t b 3 Z l Z E N v b H V t b n M x L n t T d H V k a W 9 f T G F i X 0 1 h c m t V c C w z N H 0 m c X V v d D s s J n F 1 b 3 Q 7 U 2 V j d G l v b j E v U X V l c n k x L 0 F 1 d G 9 S Z W 1 v d m V k Q 2 9 s d W 1 u c z E u e 1 N 0 d W R p b 1 9 M Y W J f T 0 h f U 3 V i X 1 R v d G F s L D M 1 f S Z x d W 9 0 O y w m c X V v d D t T Z W N 0 a W 9 u M S 9 R d W V y e T E v Q X V 0 b 1 J l b W 9 2 Z W R D b 2 x 1 b W 5 z M S 5 7 T 3 V 0 d 2 9 y a 1 9 T d W J f V G 9 0 Y W w s M z Z 9 J n F 1 b 3 Q 7 L C Z x d W 9 0 O 1 N l Y 3 R p b 2 4 x L 1 F 1 Z X J 5 M S 9 B d X R v U m V t b 3 Z l Z E N v b H V t b n M x L n t P d X R 3 b 3 J r X 0 1 h c m t V c F 9 Q Z X J j Z W 5 0 L D M 3 f S Z x d W 9 0 O y w m c X V v d D t T Z W N 0 a W 9 u M S 9 R d W V y e T E v Q X V 0 b 1 J l b W 9 2 Z W R D b 2 x 1 b W 5 z M S 5 7 T 3 V 0 d 2 9 y a 1 9 N Y X J r V X A s M z h 9 J n F 1 b 3 Q 7 L C Z x d W 9 0 O 1 N l Y 3 R p b 2 4 x L 1 F 1 Z X J 5 M S 9 B d X R v U m V t b 3 Z l Z E N v b H V t b n M x L n t P d G h l c l 9 N Y X R f U 3 V i X 1 R v d G F s L D M 5 f S Z x d W 9 0 O y w m c X V v d D t T Z W N 0 a W 9 u M S 9 R d W V y e T E v Q X V 0 b 1 J l b W 9 2 Z W R D b 2 x 1 b W 5 z M S 5 7 T 3 R o Z X J f T W F 0 X 0 1 h c m t V c F 9 Q Z X J j Z W 5 0 L D Q w f S Z x d W 9 0 O y w m c X V v d D t T Z W N 0 a W 9 u M S 9 R d W V y e T E v Q X V 0 b 1 J l b W 9 2 Z W R D b 2 x 1 b W 5 z M S 5 7 T 3 R o Z X J f T W F 0 X 0 1 h c m t V c C w 0 M X 0 m c X V v d D s s J n F 1 b 3 Q 7 U 2 V j d G l v b j E v U X V l c n k x L 0 F 1 d G 9 S Z W 1 v d m V k Q 2 9 s d W 1 u c z E u e 1 B y a W 5 0 a W 5 n X 0 x h Y l 9 T d W J f V G 9 0 Y W w s N D J 9 J n F 1 b 3 Q 7 L C Z x d W 9 0 O 1 N l Y 3 R p b 2 4 x L 1 F 1 Z X J 5 M S 9 B d X R v U m V t b 3 Z l Z E N v b H V t b n M x L n t Q c m l u d G l u Z 1 9 P S F 9 T d W J f V G 9 0 Y W w s N D N 9 J n F 1 b 3 Q 7 L C Z x d W 9 0 O 1 N l Y 3 R p b 2 4 x L 1 F 1 Z X J 5 M S 9 B d X R v U m V t b 3 Z l Z E N v b H V t b n M x L n t Q c m l u d G l u Z 1 9 T d W J f V G 9 0 Y W w s N D R 9 J n F 1 b 3 Q 7 L C Z x d W 9 0 O 1 N l Y 3 R p b 2 4 x L 1 F 1 Z X J 5 M S 9 B d X R v U m V t b 3 Z l Z E N v b H V t b n M x L n t Q c m l u d G l u Z 1 9 N Y X J r V X B f U G V y Y 2 V u d C w 0 N X 0 m c X V v d D s s J n F 1 b 3 Q 7 U 2 V j d G l v b j E v U X V l c n k x L 0 F 1 d G 9 S Z W 1 v d m V k Q 2 9 s d W 1 u c z E u e 1 B y a W 5 0 a W 5 n X 0 1 h c m t V c C w 0 N n 0 m c X V v d D s s J n F 1 b 3 Q 7 U 2 V j d G l v b j E v U X V l c n k x L 0 F 1 d G 9 S Z W 1 v d m V k Q 2 9 s d W 1 u c z E u e 0 Z p b m l z a G l u Z 1 9 M Y W J f U 3 V i X 1 R v d G F s L D Q 3 f S Z x d W 9 0 O y w m c X V v d D t T Z W N 0 a W 9 u M S 9 R d W V y e T E v Q X V 0 b 1 J l b W 9 2 Z W R D b 2 x 1 b W 5 z M S 5 7 R m l u a X N o a W 5 n X 0 9 I X 1 N 1 Y l 9 U b 3 R h b C w 0 O H 0 m c X V v d D s s J n F 1 b 3 Q 7 U 2 V j d G l v b j E v U X V l c n k x L 0 F 1 d G 9 S Z W 1 v d m V k Q 2 9 s d W 1 u c z E u e 0 Z p b m l z a G l u Z 1 9 T d W J f V G 9 0 Y W w s N D l 9 J n F 1 b 3 Q 7 L C Z x d W 9 0 O 1 N l Y 3 R p b 2 4 x L 1 F 1 Z X J 5 M S 9 B d X R v U m V t b 3 Z l Z E N v b H V t b n M x L n t G a W 5 p c 2 h p b m d f T W F y a 1 V w X 1 B l c m N l b n Q s N T B 9 J n F 1 b 3 Q 7 L C Z x d W 9 0 O 1 N l Y 3 R p b 2 4 x L 1 F 1 Z X J 5 M S 9 B d X R v U m V t b 3 Z l Z E N v b H V t b n M x L n t G a W 5 p c 2 h p b m d f T W F y a 1 V w L D U x f S Z x d W 9 0 O y w m c X V v d D t T Z W N 0 a W 9 u M S 9 R d W V y e T E v Q X V 0 b 1 J l b W 9 2 Z W R D b 2 x 1 b W 5 z M S 5 7 Q 2 F y c m l h Z 2 V f U 3 V i X 1 R v d G F s L D U y f S Z x d W 9 0 O y w m c X V v d D t T Z W N 0 a W 9 u M S 9 R d W V y e T E v Q X V 0 b 1 J l b W 9 2 Z W R D b 2 x 1 b W 5 z M S 5 7 Q 2 F y c m l h Z 2 V f T W F y a 1 V w X 1 B l c m N l b n Q s N T N 9 J n F 1 b 3 Q 7 L C Z x d W 9 0 O 1 N l Y 3 R p b 2 4 x L 1 F 1 Z X J 5 M S 9 B d X R v U m V t b 3 Z l Z E N v b H V t b n M x L n t D Y X J y a W F n Z V 9 N Y X J r V X A s N T R 9 J n F 1 b 3 Q 7 L C Z x d W 9 0 O 1 N l Y 3 R p b 2 4 x L 1 F 1 Z X J 5 M S 9 B d X R v U m V t b 3 Z l Z E N v b H V t b n M x L n t U b 3 R h b F 9 N Y X J r V X B f U G V y Y 2 V u d C w 1 N X 0 m c X V v d D s s J n F 1 b 3 Q 7 U 2 V j d G l v b j E v U X V l c n k x L 0 F 1 d G 9 S Z W 1 v d m V k Q 2 9 s d W 1 u c z E u e 1 R v d G F s X 0 1 h c m t V c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1 F 1 Z X J 5 M S 9 B d X R v U m V t b 3 Z l Z E N v b H V t b n M x L n t D d X N 0 b 2 1 l c l 9 O Y W 1 l L D B 9 J n F 1 b 3 Q 7 L C Z x d W 9 0 O 1 N l Y 3 R p b 2 4 x L 1 F 1 Z X J 5 M S 9 B d X R v U m V t b 3 Z l Z E N v b H V t b n M x L n t K b 2 J f R G V z Y 3 J p c H R p b 2 4 s M X 0 m c X V v d D s s J n F 1 b 3 Q 7 U 2 V j d G l v b j E v U X V l c n k x L 0 F 1 d G 9 S Z W 1 v d m V k Q 2 9 s d W 1 u c z E u e 0 V z d G l t Y X R v c i w y f S Z x d W 9 0 O y w m c X V v d D t T Z W N 0 a W 9 u M S 9 R d W V y e T E v Q X V 0 b 1 J l b W 9 2 Z W R D b 2 x 1 b W 5 z M S 5 7 U 2 F s Z X N f U H J p Y 2 U s M 3 0 m c X V v d D s s J n F 1 b 3 Q 7 U 2 V j d G l v b j E v U X V l c n k x L 0 F 1 d G 9 S Z W 1 v d m V k Q 2 9 s d W 1 u c z E u e 1 R v d G F s X z N y Z F 9 Q Y X J 0 e V 9 D b 3 N 0 c y w 0 f S Z x d W 9 0 O y w m c X V v d D t T Z W N 0 a W 9 u M S 9 R d W V y e T E v Q X V 0 b 1 J l b W 9 2 Z W R D b 2 x 1 b W 5 z M S 5 7 Q W d l b m N 5 X 0 N v b V 9 Q Z X J j Z W 5 0 L D V 9 J n F 1 b 3 Q 7 L C Z x d W 9 0 O 1 N l Y 3 R p b 2 4 x L 1 F 1 Z X J 5 M S 9 B d X R v U m V t b 3 Z l Z E N v b H V t b n M x L n t B Z 2 V u Y 3 l f Q 2 9 t X 1 Z h b H V l L D Z 9 J n F 1 b 3 Q 7 L C Z x d W 9 0 O 1 N l Y 3 R p b 2 4 x L 1 F 1 Z X J 5 M S 9 B d X R v U m V t b 3 Z l Z E N v b H V t b n M x L n t D b 2 5 0 c m l i d X R p b 2 5 f V m F s d W U s N 3 0 m c X V v d D s s J n F 1 b 3 Q 7 U 2 V j d G l v b j E v U X V l c n k x L 0 F 1 d G 9 S Z W 1 v d m V k Q 2 9 s d W 1 u c z E u e 0 N v b n R y a W J 1 d G l v b l 9 Q Z X J j Z W 5 0 L D h 9 J n F 1 b 3 Q 7 L C Z x d W 9 0 O 1 N l Y 3 R p b 2 4 x L 1 F 1 Z X J 5 M S 9 B d X R v U m V t b 3 Z l Z E N v b H V t b n M x L n t E a X J l Y 3 R f T G F i b 3 V y L D l 9 J n F 1 b 3 Q 7 L C Z x d W 9 0 O 1 N l Y 3 R p b 2 4 x L 1 F 1 Z X J 5 M S 9 B d X R v U m V t b 3 Z l Z E N v b H V t b n M x L n t H c m 9 z c 1 9 N Y X J n a W 5 f V m F s d W U s M T B 9 J n F 1 b 3 Q 7 L C Z x d W 9 0 O 1 N l Y 3 R p b 2 4 x L 1 F 1 Z X J 5 M S 9 B d X R v U m V t b 3 Z l Z E N v b H V t b n M x L n t H c m 9 z c 1 9 N Y X J n a W 5 f U G V y Y 2 V u d C w x M X 0 m c X V v d D s s J n F 1 b 3 Q 7 U 2 V j d G l v b j E v U X V l c n k x L 0 F 1 d G 9 S Z W 1 v d m V k Q 2 9 s d W 1 u c z E u e 1 R v d G F s X 0 9 I L D E y f S Z x d W 9 0 O y w m c X V v d D t T Z W N 0 a W 9 u M S 9 R d W V y e T E v Q X V 0 b 1 J l b W 9 2 Z W R D b 2 x 1 b W 5 z M S 5 7 T m V 0 d F 9 N Y X J n a W 5 f V m F s d W U s M T N 9 J n F 1 b 3 Q 7 L C Z x d W 9 0 O 1 N l Y 3 R p b 2 4 x L 1 F 1 Z X J 5 M S 9 B d X R v U m V t b 3 Z l Z E N v b H V t b n M x L n t O Z X R 0 X 0 1 h c m d p b l 9 Q Z X J j Z W 5 0 L D E 0 f S Z x d W 9 0 O y w m c X V v d D t T Z W N 0 a W 9 u M S 9 R d W V y e T E v Q X V 0 b 1 J l b W 9 2 Z W R D b 2 x 1 b W 5 z M S 5 7 R X N 0 a W 1 h d G V f T m 8 s M T V 9 J n F 1 b 3 Q 7 L C Z x d W 9 0 O 1 N l Y 3 R p b 2 4 x L 1 F 1 Z X J 5 M S 9 B d X R v U m V t b 3 Z l Z E N v b H V t b n M x L n t K b 2 J f Q 3 J l Y X R l Z C w x N n 0 m c X V v d D s s J n F 1 b 3 Q 7 U 2 V j d G l v b j E v U X V l c n k x L 0 F 1 d G 9 S Z W 1 v d m V k Q 2 9 s d W 1 u c z E u e 0 1 h Z G V f R n J v b V 9 U Z W 1 w b G F 0 Z S w x N 3 0 m c X V v d D s s J n F 1 b 3 Q 7 U 2 V j d G l v b j E v U X V l c n k x L 0 F 1 d G 9 S Z W 1 v d m V k Q 2 9 s d W 1 u c z E u e 0 V z d G l t Y X R l X 0 N y Z W F 0 Z W Q s M T h 9 J n F 1 b 3 Q 7 L C Z x d W 9 0 O 1 N l Y 3 R p b 2 4 x L 1 F 1 Z X J 5 M S 9 B d X R v U m V t b 3 Z l Z E N v b H V t b n M x L n t V b W J y Z W x s Y V 9 D b y w x O X 0 m c X V v d D s s J n F 1 b 3 Q 7 U 2 V j d G l v b j E v U X V l c n k x L 0 F 1 d G 9 S Z W 1 v d m V k Q 2 9 s d W 1 u c z E u e 1 B y b 2 R 1 Y 3 Q s M j B 9 J n F 1 b 3 Q 7 L C Z x d W 9 0 O 1 N l Y 3 R p b 2 4 x L 1 F 1 Z X J 5 M S 9 B d X R v U m V t b 3 Z l Z E N v b H V t b n M x L n t R d W F u d G l 0 e S w y M X 0 m c X V v d D s s J n F 1 b 3 Q 7 U 2 V j d G l v b j E v U X V l c n k x L 0 F 1 d G 9 S Z W 1 v d m V k Q 2 9 s d W 1 u c z E u e 0 t B X 1 R l Y W 0 s M j J 9 J n F 1 b 3 Q 7 L C Z x d W 9 0 O 1 N l Y 3 R p b 2 4 x L 1 F 1 Z X J 5 M S 9 B d X R v U m V t b 3 Z l Z E N v b H V t b n M x L n t F b m R f Q 3 V z d G 9 t Z X I s M j N 9 J n F 1 b 3 Q 7 L C Z x d W 9 0 O 1 N l Y 3 R p b 2 4 x L 1 F 1 Z X J 5 M S 9 B d X R v U m V t b 3 Z l Z E N v b H V t b n M x L n t S Z X F 1 a X J l Z F 9 E Y X R l L D I 0 f S Z x d W 9 0 O y w m c X V v d D t T Z W N 0 a W 9 u M S 9 R d W V y e T E v Q X V 0 b 1 J l b W 9 2 Z W R D b 2 x 1 b W 5 z M S 5 7 U 2 F s Z X N f U H J p Y 2 V f U G V y X 1 V u a X Q s M j V 9 J n F 1 b 3 Q 7 L C Z x d W 9 0 O 1 N l Y 3 R p b 2 4 x L 1 F 1 Z X J 5 M S 9 B d X R v U m V t b 3 Z l Z E N v b H V t b n M x L n t Q Y X B l c l 9 T d W J f V G 9 0 Y W w s M j Z 9 J n F 1 b 3 Q 7 L C Z x d W 9 0 O 1 N l Y 3 R p b 2 4 x L 1 F 1 Z X J 5 M S 9 B d X R v U m V t b 3 Z l Z E N v b H V t b n M x L n t Q Y X B l c l 9 N Y X J r V X B f U G V y Y 2 V u d C w y N 3 0 m c X V v d D s s J n F 1 b 3 Q 7 U 2 V j d G l v b j E v U X V l c n k x L 0 F 1 d G 9 S Z W 1 v d m V k Q 2 9 s d W 1 u c z E u e 1 B h c G V y X 0 1 h c m t 1 c C w y O H 0 m c X V v d D s s J n F 1 b 3 Q 7 U 2 V j d G l v b j E v U X V l c n k x L 0 F 1 d G 9 S Z W 1 v d m V k Q 2 9 s d W 1 u c z E u e 1 N 0 d W R p b 1 9 N Y X R f U 3 V i X 1 R v d G F s L D I 5 f S Z x d W 9 0 O y w m c X V v d D t T Z W N 0 a W 9 u M S 9 R d W V y e T E v Q X V 0 b 1 J l b W 9 2 Z W R D b 2 x 1 b W 5 z M S 5 7 U 3 R 1 Z G l v X 0 1 h d F 9 N Y X J r V X B f U G V y Y 2 V u d C w z M H 0 m c X V v d D s s J n F 1 b 3 Q 7 U 2 V j d G l v b j E v U X V l c n k x L 0 F 1 d G 9 S Z W 1 v d m V k Q 2 9 s d W 1 u c z E u e 1 N 0 d W R p b 1 9 N Y X R f T W F y a 1 V w L D M x f S Z x d W 9 0 O y w m c X V v d D t T Z W N 0 a W 9 u M S 9 R d W V y e T E v Q X V 0 b 1 J l b W 9 2 Z W R D b 2 x 1 b W 5 z M S 5 7 U 3 R 1 Z G l v X 0 x h Y l 9 T d W J f V G 9 0 Y W w s M z J 9 J n F 1 b 3 Q 7 L C Z x d W 9 0 O 1 N l Y 3 R p b 2 4 x L 1 F 1 Z X J 5 M S 9 B d X R v U m V t b 3 Z l Z E N v b H V t b n M x L n t T d H V k a W 9 f T G F i X 0 1 h c m t V c F 9 Q Z X J j Z W 5 0 L D M z f S Z x d W 9 0 O y w m c X V v d D t T Z W N 0 a W 9 u M S 9 R d W V y e T E v Q X V 0 b 1 J l b W 9 2 Z W R D b 2 x 1 b W 5 z M S 5 7 U 3 R 1 Z G l v X 0 x h Y l 9 N Y X J r V X A s M z R 9 J n F 1 b 3 Q 7 L C Z x d W 9 0 O 1 N l Y 3 R p b 2 4 x L 1 F 1 Z X J 5 M S 9 B d X R v U m V t b 3 Z l Z E N v b H V t b n M x L n t T d H V k a W 9 f T G F i X 0 9 I X 1 N 1 Y l 9 U b 3 R h b C w z N X 0 m c X V v d D s s J n F 1 b 3 Q 7 U 2 V j d G l v b j E v U X V l c n k x L 0 F 1 d G 9 S Z W 1 v d m V k Q 2 9 s d W 1 u c z E u e 0 9 1 d H d v c m t f U 3 V i X 1 R v d G F s L D M 2 f S Z x d W 9 0 O y w m c X V v d D t T Z W N 0 a W 9 u M S 9 R d W V y e T E v Q X V 0 b 1 J l b W 9 2 Z W R D b 2 x 1 b W 5 z M S 5 7 T 3 V 0 d 2 9 y a 1 9 N Y X J r V X B f U G V y Y 2 V u d C w z N 3 0 m c X V v d D s s J n F 1 b 3 Q 7 U 2 V j d G l v b j E v U X V l c n k x L 0 F 1 d G 9 S Z W 1 v d m V k Q 2 9 s d W 1 u c z E u e 0 9 1 d H d v c m t f T W F y a 1 V w L D M 4 f S Z x d W 9 0 O y w m c X V v d D t T Z W N 0 a W 9 u M S 9 R d W V y e T E v Q X V 0 b 1 J l b W 9 2 Z W R D b 2 x 1 b W 5 z M S 5 7 T 3 R o Z X J f T W F 0 X 1 N 1 Y l 9 U b 3 R h b C w z O X 0 m c X V v d D s s J n F 1 b 3 Q 7 U 2 V j d G l v b j E v U X V l c n k x L 0 F 1 d G 9 S Z W 1 v d m V k Q 2 9 s d W 1 u c z E u e 0 9 0 a G V y X 0 1 h d F 9 N Y X J r V X B f U G V y Y 2 V u d C w 0 M H 0 m c X V v d D s s J n F 1 b 3 Q 7 U 2 V j d G l v b j E v U X V l c n k x L 0 F 1 d G 9 S Z W 1 v d m V k Q 2 9 s d W 1 u c z E u e 0 9 0 a G V y X 0 1 h d F 9 N Y X J r V X A s N D F 9 J n F 1 b 3 Q 7 L C Z x d W 9 0 O 1 N l Y 3 R p b 2 4 x L 1 F 1 Z X J 5 M S 9 B d X R v U m V t b 3 Z l Z E N v b H V t b n M x L n t Q c m l u d G l u Z 1 9 M Y W J f U 3 V i X 1 R v d G F s L D Q y f S Z x d W 9 0 O y w m c X V v d D t T Z W N 0 a W 9 u M S 9 R d W V y e T E v Q X V 0 b 1 J l b W 9 2 Z W R D b 2 x 1 b W 5 z M S 5 7 U H J p b n R p b m d f T 0 h f U 3 V i X 1 R v d G F s L D Q z f S Z x d W 9 0 O y w m c X V v d D t T Z W N 0 a W 9 u M S 9 R d W V y e T E v Q X V 0 b 1 J l b W 9 2 Z W R D b 2 x 1 b W 5 z M S 5 7 U H J p b n R p b m d f U 3 V i X 1 R v d G F s L D Q 0 f S Z x d W 9 0 O y w m c X V v d D t T Z W N 0 a W 9 u M S 9 R d W V y e T E v Q X V 0 b 1 J l b W 9 2 Z W R D b 2 x 1 b W 5 z M S 5 7 U H J p b n R p b m d f T W F y a 1 V w X 1 B l c m N l b n Q s N D V 9 J n F 1 b 3 Q 7 L C Z x d W 9 0 O 1 N l Y 3 R p b 2 4 x L 1 F 1 Z X J 5 M S 9 B d X R v U m V t b 3 Z l Z E N v b H V t b n M x L n t Q c m l u d G l u Z 1 9 N Y X J r V X A s N D Z 9 J n F 1 b 3 Q 7 L C Z x d W 9 0 O 1 N l Y 3 R p b 2 4 x L 1 F 1 Z X J 5 M S 9 B d X R v U m V t b 3 Z l Z E N v b H V t b n M x L n t G a W 5 p c 2 h p b m d f T G F i X 1 N 1 Y l 9 U b 3 R h b C w 0 N 3 0 m c X V v d D s s J n F 1 b 3 Q 7 U 2 V j d G l v b j E v U X V l c n k x L 0 F 1 d G 9 S Z W 1 v d m V k Q 2 9 s d W 1 u c z E u e 0 Z p b m l z a G l u Z 1 9 P S F 9 T d W J f V G 9 0 Y W w s N D h 9 J n F 1 b 3 Q 7 L C Z x d W 9 0 O 1 N l Y 3 R p b 2 4 x L 1 F 1 Z X J 5 M S 9 B d X R v U m V t b 3 Z l Z E N v b H V t b n M x L n t G a W 5 p c 2 h p b m d f U 3 V i X 1 R v d G F s L D Q 5 f S Z x d W 9 0 O y w m c X V v d D t T Z W N 0 a W 9 u M S 9 R d W V y e T E v Q X V 0 b 1 J l b W 9 2 Z W R D b 2 x 1 b W 5 z M S 5 7 R m l u a X N o a W 5 n X 0 1 h c m t V c F 9 Q Z X J j Z W 5 0 L D U w f S Z x d W 9 0 O y w m c X V v d D t T Z W N 0 a W 9 u M S 9 R d W V y e T E v Q X V 0 b 1 J l b W 9 2 Z W R D b 2 x 1 b W 5 z M S 5 7 R m l u a X N o a W 5 n X 0 1 h c m t V c C w 1 M X 0 m c X V v d D s s J n F 1 b 3 Q 7 U 2 V j d G l v b j E v U X V l c n k x L 0 F 1 d G 9 S Z W 1 v d m V k Q 2 9 s d W 1 u c z E u e 0 N h c n J p Y W d l X 1 N 1 Y l 9 U b 3 R h b C w 1 M n 0 m c X V v d D s s J n F 1 b 3 Q 7 U 2 V j d G l v b j E v U X V l c n k x L 0 F 1 d G 9 S Z W 1 v d m V k Q 2 9 s d W 1 u c z E u e 0 N h c n J p Y W d l X 0 1 h c m t V c F 9 Q Z X J j Z W 5 0 L D U z f S Z x d W 9 0 O y w m c X V v d D t T Z W N 0 a W 9 u M S 9 R d W V y e T E v Q X V 0 b 1 J l b W 9 2 Z W R D b 2 x 1 b W 5 z M S 5 7 Q 2 F y c m l h Z 2 V f T W F y a 1 V w L D U 0 f S Z x d W 9 0 O y w m c X V v d D t T Z W N 0 a W 9 u M S 9 R d W V y e T E v Q X V 0 b 1 J l b W 9 2 Z W R D b 2 x 1 b W 5 z M S 5 7 V G 9 0 Y W x f T W F y a 1 V w X 1 B l c m N l b n Q s N T V 9 J n F 1 b 3 Q 7 L C Z x d W 9 0 O 1 N l Y 3 R p b 2 4 x L 1 F 1 Z X J 5 M S 9 B d X R v U m V t b 3 Z l Z E N v b H V t b n M x L n t U b 3 R h b F 9 N Y X J r V X A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A W u p o l 2 2 t O t R 2 u r c u D u i 8 A A A A A A g A A A A A A A 2 Y A A M A A A A A Q A A A A y U Z K E 8 n P j h C i X y n K k F q U K Q A A A A A E g A A A o A A A A B A A A A D y k w 3 d N u W c g B 5 J i i L y R 2 f R U A A A A B 3 7 1 M g 5 y y v l i K A N F a w O X V i P f b i E Z q 4 d F 4 g J p 9 H Y x 3 l 8 i h M M I n R m p M x W C G Q d / / D w L / t k A + 3 K F c V j 5 2 h h 5 Y y Q e I b m K U 8 o n d o f b c I R B t K S a u Y / F A A A A B e h U x c X 4 4 K R o 7 L F 8 v i v 8 J W M 3 5 n 8 < / D a t a M a s h u p > 
</file>

<file path=customXml/itemProps1.xml><?xml version="1.0" encoding="utf-8"?>
<ds:datastoreItem xmlns:ds="http://schemas.openxmlformats.org/officeDocument/2006/customXml" ds:itemID="{D4CA0A77-6E72-496B-A2C2-A0548AD8B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Details</vt:lpstr>
      <vt:lpstr>Estimator Summary</vt:lpstr>
      <vt:lpstr>Client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Davies</dc:creator>
  <cp:lastModifiedBy>Abigail Davies</cp:lastModifiedBy>
  <dcterms:created xsi:type="dcterms:W3CDTF">2022-05-04T09:24:56Z</dcterms:created>
  <dcterms:modified xsi:type="dcterms:W3CDTF">2022-08-17T10:14:37Z</dcterms:modified>
</cp:coreProperties>
</file>