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<sst xmlns="http://schemas.openxmlformats.org/spreadsheetml/2006/main" count="25" uniqueCount="25">
  <si>
    <t>i</t>
  </si>
  <si>
    <t>Ui</t>
  </si>
  <si>
    <t>di</t>
  </si>
  <si>
    <t>doi</t>
  </si>
  <si>
    <t>doi^2</t>
  </si>
  <si>
    <t>Dс1</t>
  </si>
  <si>
    <t>сигма</t>
  </si>
  <si>
    <t>dдов</t>
  </si>
  <si>
    <t xml:space="preserve">dU1 =</t>
  </si>
  <si>
    <t>±</t>
  </si>
  <si>
    <t xml:space="preserve">dU2 = </t>
  </si>
  <si>
    <t xml:space="preserve">dU3 = </t>
  </si>
  <si>
    <t xml:space="preserve">≤ dU1 ≤</t>
  </si>
  <si>
    <t xml:space="preserve">≤ dU2 ≤</t>
  </si>
  <si>
    <t xml:space="preserve">≤ dU3 ≤</t>
  </si>
  <si>
    <r>
      <rPr>
        <sz val="8"/>
        <color theme="1"/>
        <rFont val="Calibri"/>
        <scheme val="minor"/>
      </rPr>
      <t>Аналоговый:</t>
    </r>
    <r>
      <rPr>
        <sz val="11"/>
        <color theme="1"/>
        <rFont val="Calibri"/>
        <scheme val="minor"/>
      </rPr>
      <t xml:space="preserve"> </t>
    </r>
  </si>
  <si>
    <t xml:space="preserve">± 0,0625</t>
  </si>
  <si>
    <t>Цифровой:</t>
  </si>
  <si>
    <t xml:space="preserve">d =</t>
  </si>
  <si>
    <t xml:space="preserve">c =</t>
  </si>
  <si>
    <t xml:space="preserve">Uk =</t>
  </si>
  <si>
    <t xml:space="preserve">Для построения графиков</t>
  </si>
  <si>
    <t>Аналог</t>
  </si>
  <si>
    <t>Цифр</t>
  </si>
  <si>
    <t>Эксперимент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</si>
</sst>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0.00000"/>
    <numFmt numFmtId="161" formatCode="0.000000"/>
    <numFmt numFmtId="162" formatCode="0.00000000"/>
    <numFmt numFmtId="163" formatCode="0.0000"/>
  </numFmts>
  <fonts count="5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  <sz val="9"/>
      <scheme val="minor"/>
    </font>
    <font>
      <name val="Calibri"/>
      <color theme="1"/>
      <sz val="10"/>
      <scheme val="minor"/>
    </font>
    <font>
      <name val="Calibri"/>
      <color theme="1"/>
      <sz val="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fontId="0" fillId="0" borderId="0" numFmtId="0" applyNumberFormat="1" applyFont="1" applyFill="1" applyBorder="1"/>
    <xf fontId="0" fillId="2" borderId="0" numFmtId="0" applyNumberFormat="0" applyFont="1" applyFill="1" applyBorder="0"/>
    <xf fontId="0" fillId="3" borderId="0" numFmtId="0" applyNumberFormat="0" applyFont="1" applyFill="1" applyBorder="0"/>
    <xf fontId="0" fillId="4" borderId="0" numFmtId="0" applyNumberFormat="0" applyFont="1" applyFill="1" applyBorder="0"/>
    <xf fontId="0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0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</cellStyleXfs>
  <cellXfs count="42">
    <xf fontId="0" fillId="0" borderId="0" numFmtId="0" xfId="0"/>
    <xf fontId="0" fillId="4" borderId="1" numFmtId="0" xfId="3" applyFill="1" applyBorder="1" applyAlignment="1">
      <alignment horizontal="center" vertical="center"/>
    </xf>
    <xf fontId="0" fillId="4" borderId="1" numFmtId="0" xfId="3" applyFill="1" applyBorder="1" applyAlignment="1">
      <alignment horizontal="center"/>
    </xf>
    <xf fontId="0" fillId="2" borderId="1" numFmtId="0" xfId="1" applyFill="1" applyBorder="1" applyAlignment="1">
      <alignment horizontal="center" vertical="center"/>
    </xf>
    <xf fontId="0" fillId="2" borderId="1" numFmtId="160" xfId="1" applyNumberFormat="1" applyFill="1" applyBorder="1" applyAlignment="1">
      <alignment horizontal="center" vertical="center"/>
    </xf>
    <xf fontId="0" fillId="3" borderId="1" numFmtId="0" xfId="2" applyFill="1" applyBorder="1" applyAlignment="1">
      <alignment horizontal="center" vertical="center"/>
    </xf>
    <xf fontId="0" fillId="3" borderId="1" numFmtId="161" xfId="2" applyNumberFormat="1" applyFill="1" applyBorder="1" applyAlignment="1">
      <alignment horizontal="center" vertical="center"/>
    </xf>
    <xf fontId="0" fillId="5" borderId="1" numFmtId="0" xfId="4" applyFill="1" applyBorder="1" applyAlignment="1">
      <alignment horizontal="center" vertical="center"/>
    </xf>
    <xf fontId="0" fillId="5" borderId="1" numFmtId="160" xfId="4" applyNumberFormat="1" applyFill="1" applyBorder="1" applyAlignment="1">
      <alignment horizontal="center" vertical="center"/>
    </xf>
    <xf fontId="0" fillId="2" borderId="1" numFmtId="162" xfId="1" applyNumberFormat="1" applyFill="1" applyBorder="1" applyAlignment="1">
      <alignment horizontal="center" vertical="center"/>
    </xf>
    <xf fontId="0" fillId="6" borderId="1" numFmtId="0" xfId="5" applyFill="1" applyBorder="1" applyAlignment="1">
      <alignment horizontal="center" vertical="center"/>
    </xf>
    <xf fontId="0" fillId="6" borderId="1" numFmtId="163" xfId="5" applyNumberFormat="1" applyFill="1" applyBorder="1" applyAlignment="1">
      <alignment horizontal="center" vertical="center"/>
    </xf>
    <xf fontId="0" fillId="7" borderId="1" numFmtId="0" xfId="6" applyFill="1" applyBorder="1" applyAlignment="1">
      <alignment horizontal="center" vertical="center"/>
    </xf>
    <xf fontId="0" fillId="7" borderId="1" numFmtId="163" xfId="6" applyNumberFormat="1" applyFill="1" applyBorder="1" applyAlignment="1">
      <alignment horizontal="center" vertical="center"/>
    </xf>
    <xf fontId="0" fillId="9" borderId="1" numFmtId="0" xfId="8" applyFill="1" applyBorder="1" applyAlignment="1">
      <alignment horizontal="center" vertical="center"/>
    </xf>
    <xf fontId="0" fillId="9" borderId="1" numFmtId="163" xfId="8" applyNumberFormat="1" applyFill="1" applyBorder="1" applyAlignment="1">
      <alignment horizontal="center" vertical="center"/>
    </xf>
    <xf fontId="0" fillId="6" borderId="2" numFmtId="0" xfId="5" applyFill="1" applyBorder="1" applyAlignment="1">
      <alignment horizontal="right" vertical="center"/>
    </xf>
    <xf fontId="0" fillId="6" borderId="3" numFmtId="0" xfId="5" applyFill="1" applyBorder="1"/>
    <xf fontId="0" fillId="6" borderId="3" numFmtId="0" xfId="5" applyFill="1" applyBorder="1" applyAlignment="1">
      <alignment horizontal="center" vertical="center"/>
    </xf>
    <xf fontId="0" fillId="6" borderId="4" numFmtId="0" xfId="5" applyFill="1" applyBorder="1"/>
    <xf fontId="0" fillId="7" borderId="2" numFmtId="0" xfId="6" applyFill="1" applyBorder="1" applyAlignment="1">
      <alignment horizontal="right" vertical="center"/>
    </xf>
    <xf fontId="0" fillId="7" borderId="3" numFmtId="0" xfId="6" applyFill="1" applyBorder="1"/>
    <xf fontId="0" fillId="7" borderId="3" numFmtId="0" xfId="6" applyFill="1" applyBorder="1" applyAlignment="1">
      <alignment horizontal="center" vertical="center"/>
    </xf>
    <xf fontId="0" fillId="7" borderId="4" numFmtId="0" xfId="6" applyFill="1" applyBorder="1"/>
    <xf fontId="0" fillId="9" borderId="2" numFmtId="0" xfId="8" applyFill="1" applyBorder="1" applyAlignment="1">
      <alignment horizontal="right" vertical="center"/>
    </xf>
    <xf fontId="0" fillId="9" borderId="3" numFmtId="0" xfId="8" applyFill="1" applyBorder="1"/>
    <xf fontId="0" fillId="9" borderId="3" numFmtId="0" xfId="8" applyFill="1" applyBorder="1" applyAlignment="1">
      <alignment horizontal="center" vertical="center"/>
    </xf>
    <xf fontId="0" fillId="9" borderId="4" numFmtId="0" xfId="8" applyFill="1" applyBorder="1"/>
    <xf fontId="0" fillId="8" borderId="1" numFmtId="0" xfId="7" applyFill="1" applyBorder="1"/>
    <xf fontId="1" fillId="8" borderId="1" numFmtId="0" xfId="7" applyFont="1" applyFill="1" applyBorder="1" applyAlignment="1">
      <alignment horizontal="center" vertical="center"/>
    </xf>
    <xf fontId="0" fillId="8" borderId="1" numFmtId="0" xfId="7" applyFill="1" applyBorder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/>
    <xf fontId="0" fillId="6" borderId="1" numFmtId="0" xfId="5" applyFill="1" applyBorder="1"/>
    <xf fontId="2" fillId="0" borderId="0" numFmtId="0" xfId="0" applyFont="1"/>
    <xf fontId="0" fillId="7" borderId="1" numFmtId="0" xfId="6" applyFill="1" applyBorder="1" applyAlignment="1">
      <alignment horizontal="right" vertical="center"/>
    </xf>
    <xf fontId="0" fillId="7" borderId="1" numFmtId="0" xfId="6" applyFill="1" applyBorder="1" applyAlignment="1">
      <alignment horizontal="left" vertical="center"/>
    </xf>
    <xf fontId="3" fillId="0" borderId="1" numFmtId="0" xfId="0" applyFont="1" applyBorder="1" applyAlignment="1">
      <alignment horizontal="center"/>
    </xf>
    <xf fontId="0" fillId="7" borderId="1" numFmtId="0" xfId="6" applyFill="1" applyBorder="1"/>
    <xf fontId="0" fillId="0" borderId="1" numFmtId="0" xfId="0" applyBorder="1"/>
    <xf fontId="4" fillId="0" borderId="1" numFmtId="0" xfId="0" applyFont="1" applyBorder="1"/>
    <xf fontId="0" fillId="10" borderId="1" numFmtId="0" xfId="9" applyFill="1" applyBorder="1"/>
  </cellXfs>
  <cellStyles count="10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40% — акцент1" xfId="5" builtinId="31"/>
    <cellStyle name="40% — акцент2" xfId="6" builtinId="35"/>
    <cellStyle name="40% — акцент3" xfId="7" builtinId="39"/>
    <cellStyle name="40% — акцент4" xfId="8" builtinId="43"/>
    <cellStyle name="40% — акцент6" xfId="9" builtinId="5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58114610673666"/>
          <c:y val="0.050925925925925923"/>
          <c:w val="0.86052296587926513"/>
          <c:h val="0.89814814814814814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Лист1!$L$31:$O$31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Лист1!$L$32:$O$32</c:f>
              <c:numCache>
                <c:formatCode>General</c:formatCode>
                <c:ptCount val="4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Лист1!$L$31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Лист1!$L$31:$O$31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xVal>
          <c:yVal>
            <c:numRef>
              <c:f>Лист1!$L$33:$O$33</c:f>
              <c:numCache>
                <c:formatCode>General</c:formatCode>
                <c:ptCount val="4"/>
                <c:pt idx="0">
                  <c:v>-0.0625</c:v>
                </c:pt>
                <c:pt idx="1">
                  <c:v>-0.0625</c:v>
                </c:pt>
                <c:pt idx="2">
                  <c:v>-0.0625</c:v>
                </c:pt>
                <c:pt idx="3">
                  <c:v>-0.0625</c:v>
                </c:pt>
              </c:numCache>
            </c:numRef>
          </c:yVal>
          <c:smooth val="0"/>
        </c:ser>
        <c:ser>
          <c:idx val="2"/>
          <c:order val="2"/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Лист1!$L$35:$V$35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Лист1!$L$36:$V$36</c:f>
              <c:numCache>
                <c:formatCode>General</c:formatCode>
                <c:ptCount val="11"/>
                <c:pt idx="0">
                  <c:v>0.00192</c:v>
                </c:pt>
                <c:pt idx="1">
                  <c:v>0.00192</c:v>
                </c:pt>
                <c:pt idx="2">
                  <c:v>0.00192</c:v>
                </c:pt>
                <c:pt idx="3">
                  <c:v>0.00192</c:v>
                </c:pt>
                <c:pt idx="4">
                  <c:v>0.00193</c:v>
                </c:pt>
                <c:pt idx="5">
                  <c:v>0.00194</c:v>
                </c:pt>
                <c:pt idx="6">
                  <c:v>0.00193</c:v>
                </c:pt>
                <c:pt idx="7">
                  <c:v>0.00192</c:v>
                </c:pt>
                <c:pt idx="8">
                  <c:v>0.00192</c:v>
                </c:pt>
                <c:pt idx="9">
                  <c:v>0.00193</c:v>
                </c:pt>
                <c:pt idx="10">
                  <c:v>0.00193</c:v>
                </c:pt>
              </c:numCache>
            </c:numRef>
          </c:yVal>
          <c:smooth val="0"/>
        </c:ser>
        <c:ser>
          <c:idx val="3"/>
          <c:order val="3"/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Лист1!$L$35:$V$35</c:f>
              <c:numCache>
                <c:formatCode>General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</c:numCache>
            </c:numRef>
          </c:xVal>
          <c:yVal>
            <c:numRef>
              <c:f>Лист1!$L$37:$V$37</c:f>
              <c:numCache>
                <c:formatCode>General</c:formatCode>
                <c:ptCount val="11"/>
                <c:pt idx="0">
                  <c:v>-0.00192</c:v>
                </c:pt>
                <c:pt idx="1">
                  <c:v>-0.00192</c:v>
                </c:pt>
                <c:pt idx="2">
                  <c:v>-0.00192</c:v>
                </c:pt>
                <c:pt idx="3">
                  <c:v>-0.00192</c:v>
                </c:pt>
                <c:pt idx="4">
                  <c:v>-0.00193</c:v>
                </c:pt>
                <c:pt idx="5">
                  <c:v>-0.00194</c:v>
                </c:pt>
                <c:pt idx="6">
                  <c:v>-0.00193</c:v>
                </c:pt>
                <c:pt idx="7">
                  <c:v>-0.00192</c:v>
                </c:pt>
                <c:pt idx="8">
                  <c:v>-0.00192</c:v>
                </c:pt>
                <c:pt idx="9">
                  <c:v>-0.00193</c:v>
                </c:pt>
                <c:pt idx="10">
                  <c:v>-0.00193</c:v>
                </c:pt>
              </c:numCache>
            </c:numRef>
          </c:yVal>
          <c:smooth val="0"/>
        </c:ser>
        <c:ser>
          <c:idx val="4"/>
          <c:order val="4"/>
          <c:spPr bwMode="auto">
            <a:prstGeom prst="rect">
              <a:avLst/>
            </a:prstGeom>
            <a:ln w="19050" cap="rnd">
              <a:solidFill>
                <a:schemeClr val="accent6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Лист1!$L$39:$N$39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Лист1!$L$40:$N$40</c:f>
              <c:numCache>
                <c:formatCode>General</c:formatCode>
                <c:ptCount val="3"/>
                <c:pt idx="0">
                  <c:v>-0.08769</c:v>
                </c:pt>
                <c:pt idx="1">
                  <c:v>-0.07485</c:v>
                </c:pt>
                <c:pt idx="2">
                  <c:v>-0.09413</c:v>
                </c:pt>
              </c:numCache>
            </c:numRef>
          </c:yVal>
          <c:smooth val="0"/>
        </c:ser>
        <c:ser>
          <c:idx val="5"/>
          <c:order val="5"/>
          <c:spPr bwMode="auto">
            <a:prstGeom prst="rect">
              <a:avLst/>
            </a:prstGeom>
            <a:ln w="19050" cap="rnd">
              <a:solidFill>
                <a:schemeClr val="accent6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Лист1!$L$39:$N$39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Лист1!$L$41:$N$41</c:f>
              <c:numCache>
                <c:formatCode>General</c:formatCode>
                <c:ptCount val="3"/>
                <c:pt idx="0">
                  <c:v>-0.0741</c:v>
                </c:pt>
                <c:pt idx="1">
                  <c:v>-0.0644</c:v>
                </c:pt>
                <c:pt idx="2">
                  <c:v>-0.0833</c:v>
                </c:pt>
              </c:numCache>
            </c:numRef>
          </c:yVal>
          <c:smooth val="0"/>
        </c:ser>
        <c:ser>
          <c:idx val="6"/>
          <c:order val="6"/>
          <c:spPr bwMode="auto">
            <a:prstGeom prst="rect">
              <a:avLst/>
            </a:prstGeom>
            <a:ln w="19050" cap="rnd">
              <a:solidFill>
                <a:schemeClr val="accent6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Лист1!$L$39:$N$39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Лист1!$L$42:$N$42</c:f>
              <c:numCache>
                <c:formatCode>General</c:formatCode>
                <c:ptCount val="3"/>
                <c:pt idx="0">
                  <c:v>-0.0605</c:v>
                </c:pt>
                <c:pt idx="1">
                  <c:v>-0.053952</c:v>
                </c:pt>
                <c:pt idx="2">
                  <c:v>-0.072471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42560584"/>
        <c:axId val="442561240"/>
      </c:scatterChart>
      <c:valAx>
        <c:axId val="4425605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1240"/>
        <c:crosses val="autoZero"/>
        <c:crossBetween val="midCat"/>
      </c:valAx>
      <c:valAx>
        <c:axId val="4425612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56058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13</xdr:col>
      <xdr:colOff>247649</xdr:colOff>
      <xdr:row>11</xdr:row>
      <xdr:rowOff>171450</xdr:rowOff>
    </xdr:from>
    <xdr:ext cx="65" cy="172226"/>
    <xdr:sp>
      <xdr:nvSpPr>
        <xdr:cNvPr id="4" name="TextBox 1" hidden="0"/>
        <xdr:cNvSpPr>
          <a:spLocks noAdjustHandles="0" noChangeArrowheads="0"/>
        </xdr:cNvSpPr>
      </xdr:nvSpPr>
      <xdr:spPr bwMode="auto">
        <a:xfrm>
          <a:off x="8172450" y="2266950"/>
          <a:ext cx="65" cy="1722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>
            <a:defRPr/>
          </a:pPr>
          <a:endParaRPr lang="ru-RU" sz="1100"/>
        </a:p>
      </xdr:txBody>
    </xdr:sp>
    <xdr:clientData/>
  </xdr:oneCellAnchor>
  <xdr:twoCellAnchor editAs="twoCell">
    <xdr:from>
      <xdr:col>2</xdr:col>
      <xdr:colOff>98534</xdr:colOff>
      <xdr:row>41</xdr:row>
      <xdr:rowOff>27589</xdr:rowOff>
    </xdr:from>
    <xdr:to>
      <xdr:col>9</xdr:col>
      <xdr:colOff>308741</xdr:colOff>
      <xdr:row>55</xdr:row>
      <xdr:rowOff>103789</xdr:rowOff>
    </xdr:to>
    <xdr:graphicFrame>
      <xdr:nvGraphicFramePr>
        <xdr:cNvPr id="5" name="Диаграмма 2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15">
      <selection activeCell="H5" activeCellId="0" sqref="H5"/>
    </sheetView>
  </sheetViews>
  <sheetFormatPr defaultRowHeight="14.25"/>
  <cols>
    <col min="1" max="4" width="9.140625"/>
    <col customWidth="1" min="5" max="5" width="10.140625"/>
    <col min="6" max="7" width="9.140625"/>
    <col customWidth="1" min="8" max="8" width="23.7109375"/>
    <col min="9" max="11" width="9.140625"/>
    <col customWidth="1" min="12" max="12" width="23"/>
    <col min="13" max="15" width="9.140625"/>
    <col customWidth="1" min="16" max="16" width="20.140625"/>
    <col min="17" max="16384" width="9.140625"/>
  </cols>
  <sheetData>
    <row r="3">
      <c r="C3" s="1" t="s">
        <v>0</v>
      </c>
      <c r="D3" s="1"/>
      <c r="E3" s="1">
        <v>0.5</v>
      </c>
      <c r="F3" s="1"/>
      <c r="G3" s="1"/>
      <c r="H3" s="1"/>
      <c r="I3" s="1">
        <v>1</v>
      </c>
      <c r="J3" s="1"/>
      <c r="K3" s="1"/>
      <c r="L3" s="1"/>
      <c r="M3" s="1">
        <v>1.5</v>
      </c>
      <c r="N3" s="1"/>
      <c r="O3" s="1"/>
      <c r="P3" s="1"/>
    </row>
    <row r="4">
      <c r="C4" s="1"/>
      <c r="D4" s="1"/>
      <c r="E4" s="2" t="s">
        <v>1</v>
      </c>
      <c r="F4" s="2" t="s">
        <v>2</v>
      </c>
      <c r="G4" s="2" t="s">
        <v>3</v>
      </c>
      <c r="H4" s="2" t="s">
        <v>4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1</v>
      </c>
      <c r="N4" s="2" t="s">
        <v>2</v>
      </c>
      <c r="O4" s="2" t="s">
        <v>3</v>
      </c>
      <c r="P4" s="2" t="s">
        <v>4</v>
      </c>
    </row>
    <row r="5">
      <c r="C5" s="1">
        <v>1</v>
      </c>
      <c r="D5" s="1"/>
      <c r="E5" s="3">
        <v>0.56799999999999995</v>
      </c>
      <c r="F5" s="3">
        <f t="shared" ref="F5:F14" si="0">SUM($E$3,-E5)</f>
        <v>-0.067999999999999949</v>
      </c>
      <c r="G5" s="3">
        <f t="shared" ref="G5:G14" si="1">SUM(F5,-$E$16)</f>
        <v>-0.015199999999999922</v>
      </c>
      <c r="H5" s="4">
        <f t="shared" ref="H5:H14" si="2">POWER(G5,2)</f>
        <v>0.00023103999999999763</v>
      </c>
      <c r="I5" s="5">
        <v>1.0649999999999999</v>
      </c>
      <c r="J5" s="5">
        <f t="shared" ref="J5:J14" si="3">SUM($I$3,-I5)</f>
        <v>-0.064999999999999947</v>
      </c>
      <c r="K5" s="5">
        <f t="shared" ref="K5:K14" si="4">SUM(J5,-$I$16)</f>
        <v>0.0042000000000000232</v>
      </c>
      <c r="L5" s="6">
        <f t="shared" ref="L5:L14" si="5">POWER(K5,2)</f>
        <v>1.7640000000000194e-05</v>
      </c>
      <c r="M5" s="7">
        <v>1.5920000000000001</v>
      </c>
      <c r="N5" s="7">
        <f t="shared" ref="N5:N14" si="6">SUM($M$3,-M5)</f>
        <v>-0.092000000000000082</v>
      </c>
      <c r="O5" s="7">
        <f t="shared" ref="O5:O14" si="7">SUM(N5,-$M$16)</f>
        <v>-0.007900000000000032</v>
      </c>
      <c r="P5" s="8">
        <f t="shared" ref="P5:P14" si="8">POWER(O5,2)</f>
        <v>6.2410000000000509e-05</v>
      </c>
    </row>
    <row r="6">
      <c r="C6" s="1">
        <v>2</v>
      </c>
      <c r="D6" s="1"/>
      <c r="E6" s="3">
        <v>0.56999999999999995</v>
      </c>
      <c r="F6" s="3">
        <f t="shared" si="0"/>
        <v>-0.069999999999999951</v>
      </c>
      <c r="G6" s="3">
        <f t="shared" si="1"/>
        <v>-0.017199999999999924</v>
      </c>
      <c r="H6" s="4">
        <f t="shared" si="2"/>
        <v>0.00029583999999999736</v>
      </c>
      <c r="I6" s="5">
        <v>1.0800000000000001</v>
      </c>
      <c r="J6" s="5">
        <f t="shared" si="3"/>
        <v>-0.080000000000000071</v>
      </c>
      <c r="K6" s="5">
        <f t="shared" si="4"/>
        <v>-0.010800000000000101</v>
      </c>
      <c r="L6" s="6">
        <f t="shared" si="5"/>
        <v>0.00011664000000000219</v>
      </c>
      <c r="M6" s="7">
        <v>1.605</v>
      </c>
      <c r="N6" s="7">
        <f t="shared" si="6"/>
        <v>-0.10499999999999998</v>
      </c>
      <c r="O6" s="7">
        <f t="shared" si="7"/>
        <v>-0.020899999999999933</v>
      </c>
      <c r="P6" s="8">
        <f t="shared" si="8"/>
        <v>0.00043680999999999717</v>
      </c>
    </row>
    <row r="7">
      <c r="C7" s="2">
        <v>3</v>
      </c>
      <c r="D7" s="2"/>
      <c r="E7" s="3">
        <v>0.54500000000000004</v>
      </c>
      <c r="F7" s="3">
        <f t="shared" si="0"/>
        <v>-0.04500000000000004</v>
      </c>
      <c r="G7" s="3">
        <f t="shared" si="1"/>
        <v>0.0077999999999999875</v>
      </c>
      <c r="H7" s="4">
        <f t="shared" si="2"/>
        <v>6.0839999999999804e-05</v>
      </c>
      <c r="I7" s="5">
        <v>1.0600000000000001</v>
      </c>
      <c r="J7" s="5">
        <f t="shared" si="3"/>
        <v>-0.060000000000000053</v>
      </c>
      <c r="K7" s="5">
        <f t="shared" si="4"/>
        <v>0.0091999999999999166</v>
      </c>
      <c r="L7" s="6">
        <f t="shared" si="5"/>
        <v>8.4639999999998471e-05</v>
      </c>
      <c r="M7" s="7">
        <v>1.5980000000000001</v>
      </c>
      <c r="N7" s="7">
        <f t="shared" si="6"/>
        <v>-0.098000000000000087</v>
      </c>
      <c r="O7" s="7">
        <f t="shared" si="7"/>
        <v>-0.013900000000000037</v>
      </c>
      <c r="P7" s="8">
        <f t="shared" si="8"/>
        <v>0.00019321000000000103</v>
      </c>
    </row>
    <row r="8">
      <c r="C8" s="1">
        <v>4</v>
      </c>
      <c r="D8" s="1"/>
      <c r="E8" s="3">
        <v>0.54600000000000004</v>
      </c>
      <c r="F8" s="3">
        <f t="shared" si="0"/>
        <v>-0.046000000000000041</v>
      </c>
      <c r="G8" s="3">
        <f t="shared" si="1"/>
        <v>0.0067999999999999866</v>
      </c>
      <c r="H8" s="4">
        <f t="shared" si="2"/>
        <v>4.6239999999999815e-05</v>
      </c>
      <c r="I8" s="5">
        <v>1.0669999999999999</v>
      </c>
      <c r="J8" s="5">
        <f t="shared" si="3"/>
        <v>-0.066999999999999948</v>
      </c>
      <c r="K8" s="5">
        <f t="shared" si="4"/>
        <v>0.0022000000000000214</v>
      </c>
      <c r="L8" s="6">
        <f t="shared" si="5"/>
        <v>4.8400000000000943e-06</v>
      </c>
      <c r="M8" s="7">
        <v>1.5700000000000001</v>
      </c>
      <c r="N8" s="7">
        <f t="shared" si="6"/>
        <v>-0.070000000000000062</v>
      </c>
      <c r="O8" s="7">
        <f t="shared" si="7"/>
        <v>0.014099999999999988</v>
      </c>
      <c r="P8" s="8">
        <f t="shared" si="8"/>
        <v>0.00019880999999999965</v>
      </c>
    </row>
    <row r="9">
      <c r="C9" s="1">
        <v>5</v>
      </c>
      <c r="D9" s="1"/>
      <c r="E9" s="3">
        <v>0.55300000000000005</v>
      </c>
      <c r="F9" s="3">
        <f t="shared" si="0"/>
        <v>-0.053000000000000047</v>
      </c>
      <c r="G9" s="3">
        <f t="shared" si="1"/>
        <v>-0.00020000000000001961</v>
      </c>
      <c r="H9" s="9">
        <f t="shared" si="2"/>
        <v>4.0000000000007843e-08</v>
      </c>
      <c r="I9" s="5">
        <v>1.085</v>
      </c>
      <c r="J9" s="5">
        <f t="shared" si="3"/>
        <v>-0.084999999999999964</v>
      </c>
      <c r="K9" s="5">
        <f t="shared" si="4"/>
        <v>-0.015799999999999995</v>
      </c>
      <c r="L9" s="6">
        <f t="shared" si="5"/>
        <v>0.00024963999999999981</v>
      </c>
      <c r="M9" s="7">
        <v>1.593</v>
      </c>
      <c r="N9" s="7">
        <f t="shared" si="6"/>
        <v>-0.092999999999999972</v>
      </c>
      <c r="O9" s="7">
        <f t="shared" si="7"/>
        <v>-0.0088999999999999219</v>
      </c>
      <c r="P9" s="8">
        <f t="shared" si="8"/>
        <v>7.9209999999998613e-05</v>
      </c>
    </row>
    <row r="10">
      <c r="C10" s="2">
        <v>6</v>
      </c>
      <c r="D10" s="2"/>
      <c r="E10" s="3">
        <v>0.55500000000000005</v>
      </c>
      <c r="F10" s="3">
        <f t="shared" si="0"/>
        <v>-0.055000000000000049</v>
      </c>
      <c r="G10" s="3">
        <f t="shared" si="1"/>
        <v>-0.0022000000000000214</v>
      </c>
      <c r="H10" s="9">
        <f t="shared" si="2"/>
        <v>4.8400000000000943e-06</v>
      </c>
      <c r="I10" s="5">
        <v>1.0609999999999999</v>
      </c>
      <c r="J10" s="5">
        <f t="shared" si="3"/>
        <v>-0.060999999999999943</v>
      </c>
      <c r="K10" s="5">
        <f t="shared" si="4"/>
        <v>0.0082000000000000267</v>
      </c>
      <c r="L10" s="6">
        <f t="shared" si="5"/>
        <v>6.7240000000000434e-05</v>
      </c>
      <c r="M10" s="7">
        <v>1.5800000000000001</v>
      </c>
      <c r="N10" s="7">
        <f t="shared" si="6"/>
        <v>-0.080000000000000071</v>
      </c>
      <c r="O10" s="7">
        <f t="shared" si="7"/>
        <v>0.0040999999999999787</v>
      </c>
      <c r="P10" s="8">
        <f t="shared" si="8"/>
        <v>1.6809999999999824e-05</v>
      </c>
    </row>
    <row r="11">
      <c r="C11" s="1">
        <v>7</v>
      </c>
      <c r="D11" s="1"/>
      <c r="E11" s="3">
        <v>0.55800000000000005</v>
      </c>
      <c r="F11" s="3">
        <f t="shared" si="0"/>
        <v>-0.058000000000000052</v>
      </c>
      <c r="G11" s="3">
        <f t="shared" si="1"/>
        <v>-0.005200000000000024</v>
      </c>
      <c r="H11" s="4">
        <f t="shared" si="2"/>
        <v>2.7040000000000249e-05</v>
      </c>
      <c r="I11" s="5">
        <v>1.083</v>
      </c>
      <c r="J11" s="5">
        <f t="shared" si="3"/>
        <v>-0.082999999999999963</v>
      </c>
      <c r="K11" s="5">
        <f t="shared" si="4"/>
        <v>-0.013799999999999993</v>
      </c>
      <c r="L11" s="6">
        <f t="shared" si="5"/>
        <v>0.00019043999999999981</v>
      </c>
      <c r="M11" s="7">
        <v>1.5609999999999999</v>
      </c>
      <c r="N11" s="7">
        <f t="shared" si="6"/>
        <v>-0.060999999999999943</v>
      </c>
      <c r="O11" s="7">
        <f t="shared" si="7"/>
        <v>0.023100000000000107</v>
      </c>
      <c r="P11" s="8">
        <f t="shared" si="8"/>
        <v>0.00053361000000000489</v>
      </c>
    </row>
    <row r="12">
      <c r="C12" s="1">
        <v>8</v>
      </c>
      <c r="D12" s="1"/>
      <c r="E12" s="3">
        <v>0.54000000000000004</v>
      </c>
      <c r="F12" s="3">
        <f>SUM($E$3,-E12)</f>
        <v>-0.040000000000000036</v>
      </c>
      <c r="G12" s="3">
        <f t="shared" si="1"/>
        <v>0.012799999999999992</v>
      </c>
      <c r="H12" s="4">
        <f t="shared" si="2"/>
        <v>0.00016383999999999979</v>
      </c>
      <c r="I12" s="5">
        <v>1.079</v>
      </c>
      <c r="J12" s="5">
        <f t="shared" si="3"/>
        <v>-0.078999999999999959</v>
      </c>
      <c r="K12" s="5">
        <f t="shared" si="4"/>
        <v>-0.0097999999999999893</v>
      </c>
      <c r="L12" s="6">
        <f t="shared" si="5"/>
        <v>9.6039999999999792e-05</v>
      </c>
      <c r="M12" s="7">
        <v>1.5920000000000001</v>
      </c>
      <c r="N12" s="7">
        <f t="shared" si="6"/>
        <v>-0.092000000000000082</v>
      </c>
      <c r="O12" s="7">
        <f t="shared" si="7"/>
        <v>-0.007900000000000032</v>
      </c>
      <c r="P12" s="8">
        <f t="shared" si="8"/>
        <v>6.2410000000000509e-05</v>
      </c>
    </row>
    <row r="13">
      <c r="C13" s="2">
        <v>9</v>
      </c>
      <c r="D13" s="2"/>
      <c r="E13" s="3">
        <v>0.55000000000000004</v>
      </c>
      <c r="F13" s="3">
        <f t="shared" si="0"/>
        <v>-0.050000000000000044</v>
      </c>
      <c r="G13" s="3">
        <f t="shared" si="1"/>
        <v>0.0027999999999999831</v>
      </c>
      <c r="H13" s="4">
        <f t="shared" si="2"/>
        <v>7.8399999999999046e-06</v>
      </c>
      <c r="I13" s="5">
        <v>1.0529999999999999</v>
      </c>
      <c r="J13" s="5">
        <f t="shared" si="3"/>
        <v>-0.052999999999999936</v>
      </c>
      <c r="K13" s="5">
        <f t="shared" si="4"/>
        <v>0.016200000000000034</v>
      </c>
      <c r="L13" s="6">
        <f t="shared" si="5"/>
        <v>0.0002624400000000011</v>
      </c>
      <c r="M13" s="7">
        <v>1.5760000000000001</v>
      </c>
      <c r="N13" s="7">
        <f t="shared" si="6"/>
        <v>-0.076000000000000068</v>
      </c>
      <c r="O13" s="7">
        <f t="shared" si="7"/>
        <v>0.0080999999999999822</v>
      </c>
      <c r="P13" s="8">
        <f t="shared" si="8"/>
        <v>6.5609999999999706e-05</v>
      </c>
    </row>
    <row r="14">
      <c r="C14" s="1">
        <v>10</v>
      </c>
      <c r="D14" s="1"/>
      <c r="E14" s="3">
        <v>0.54300000000000004</v>
      </c>
      <c r="F14" s="3">
        <f t="shared" si="0"/>
        <v>-0.043000000000000038</v>
      </c>
      <c r="G14" s="3">
        <f t="shared" si="1"/>
        <v>0.0097999999999999893</v>
      </c>
      <c r="H14" s="4">
        <f t="shared" si="2"/>
        <v>9.6039999999999792e-05</v>
      </c>
      <c r="I14" s="5">
        <v>1.0589999999999999</v>
      </c>
      <c r="J14" s="5">
        <f t="shared" si="3"/>
        <v>-0.058999999999999941</v>
      </c>
      <c r="K14" s="5">
        <f t="shared" si="4"/>
        <v>0.010200000000000028</v>
      </c>
      <c r="L14" s="6">
        <f t="shared" si="5"/>
        <v>0.00010404000000000058</v>
      </c>
      <c r="M14" s="7">
        <v>1.5740000000000001</v>
      </c>
      <c r="N14" s="7">
        <f t="shared" si="6"/>
        <v>-0.074000000000000066</v>
      </c>
      <c r="O14" s="7">
        <f t="shared" si="7"/>
        <v>0.010099999999999984</v>
      </c>
      <c r="P14" s="8">
        <f t="shared" si="8"/>
        <v>0.00010200999999999968</v>
      </c>
    </row>
    <row r="15">
      <c r="E15" s="10">
        <f>SUM(F5:F14)</f>
        <v>-0.52800000000000025</v>
      </c>
      <c r="F15" s="10"/>
      <c r="G15" s="11">
        <f>SUM(H5:H14)</f>
        <v>0.0009335999999999945</v>
      </c>
      <c r="H15" s="11"/>
      <c r="I15" s="12">
        <f>SUM(J5:J14)</f>
        <v>-0.69199999999999973</v>
      </c>
      <c r="J15" s="12"/>
      <c r="K15" s="13">
        <f>SUM(L5:L14)</f>
        <v>0.0011936000000000026</v>
      </c>
      <c r="L15" s="13"/>
      <c r="M15" s="14">
        <f>SUM(N5:N14)</f>
        <v>-0.84100000000000041</v>
      </c>
      <c r="N15" s="14"/>
      <c r="O15" s="15">
        <f>SUM(P5:P14)</f>
        <v>0.0017509000000000018</v>
      </c>
      <c r="P15" s="15"/>
    </row>
    <row r="16">
      <c r="D16" t="s">
        <v>5</v>
      </c>
      <c r="E16" s="10">
        <f>1/10*E15</f>
        <v>-0.052800000000000027</v>
      </c>
      <c r="F16" s="10"/>
      <c r="G16" s="10"/>
      <c r="H16" s="10"/>
      <c r="I16" s="12">
        <f>1/10*I15</f>
        <v>-0.06919999999999997</v>
      </c>
      <c r="J16" s="12"/>
      <c r="K16" s="12"/>
      <c r="L16" s="12"/>
      <c r="M16" s="14">
        <f>1/10*M15</f>
        <v>-0.08410000000000005</v>
      </c>
      <c r="N16" s="14"/>
      <c r="O16" s="14"/>
      <c r="P16" s="14"/>
    </row>
    <row r="17">
      <c r="D17" t="s">
        <v>6</v>
      </c>
      <c r="E17" s="10">
        <f>SQRT(1/(I18-1)*G15)</f>
        <v>0.010184956226382748</v>
      </c>
      <c r="F17" s="10"/>
      <c r="G17" s="10"/>
      <c r="H17" s="10"/>
      <c r="I17" s="12">
        <f>SQRT(1/(I18-1)*K15)</f>
        <v>0.011516172203567576</v>
      </c>
      <c r="J17" s="12"/>
      <c r="K17" s="12"/>
      <c r="L17" s="12"/>
      <c r="M17" s="14">
        <f>SQRT(1/(I18-1)*O15)</f>
        <v>0.013947919000497695</v>
      </c>
      <c r="N17" s="14"/>
      <c r="O17" s="14"/>
      <c r="P17" s="14"/>
    </row>
    <row r="18">
      <c r="E18" s="1">
        <v>0.90000000000000002</v>
      </c>
      <c r="F18" s="1"/>
      <c r="G18" s="1"/>
      <c r="H18" s="1"/>
      <c r="I18" s="1">
        <v>10</v>
      </c>
      <c r="J18" s="1"/>
      <c r="K18" s="1"/>
      <c r="L18" s="1"/>
      <c r="M18" s="1">
        <v>1.833</v>
      </c>
      <c r="N18" s="1"/>
      <c r="O18" s="1"/>
      <c r="P18" s="1"/>
    </row>
    <row r="19">
      <c r="D19" t="s">
        <v>7</v>
      </c>
      <c r="E19" s="10">
        <f>M18*E17</f>
        <v>0.018669024762959577</v>
      </c>
      <c r="F19" s="10"/>
      <c r="G19" s="10"/>
      <c r="H19" s="10"/>
      <c r="I19" s="12">
        <f>M18*I17</f>
        <v>0.021109143649139368</v>
      </c>
      <c r="J19" s="12"/>
      <c r="K19" s="12"/>
      <c r="L19" s="12"/>
      <c r="M19" s="14">
        <f>M18*M17</f>
        <v>0.025566535527912274</v>
      </c>
      <c r="N19" s="14"/>
      <c r="O19" s="14"/>
      <c r="P19" s="14"/>
    </row>
    <row r="20">
      <c r="E20" s="16" t="s">
        <v>8</v>
      </c>
      <c r="F20" s="17">
        <f>E16</f>
        <v>-0.052800000000000027</v>
      </c>
      <c r="G20" s="18" t="s">
        <v>9</v>
      </c>
      <c r="H20" s="19">
        <f>E19</f>
        <v>0.018669024762959577</v>
      </c>
      <c r="I20" s="20" t="s">
        <v>10</v>
      </c>
      <c r="J20" s="21">
        <f>I16</f>
        <v>-0.06919999999999997</v>
      </c>
      <c r="K20" s="22" t="s">
        <v>9</v>
      </c>
      <c r="L20" s="23">
        <f>I19</f>
        <v>0.021109143649139368</v>
      </c>
      <c r="M20" s="24" t="s">
        <v>11</v>
      </c>
      <c r="N20" s="25">
        <f>M16</f>
        <v>-0.08410000000000005</v>
      </c>
      <c r="O20" s="26" t="s">
        <v>9</v>
      </c>
      <c r="P20" s="27">
        <f>M19</f>
        <v>0.025566535527912274</v>
      </c>
    </row>
    <row r="21">
      <c r="E21" s="28">
        <f>E16-E19</f>
        <v>-0.071469024762959604</v>
      </c>
      <c r="F21" s="29" t="s">
        <v>12</v>
      </c>
      <c r="G21" s="30"/>
      <c r="H21" s="28">
        <f>E16+E19</f>
        <v>-0.034130975237040451</v>
      </c>
      <c r="I21" s="28">
        <f>I16-I19</f>
        <v>-0.090309143649139334</v>
      </c>
      <c r="J21" s="30" t="s">
        <v>13</v>
      </c>
      <c r="K21" s="30"/>
      <c r="L21" s="28">
        <f>I16+I19</f>
        <v>-0.048090856350860606</v>
      </c>
      <c r="M21" s="28">
        <f>M16-M19</f>
        <v>-0.10966653552791232</v>
      </c>
      <c r="N21" s="30" t="s">
        <v>14</v>
      </c>
      <c r="O21" s="30"/>
      <c r="P21" s="28">
        <f>M16+M19</f>
        <v>-0.058533464472087779</v>
      </c>
    </row>
    <row r="22">
      <c r="B22" s="31"/>
    </row>
    <row r="23">
      <c r="E23" s="32" t="s">
        <v>15</v>
      </c>
      <c r="G23" s="32"/>
    </row>
    <row r="24">
      <c r="F24" s="33" t="s">
        <v>16</v>
      </c>
    </row>
    <row r="25">
      <c r="E25" s="34" t="s">
        <v>17</v>
      </c>
    </row>
    <row r="26">
      <c r="F26" s="35" t="s">
        <v>18</v>
      </c>
      <c r="G26" s="36">
        <v>0.25</v>
      </c>
    </row>
    <row r="27">
      <c r="F27" s="35" t="s">
        <v>19</v>
      </c>
      <c r="G27" s="36">
        <v>0.14999999999999999</v>
      </c>
    </row>
    <row r="28">
      <c r="F28" s="35" t="s">
        <v>20</v>
      </c>
      <c r="G28" s="36">
        <v>1</v>
      </c>
    </row>
    <row r="29">
      <c r="L29" s="37" t="s">
        <v>21</v>
      </c>
      <c r="M29" s="37"/>
      <c r="N29" s="37"/>
      <c r="O29" s="37"/>
    </row>
    <row r="30">
      <c r="F30" s="28">
        <v>1</v>
      </c>
      <c r="G30" s="38">
        <f t="shared" ref="G30:G39" si="9">(($G$26*$G$28/100)+(($G$27-$G$26)*E5/100))</f>
        <v>0.0019320000000000001</v>
      </c>
    </row>
    <row r="31">
      <c r="F31" s="28">
        <v>2</v>
      </c>
      <c r="G31" s="38">
        <f t="shared" si="9"/>
        <v>0.0019300000000000001</v>
      </c>
      <c r="L31" s="28">
        <v>0</v>
      </c>
      <c r="M31" s="28">
        <v>0.5</v>
      </c>
      <c r="N31" s="28">
        <v>1</v>
      </c>
      <c r="O31" s="28">
        <v>1.5</v>
      </c>
    </row>
    <row r="32">
      <c r="F32" s="28">
        <v>3</v>
      </c>
      <c r="G32" s="38">
        <f t="shared" si="9"/>
        <v>0.0019550000000000001</v>
      </c>
      <c r="K32" s="39" t="s">
        <v>22</v>
      </c>
      <c r="L32" s="33">
        <v>0.0625</v>
      </c>
      <c r="M32" s="33">
        <v>0.0625</v>
      </c>
      <c r="N32" s="33">
        <v>0.0625</v>
      </c>
      <c r="O32" s="33">
        <v>0.0625</v>
      </c>
    </row>
    <row r="33">
      <c r="F33" s="28">
        <v>4</v>
      </c>
      <c r="G33" s="38">
        <f t="shared" si="9"/>
        <v>0.001954</v>
      </c>
      <c r="L33" s="33">
        <v>-0.0625</v>
      </c>
      <c r="M33" s="33">
        <v>-0.0625</v>
      </c>
      <c r="N33" s="33">
        <v>-0.0625</v>
      </c>
      <c r="O33" s="33">
        <v>-0.0625</v>
      </c>
    </row>
    <row r="34">
      <c r="F34" s="28">
        <v>5</v>
      </c>
      <c r="G34" s="38">
        <f t="shared" si="9"/>
        <v>0.0019469999999999999</v>
      </c>
    </row>
    <row r="35">
      <c r="F35" s="28">
        <v>6</v>
      </c>
      <c r="G35" s="38">
        <f t="shared" si="9"/>
        <v>0.0019450000000000001</v>
      </c>
      <c r="L35" s="28">
        <v>0</v>
      </c>
      <c r="M35" s="28">
        <v>0.14999999999999999</v>
      </c>
      <c r="N35" s="28">
        <v>0.29999999999999999</v>
      </c>
      <c r="O35" s="28">
        <v>0.45000000000000001</v>
      </c>
      <c r="P35" s="28">
        <v>0.59999999999999998</v>
      </c>
      <c r="Q35" s="28">
        <v>0.75</v>
      </c>
      <c r="R35" s="28">
        <v>0.90000000000000002</v>
      </c>
      <c r="S35" s="28">
        <v>1.05</v>
      </c>
      <c r="T35" s="28">
        <v>1.2</v>
      </c>
      <c r="U35" s="28">
        <v>1.3500000000000001</v>
      </c>
      <c r="V35" s="28">
        <v>1.5</v>
      </c>
    </row>
    <row r="36">
      <c r="F36" s="28">
        <v>7</v>
      </c>
      <c r="G36" s="38">
        <f t="shared" si="9"/>
        <v>0.0019419999999999999</v>
      </c>
      <c r="K36" s="39" t="s">
        <v>23</v>
      </c>
      <c r="L36" s="38">
        <v>0.00192</v>
      </c>
      <c r="M36" s="38">
        <v>0.00192</v>
      </c>
      <c r="N36" s="38">
        <v>0.00192</v>
      </c>
      <c r="O36" s="38">
        <v>0.00192</v>
      </c>
      <c r="P36" s="38">
        <v>0.0019300000000000001</v>
      </c>
      <c r="Q36" s="38">
        <v>0.0019400000000000001</v>
      </c>
      <c r="R36" s="38">
        <v>0.0019300000000000001</v>
      </c>
      <c r="S36" s="38">
        <v>0.00192</v>
      </c>
      <c r="T36" s="38">
        <v>0.00192</v>
      </c>
      <c r="U36" s="38">
        <v>0.0019300000000000001</v>
      </c>
      <c r="V36" s="38">
        <v>0.0019300000000000001</v>
      </c>
    </row>
    <row r="37">
      <c r="F37" s="28">
        <v>8</v>
      </c>
      <c r="G37" s="38">
        <f t="shared" si="9"/>
        <v>0.0019599999999999999</v>
      </c>
      <c r="L37" s="38">
        <v>-0.00192</v>
      </c>
      <c r="M37" s="38">
        <v>-0.00192</v>
      </c>
      <c r="N37" s="38">
        <v>-0.00192</v>
      </c>
      <c r="O37" s="38">
        <v>-0.00192</v>
      </c>
      <c r="P37" s="38">
        <v>-0.0019300000000000001</v>
      </c>
      <c r="Q37" s="38">
        <v>-0.0019400000000000001</v>
      </c>
      <c r="R37" s="38">
        <v>-0.0019300000000000001</v>
      </c>
      <c r="S37" s="38">
        <v>-0.00192</v>
      </c>
      <c r="T37" s="38">
        <v>-0.00192</v>
      </c>
      <c r="U37" s="38">
        <v>-0.0019300000000000001</v>
      </c>
      <c r="V37" s="38">
        <v>-0.0019300000000000001</v>
      </c>
    </row>
    <row r="38">
      <c r="F38" s="28">
        <v>9</v>
      </c>
      <c r="G38" s="38">
        <f t="shared" si="9"/>
        <v>0.0019499999999999999</v>
      </c>
    </row>
    <row r="39">
      <c r="F39" s="28">
        <v>10</v>
      </c>
      <c r="G39" s="38">
        <f t="shared" si="9"/>
        <v>0.001957</v>
      </c>
      <c r="L39" s="28">
        <v>0.5</v>
      </c>
      <c r="M39" s="28">
        <v>1</v>
      </c>
      <c r="N39" s="28">
        <v>1.5</v>
      </c>
    </row>
    <row r="40">
      <c r="K40" s="40" t="s">
        <v>24</v>
      </c>
      <c r="L40" s="41">
        <v>-0.087690000000000004</v>
      </c>
      <c r="M40" s="41">
        <v>-0.07485</v>
      </c>
      <c r="N40" s="41">
        <v>-0.094130000000000005</v>
      </c>
    </row>
    <row r="41">
      <c r="L41" s="41">
        <v>-0.074099999999999999</v>
      </c>
      <c r="M41" s="41">
        <v>-0.064399999999999999</v>
      </c>
      <c r="N41" s="41">
        <v>-0.083299999999999999</v>
      </c>
    </row>
    <row r="42">
      <c r="L42" s="41">
        <v>-0.060499999999999998</v>
      </c>
      <c r="M42" s="41">
        <v>-0.053952</v>
      </c>
      <c r="N42" s="41">
        <v>-0.072470999999999994</v>
      </c>
    </row>
  </sheetData>
  <mergeCells count="36">
    <mergeCell ref="C3:D4"/>
    <mergeCell ref="E3:H3"/>
    <mergeCell ref="I3:L3"/>
    <mergeCell ref="M3:P3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E15:F15"/>
    <mergeCell ref="G15:H15"/>
    <mergeCell ref="I15:J15"/>
    <mergeCell ref="K15:L15"/>
    <mergeCell ref="M15:N15"/>
    <mergeCell ref="O15:P15"/>
    <mergeCell ref="E16:H16"/>
    <mergeCell ref="I16:L16"/>
    <mergeCell ref="M16:P16"/>
    <mergeCell ref="E17:H17"/>
    <mergeCell ref="I17:L17"/>
    <mergeCell ref="M17:P17"/>
    <mergeCell ref="E18:H18"/>
    <mergeCell ref="I18:L18"/>
    <mergeCell ref="M18:P18"/>
    <mergeCell ref="E19:H19"/>
    <mergeCell ref="I19:L19"/>
    <mergeCell ref="M19:P19"/>
    <mergeCell ref="F21:G21"/>
    <mergeCell ref="J21:K21"/>
    <mergeCell ref="N21:O21"/>
    <mergeCell ref="L29:O29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2015-06-05T18:19:34Z</dcterms:created>
  <dcterms:modified xsi:type="dcterms:W3CDTF">2020-10-07T15:52:25Z</dcterms:modified>
</cp:coreProperties>
</file>