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6870" tabRatio="500"/>
  </bookViews>
  <sheets>
    <sheet name="ИКТЗ83" sheetId="1" r:id="rId1"/>
    <sheet name="ИКТО-81" sheetId="2" r:id="rId2"/>
    <sheet name="ИКТЗ84" sheetId="3" r:id="rId3"/>
    <sheet name="ИКТ082" sheetId="4" r:id="rId4"/>
    <sheet name="Темы_ЭО" sheetId="5" r:id="rId5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V22" i="4" l="1"/>
  <c r="V19" i="4"/>
  <c r="V21" i="4"/>
  <c r="V14" i="4"/>
  <c r="V25" i="3"/>
  <c r="V24" i="3"/>
  <c r="V23" i="3"/>
  <c r="V20" i="3"/>
  <c r="V16" i="3"/>
  <c r="V13" i="3"/>
  <c r="V12" i="3"/>
  <c r="V11" i="3"/>
  <c r="V10" i="3"/>
  <c r="V8" i="3"/>
  <c r="V7" i="3"/>
  <c r="V19" i="2"/>
  <c r="V29" i="1"/>
  <c r="V24" i="1"/>
  <c r="AD22" i="4" l="1"/>
  <c r="AB22" i="4"/>
  <c r="AC22" i="4" s="1"/>
  <c r="AO22" i="4" s="1"/>
  <c r="AD21" i="4"/>
  <c r="AB21" i="4"/>
  <c r="AC21" i="4" s="1"/>
  <c r="AD20" i="4"/>
  <c r="AB20" i="4"/>
  <c r="AC20" i="4" s="1"/>
  <c r="AD19" i="4"/>
  <c r="AB19" i="4"/>
  <c r="AC19" i="4" s="1"/>
  <c r="AO19" i="4" s="1"/>
  <c r="AD18" i="4"/>
  <c r="AB18" i="4"/>
  <c r="AC18" i="4" s="1"/>
  <c r="AD17" i="4"/>
  <c r="AB17" i="4"/>
  <c r="AC17" i="4" s="1"/>
  <c r="AD16" i="4"/>
  <c r="AB16" i="4"/>
  <c r="AC16" i="4" s="1"/>
  <c r="AD15" i="4"/>
  <c r="AB15" i="4"/>
  <c r="AC15" i="4" s="1"/>
  <c r="AD14" i="4"/>
  <c r="AB14" i="4"/>
  <c r="AC14" i="4" s="1"/>
  <c r="AD13" i="4"/>
  <c r="AB13" i="4"/>
  <c r="AC13" i="4" s="1"/>
  <c r="AD12" i="4"/>
  <c r="AB12" i="4"/>
  <c r="AC12" i="4" s="1"/>
  <c r="AO12" i="4" s="1"/>
  <c r="AD11" i="4"/>
  <c r="AC11" i="4"/>
  <c r="AB11" i="4"/>
  <c r="AD10" i="4"/>
  <c r="AB10" i="4"/>
  <c r="AC10" i="4" s="1"/>
  <c r="AD9" i="4"/>
  <c r="AB9" i="4"/>
  <c r="AC9" i="4" s="1"/>
  <c r="AO9" i="4" s="1"/>
  <c r="AD8" i="4"/>
  <c r="AB8" i="4"/>
  <c r="AC8" i="4" s="1"/>
  <c r="AD7" i="4"/>
  <c r="AB7" i="4"/>
  <c r="AC7" i="4" s="1"/>
  <c r="AO7" i="4" s="1"/>
  <c r="AD6" i="4"/>
  <c r="AB6" i="4"/>
  <c r="AC6" i="4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D5" i="4"/>
  <c r="AB5" i="4"/>
  <c r="AC5" i="4" s="1"/>
  <c r="E4" i="4"/>
  <c r="F4" i="4" s="1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D4" i="4"/>
  <c r="AD25" i="3"/>
  <c r="AB25" i="3"/>
  <c r="AC25" i="3" s="1"/>
  <c r="AD24" i="3"/>
  <c r="AC24" i="3"/>
  <c r="AO24" i="3" s="1"/>
  <c r="AB24" i="3"/>
  <c r="AD23" i="3"/>
  <c r="AB23" i="3"/>
  <c r="AC23" i="3" s="1"/>
  <c r="AD22" i="3"/>
  <c r="AB22" i="3"/>
  <c r="AC22" i="3" s="1"/>
  <c r="AO22" i="3" s="1"/>
  <c r="AD21" i="3"/>
  <c r="AB21" i="3"/>
  <c r="AC21" i="3" s="1"/>
  <c r="AO21" i="3" s="1"/>
  <c r="AD20" i="3"/>
  <c r="AC20" i="3"/>
  <c r="AB20" i="3"/>
  <c r="AD19" i="3"/>
  <c r="AB19" i="3"/>
  <c r="AC19" i="3" s="1"/>
  <c r="AD18" i="3"/>
  <c r="AB18" i="3"/>
  <c r="AC18" i="3" s="1"/>
  <c r="AD17" i="3"/>
  <c r="AB17" i="3"/>
  <c r="AC17" i="3" s="1"/>
  <c r="AD16" i="3"/>
  <c r="AB16" i="3"/>
  <c r="AC16" i="3" s="1"/>
  <c r="AO16" i="3" s="1"/>
  <c r="AD15" i="3"/>
  <c r="AB15" i="3"/>
  <c r="AC15" i="3" s="1"/>
  <c r="AD14" i="3"/>
  <c r="AB14" i="3"/>
  <c r="AC14" i="3" s="1"/>
  <c r="AD13" i="3"/>
  <c r="AB13" i="3"/>
  <c r="AC13" i="3" s="1"/>
  <c r="AD12" i="3"/>
  <c r="AC12" i="3"/>
  <c r="AB12" i="3"/>
  <c r="AD11" i="3"/>
  <c r="AB11" i="3"/>
  <c r="AC11" i="3" s="1"/>
  <c r="AD10" i="3"/>
  <c r="AB10" i="3"/>
  <c r="AC10" i="3" s="1"/>
  <c r="AD9" i="3"/>
  <c r="AB9" i="3"/>
  <c r="AC9" i="3" s="1"/>
  <c r="AD8" i="3"/>
  <c r="AC8" i="3"/>
  <c r="AO8" i="3" s="1"/>
  <c r="AB8" i="3"/>
  <c r="AD7" i="3"/>
  <c r="AB7" i="3"/>
  <c r="AC7" i="3" s="1"/>
  <c r="AD6" i="3"/>
  <c r="AB6" i="3"/>
  <c r="AC6" i="3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D5" i="3"/>
  <c r="AB5" i="3"/>
  <c r="AC5" i="3" s="1"/>
  <c r="D4" i="3"/>
  <c r="E4" i="3" s="1"/>
  <c r="F4" i="3" s="1"/>
  <c r="G4" i="3" s="1"/>
  <c r="H4" i="3" s="1"/>
  <c r="I4" i="3" s="1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U4" i="3" s="1"/>
  <c r="V4" i="3" s="1"/>
  <c r="W4" i="3" s="1"/>
  <c r="X4" i="3" s="1"/>
  <c r="Y4" i="3" s="1"/>
  <c r="Z4" i="3" s="1"/>
  <c r="AA4" i="3" s="1"/>
  <c r="U20" i="2"/>
  <c r="T20" i="2"/>
  <c r="K20" i="2"/>
  <c r="G20" i="2"/>
  <c r="F20" i="2"/>
  <c r="U19" i="2"/>
  <c r="T19" i="2"/>
  <c r="S19" i="2"/>
  <c r="R19" i="2"/>
  <c r="Q19" i="2"/>
  <c r="O19" i="2"/>
  <c r="N19" i="2"/>
  <c r="L19" i="2"/>
  <c r="K19" i="2"/>
  <c r="F19" i="2"/>
  <c r="AD19" i="2" s="1"/>
  <c r="U18" i="2"/>
  <c r="T18" i="2"/>
  <c r="O18" i="2"/>
  <c r="N18" i="2"/>
  <c r="L18" i="2"/>
  <c r="K18" i="2"/>
  <c r="F18" i="2"/>
  <c r="AB18" i="2" s="1"/>
  <c r="AC18" i="2" s="1"/>
  <c r="AB17" i="2"/>
  <c r="AC17" i="2" s="1"/>
  <c r="T17" i="2"/>
  <c r="F17" i="2"/>
  <c r="U16" i="2"/>
  <c r="T16" i="2"/>
  <c r="L16" i="2"/>
  <c r="K16" i="2"/>
  <c r="F16" i="2"/>
  <c r="U15" i="2"/>
  <c r="T15" i="2"/>
  <c r="S15" i="2"/>
  <c r="R15" i="2"/>
  <c r="Q15" i="2"/>
  <c r="O15" i="2"/>
  <c r="N15" i="2"/>
  <c r="L15" i="2"/>
  <c r="K15" i="2"/>
  <c r="U14" i="2"/>
  <c r="T14" i="2"/>
  <c r="R14" i="2"/>
  <c r="Q14" i="2"/>
  <c r="AB14" i="2" s="1"/>
  <c r="AC14" i="2" s="1"/>
  <c r="F14" i="2"/>
  <c r="U13" i="2"/>
  <c r="T13" i="2"/>
  <c r="L13" i="2"/>
  <c r="K13" i="2"/>
  <c r="AB12" i="2"/>
  <c r="AC12" i="2" s="1"/>
  <c r="U12" i="2"/>
  <c r="AD12" i="2" s="1"/>
  <c r="U11" i="2"/>
  <c r="T11" i="2"/>
  <c r="S11" i="2"/>
  <c r="R11" i="2"/>
  <c r="Q11" i="2"/>
  <c r="O11" i="2"/>
  <c r="N11" i="2"/>
  <c r="L11" i="2"/>
  <c r="K11" i="2"/>
  <c r="T10" i="2"/>
  <c r="O10" i="2"/>
  <c r="N10" i="2"/>
  <c r="L10" i="2"/>
  <c r="K10" i="2"/>
  <c r="AD10" i="2" s="1"/>
  <c r="U9" i="2"/>
  <c r="T9" i="2"/>
  <c r="O9" i="2"/>
  <c r="N9" i="2"/>
  <c r="K9" i="2"/>
  <c r="F9" i="2"/>
  <c r="AD9" i="2" s="1"/>
  <c r="O8" i="2"/>
  <c r="N8" i="2"/>
  <c r="L8" i="2"/>
  <c r="K8" i="2"/>
  <c r="AB8" i="2" s="1"/>
  <c r="AC8" i="2" s="1"/>
  <c r="U7" i="2"/>
  <c r="T7" i="2"/>
  <c r="S7" i="2"/>
  <c r="R7" i="2"/>
  <c r="Q7" i="2"/>
  <c r="O7" i="2"/>
  <c r="N7" i="2"/>
  <c r="L7" i="2"/>
  <c r="K7" i="2"/>
  <c r="F7" i="2"/>
  <c r="U6" i="2"/>
  <c r="T6" i="2"/>
  <c r="O6" i="2"/>
  <c r="N6" i="2"/>
  <c r="AB6" i="2" s="1"/>
  <c r="AC6" i="2" s="1"/>
  <c r="L6" i="2"/>
  <c r="K6" i="2"/>
  <c r="F6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U5" i="2"/>
  <c r="T5" i="2"/>
  <c r="L5" i="2"/>
  <c r="K5" i="2"/>
  <c r="D4" i="2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D36" i="1"/>
  <c r="AO36" i="1" s="1"/>
  <c r="AC36" i="1"/>
  <c r="U33" i="1"/>
  <c r="T33" i="1"/>
  <c r="R33" i="1"/>
  <c r="Q33" i="1"/>
  <c r="L33" i="1"/>
  <c r="K33" i="1"/>
  <c r="H33" i="1"/>
  <c r="G33" i="1"/>
  <c r="F33" i="1"/>
  <c r="U32" i="1"/>
  <c r="T32" i="1"/>
  <c r="O32" i="1"/>
  <c r="N32" i="1"/>
  <c r="L32" i="1"/>
  <c r="K32" i="1"/>
  <c r="H32" i="1"/>
  <c r="G32" i="1"/>
  <c r="F32" i="1"/>
  <c r="U31" i="1"/>
  <c r="T31" i="1"/>
  <c r="O31" i="1"/>
  <c r="N31" i="1"/>
  <c r="L31" i="1"/>
  <c r="K31" i="1"/>
  <c r="H31" i="1"/>
  <c r="G31" i="1"/>
  <c r="F31" i="1"/>
  <c r="U30" i="1"/>
  <c r="T30" i="1"/>
  <c r="O30" i="1"/>
  <c r="N30" i="1"/>
  <c r="L30" i="1"/>
  <c r="K30" i="1"/>
  <c r="H30" i="1"/>
  <c r="G30" i="1"/>
  <c r="AB30" i="1" s="1"/>
  <c r="AC30" i="1" s="1"/>
  <c r="F30" i="1"/>
  <c r="H29" i="1"/>
  <c r="G29" i="1"/>
  <c r="F29" i="1"/>
  <c r="U28" i="1"/>
  <c r="T28" i="1"/>
  <c r="O28" i="1"/>
  <c r="N28" i="1"/>
  <c r="AB28" i="1" s="1"/>
  <c r="AC28" i="1" s="1"/>
  <c r="H28" i="1"/>
  <c r="G28" i="1"/>
  <c r="F28" i="1"/>
  <c r="AB27" i="1"/>
  <c r="AC27" i="1" s="1"/>
  <c r="AO27" i="1" s="1"/>
  <c r="R27" i="1"/>
  <c r="Q27" i="1"/>
  <c r="AD27" i="1" s="1"/>
  <c r="F27" i="1"/>
  <c r="U26" i="1"/>
  <c r="T26" i="1"/>
  <c r="R26" i="1"/>
  <c r="Q26" i="1"/>
  <c r="O26" i="1"/>
  <c r="N26" i="1"/>
  <c r="L26" i="1"/>
  <c r="K26" i="1"/>
  <c r="H26" i="1"/>
  <c r="G26" i="1"/>
  <c r="F26" i="1"/>
  <c r="AD25" i="1"/>
  <c r="AB25" i="1"/>
  <c r="AC25" i="1" s="1"/>
  <c r="AO25" i="1" s="1"/>
  <c r="U24" i="1"/>
  <c r="T24" i="1"/>
  <c r="O24" i="1"/>
  <c r="N24" i="1"/>
  <c r="L24" i="1"/>
  <c r="K24" i="1"/>
  <c r="G24" i="1"/>
  <c r="F24" i="1"/>
  <c r="AB24" i="1" s="1"/>
  <c r="AC24" i="1" s="1"/>
  <c r="U23" i="1"/>
  <c r="T23" i="1"/>
  <c r="R23" i="1"/>
  <c r="Q23" i="1"/>
  <c r="O23" i="1"/>
  <c r="N23" i="1"/>
  <c r="L23" i="1"/>
  <c r="K23" i="1"/>
  <c r="H23" i="1"/>
  <c r="G23" i="1"/>
  <c r="F23" i="1"/>
  <c r="AD22" i="1"/>
  <c r="G22" i="1"/>
  <c r="AB22" i="1" s="1"/>
  <c r="AC22" i="1" s="1"/>
  <c r="U21" i="1"/>
  <c r="T21" i="1"/>
  <c r="L21" i="1"/>
  <c r="K21" i="1"/>
  <c r="AD21" i="1" s="1"/>
  <c r="U20" i="1"/>
  <c r="T20" i="1"/>
  <c r="R20" i="1"/>
  <c r="O20" i="1"/>
  <c r="N20" i="1"/>
  <c r="L20" i="1"/>
  <c r="K20" i="1"/>
  <c r="H20" i="1"/>
  <c r="G20" i="1"/>
  <c r="F20" i="1"/>
  <c r="U19" i="1"/>
  <c r="T19" i="1"/>
  <c r="R19" i="1"/>
  <c r="Q19" i="1"/>
  <c r="O19" i="1"/>
  <c r="N19" i="1"/>
  <c r="L19" i="1"/>
  <c r="K19" i="1"/>
  <c r="H19" i="1"/>
  <c r="G19" i="1"/>
  <c r="F19" i="1"/>
  <c r="AD19" i="1" s="1"/>
  <c r="H18" i="1"/>
  <c r="G18" i="1"/>
  <c r="F18" i="1"/>
  <c r="AD18" i="1" s="1"/>
  <c r="U17" i="1"/>
  <c r="T17" i="1"/>
  <c r="R17" i="1"/>
  <c r="Q17" i="1"/>
  <c r="AD17" i="1" s="1"/>
  <c r="H17" i="1"/>
  <c r="G17" i="1"/>
  <c r="F17" i="1"/>
  <c r="U16" i="1"/>
  <c r="T16" i="1"/>
  <c r="R16" i="1"/>
  <c r="Q16" i="1"/>
  <c r="O16" i="1"/>
  <c r="N16" i="1"/>
  <c r="L16" i="1"/>
  <c r="K16" i="1"/>
  <c r="AB16" i="1" s="1"/>
  <c r="AC16" i="1" s="1"/>
  <c r="H16" i="1"/>
  <c r="G16" i="1"/>
  <c r="U15" i="1"/>
  <c r="T15" i="1"/>
  <c r="R15" i="1"/>
  <c r="Q15" i="1"/>
  <c r="O15" i="1"/>
  <c r="N15" i="1"/>
  <c r="L15" i="1"/>
  <c r="K15" i="1"/>
  <c r="H15" i="1"/>
  <c r="G15" i="1"/>
  <c r="F15" i="1"/>
  <c r="U14" i="1"/>
  <c r="T14" i="1"/>
  <c r="R14" i="1"/>
  <c r="Q14" i="1"/>
  <c r="L14" i="1"/>
  <c r="K14" i="1"/>
  <c r="H14" i="1"/>
  <c r="G14" i="1"/>
  <c r="F14" i="1"/>
  <c r="AD14" i="1" s="1"/>
  <c r="O13" i="1"/>
  <c r="L13" i="1"/>
  <c r="AD13" i="1" s="1"/>
  <c r="K13" i="1"/>
  <c r="F13" i="1"/>
  <c r="U12" i="1"/>
  <c r="R12" i="1"/>
  <c r="Q12" i="1"/>
  <c r="AD12" i="1" s="1"/>
  <c r="U11" i="1"/>
  <c r="T11" i="1"/>
  <c r="R11" i="1"/>
  <c r="Q11" i="1"/>
  <c r="O11" i="1"/>
  <c r="N11" i="1"/>
  <c r="L11" i="1"/>
  <c r="K11" i="1"/>
  <c r="H11" i="1"/>
  <c r="G11" i="1"/>
  <c r="F11" i="1"/>
  <c r="O10" i="1"/>
  <c r="N10" i="1"/>
  <c r="H10" i="1"/>
  <c r="G10" i="1"/>
  <c r="F10" i="1"/>
  <c r="AD10" i="1" s="1"/>
  <c r="U9" i="1"/>
  <c r="T9" i="1"/>
  <c r="O9" i="1"/>
  <c r="N9" i="1"/>
  <c r="L9" i="1"/>
  <c r="K9" i="1"/>
  <c r="F9" i="1"/>
  <c r="R8" i="1"/>
  <c r="Q8" i="1"/>
  <c r="O8" i="1"/>
  <c r="N8" i="1"/>
  <c r="L8" i="1"/>
  <c r="K8" i="1"/>
  <c r="F8" i="1"/>
  <c r="O7" i="1"/>
  <c r="AB7" i="1" s="1"/>
  <c r="AC7" i="1" s="1"/>
  <c r="G7" i="1"/>
  <c r="U6" i="1"/>
  <c r="T6" i="1"/>
  <c r="R6" i="1"/>
  <c r="Q6" i="1"/>
  <c r="O6" i="1"/>
  <c r="N6" i="1"/>
  <c r="L6" i="1"/>
  <c r="K6" i="1"/>
  <c r="H6" i="1"/>
  <c r="G6" i="1"/>
  <c r="F6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R5" i="1"/>
  <c r="Q5" i="1"/>
  <c r="O5" i="1"/>
  <c r="N5" i="1"/>
  <c r="L5" i="1"/>
  <c r="K5" i="1"/>
  <c r="H5" i="1"/>
  <c r="G5" i="1"/>
  <c r="F5" i="1"/>
  <c r="AD5" i="1" s="1"/>
  <c r="D4" i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O22" i="1" l="1"/>
  <c r="AO19" i="3"/>
  <c r="AO18" i="3"/>
  <c r="AO15" i="3"/>
  <c r="AO6" i="3"/>
  <c r="AO20" i="4"/>
  <c r="AO15" i="4"/>
  <c r="AO17" i="4"/>
  <c r="AO16" i="4"/>
  <c r="AO18" i="4"/>
  <c r="AO11" i="4"/>
  <c r="AO6" i="4"/>
  <c r="AO8" i="4"/>
  <c r="AO10" i="4"/>
  <c r="AO5" i="4"/>
  <c r="AO21" i="4"/>
  <c r="AO20" i="3"/>
  <c r="AD9" i="1"/>
  <c r="AD16" i="1"/>
  <c r="AB18" i="1"/>
  <c r="AC18" i="1" s="1"/>
  <c r="AB32" i="1"/>
  <c r="AC32" i="1" s="1"/>
  <c r="AD7" i="1"/>
  <c r="AO7" i="1" s="1"/>
  <c r="AB12" i="1"/>
  <c r="AC12" i="1" s="1"/>
  <c r="AO12" i="1" s="1"/>
  <c r="AO11" i="3"/>
  <c r="AD6" i="1"/>
  <c r="AB11" i="1"/>
  <c r="AC11" i="1" s="1"/>
  <c r="AB13" i="1"/>
  <c r="AC13" i="1" s="1"/>
  <c r="AO13" i="1" s="1"/>
  <c r="AB17" i="1"/>
  <c r="AC17" i="1" s="1"/>
  <c r="AO17" i="1" s="1"/>
  <c r="AD20" i="1"/>
  <c r="AD31" i="1"/>
  <c r="AD6" i="2"/>
  <c r="AO6" i="2" s="1"/>
  <c r="AB19" i="1"/>
  <c r="AC19" i="1" s="1"/>
  <c r="AO19" i="1" s="1"/>
  <c r="AD29" i="1"/>
  <c r="AD16" i="2"/>
  <c r="AO17" i="3"/>
  <c r="AB16" i="2"/>
  <c r="AC16" i="2" s="1"/>
  <c r="AO7" i="3"/>
  <c r="AO12" i="3"/>
  <c r="AO23" i="3"/>
  <c r="AO16" i="1"/>
  <c r="AD8" i="1"/>
  <c r="AD20" i="2"/>
  <c r="AB20" i="2"/>
  <c r="AC20" i="2" s="1"/>
  <c r="AO13" i="3"/>
  <c r="AB10" i="1"/>
  <c r="AC10" i="1" s="1"/>
  <c r="AB14" i="1"/>
  <c r="AC14" i="1" s="1"/>
  <c r="AB26" i="1"/>
  <c r="AC26" i="1" s="1"/>
  <c r="AD15" i="2"/>
  <c r="AB23" i="1"/>
  <c r="AC23" i="1" s="1"/>
  <c r="AD28" i="1"/>
  <c r="AO28" i="1" s="1"/>
  <c r="AD33" i="1"/>
  <c r="AB5" i="2"/>
  <c r="AC5" i="2" s="1"/>
  <c r="AD7" i="2"/>
  <c r="AD17" i="2"/>
  <c r="AO17" i="2" s="1"/>
  <c r="AO14" i="3"/>
  <c r="AB11" i="2"/>
  <c r="AC11" i="2" s="1"/>
  <c r="AD13" i="2"/>
  <c r="AO9" i="3"/>
  <c r="AO25" i="3"/>
  <c r="AO13" i="4"/>
  <c r="AB7" i="2"/>
  <c r="AC7" i="2" s="1"/>
  <c r="AO7" i="2" s="1"/>
  <c r="AD11" i="1"/>
  <c r="AD32" i="1"/>
  <c r="AB9" i="2"/>
  <c r="AC9" i="2" s="1"/>
  <c r="AO5" i="3"/>
  <c r="AO10" i="3"/>
  <c r="AO14" i="4"/>
  <c r="AO14" i="1"/>
  <c r="AO10" i="1"/>
  <c r="AB8" i="1"/>
  <c r="AC8" i="1" s="1"/>
  <c r="AO8" i="1" s="1"/>
  <c r="AB9" i="1"/>
  <c r="AC9" i="1" s="1"/>
  <c r="AO12" i="2"/>
  <c r="AB5" i="1"/>
  <c r="AC5" i="1" s="1"/>
  <c r="AO5" i="1" s="1"/>
  <c r="AB6" i="1"/>
  <c r="AC6" i="1" s="1"/>
  <c r="AO6" i="1" s="1"/>
  <c r="AB15" i="1"/>
  <c r="AC15" i="1" s="1"/>
  <c r="AD15" i="1"/>
  <c r="AO18" i="1"/>
  <c r="AD26" i="1"/>
  <c r="AB21" i="1"/>
  <c r="AC21" i="1" s="1"/>
  <c r="AO21" i="1" s="1"/>
  <c r="AB20" i="1"/>
  <c r="AC20" i="1" s="1"/>
  <c r="AD23" i="1"/>
  <c r="AO23" i="1" s="1"/>
  <c r="AO26" i="1"/>
  <c r="AO9" i="2"/>
  <c r="AB29" i="1"/>
  <c r="AC29" i="1" s="1"/>
  <c r="AO29" i="1" s="1"/>
  <c r="AD30" i="1"/>
  <c r="AO30" i="1" s="1"/>
  <c r="AB31" i="1"/>
  <c r="AC31" i="1" s="1"/>
  <c r="AO31" i="1" s="1"/>
  <c r="AB33" i="1"/>
  <c r="AC33" i="1" s="1"/>
  <c r="AB10" i="2"/>
  <c r="AC10" i="2" s="1"/>
  <c r="AO10" i="2" s="1"/>
  <c r="AD11" i="2"/>
  <c r="AD18" i="2"/>
  <c r="AO18" i="2" s="1"/>
  <c r="AD24" i="1"/>
  <c r="AO24" i="1" s="1"/>
  <c r="AD5" i="2"/>
  <c r="AD8" i="2"/>
  <c r="AO8" i="2" s="1"/>
  <c r="AB13" i="2"/>
  <c r="AC13" i="2" s="1"/>
  <c r="AO13" i="2" s="1"/>
  <c r="AD14" i="2"/>
  <c r="AO14" i="2" s="1"/>
  <c r="AB15" i="2"/>
  <c r="AC15" i="2" s="1"/>
  <c r="AO15" i="2" s="1"/>
  <c r="AB19" i="2"/>
  <c r="AC19" i="2" s="1"/>
  <c r="AO19" i="2" s="1"/>
  <c r="AO20" i="1" l="1"/>
  <c r="AO9" i="1"/>
  <c r="AO20" i="2"/>
  <c r="AO16" i="2"/>
  <c r="AO11" i="1"/>
  <c r="AO32" i="1"/>
  <c r="AO5" i="2"/>
  <c r="AO11" i="2"/>
  <c r="AO33" i="1"/>
  <c r="AO15" i="1"/>
</calcChain>
</file>

<file path=xl/sharedStrings.xml><?xml version="1.0" encoding="utf-8"?>
<sst xmlns="http://schemas.openxmlformats.org/spreadsheetml/2006/main" count="1096" uniqueCount="193">
  <si>
    <t>№</t>
  </si>
  <si>
    <t>ФИО</t>
  </si>
  <si>
    <t>09.02.2022 13:00-14:35</t>
  </si>
  <si>
    <t>09.02.2022 14:45-16:20</t>
  </si>
  <si>
    <t>10.02.2022 09:00-10:35</t>
  </si>
  <si>
    <t>10.02.2022 13:00-14:35</t>
  </si>
  <si>
    <t>16.02.2022 09:00-10:35</t>
  </si>
  <si>
    <t>16.02.2022 10:45-12:20</t>
  </si>
  <si>
    <t>17.02.2022 09:00-10:35</t>
  </si>
  <si>
    <t>24.02.2022 09:00-10:35</t>
  </si>
  <si>
    <t>02.03.2022 09:00-10:35</t>
  </si>
  <si>
    <t>02.03.2022 10:45-12:20</t>
  </si>
  <si>
    <t>03.03.2022 09:00-10:35</t>
  </si>
  <si>
    <t>09.03.2022 09:00-10:35</t>
  </si>
  <si>
    <t>09.03.2022 10:45-12:20</t>
  </si>
  <si>
    <t>10.03.2022 09:00-10:35</t>
  </si>
  <si>
    <t>16.03.2022 09:00-10:35</t>
  </si>
  <si>
    <t>16.03.2022 10:45-12:20</t>
  </si>
  <si>
    <t>17.03.2022 09:00-10:35</t>
  </si>
  <si>
    <t>23.03.2022 09:00-10:35</t>
  </si>
  <si>
    <t>23.03.2022 10:45-12:205</t>
  </si>
  <si>
    <t>24.03.2022 09:00-10:35</t>
  </si>
  <si>
    <t>30.03.2022 09:00-10:35</t>
  </si>
  <si>
    <t>30.03.2022 10:45-12:20</t>
  </si>
  <si>
    <t>31.03.2022 09:00-10:35</t>
  </si>
  <si>
    <t>06.04.2022 09:00-10:35</t>
  </si>
  <si>
    <t>06.04.2022 10:45-12:20</t>
  </si>
  <si>
    <t>Пропуск</t>
  </si>
  <si>
    <t>Посещение</t>
  </si>
  <si>
    <t>Устный ответ</t>
  </si>
  <si>
    <t>Ex1</t>
  </si>
  <si>
    <t>Ex2</t>
  </si>
  <si>
    <t>Ex3</t>
  </si>
  <si>
    <t>Ex4</t>
  </si>
  <si>
    <t>Ex5</t>
  </si>
  <si>
    <t>Ex6 Себестоимость</t>
  </si>
  <si>
    <t>Ex7 ценообразование</t>
  </si>
  <si>
    <t>Ex8 результаты</t>
  </si>
  <si>
    <t>Ex9 Инновации</t>
  </si>
  <si>
    <t>Итоговая оценка</t>
  </si>
  <si>
    <t>Добрый день. Необходимо исправить задания, отмеченные красным.
Старкова Т.Н.</t>
  </si>
  <si>
    <t>п/п</t>
  </si>
  <si>
    <t>л</t>
  </si>
  <si>
    <t>пр</t>
  </si>
  <si>
    <t>-</t>
  </si>
  <si>
    <t>Баканов Владислав Павлович</t>
  </si>
  <si>
    <t>н</t>
  </si>
  <si>
    <t>Белошапкин Игорь Геннадьевич</t>
  </si>
  <si>
    <t>Горев Ян Вячеславович</t>
  </si>
  <si>
    <t>Громов Артем Андреевич</t>
  </si>
  <si>
    <t>Дибиров Гамид Мурадович</t>
  </si>
  <si>
    <t>у</t>
  </si>
  <si>
    <t>Дрепа Владислав Евгеньевич</t>
  </si>
  <si>
    <t>Жиляков Глеб Витальевич</t>
  </si>
  <si>
    <t>Зебзеев Егор Алексеевич</t>
  </si>
  <si>
    <t>Коковин Егор Андреевич</t>
  </si>
  <si>
    <t>Кузин Александр Кириллович</t>
  </si>
  <si>
    <t>Кузьмина Ольга Ивановна</t>
  </si>
  <si>
    <t>Левачев Данил Дмитриевич</t>
  </si>
  <si>
    <t>Леонова Полина Евгеньевна</t>
  </si>
  <si>
    <t>Мазеин Данила Сергеевич</t>
  </si>
  <si>
    <t>Б</t>
  </si>
  <si>
    <t>Миколаени Матвей Сергеевич</t>
  </si>
  <si>
    <t>Озеров Максим Евгеньевич</t>
  </si>
  <si>
    <t>Паскидов Никита Владимирович</t>
  </si>
  <si>
    <t>Пахомов Михаил Сергеевич</t>
  </si>
  <si>
    <t>к</t>
  </si>
  <si>
    <t>Петрова Татьяна Васильевна</t>
  </si>
  <si>
    <t>Порнин Вячеслав Дмитриевич</t>
  </si>
  <si>
    <t>Пудов Кирилл Александрович</t>
  </si>
  <si>
    <t>Севостьянов Георгий Константинович</t>
  </si>
  <si>
    <t>Ситников Андрей Данилович</t>
  </si>
  <si>
    <t>Сорокин Матвей Алексеевич</t>
  </si>
  <si>
    <t>Столбов Никита Алексеевич</t>
  </si>
  <si>
    <t>Урванцев Георгий Александрович</t>
  </si>
  <si>
    <t>Усков Богдан Александрович</t>
  </si>
  <si>
    <t>Федоров Алексей Владимирович</t>
  </si>
  <si>
    <t>Шаркова Алена Николаевна</t>
  </si>
  <si>
    <t>Хороший студент</t>
  </si>
  <si>
    <t>Экономика отрасли</t>
  </si>
  <si>
    <t>16.02.2022 13:00-14:35</t>
  </si>
  <si>
    <t>16.02.2022 14:45-16:20</t>
  </si>
  <si>
    <t>02.03.2022 13:00-14:35</t>
  </si>
  <si>
    <t>02.03.2022 14:45-16:20</t>
  </si>
  <si>
    <t>09.03.2022 13:00-14:35</t>
  </si>
  <si>
    <t>09.03.2022 14:45-16:20</t>
  </si>
  <si>
    <t>16.03.2022 13:00-14:35</t>
  </si>
  <si>
    <t>16.03.2022 14:45-16:20</t>
  </si>
  <si>
    <t>23.03.2022 13:00-14:35</t>
  </si>
  <si>
    <t>23.03.2022 14:45-16:20</t>
  </si>
  <si>
    <t>30.03.2022 13:00-14:35</t>
  </si>
  <si>
    <t>30.03.2022 14:45-16:20</t>
  </si>
  <si>
    <t>06.04.2022 13:00-14:35</t>
  </si>
  <si>
    <t>06.04.2022 14:45-16:20</t>
  </si>
  <si>
    <t>Ex1=5</t>
  </si>
  <si>
    <t>Ex6</t>
  </si>
  <si>
    <t>Ex7</t>
  </si>
  <si>
    <t>Ex8</t>
  </si>
  <si>
    <t>Ex9</t>
  </si>
  <si>
    <t>Ex10</t>
  </si>
  <si>
    <t>Тест 1</t>
  </si>
  <si>
    <t>ИКТО81</t>
  </si>
  <si>
    <t>Белевскас Иван Владимирович</t>
  </si>
  <si>
    <t>Беляев Андрей Александрович</t>
  </si>
  <si>
    <t>Березнев Даниил Игоревич</t>
  </si>
  <si>
    <t>Гроздилова Анастасия Сергеевна</t>
  </si>
  <si>
    <t>Гуль Эмиль Назимович</t>
  </si>
  <si>
    <t>Зульфугаров Тимур Рафигович</t>
  </si>
  <si>
    <t xml:space="preserve">н </t>
  </si>
  <si>
    <t>Казаков Павел Андреевич</t>
  </si>
  <si>
    <t>Кучеренко Роман Михайлович</t>
  </si>
  <si>
    <t>Машков Константин Дмитриевич</t>
  </si>
  <si>
    <t>способы защиты</t>
  </si>
  <si>
    <t>Родин Сергей Алексеевич</t>
  </si>
  <si>
    <t>б</t>
  </si>
  <si>
    <t>Терзиян Матвей Сергеевич</t>
  </si>
  <si>
    <t>Томилов Андрей Владиславович</t>
  </si>
  <si>
    <t>Федоров Максим Алексеевич</t>
  </si>
  <si>
    <t>Хитров Павел Алексеевич</t>
  </si>
  <si>
    <t>Чикурова Татьяна Семеновна</t>
  </si>
  <si>
    <t>Шемякин Максим Сергеевич</t>
  </si>
  <si>
    <t>23.03.2022 10:45-12:20</t>
  </si>
  <si>
    <t>Агеева Екатерина Дмитриевна</t>
  </si>
  <si>
    <t>Алегрия Жозе Пиреш Савимбу</t>
  </si>
  <si>
    <t>Бигняк Анна Сергеевна</t>
  </si>
  <si>
    <t>Воронцов Андрей Анатольевич</t>
  </si>
  <si>
    <t>Дроздова Софья Ильинична</t>
  </si>
  <si>
    <t>Затяева Дарья Михайловна</t>
  </si>
  <si>
    <t>Зрелова Анастасия Леонидовна</t>
  </si>
  <si>
    <t>Игнатьева Дарья Александровна</t>
  </si>
  <si>
    <t>Лапшин Алексей Сергеевич</t>
  </si>
  <si>
    <t>Моисеев Владимир Михайлович</t>
  </si>
  <si>
    <t>Осыкин Владимир Николаевич</t>
  </si>
  <si>
    <t>Перминова Яна Александровна</t>
  </si>
  <si>
    <t>Пермитина Екатерина Алексеевна</t>
  </si>
  <si>
    <t>Подобед Дмитрий Ильич</t>
  </si>
  <si>
    <t>Роцинский Владислав Вячеславович</t>
  </si>
  <si>
    <t>Скоробогатова Елизавета Андреевна</t>
  </si>
  <si>
    <t>Смирнова Александра Сергеевна</t>
  </si>
  <si>
    <t>Степанова Анастасия Павловна</t>
  </si>
  <si>
    <t>Таманова Ксения Леонидовна</t>
  </si>
  <si>
    <t>Урсегов Андрей Константинович</t>
  </si>
  <si>
    <t>Федорова Злата Анатольевна</t>
  </si>
  <si>
    <t>Белов Михаил Сергеевич</t>
  </si>
  <si>
    <t>Бразовский Глеб Русланович</t>
  </si>
  <si>
    <t>Бурдюгов Александр Сергеевич</t>
  </si>
  <si>
    <t>Васильев Сергей Владимирович</t>
  </si>
  <si>
    <t>Ворслов Сергей Юрьевич</t>
  </si>
  <si>
    <t>Гайнулин Иван Денисович</t>
  </si>
  <si>
    <t>Добросоцкий Владислав</t>
  </si>
  <si>
    <t>Затравкин Никита Олегович</t>
  </si>
  <si>
    <t>Зырин Илья Дмитриевич</t>
  </si>
  <si>
    <t>Исупов Александр Ильич</t>
  </si>
  <si>
    <t>Морозов Игорь Дмитриевич</t>
  </si>
  <si>
    <t>Муратов Ярослав Геннадьевич</t>
  </si>
  <si>
    <t>Пушкарев Кирилл Дмитриевич</t>
  </si>
  <si>
    <t>Сутырин Иван Алексеевич</t>
  </si>
  <si>
    <t>Шалганова Алина Дмитриевна</t>
  </si>
  <si>
    <t>Шатилов Виктор Евгеньевич</t>
  </si>
  <si>
    <t>Шевченко Мария Антоновна</t>
  </si>
  <si>
    <t>Юркова Ангелина Алексеевна</t>
  </si>
  <si>
    <t>№ раздела</t>
  </si>
  <si>
    <t>Название и содержание раздела</t>
  </si>
  <si>
    <t>Социально – экономическая характеристика отрасли «Связь»</t>
  </si>
  <si>
    <t>Себестоимость услуг связи</t>
  </si>
  <si>
    <t>Сущность себестоимости, ее калькуляция. Классификация расходов на производство и реализацию услуг. Себестоимость производства услуг связи и методика ее определения</t>
  </si>
  <si>
    <t>ЛЕКЦИИ</t>
  </si>
  <si>
    <t>ПРАКТИЧЕСКИЕ ЗАНЯТИЯ</t>
  </si>
  <si>
    <t>Система ценообразования в связи</t>
  </si>
  <si>
    <t>лек: 1. Социально – экономическая характеристика отрасли «Связь» (2 ч.)</t>
  </si>
  <si>
    <t>пр: 1. Сущность и задачи управления и регулирования в условиях рыночной экономики (2 ч.)</t>
  </si>
  <si>
    <t>Характеристика и классификация тарифов на инфокоммуникационные услуги</t>
  </si>
  <si>
    <t>лек: 2. Организация управления и регулирования связью и инфокоммуникациями РФ (2 ч.)</t>
  </si>
  <si>
    <t>пр: 2. Организационно-экономические основы обеспечения качества связи (4 ч.)</t>
  </si>
  <si>
    <t>Оценка конечных результатов деятельности организаций связи</t>
  </si>
  <si>
    <t>лек: 3. Сущность и задачи управления и регулирования в условиях рыночной экономики. Задачи государственного регулирования деятельности инфокоммуникаций в РФ. (2 ч.)</t>
  </si>
  <si>
    <t>пр: 3. Ресурсы отрасли «Связь» (3 ч.)</t>
  </si>
  <si>
    <t>Методика определения прибыли от инфокоммуникационных услуг. Показатели рентабельности. Оценка эффективности инвестиций</t>
  </si>
  <si>
    <t>лек: 4. Ресурсы отрасли «Связь» (2 ч.)</t>
  </si>
  <si>
    <t>пр: 4. Экономическая сущность, классификация производственных фондов (3 ч.)</t>
  </si>
  <si>
    <t>Инновации в отрасли инфокоммуникаций</t>
  </si>
  <si>
    <t>лек: 5. Экономическая сущность, классификация производственных фондов (2 ч.)</t>
  </si>
  <si>
    <t>пр: 5. Ресурс нумерации и радиочастотный ресурс (2 ч.)</t>
  </si>
  <si>
    <t>Исследование процессов формирования инфокоммуникационных услуг. Развитие инновационных технологий и услуг мобильной связи. Инновационные бизнес- модели мобильной связи. Бизнес-модели на рынке контентных услуг. Виртуальные организации. Бизнес-модель оператора виртуальной сети</t>
  </si>
  <si>
    <t>лек: 6. Ресурс нумерации и радиочастотный ресурс (2 ч.)</t>
  </si>
  <si>
    <t>пр: 6. Себестоимость услуг связи (4 ч.)</t>
  </si>
  <si>
    <t>лек: 7. Себестоимость услуг связи (2 ч.)</t>
  </si>
  <si>
    <t>пр: 7. Система ценообразования в связи (4 ч.)</t>
  </si>
  <si>
    <t>лек: 8. Система ценообразования в связи (2 ч.)</t>
  </si>
  <si>
    <t>пр: 8. Оценка конечных результатов деятельности организаций связи (4 ч.)</t>
  </si>
  <si>
    <t>лек: 9. Оценка конечных результатов деятельности организаций связи (2 ч.)</t>
  </si>
  <si>
    <t>пр: 9. Инновации в отрасли инфокоммуникаций (4 ч.)</t>
  </si>
  <si>
    <t>лек: 10. Инновации в отрасли инфокоммуникаций (2 ч.)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</si>
</sst>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rgb="FF000000"/>
      <name val="Calibri"/>
      <family val="2"/>
      <charset val="204"/>
    </font>
    <font>
      <b/>
      <sz val="6"/>
      <color rgb="FF505050"/>
      <name val="Times New Roman"/>
      <family val="1"/>
      <charset val="204"/>
    </font>
    <font>
      <sz val="10"/>
      <name val="Times New Roman"/>
      <family val="1"/>
      <charset val="204"/>
    </font>
    <font>
      <sz val="10"/>
      <color rgb="FF505050"/>
      <name val="Times New Roman"/>
      <family val="1"/>
      <charset val="204"/>
    </font>
    <font>
      <b/>
      <sz val="10"/>
      <color rgb="FF505050"/>
      <name val="Times New Roman"/>
      <family val="1"/>
      <charset val="204"/>
    </font>
    <font>
      <sz val="12"/>
      <color rgb="FFFFFFFF"/>
      <name val="Times New Roman"/>
      <family val="1"/>
      <charset val="204"/>
    </font>
    <font>
      <b/>
      <sz val="12"/>
      <color rgb="FF50505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u/>
      <sz val="12"/>
      <name val="Times New Roman"/>
      <family val="1"/>
      <charset val="204"/>
    </font>
    <font>
      <b/>
      <sz val="10"/>
      <color rgb="FF505050"/>
      <name val="Arial"/>
      <family val="2"/>
      <charset val="204"/>
    </font>
    <font>
      <sz val="11"/>
      <name val="Calibri"/>
      <family val="2"/>
      <charset val="204"/>
    </font>
    <font>
      <sz val="12"/>
      <color rgb="FF000000"/>
      <name val="Times New Roman"/>
      <family val="1"/>
      <charset val="204"/>
    </font>
    <font>
      <sz val="12"/>
      <color rgb="FF50505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2D050"/>
        <bgColor rgb="FF969696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CCCCCC"/>
      </left>
      <right/>
      <top style="medium">
        <color rgb="FFCCCCCC"/>
      </top>
      <bottom style="medium">
        <color rgb="FFE0E0E0"/>
      </bottom>
      <diagonal/>
    </border>
    <border>
      <left style="medium">
        <color rgb="FFE0E0E0"/>
      </left>
      <right/>
      <top style="medium">
        <color rgb="FFCCCCCC"/>
      </top>
      <bottom style="medium">
        <color rgb="FFE0E0E0"/>
      </bottom>
      <diagonal/>
    </border>
    <border>
      <left style="medium">
        <color rgb="FFE0E0E0"/>
      </left>
      <right style="medium">
        <color rgb="FFCCCCCC"/>
      </right>
      <top style="medium">
        <color rgb="FFCCCCCC"/>
      </top>
      <bottom style="medium">
        <color rgb="FFE0E0E0"/>
      </bottom>
      <diagonal/>
    </border>
    <border>
      <left style="medium">
        <color rgb="FFCCCCCC"/>
      </left>
      <right/>
      <top style="medium">
        <color rgb="FFFFFFFF"/>
      </top>
      <bottom style="medium">
        <color rgb="FFE0E0E0"/>
      </bottom>
      <diagonal/>
    </border>
    <border>
      <left style="medium">
        <color rgb="FFE0E0E0"/>
      </left>
      <right/>
      <top style="medium">
        <color rgb="FFFFFFFF"/>
      </top>
      <bottom style="medium">
        <color rgb="FFE0E0E0"/>
      </bottom>
      <diagonal/>
    </border>
    <border>
      <left style="medium">
        <color rgb="FFE0E0E0"/>
      </left>
      <right style="medium">
        <color rgb="FFCCCCCC"/>
      </right>
      <top style="medium">
        <color rgb="FFFFFFFF"/>
      </top>
      <bottom style="medium">
        <color rgb="FFE0E0E0"/>
      </bottom>
      <diagonal/>
    </border>
    <border>
      <left style="medium">
        <color rgb="FFCCCCCC"/>
      </left>
      <right/>
      <top style="medium">
        <color rgb="FFFFFFFF"/>
      </top>
      <bottom style="medium">
        <color rgb="FFCCCCCC"/>
      </bottom>
      <diagonal/>
    </border>
    <border>
      <left style="medium">
        <color rgb="FFE0E0E0"/>
      </left>
      <right/>
      <top style="medium">
        <color rgb="FFFFFFFF"/>
      </top>
      <bottom style="medium">
        <color rgb="FFCCCCCC"/>
      </bottom>
      <diagonal/>
    </border>
    <border>
      <left style="medium">
        <color rgb="FFE0E0E0"/>
      </left>
      <right style="medium">
        <color rgb="FFCCCCCC"/>
      </right>
      <top style="medium">
        <color rgb="FFFFFFFF"/>
      </top>
      <bottom style="medium">
        <color rgb="FFCCCCCC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wrapText="1"/>
    </xf>
    <xf numFmtId="0" fontId="0" fillId="0" borderId="1" xfId="0" applyBorder="1"/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/>
    <xf numFmtId="0" fontId="6" fillId="0" borderId="1" xfId="0" applyFont="1" applyBorder="1" applyAlignment="1">
      <alignment horizontal="right" vertical="center" wrapText="1"/>
    </xf>
    <xf numFmtId="0" fontId="8" fillId="0" borderId="2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 wrapText="1"/>
    </xf>
    <xf numFmtId="1" fontId="9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/>
    <xf numFmtId="0" fontId="8" fillId="0" borderId="1" xfId="0" applyFont="1" applyBorder="1" applyAlignment="1">
      <alignment horizontal="left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right" vertical="center" wrapText="1"/>
    </xf>
    <xf numFmtId="0" fontId="9" fillId="0" borderId="1" xfId="0" applyFont="1" applyBorder="1" applyAlignment="1">
      <alignment horizontal="left" vertical="center" wrapText="1"/>
    </xf>
    <xf numFmtId="0" fontId="9" fillId="2" borderId="1" xfId="0" applyFont="1" applyFill="1" applyBorder="1"/>
    <xf numFmtId="0" fontId="9" fillId="0" borderId="1" xfId="0" applyFont="1" applyBorder="1" applyAlignment="1">
      <alignment horizontal="justify" vertical="center" wrapText="1"/>
    </xf>
    <xf numFmtId="0" fontId="9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10" fillId="2" borderId="1" xfId="0" applyFont="1" applyFill="1" applyBorder="1"/>
    <xf numFmtId="0" fontId="11" fillId="3" borderId="1" xfId="0" applyFont="1" applyFill="1" applyBorder="1"/>
    <xf numFmtId="0" fontId="9" fillId="3" borderId="1" xfId="0" applyFont="1" applyFill="1" applyBorder="1" applyAlignment="1">
      <alignment horizontal="left" vertical="center" wrapText="1"/>
    </xf>
    <xf numFmtId="164" fontId="9" fillId="3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>
      <alignment wrapText="1"/>
    </xf>
    <xf numFmtId="0" fontId="9" fillId="0" borderId="1" xfId="0" applyFont="1" applyBorder="1" applyAlignment="1"/>
    <xf numFmtId="0" fontId="8" fillId="0" borderId="1" xfId="0" applyFont="1" applyBorder="1" applyAlignment="1">
      <alignment horizontal="right" vertical="center" wrapText="1"/>
    </xf>
    <xf numFmtId="0" fontId="9" fillId="2" borderId="1" xfId="0" applyFont="1" applyFill="1" applyBorder="1" applyAlignment="1">
      <alignment horizontal="left" vertical="center" wrapText="1"/>
    </xf>
    <xf numFmtId="1" fontId="9" fillId="2" borderId="3" xfId="0" applyNumberFormat="1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9" fillId="0" borderId="0" xfId="0" applyFont="1"/>
    <xf numFmtId="0" fontId="6" fillId="0" borderId="2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1" fontId="2" fillId="2" borderId="3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0" fontId="7" fillId="2" borderId="1" xfId="0" applyFont="1" applyFill="1" applyBorder="1"/>
    <xf numFmtId="1" fontId="2" fillId="2" borderId="1" xfId="0" applyNumberFormat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justify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14" fillId="0" borderId="0" xfId="0" applyFont="1"/>
    <xf numFmtId="0" fontId="16" fillId="0" borderId="5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left" vertical="center" wrapText="1"/>
    </xf>
    <xf numFmtId="0" fontId="16" fillId="0" borderId="10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left" vertical="center" wrapText="1"/>
    </xf>
    <xf numFmtId="0" fontId="16" fillId="0" borderId="13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 indent="15"/>
    </xf>
    <xf numFmtId="0" fontId="14" fillId="0" borderId="1" xfId="0" applyFont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 textRotation="90" wrapText="1"/>
    </xf>
    <xf numFmtId="0" fontId="4" fillId="0" borderId="1" xfId="0" applyFont="1" applyBorder="1" applyAlignment="1">
      <alignment horizontal="right" vertical="center" textRotation="90" wrapText="1"/>
    </xf>
    <xf numFmtId="14" fontId="2" fillId="0" borderId="1" xfId="0" applyNumberFormat="1" applyFont="1" applyBorder="1" applyAlignment="1">
      <alignment horizontal="right" vertical="center" textRotation="90" wrapText="1"/>
    </xf>
    <xf numFmtId="0" fontId="1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right" vertical="center" textRotation="90" wrapText="1"/>
    </xf>
    <xf numFmtId="0" fontId="8" fillId="0" borderId="1" xfId="0" applyFont="1" applyBorder="1" applyAlignment="1">
      <alignment horizontal="right" vertical="center" textRotation="90" wrapText="1"/>
    </xf>
    <xf numFmtId="14" fontId="9" fillId="0" borderId="1" xfId="0" applyNumberFormat="1" applyFont="1" applyBorder="1" applyAlignment="1">
      <alignment horizontal="right" vertical="center" textRotation="90" wrapText="1"/>
    </xf>
    <xf numFmtId="0" fontId="9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E0E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50505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6"/>
  <sheetViews>
    <sheetView tabSelected="1" zoomScaleNormal="100" workbookViewId="0">
      <selection activeCell="AK15" sqref="AK15"/>
    </sheetView>
  </sheetViews>
  <sheetFormatPr defaultColWidth="8.54296875" defaultRowHeight="14.5" x14ac:dyDescent="0.35"/>
  <cols>
    <col min="1" max="1" width="4.81640625" customWidth="1"/>
    <col min="2" max="2" width="39.54296875" customWidth="1"/>
    <col min="3" max="3" width="3.1796875" customWidth="1"/>
    <col min="4" max="4" width="3" customWidth="1"/>
    <col min="5" max="5" width="3.453125" customWidth="1"/>
    <col min="6" max="6" width="3.54296875" customWidth="1"/>
    <col min="7" max="7" width="4.7265625" customWidth="1"/>
    <col min="8" max="8" width="3.81640625" customWidth="1"/>
    <col min="9" max="9" width="3.7265625" customWidth="1"/>
    <col min="10" max="11" width="3.81640625" customWidth="1"/>
    <col min="12" max="13" width="3.453125" customWidth="1"/>
    <col min="14" max="14" width="3" customWidth="1"/>
    <col min="15" max="15" width="3.453125" customWidth="1"/>
    <col min="16" max="16" width="3.1796875" customWidth="1"/>
    <col min="17" max="21" width="3.453125" customWidth="1"/>
    <col min="22" max="22" width="3.1796875" customWidth="1"/>
    <col min="23" max="27" width="3.453125" customWidth="1"/>
    <col min="28" max="28" width="3.54296875" customWidth="1"/>
    <col min="29" max="29" width="4.453125" customWidth="1"/>
    <col min="30" max="30" width="5.54296875" customWidth="1"/>
    <col min="31" max="31" width="3.453125" customWidth="1"/>
    <col min="32" max="32" width="2.81640625" customWidth="1"/>
    <col min="33" max="33" width="3.81640625" customWidth="1"/>
    <col min="34" max="34" width="3.26953125" customWidth="1"/>
    <col min="35" max="36" width="3" customWidth="1"/>
    <col min="37" max="37" width="3.54296875" customWidth="1"/>
    <col min="38" max="38" width="3.1796875" customWidth="1"/>
    <col min="39" max="39" width="2.7265625" customWidth="1"/>
    <col min="40" max="40" width="3.1796875" customWidth="1"/>
    <col min="41" max="41" width="5" customWidth="1"/>
    <col min="42" max="43" width="5.81640625" customWidth="1"/>
    <col min="44" max="44" width="9.81640625" customWidth="1"/>
    <col min="45" max="45" width="13.453125" customWidth="1"/>
  </cols>
  <sheetData>
    <row r="1" spans="1:46" ht="92.5" customHeight="1" x14ac:dyDescent="0.35">
      <c r="A1" s="1" t="s">
        <v>0</v>
      </c>
      <c r="B1" s="73" t="s">
        <v>1</v>
      </c>
      <c r="C1" s="72" t="s">
        <v>2</v>
      </c>
      <c r="D1" s="72" t="s">
        <v>3</v>
      </c>
      <c r="E1" s="72" t="s">
        <v>4</v>
      </c>
      <c r="F1" s="72" t="s">
        <v>5</v>
      </c>
      <c r="G1" s="72" t="s">
        <v>6</v>
      </c>
      <c r="H1" s="72" t="s">
        <v>7</v>
      </c>
      <c r="I1" s="72" t="s">
        <v>8</v>
      </c>
      <c r="J1" s="72" t="s">
        <v>9</v>
      </c>
      <c r="K1" s="72" t="s">
        <v>10</v>
      </c>
      <c r="L1" s="72" t="s">
        <v>11</v>
      </c>
      <c r="M1" s="72" t="s">
        <v>12</v>
      </c>
      <c r="N1" s="72" t="s">
        <v>13</v>
      </c>
      <c r="O1" s="72" t="s">
        <v>14</v>
      </c>
      <c r="P1" s="72" t="s">
        <v>15</v>
      </c>
      <c r="Q1" s="72" t="s">
        <v>16</v>
      </c>
      <c r="R1" s="72" t="s">
        <v>17</v>
      </c>
      <c r="S1" s="72" t="s">
        <v>18</v>
      </c>
      <c r="T1" s="72" t="s">
        <v>19</v>
      </c>
      <c r="U1" s="72" t="s">
        <v>20</v>
      </c>
      <c r="V1" s="72" t="s">
        <v>21</v>
      </c>
      <c r="W1" s="72" t="s">
        <v>22</v>
      </c>
      <c r="X1" s="72" t="s">
        <v>23</v>
      </c>
      <c r="Y1" s="72" t="s">
        <v>24</v>
      </c>
      <c r="Z1" s="72" t="s">
        <v>25</v>
      </c>
      <c r="AA1" s="72" t="s">
        <v>26</v>
      </c>
      <c r="AB1" s="70" t="s">
        <v>27</v>
      </c>
      <c r="AC1" s="70" t="s">
        <v>28</v>
      </c>
      <c r="AD1" s="70" t="s">
        <v>29</v>
      </c>
      <c r="AE1" s="70" t="s">
        <v>30</v>
      </c>
      <c r="AF1" s="70" t="s">
        <v>31</v>
      </c>
      <c r="AG1" s="70" t="s">
        <v>32</v>
      </c>
      <c r="AH1" s="70" t="s">
        <v>33</v>
      </c>
      <c r="AI1" s="70" t="s">
        <v>34</v>
      </c>
      <c r="AJ1" s="70" t="s">
        <v>35</v>
      </c>
      <c r="AK1" s="70" t="s">
        <v>36</v>
      </c>
      <c r="AL1" s="70" t="s">
        <v>37</v>
      </c>
      <c r="AM1" s="70" t="s">
        <v>38</v>
      </c>
      <c r="AN1" s="70"/>
      <c r="AO1" s="71" t="s">
        <v>39</v>
      </c>
      <c r="AP1" s="69"/>
      <c r="AQ1" s="2"/>
      <c r="AR1" s="69"/>
      <c r="AS1" s="3" t="s">
        <v>40</v>
      </c>
      <c r="AT1" s="4"/>
    </row>
    <row r="2" spans="1:46" x14ac:dyDescent="0.35">
      <c r="A2" s="1" t="s">
        <v>41</v>
      </c>
      <c r="B2" s="73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1"/>
      <c r="AP2" s="69"/>
      <c r="AQ2" s="2"/>
      <c r="AR2" s="69"/>
      <c r="AS2" s="4"/>
      <c r="AT2" s="4"/>
    </row>
    <row r="3" spans="1:46" ht="15" customHeight="1" x14ac:dyDescent="0.35">
      <c r="A3" s="5"/>
      <c r="B3" s="5"/>
      <c r="C3" s="6" t="s">
        <v>42</v>
      </c>
      <c r="D3" s="6" t="s">
        <v>42</v>
      </c>
      <c r="E3" s="6" t="s">
        <v>42</v>
      </c>
      <c r="F3" s="6" t="s">
        <v>43</v>
      </c>
      <c r="G3" s="6" t="s">
        <v>43</v>
      </c>
      <c r="H3" s="6" t="s">
        <v>43</v>
      </c>
      <c r="I3" s="7" t="s">
        <v>42</v>
      </c>
      <c r="J3" s="7" t="s">
        <v>42</v>
      </c>
      <c r="K3" s="6" t="s">
        <v>43</v>
      </c>
      <c r="L3" s="6" t="s">
        <v>43</v>
      </c>
      <c r="M3" s="7" t="s">
        <v>42</v>
      </c>
      <c r="N3" s="6" t="s">
        <v>43</v>
      </c>
      <c r="O3" s="6" t="s">
        <v>43</v>
      </c>
      <c r="P3" s="7" t="s">
        <v>42</v>
      </c>
      <c r="Q3" s="6" t="s">
        <v>43</v>
      </c>
      <c r="R3" s="6" t="s">
        <v>43</v>
      </c>
      <c r="S3" s="7" t="s">
        <v>42</v>
      </c>
      <c r="T3" s="6" t="s">
        <v>43</v>
      </c>
      <c r="U3" s="6" t="s">
        <v>43</v>
      </c>
      <c r="V3" s="7" t="s">
        <v>42</v>
      </c>
      <c r="W3" s="6" t="s">
        <v>43</v>
      </c>
      <c r="X3" s="6" t="s">
        <v>43</v>
      </c>
      <c r="Y3" s="7" t="s">
        <v>42</v>
      </c>
      <c r="Z3" s="6" t="s">
        <v>43</v>
      </c>
      <c r="AA3" s="6" t="s">
        <v>43</v>
      </c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69"/>
      <c r="AQ3" s="2"/>
      <c r="AR3" s="69"/>
      <c r="AS3" s="4"/>
      <c r="AT3" s="4"/>
    </row>
    <row r="4" spans="1:46" ht="15.5" x14ac:dyDescent="0.35">
      <c r="A4" s="8"/>
      <c r="B4" s="9"/>
      <c r="C4" s="10">
        <v>1</v>
      </c>
      <c r="D4" s="11">
        <f t="shared" ref="D4:AA4" si="0">C4+1</f>
        <v>2</v>
      </c>
      <c r="E4" s="11">
        <f t="shared" si="0"/>
        <v>3</v>
      </c>
      <c r="F4" s="11">
        <f t="shared" si="0"/>
        <v>4</v>
      </c>
      <c r="G4" s="11">
        <f t="shared" si="0"/>
        <v>5</v>
      </c>
      <c r="H4" s="11">
        <f t="shared" si="0"/>
        <v>6</v>
      </c>
      <c r="I4" s="11">
        <f t="shared" si="0"/>
        <v>7</v>
      </c>
      <c r="J4" s="11">
        <f t="shared" si="0"/>
        <v>8</v>
      </c>
      <c r="K4" s="11">
        <f t="shared" si="0"/>
        <v>9</v>
      </c>
      <c r="L4" s="11">
        <f t="shared" si="0"/>
        <v>10</v>
      </c>
      <c r="M4" s="11">
        <f t="shared" si="0"/>
        <v>11</v>
      </c>
      <c r="N4" s="11">
        <f t="shared" si="0"/>
        <v>12</v>
      </c>
      <c r="O4" s="11">
        <f t="shared" si="0"/>
        <v>13</v>
      </c>
      <c r="P4" s="11">
        <f t="shared" si="0"/>
        <v>14</v>
      </c>
      <c r="Q4" s="11">
        <f t="shared" si="0"/>
        <v>15</v>
      </c>
      <c r="R4" s="11">
        <f t="shared" si="0"/>
        <v>16</v>
      </c>
      <c r="S4" s="11">
        <f t="shared" si="0"/>
        <v>17</v>
      </c>
      <c r="T4" s="11">
        <f t="shared" si="0"/>
        <v>18</v>
      </c>
      <c r="U4" s="11">
        <f t="shared" si="0"/>
        <v>19</v>
      </c>
      <c r="V4" s="11">
        <f t="shared" si="0"/>
        <v>20</v>
      </c>
      <c r="W4" s="11">
        <f t="shared" si="0"/>
        <v>21</v>
      </c>
      <c r="X4" s="11">
        <f t="shared" si="0"/>
        <v>22</v>
      </c>
      <c r="Y4" s="11">
        <f t="shared" si="0"/>
        <v>23</v>
      </c>
      <c r="Z4" s="11">
        <f t="shared" si="0"/>
        <v>24</v>
      </c>
      <c r="AA4" s="11">
        <f t="shared" si="0"/>
        <v>25</v>
      </c>
      <c r="AB4" s="12" t="s">
        <v>44</v>
      </c>
      <c r="AC4" s="12">
        <v>19</v>
      </c>
      <c r="AD4" s="12">
        <v>1</v>
      </c>
      <c r="AE4" s="7">
        <v>5</v>
      </c>
      <c r="AF4" s="7">
        <v>4</v>
      </c>
      <c r="AG4" s="7">
        <v>5</v>
      </c>
      <c r="AH4" s="7">
        <v>4</v>
      </c>
      <c r="AI4" s="7">
        <v>3</v>
      </c>
      <c r="AJ4" s="7">
        <v>3</v>
      </c>
      <c r="AK4" s="7">
        <v>5</v>
      </c>
      <c r="AL4" s="7">
        <v>5</v>
      </c>
      <c r="AM4" s="7">
        <v>2</v>
      </c>
      <c r="AN4" s="12"/>
      <c r="AO4" s="12" t="s">
        <v>44</v>
      </c>
      <c r="AP4" s="12"/>
      <c r="AQ4" s="12"/>
      <c r="AR4" s="12"/>
      <c r="AS4" s="13"/>
      <c r="AT4" s="13"/>
    </row>
    <row r="5" spans="1:46" ht="23.15" customHeight="1" x14ac:dyDescent="0.35">
      <c r="A5" s="10">
        <v>1</v>
      </c>
      <c r="B5" s="14" t="s">
        <v>45</v>
      </c>
      <c r="C5" s="15" t="s">
        <v>46</v>
      </c>
      <c r="D5" s="15" t="s">
        <v>46</v>
      </c>
      <c r="E5" s="16">
        <v>1</v>
      </c>
      <c r="F5" s="16">
        <f>5</f>
        <v>5</v>
      </c>
      <c r="G5" s="17">
        <f>5+5+5+5</f>
        <v>20</v>
      </c>
      <c r="H5" s="17">
        <f>5+5+5</f>
        <v>15</v>
      </c>
      <c r="I5" s="15" t="s">
        <v>46</v>
      </c>
      <c r="J5" s="15" t="s">
        <v>46</v>
      </c>
      <c r="K5" s="17">
        <f>5+5</f>
        <v>10</v>
      </c>
      <c r="L5" s="17">
        <f>5+5+5+5</f>
        <v>20</v>
      </c>
      <c r="M5" s="15" t="s">
        <v>46</v>
      </c>
      <c r="N5" s="17">
        <f>5</f>
        <v>5</v>
      </c>
      <c r="O5" s="17">
        <f>10</f>
        <v>10</v>
      </c>
      <c r="P5" s="15" t="s">
        <v>46</v>
      </c>
      <c r="Q5" s="17">
        <f>5+5</f>
        <v>10</v>
      </c>
      <c r="R5" s="17">
        <f>5+5+10</f>
        <v>20</v>
      </c>
      <c r="S5" s="17" t="s">
        <v>46</v>
      </c>
      <c r="T5" s="17" t="s">
        <v>46</v>
      </c>
      <c r="U5" s="17" t="s">
        <v>46</v>
      </c>
      <c r="V5" s="17" t="s">
        <v>46</v>
      </c>
      <c r="W5" s="17"/>
      <c r="X5" s="17"/>
      <c r="Y5" s="17"/>
      <c r="Z5" s="17"/>
      <c r="AA5" s="17"/>
      <c r="AB5" s="10">
        <f t="shared" ref="AB5:AB33" si="1">COUNTIF(C5:Q5,"Н")</f>
        <v>6</v>
      </c>
      <c r="AC5" s="18">
        <f t="shared" ref="AC5:AC33" si="2">0.25*(AC$4-AB5)</f>
        <v>3.25</v>
      </c>
      <c r="AD5" s="18">
        <f t="shared" ref="AD5:AD33" si="3">$AD$4*(SUM(C5:AA5)/5)</f>
        <v>23.2</v>
      </c>
      <c r="AE5" s="10"/>
      <c r="AF5" s="10">
        <v>4</v>
      </c>
      <c r="AG5" s="10">
        <v>4</v>
      </c>
      <c r="AH5" s="10"/>
      <c r="AI5" s="10"/>
      <c r="AJ5" s="10"/>
      <c r="AK5" s="10"/>
      <c r="AL5" s="10"/>
      <c r="AM5" s="10"/>
      <c r="AN5" s="10"/>
      <c r="AO5" s="19">
        <f t="shared" ref="AO5:AO33" si="4">SUM(AC5:AN5)</f>
        <v>34.450000000000003</v>
      </c>
      <c r="AP5" s="19"/>
      <c r="AQ5" s="19"/>
      <c r="AR5" s="19"/>
      <c r="AS5" s="20">
        <v>278109628</v>
      </c>
      <c r="AT5" s="21"/>
    </row>
    <row r="6" spans="1:46" ht="15.5" x14ac:dyDescent="0.35">
      <c r="A6" s="10">
        <f t="shared" ref="A6:A33" si="5">A5+1</f>
        <v>2</v>
      </c>
      <c r="B6" s="20" t="s">
        <v>47</v>
      </c>
      <c r="C6" s="17"/>
      <c r="D6" s="17" t="s">
        <v>46</v>
      </c>
      <c r="E6" s="17" t="s">
        <v>46</v>
      </c>
      <c r="F6" s="17">
        <f>5</f>
        <v>5</v>
      </c>
      <c r="G6" s="17">
        <f>5+5</f>
        <v>10</v>
      </c>
      <c r="H6" s="10">
        <f>10+5</f>
        <v>15</v>
      </c>
      <c r="I6" s="15" t="s">
        <v>46</v>
      </c>
      <c r="J6" s="15" t="s">
        <v>46</v>
      </c>
      <c r="K6" s="17">
        <f>5+5</f>
        <v>10</v>
      </c>
      <c r="L6" s="17">
        <f>5+5+5+5</f>
        <v>20</v>
      </c>
      <c r="M6" s="15" t="s">
        <v>46</v>
      </c>
      <c r="N6" s="17">
        <f>5</f>
        <v>5</v>
      </c>
      <c r="O6" s="17">
        <f>10</f>
        <v>10</v>
      </c>
      <c r="P6" s="15" t="s">
        <v>46</v>
      </c>
      <c r="Q6" s="17">
        <f>5+5</f>
        <v>10</v>
      </c>
      <c r="R6" s="17">
        <f>5+5+10</f>
        <v>20</v>
      </c>
      <c r="S6" s="17" t="s">
        <v>46</v>
      </c>
      <c r="T6" s="17">
        <f>5+5+15</f>
        <v>25</v>
      </c>
      <c r="U6" s="17">
        <f>5</f>
        <v>5</v>
      </c>
      <c r="V6" s="17" t="s">
        <v>46</v>
      </c>
      <c r="W6" s="17"/>
      <c r="X6" s="17"/>
      <c r="Y6" s="17"/>
      <c r="Z6" s="17"/>
      <c r="AA6" s="17"/>
      <c r="AB6" s="10">
        <f t="shared" si="1"/>
        <v>6</v>
      </c>
      <c r="AC6" s="18">
        <f t="shared" si="2"/>
        <v>3.25</v>
      </c>
      <c r="AD6" s="18">
        <f t="shared" si="3"/>
        <v>27</v>
      </c>
      <c r="AE6" s="10">
        <v>5</v>
      </c>
      <c r="AF6" s="10">
        <v>4</v>
      </c>
      <c r="AG6" s="10">
        <v>4</v>
      </c>
      <c r="AH6" s="10"/>
      <c r="AI6" s="10"/>
      <c r="AJ6" s="10"/>
      <c r="AK6" s="10"/>
      <c r="AL6" s="10"/>
      <c r="AM6" s="10"/>
      <c r="AN6" s="10"/>
      <c r="AO6" s="19">
        <f t="shared" si="4"/>
        <v>43.25</v>
      </c>
      <c r="AP6" s="19"/>
      <c r="AQ6" s="19"/>
      <c r="AR6" s="19"/>
      <c r="AS6" s="20">
        <v>1681000024</v>
      </c>
      <c r="AT6" s="21"/>
    </row>
    <row r="7" spans="1:46" ht="19" customHeight="1" x14ac:dyDescent="0.35">
      <c r="A7" s="10">
        <f t="shared" si="5"/>
        <v>3</v>
      </c>
      <c r="B7" s="20" t="s">
        <v>48</v>
      </c>
      <c r="C7" s="15" t="s">
        <v>46</v>
      </c>
      <c r="D7" s="15" t="s">
        <v>46</v>
      </c>
      <c r="E7" s="16" t="s">
        <v>46</v>
      </c>
      <c r="F7" s="16" t="s">
        <v>46</v>
      </c>
      <c r="G7" s="17">
        <f>5+5</f>
        <v>10</v>
      </c>
      <c r="H7" s="10" t="s">
        <v>46</v>
      </c>
      <c r="I7" s="15" t="s">
        <v>46</v>
      </c>
      <c r="J7" s="15" t="s">
        <v>46</v>
      </c>
      <c r="K7" s="17" t="s">
        <v>46</v>
      </c>
      <c r="L7" s="17" t="s">
        <v>46</v>
      </c>
      <c r="M7" s="15" t="s">
        <v>46</v>
      </c>
      <c r="N7" s="17">
        <v>5</v>
      </c>
      <c r="O7" s="17">
        <f>10</f>
        <v>10</v>
      </c>
      <c r="P7" s="15" t="s">
        <v>46</v>
      </c>
      <c r="Q7" s="17" t="s">
        <v>46</v>
      </c>
      <c r="R7" s="17" t="s">
        <v>46</v>
      </c>
      <c r="S7" s="17" t="s">
        <v>46</v>
      </c>
      <c r="T7" s="17" t="s">
        <v>46</v>
      </c>
      <c r="U7" s="17" t="s">
        <v>46</v>
      </c>
      <c r="V7" s="17" t="s">
        <v>46</v>
      </c>
      <c r="W7" s="17"/>
      <c r="X7" s="17"/>
      <c r="Y7" s="17"/>
      <c r="Z7" s="17"/>
      <c r="AA7" s="17"/>
      <c r="AB7" s="10">
        <f t="shared" si="1"/>
        <v>12</v>
      </c>
      <c r="AC7" s="18">
        <f t="shared" si="2"/>
        <v>1.75</v>
      </c>
      <c r="AD7" s="18">
        <f t="shared" si="3"/>
        <v>5</v>
      </c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9">
        <f t="shared" si="4"/>
        <v>6.75</v>
      </c>
      <c r="AP7" s="19"/>
      <c r="AQ7" s="19"/>
      <c r="AR7" s="19"/>
      <c r="AS7" s="20">
        <v>4632109779</v>
      </c>
      <c r="AT7" s="21"/>
    </row>
    <row r="8" spans="1:46" ht="15.5" x14ac:dyDescent="0.35">
      <c r="A8" s="10">
        <f t="shared" si="5"/>
        <v>4</v>
      </c>
      <c r="B8" s="20" t="s">
        <v>49</v>
      </c>
      <c r="C8" s="15"/>
      <c r="D8" s="15"/>
      <c r="E8" s="16">
        <v>1</v>
      </c>
      <c r="F8" s="16">
        <f>5</f>
        <v>5</v>
      </c>
      <c r="G8" s="17" t="s">
        <v>46</v>
      </c>
      <c r="H8" s="10" t="s">
        <v>46</v>
      </c>
      <c r="I8" s="15" t="s">
        <v>46</v>
      </c>
      <c r="J8" s="15" t="s">
        <v>46</v>
      </c>
      <c r="K8" s="17">
        <f>5+5</f>
        <v>10</v>
      </c>
      <c r="L8" s="17">
        <f>5+5+5+5</f>
        <v>20</v>
      </c>
      <c r="M8" s="15" t="s">
        <v>46</v>
      </c>
      <c r="N8" s="17">
        <f>5</f>
        <v>5</v>
      </c>
      <c r="O8" s="17">
        <f>10</f>
        <v>10</v>
      </c>
      <c r="P8" s="15" t="s">
        <v>46</v>
      </c>
      <c r="Q8" s="17">
        <f>5+5</f>
        <v>10</v>
      </c>
      <c r="R8" s="17">
        <f>5+5+10</f>
        <v>20</v>
      </c>
      <c r="S8" s="17" t="s">
        <v>46</v>
      </c>
      <c r="T8" s="17" t="s">
        <v>46</v>
      </c>
      <c r="U8" s="17" t="s">
        <v>46</v>
      </c>
      <c r="V8" s="17" t="s">
        <v>46</v>
      </c>
      <c r="W8" s="17"/>
      <c r="X8" s="17"/>
      <c r="Y8" s="17"/>
      <c r="Z8" s="17"/>
      <c r="AA8" s="17"/>
      <c r="AB8" s="10">
        <f t="shared" si="1"/>
        <v>6</v>
      </c>
      <c r="AC8" s="18">
        <f t="shared" si="2"/>
        <v>3.25</v>
      </c>
      <c r="AD8" s="18">
        <f t="shared" si="3"/>
        <v>16.2</v>
      </c>
      <c r="AE8" s="10">
        <v>5</v>
      </c>
      <c r="AF8" s="10"/>
      <c r="AG8" s="10"/>
      <c r="AH8" s="10"/>
      <c r="AI8" s="10"/>
      <c r="AJ8" s="10"/>
      <c r="AK8" s="10"/>
      <c r="AL8" s="10"/>
      <c r="AM8" s="10"/>
      <c r="AN8" s="10"/>
      <c r="AO8" s="19">
        <f t="shared" si="4"/>
        <v>24.45</v>
      </c>
      <c r="AP8" s="19"/>
      <c r="AQ8" s="19"/>
      <c r="AR8" s="19"/>
      <c r="AS8" s="20">
        <v>5009096360</v>
      </c>
      <c r="AT8" s="21"/>
    </row>
    <row r="9" spans="1:46" ht="15.5" x14ac:dyDescent="0.35">
      <c r="A9" s="10">
        <f t="shared" si="5"/>
        <v>5</v>
      </c>
      <c r="B9" s="20" t="s">
        <v>50</v>
      </c>
      <c r="C9" s="15"/>
      <c r="D9" s="15"/>
      <c r="E9" s="15" t="s">
        <v>46</v>
      </c>
      <c r="F9" s="17">
        <f>5</f>
        <v>5</v>
      </c>
      <c r="G9" s="17" t="s">
        <v>51</v>
      </c>
      <c r="H9" s="10" t="s">
        <v>51</v>
      </c>
      <c r="I9" s="15" t="s">
        <v>46</v>
      </c>
      <c r="J9" s="17">
        <v>1</v>
      </c>
      <c r="K9" s="17">
        <f>5+5</f>
        <v>10</v>
      </c>
      <c r="L9" s="17">
        <f>5+5+5+5</f>
        <v>20</v>
      </c>
      <c r="M9" s="17">
        <v>5</v>
      </c>
      <c r="N9" s="17">
        <f>5</f>
        <v>5</v>
      </c>
      <c r="O9" s="17">
        <f>10</f>
        <v>10</v>
      </c>
      <c r="P9" s="15" t="s">
        <v>46</v>
      </c>
      <c r="Q9" s="17" t="s">
        <v>46</v>
      </c>
      <c r="R9" s="17" t="s">
        <v>46</v>
      </c>
      <c r="S9" s="17" t="s">
        <v>46</v>
      </c>
      <c r="T9" s="17">
        <f>5+5+15</f>
        <v>25</v>
      </c>
      <c r="U9" s="17">
        <f>5</f>
        <v>5</v>
      </c>
      <c r="V9" s="17" t="s">
        <v>46</v>
      </c>
      <c r="W9" s="17"/>
      <c r="X9" s="17"/>
      <c r="Y9" s="17"/>
      <c r="Z9" s="17"/>
      <c r="AA9" s="17"/>
      <c r="AB9" s="10">
        <f t="shared" si="1"/>
        <v>4</v>
      </c>
      <c r="AC9" s="18">
        <f t="shared" si="2"/>
        <v>3.75</v>
      </c>
      <c r="AD9" s="18">
        <f t="shared" si="3"/>
        <v>17.2</v>
      </c>
      <c r="AE9" s="10">
        <v>3</v>
      </c>
      <c r="AF9" s="10"/>
      <c r="AG9" s="10"/>
      <c r="AH9" s="10"/>
      <c r="AI9" s="10"/>
      <c r="AJ9" s="10"/>
      <c r="AK9" s="10"/>
      <c r="AL9" s="10"/>
      <c r="AM9" s="10"/>
      <c r="AN9" s="10"/>
      <c r="AO9" s="19">
        <f t="shared" si="4"/>
        <v>23.95</v>
      </c>
      <c r="AP9" s="19"/>
      <c r="AQ9" s="19"/>
      <c r="AR9" s="19"/>
      <c r="AS9" s="20">
        <v>5047053920</v>
      </c>
      <c r="AT9" s="21"/>
    </row>
    <row r="10" spans="1:46" ht="15.5" x14ac:dyDescent="0.35">
      <c r="A10" s="10">
        <f t="shared" si="5"/>
        <v>6</v>
      </c>
      <c r="B10" s="20" t="s">
        <v>52</v>
      </c>
      <c r="C10" s="15"/>
      <c r="D10" s="15"/>
      <c r="E10" s="16">
        <v>1</v>
      </c>
      <c r="F10" s="16">
        <f>5</f>
        <v>5</v>
      </c>
      <c r="G10" s="17">
        <f>5+5</f>
        <v>10</v>
      </c>
      <c r="H10" s="10">
        <f>10+5</f>
        <v>15</v>
      </c>
      <c r="I10" s="15" t="s">
        <v>46</v>
      </c>
      <c r="J10" s="17">
        <v>1</v>
      </c>
      <c r="K10" s="17" t="s">
        <v>46</v>
      </c>
      <c r="L10" s="17" t="s">
        <v>46</v>
      </c>
      <c r="M10" s="15" t="s">
        <v>46</v>
      </c>
      <c r="N10" s="17">
        <f>5</f>
        <v>5</v>
      </c>
      <c r="O10" s="17">
        <f>10</f>
        <v>10</v>
      </c>
      <c r="P10" s="15" t="s">
        <v>46</v>
      </c>
      <c r="Q10" s="17" t="s">
        <v>46</v>
      </c>
      <c r="R10" s="17" t="s">
        <v>46</v>
      </c>
      <c r="S10" s="17" t="s">
        <v>46</v>
      </c>
      <c r="T10" s="17" t="s">
        <v>46</v>
      </c>
      <c r="U10" s="17" t="s">
        <v>46</v>
      </c>
      <c r="V10" s="17" t="s">
        <v>46</v>
      </c>
      <c r="W10" s="17"/>
      <c r="X10" s="17"/>
      <c r="Y10" s="17"/>
      <c r="Z10" s="17"/>
      <c r="AA10" s="17"/>
      <c r="AB10" s="10">
        <f t="shared" si="1"/>
        <v>6</v>
      </c>
      <c r="AC10" s="18">
        <f t="shared" si="2"/>
        <v>3.25</v>
      </c>
      <c r="AD10" s="18">
        <f t="shared" si="3"/>
        <v>9.4</v>
      </c>
      <c r="AE10" s="10">
        <v>3</v>
      </c>
      <c r="AF10" s="10">
        <v>4</v>
      </c>
      <c r="AG10" s="10">
        <v>2</v>
      </c>
      <c r="AH10" s="10">
        <v>2</v>
      </c>
      <c r="AI10" s="10">
        <v>3</v>
      </c>
      <c r="AJ10" s="10">
        <v>3</v>
      </c>
      <c r="AK10" s="10"/>
      <c r="AL10" s="10"/>
      <c r="AM10" s="10"/>
      <c r="AN10" s="10"/>
      <c r="AO10" s="19">
        <f t="shared" si="4"/>
        <v>29.65</v>
      </c>
      <c r="AP10" s="19"/>
      <c r="AQ10" s="19"/>
      <c r="AR10" s="19"/>
      <c r="AS10" s="20">
        <v>5406260827</v>
      </c>
      <c r="AT10" s="21"/>
    </row>
    <row r="11" spans="1:46" ht="15.5" x14ac:dyDescent="0.35">
      <c r="A11" s="10">
        <f t="shared" si="5"/>
        <v>7</v>
      </c>
      <c r="B11" s="20" t="s">
        <v>53</v>
      </c>
      <c r="C11" s="15"/>
      <c r="D11" s="15"/>
      <c r="E11" s="16" t="s">
        <v>46</v>
      </c>
      <c r="F11" s="16">
        <f>5</f>
        <v>5</v>
      </c>
      <c r="G11" s="17">
        <f>5+5</f>
        <v>10</v>
      </c>
      <c r="H11" s="17">
        <f>10+5</f>
        <v>15</v>
      </c>
      <c r="I11" s="17">
        <v>1</v>
      </c>
      <c r="J11" s="17">
        <v>1</v>
      </c>
      <c r="K11" s="17">
        <f>5+5</f>
        <v>10</v>
      </c>
      <c r="L11" s="17">
        <f>5+5+5+5</f>
        <v>20</v>
      </c>
      <c r="M11" s="17">
        <v>5</v>
      </c>
      <c r="N11" s="17">
        <f>5</f>
        <v>5</v>
      </c>
      <c r="O11" s="17">
        <f>10</f>
        <v>10</v>
      </c>
      <c r="P11" s="15" t="s">
        <v>46</v>
      </c>
      <c r="Q11" s="17">
        <f>5+5</f>
        <v>10</v>
      </c>
      <c r="R11" s="17">
        <f>5+5+10</f>
        <v>20</v>
      </c>
      <c r="S11" s="17" t="s">
        <v>46</v>
      </c>
      <c r="T11" s="17">
        <f>5+5+15</f>
        <v>25</v>
      </c>
      <c r="U11" s="17">
        <f>5</f>
        <v>5</v>
      </c>
      <c r="V11" s="17" t="s">
        <v>46</v>
      </c>
      <c r="W11" s="17"/>
      <c r="X11" s="17"/>
      <c r="Y11" s="17"/>
      <c r="Z11" s="17"/>
      <c r="AA11" s="17"/>
      <c r="AB11" s="10">
        <f t="shared" si="1"/>
        <v>2</v>
      </c>
      <c r="AC11" s="18">
        <f t="shared" si="2"/>
        <v>4.25</v>
      </c>
      <c r="AD11" s="18">
        <f t="shared" si="3"/>
        <v>28.4</v>
      </c>
      <c r="AE11" s="10">
        <v>5</v>
      </c>
      <c r="AF11" s="10">
        <v>4</v>
      </c>
      <c r="AG11" s="10">
        <v>5</v>
      </c>
      <c r="AH11" s="10">
        <v>4</v>
      </c>
      <c r="AI11" s="10">
        <v>3</v>
      </c>
      <c r="AJ11" s="10">
        <v>3</v>
      </c>
      <c r="AK11" s="10">
        <v>3</v>
      </c>
      <c r="AL11" s="10"/>
      <c r="AM11" s="10"/>
      <c r="AN11" s="10"/>
      <c r="AO11" s="19">
        <f t="shared" si="4"/>
        <v>59.65</v>
      </c>
      <c r="AP11" s="19"/>
      <c r="AQ11" s="19"/>
      <c r="AR11" s="19"/>
      <c r="AS11" s="20">
        <v>5902202276</v>
      </c>
      <c r="AT11" s="21"/>
    </row>
    <row r="12" spans="1:46" ht="16.5" customHeight="1" x14ac:dyDescent="0.35">
      <c r="A12" s="10">
        <f t="shared" si="5"/>
        <v>8</v>
      </c>
      <c r="B12" s="20" t="s">
        <v>54</v>
      </c>
      <c r="C12" s="15" t="s">
        <v>46</v>
      </c>
      <c r="D12" s="15" t="s">
        <v>46</v>
      </c>
      <c r="E12" s="16" t="s">
        <v>46</v>
      </c>
      <c r="F12" s="16" t="s">
        <v>46</v>
      </c>
      <c r="G12" s="17" t="s">
        <v>46</v>
      </c>
      <c r="H12" s="17" t="s">
        <v>46</v>
      </c>
      <c r="I12" s="15" t="s">
        <v>46</v>
      </c>
      <c r="J12" s="15" t="s">
        <v>46</v>
      </c>
      <c r="K12" s="17" t="s">
        <v>46</v>
      </c>
      <c r="L12" s="17" t="s">
        <v>46</v>
      </c>
      <c r="M12" s="15" t="s">
        <v>46</v>
      </c>
      <c r="N12" s="17" t="s">
        <v>46</v>
      </c>
      <c r="O12" s="17" t="s">
        <v>46</v>
      </c>
      <c r="P12" s="15" t="s">
        <v>46</v>
      </c>
      <c r="Q12" s="17">
        <f>5+5</f>
        <v>10</v>
      </c>
      <c r="R12" s="17">
        <f>5+5+10</f>
        <v>20</v>
      </c>
      <c r="S12" s="17" t="s">
        <v>46</v>
      </c>
      <c r="T12" s="17" t="s">
        <v>46</v>
      </c>
      <c r="U12" s="17">
        <f>5</f>
        <v>5</v>
      </c>
      <c r="V12" s="17" t="s">
        <v>46</v>
      </c>
      <c r="W12" s="17"/>
      <c r="X12" s="17"/>
      <c r="Y12" s="17"/>
      <c r="Z12" s="17"/>
      <c r="AA12" s="17"/>
      <c r="AB12" s="10">
        <f t="shared" si="1"/>
        <v>14</v>
      </c>
      <c r="AC12" s="18">
        <f t="shared" si="2"/>
        <v>1.25</v>
      </c>
      <c r="AD12" s="18">
        <f t="shared" si="3"/>
        <v>7</v>
      </c>
      <c r="AE12" s="10">
        <v>5</v>
      </c>
      <c r="AF12" s="10">
        <v>4</v>
      </c>
      <c r="AG12" s="10">
        <v>5</v>
      </c>
      <c r="AH12" s="10">
        <v>2</v>
      </c>
      <c r="AI12" s="10"/>
      <c r="AJ12" s="10"/>
      <c r="AK12" s="10"/>
      <c r="AL12" s="10"/>
      <c r="AM12" s="10"/>
      <c r="AN12" s="10"/>
      <c r="AO12" s="19">
        <f t="shared" si="4"/>
        <v>24.25</v>
      </c>
      <c r="AP12" s="19"/>
      <c r="AQ12" s="19"/>
      <c r="AR12" s="19"/>
      <c r="AS12" s="22">
        <v>6606022606</v>
      </c>
      <c r="AT12" s="21"/>
    </row>
    <row r="13" spans="1:46" ht="15.5" x14ac:dyDescent="0.35">
      <c r="A13" s="10">
        <f t="shared" si="5"/>
        <v>9</v>
      </c>
      <c r="B13" s="20" t="s">
        <v>55</v>
      </c>
      <c r="C13" s="15" t="s">
        <v>46</v>
      </c>
      <c r="D13" s="15" t="s">
        <v>46</v>
      </c>
      <c r="E13" s="16">
        <v>1</v>
      </c>
      <c r="F13" s="17">
        <f>5</f>
        <v>5</v>
      </c>
      <c r="G13" s="17" t="s">
        <v>46</v>
      </c>
      <c r="H13" s="17" t="s">
        <v>46</v>
      </c>
      <c r="I13" s="15" t="s">
        <v>46</v>
      </c>
      <c r="J13" s="15" t="s">
        <v>46</v>
      </c>
      <c r="K13" s="17">
        <f>5+5</f>
        <v>10</v>
      </c>
      <c r="L13" s="17">
        <f>5+5+5+5</f>
        <v>20</v>
      </c>
      <c r="M13" s="15" t="s">
        <v>46</v>
      </c>
      <c r="N13" s="17">
        <v>5</v>
      </c>
      <c r="O13" s="17">
        <f>10</f>
        <v>10</v>
      </c>
      <c r="P13" s="15" t="s">
        <v>46</v>
      </c>
      <c r="Q13" s="17" t="s">
        <v>46</v>
      </c>
      <c r="R13" s="17" t="s">
        <v>46</v>
      </c>
      <c r="S13" s="17" t="s">
        <v>46</v>
      </c>
      <c r="T13" s="17" t="s">
        <v>46</v>
      </c>
      <c r="U13" s="17" t="s">
        <v>46</v>
      </c>
      <c r="V13" s="17" t="s">
        <v>46</v>
      </c>
      <c r="W13" s="17"/>
      <c r="X13" s="17"/>
      <c r="Y13" s="17"/>
      <c r="Z13" s="17"/>
      <c r="AA13" s="17"/>
      <c r="AB13" s="10">
        <f t="shared" si="1"/>
        <v>9</v>
      </c>
      <c r="AC13" s="18">
        <f t="shared" si="2"/>
        <v>2.5</v>
      </c>
      <c r="AD13" s="18">
        <f t="shared" si="3"/>
        <v>10.199999999999999</v>
      </c>
      <c r="AE13" s="10">
        <v>5</v>
      </c>
      <c r="AF13" s="10">
        <v>4</v>
      </c>
      <c r="AG13" s="10">
        <v>4</v>
      </c>
      <c r="AH13" s="10">
        <v>4</v>
      </c>
      <c r="AI13" s="10"/>
      <c r="AJ13" s="10">
        <v>2</v>
      </c>
      <c r="AK13" s="10"/>
      <c r="AL13" s="10"/>
      <c r="AM13" s="10"/>
      <c r="AN13" s="10"/>
      <c r="AO13" s="19">
        <f t="shared" si="4"/>
        <v>31.7</v>
      </c>
      <c r="AP13" s="19"/>
      <c r="AQ13" s="19"/>
      <c r="AR13" s="19"/>
      <c r="AS13" s="22">
        <v>6661079603</v>
      </c>
      <c r="AT13" s="21"/>
    </row>
    <row r="14" spans="1:46" ht="15.5" x14ac:dyDescent="0.35">
      <c r="A14" s="10">
        <f t="shared" si="5"/>
        <v>10</v>
      </c>
      <c r="B14" s="20" t="s">
        <v>56</v>
      </c>
      <c r="C14" s="15"/>
      <c r="D14" s="15"/>
      <c r="E14" s="16" t="s">
        <v>46</v>
      </c>
      <c r="F14" s="16">
        <f>5</f>
        <v>5</v>
      </c>
      <c r="G14" s="17">
        <f t="shared" ref="G14:G20" si="6">5+5</f>
        <v>10</v>
      </c>
      <c r="H14" s="17">
        <f t="shared" ref="H14:H20" si="7">10+5</f>
        <v>15</v>
      </c>
      <c r="I14" s="17">
        <v>1</v>
      </c>
      <c r="J14" s="15" t="s">
        <v>46</v>
      </c>
      <c r="K14" s="17">
        <f>5+5</f>
        <v>10</v>
      </c>
      <c r="L14" s="17">
        <f>5+5+5+5</f>
        <v>20</v>
      </c>
      <c r="M14" s="15" t="s">
        <v>46</v>
      </c>
      <c r="N14" s="17" t="s">
        <v>46</v>
      </c>
      <c r="O14" s="17" t="s">
        <v>46</v>
      </c>
      <c r="P14" s="15" t="s">
        <v>46</v>
      </c>
      <c r="Q14" s="17">
        <f>5+5</f>
        <v>10</v>
      </c>
      <c r="R14" s="17">
        <f>5+5+10</f>
        <v>20</v>
      </c>
      <c r="S14" s="17" t="s">
        <v>46</v>
      </c>
      <c r="T14" s="17">
        <f>5+5+15</f>
        <v>25</v>
      </c>
      <c r="U14" s="17">
        <f>5</f>
        <v>5</v>
      </c>
      <c r="V14" s="17" t="s">
        <v>46</v>
      </c>
      <c r="W14" s="17"/>
      <c r="X14" s="17"/>
      <c r="Y14" s="17"/>
      <c r="Z14" s="17"/>
      <c r="AA14" s="17"/>
      <c r="AB14" s="10">
        <f t="shared" si="1"/>
        <v>6</v>
      </c>
      <c r="AC14" s="18">
        <f t="shared" si="2"/>
        <v>3.25</v>
      </c>
      <c r="AD14" s="18">
        <f t="shared" si="3"/>
        <v>24.2</v>
      </c>
      <c r="AE14" s="10">
        <v>5</v>
      </c>
      <c r="AF14" s="10">
        <v>4</v>
      </c>
      <c r="AG14" s="10">
        <v>5</v>
      </c>
      <c r="AH14" s="10">
        <v>3</v>
      </c>
      <c r="AI14" s="10">
        <v>3</v>
      </c>
      <c r="AJ14" s="10">
        <v>3</v>
      </c>
      <c r="AK14" s="10">
        <v>5</v>
      </c>
      <c r="AL14" s="10"/>
      <c r="AM14" s="10"/>
      <c r="AN14" s="10"/>
      <c r="AO14" s="19">
        <f t="shared" si="4"/>
        <v>55.45</v>
      </c>
      <c r="AP14" s="19"/>
      <c r="AQ14" s="19"/>
      <c r="AR14" s="19"/>
      <c r="AS14" s="20">
        <v>274018377</v>
      </c>
      <c r="AT14" s="21"/>
    </row>
    <row r="15" spans="1:46" ht="15.5" x14ac:dyDescent="0.35">
      <c r="A15" s="10">
        <f t="shared" si="5"/>
        <v>11</v>
      </c>
      <c r="B15" s="20" t="s">
        <v>57</v>
      </c>
      <c r="C15" s="15" t="s">
        <v>46</v>
      </c>
      <c r="D15" s="15" t="s">
        <v>46</v>
      </c>
      <c r="E15" s="16">
        <v>1</v>
      </c>
      <c r="F15" s="10">
        <f>5</f>
        <v>5</v>
      </c>
      <c r="G15" s="10">
        <f t="shared" si="6"/>
        <v>10</v>
      </c>
      <c r="H15" s="10">
        <f t="shared" si="7"/>
        <v>15</v>
      </c>
      <c r="I15" s="15" t="s">
        <v>46</v>
      </c>
      <c r="J15" s="10">
        <v>1</v>
      </c>
      <c r="K15" s="10">
        <f>5+5</f>
        <v>10</v>
      </c>
      <c r="L15" s="10">
        <f>5+5+5+5</f>
        <v>20</v>
      </c>
      <c r="M15" s="15" t="s">
        <v>46</v>
      </c>
      <c r="N15" s="10">
        <f>5</f>
        <v>5</v>
      </c>
      <c r="O15" s="10">
        <f>10</f>
        <v>10</v>
      </c>
      <c r="P15" s="15" t="s">
        <v>46</v>
      </c>
      <c r="Q15" s="10">
        <f>5+5</f>
        <v>10</v>
      </c>
      <c r="R15" s="10">
        <f>5+5+10</f>
        <v>20</v>
      </c>
      <c r="S15" s="17" t="s">
        <v>46</v>
      </c>
      <c r="T15" s="10">
        <f>5+5+15</f>
        <v>25</v>
      </c>
      <c r="U15" s="10">
        <f>5</f>
        <v>5</v>
      </c>
      <c r="V15" s="17" t="s">
        <v>46</v>
      </c>
      <c r="W15" s="10"/>
      <c r="X15" s="10"/>
      <c r="Y15" s="10"/>
      <c r="Z15" s="10"/>
      <c r="AA15" s="10"/>
      <c r="AB15" s="10">
        <f t="shared" si="1"/>
        <v>5</v>
      </c>
      <c r="AC15" s="18">
        <f t="shared" si="2"/>
        <v>3.5</v>
      </c>
      <c r="AD15" s="18">
        <f t="shared" si="3"/>
        <v>27.4</v>
      </c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9">
        <f t="shared" si="4"/>
        <v>30.9</v>
      </c>
      <c r="AP15" s="19"/>
      <c r="AQ15" s="19"/>
      <c r="AR15" s="19"/>
      <c r="AS15" s="20">
        <v>7703544582</v>
      </c>
      <c r="AT15" s="21"/>
    </row>
    <row r="16" spans="1:46" ht="15.5" x14ac:dyDescent="0.35">
      <c r="A16" s="10">
        <f t="shared" si="5"/>
        <v>12</v>
      </c>
      <c r="B16" s="20" t="s">
        <v>58</v>
      </c>
      <c r="C16" s="15" t="s">
        <v>46</v>
      </c>
      <c r="D16" s="15" t="s">
        <v>46</v>
      </c>
      <c r="E16" s="16" t="s">
        <v>46</v>
      </c>
      <c r="F16" s="16" t="s">
        <v>46</v>
      </c>
      <c r="G16" s="17">
        <f t="shared" si="6"/>
        <v>10</v>
      </c>
      <c r="H16" s="17">
        <f t="shared" si="7"/>
        <v>15</v>
      </c>
      <c r="I16" s="17">
        <v>1</v>
      </c>
      <c r="J16" s="15" t="s">
        <v>46</v>
      </c>
      <c r="K16" s="17">
        <f>5+5</f>
        <v>10</v>
      </c>
      <c r="L16" s="17">
        <f>5+5+5+5</f>
        <v>20</v>
      </c>
      <c r="M16" s="17">
        <v>5</v>
      </c>
      <c r="N16" s="17">
        <f>5</f>
        <v>5</v>
      </c>
      <c r="O16" s="17">
        <f>10</f>
        <v>10</v>
      </c>
      <c r="P16" s="15" t="s">
        <v>46</v>
      </c>
      <c r="Q16" s="17">
        <f>5+5</f>
        <v>10</v>
      </c>
      <c r="R16" s="17">
        <f>5+5+10</f>
        <v>20</v>
      </c>
      <c r="S16" s="17" t="s">
        <v>46</v>
      </c>
      <c r="T16" s="17">
        <f>5+5+15</f>
        <v>25</v>
      </c>
      <c r="U16" s="17">
        <f>5</f>
        <v>5</v>
      </c>
      <c r="V16" s="17" t="s">
        <v>46</v>
      </c>
      <c r="W16" s="17"/>
      <c r="X16" s="17"/>
      <c r="Y16" s="17"/>
      <c r="Z16" s="17"/>
      <c r="AA16" s="17"/>
      <c r="AB16" s="10">
        <f t="shared" si="1"/>
        <v>6</v>
      </c>
      <c r="AC16" s="18">
        <f t="shared" si="2"/>
        <v>3.25</v>
      </c>
      <c r="AD16" s="18">
        <f t="shared" si="3"/>
        <v>27.2</v>
      </c>
      <c r="AE16" s="10">
        <v>5</v>
      </c>
      <c r="AF16" s="10">
        <v>4</v>
      </c>
      <c r="AG16" s="10"/>
      <c r="AH16" s="10">
        <v>4</v>
      </c>
      <c r="AI16" s="10">
        <v>3</v>
      </c>
      <c r="AJ16" s="10">
        <v>3</v>
      </c>
      <c r="AK16" s="10"/>
      <c r="AL16" s="10"/>
      <c r="AM16" s="10"/>
      <c r="AN16" s="10"/>
      <c r="AO16" s="19">
        <f t="shared" si="4"/>
        <v>49.45</v>
      </c>
      <c r="AP16" s="19"/>
      <c r="AQ16" s="19"/>
      <c r="AR16" s="19"/>
      <c r="AS16" s="20">
        <v>7703673690</v>
      </c>
      <c r="AT16" s="21"/>
    </row>
    <row r="17" spans="1:46" ht="15.5" x14ac:dyDescent="0.35">
      <c r="A17" s="10">
        <f t="shared" si="5"/>
        <v>13</v>
      </c>
      <c r="B17" s="20" t="s">
        <v>59</v>
      </c>
      <c r="C17" s="15" t="s">
        <v>46</v>
      </c>
      <c r="D17" s="15" t="s">
        <v>46</v>
      </c>
      <c r="E17" s="15" t="s">
        <v>46</v>
      </c>
      <c r="F17" s="17">
        <f>5</f>
        <v>5</v>
      </c>
      <c r="G17" s="17">
        <f t="shared" si="6"/>
        <v>10</v>
      </c>
      <c r="H17" s="17">
        <f t="shared" si="7"/>
        <v>15</v>
      </c>
      <c r="I17" s="17">
        <v>1</v>
      </c>
      <c r="J17" s="15" t="s">
        <v>46</v>
      </c>
      <c r="K17" s="17" t="s">
        <v>46</v>
      </c>
      <c r="L17" s="17" t="s">
        <v>46</v>
      </c>
      <c r="M17" s="15" t="s">
        <v>46</v>
      </c>
      <c r="N17" s="17" t="s">
        <v>46</v>
      </c>
      <c r="O17" s="17" t="s">
        <v>46</v>
      </c>
      <c r="P17" s="15" t="s">
        <v>46</v>
      </c>
      <c r="Q17" s="17">
        <f>5+5</f>
        <v>10</v>
      </c>
      <c r="R17" s="17">
        <f>5+5+10</f>
        <v>20</v>
      </c>
      <c r="S17" s="17" t="s">
        <v>46</v>
      </c>
      <c r="T17" s="17">
        <f>5+5+15</f>
        <v>25</v>
      </c>
      <c r="U17" s="17">
        <f>5</f>
        <v>5</v>
      </c>
      <c r="V17" s="17" t="s">
        <v>46</v>
      </c>
      <c r="W17" s="17"/>
      <c r="X17" s="17"/>
      <c r="Y17" s="17"/>
      <c r="Z17" s="17"/>
      <c r="AA17" s="17"/>
      <c r="AB17" s="10">
        <f t="shared" si="1"/>
        <v>10</v>
      </c>
      <c r="AC17" s="18">
        <f t="shared" si="2"/>
        <v>2.25</v>
      </c>
      <c r="AD17" s="18">
        <f t="shared" si="3"/>
        <v>18.2</v>
      </c>
      <c r="AE17" s="10">
        <v>5</v>
      </c>
      <c r="AF17" s="10">
        <v>4</v>
      </c>
      <c r="AG17" s="10">
        <v>5</v>
      </c>
      <c r="AH17" s="10">
        <v>4</v>
      </c>
      <c r="AI17" s="10">
        <v>3</v>
      </c>
      <c r="AJ17" s="10">
        <v>3</v>
      </c>
      <c r="AK17" s="10"/>
      <c r="AL17" s="10"/>
      <c r="AM17" s="10"/>
      <c r="AN17" s="10"/>
      <c r="AO17" s="19">
        <f t="shared" si="4"/>
        <v>44.45</v>
      </c>
      <c r="AP17" s="19"/>
      <c r="AQ17" s="19"/>
      <c r="AR17" s="19"/>
      <c r="AS17" s="20">
        <v>7703711642</v>
      </c>
      <c r="AT17" s="21"/>
    </row>
    <row r="18" spans="1:46" ht="15.5" x14ac:dyDescent="0.35">
      <c r="A18" s="10">
        <f t="shared" si="5"/>
        <v>14</v>
      </c>
      <c r="B18" s="20" t="s">
        <v>60</v>
      </c>
      <c r="C18" s="15" t="s">
        <v>46</v>
      </c>
      <c r="D18" s="15" t="s">
        <v>46</v>
      </c>
      <c r="E18" s="16" t="s">
        <v>46</v>
      </c>
      <c r="F18" s="16">
        <f>5</f>
        <v>5</v>
      </c>
      <c r="G18" s="17">
        <f t="shared" si="6"/>
        <v>10</v>
      </c>
      <c r="H18" s="17">
        <f t="shared" si="7"/>
        <v>15</v>
      </c>
      <c r="I18" s="15" t="s">
        <v>46</v>
      </c>
      <c r="J18" s="17">
        <v>1</v>
      </c>
      <c r="K18" s="17" t="s">
        <v>61</v>
      </c>
      <c r="L18" s="17" t="s">
        <v>61</v>
      </c>
      <c r="M18" s="15" t="s">
        <v>46</v>
      </c>
      <c r="N18" s="17" t="s">
        <v>51</v>
      </c>
      <c r="O18" s="17" t="s">
        <v>51</v>
      </c>
      <c r="P18" s="15" t="s">
        <v>46</v>
      </c>
      <c r="Q18" s="17" t="s">
        <v>46</v>
      </c>
      <c r="R18" s="17" t="s">
        <v>46</v>
      </c>
      <c r="S18" s="17" t="s">
        <v>46</v>
      </c>
      <c r="T18" s="17" t="s">
        <v>46</v>
      </c>
      <c r="U18" s="17" t="s">
        <v>46</v>
      </c>
      <c r="V18" s="17" t="s">
        <v>46</v>
      </c>
      <c r="W18" s="17"/>
      <c r="X18" s="17"/>
      <c r="Y18" s="17"/>
      <c r="Z18" s="17"/>
      <c r="AA18" s="17"/>
      <c r="AB18" s="10">
        <f t="shared" si="1"/>
        <v>7</v>
      </c>
      <c r="AC18" s="18">
        <f t="shared" si="2"/>
        <v>3</v>
      </c>
      <c r="AD18" s="18">
        <f t="shared" si="3"/>
        <v>6.2</v>
      </c>
      <c r="AE18" s="10">
        <v>5</v>
      </c>
      <c r="AF18" s="10">
        <v>4</v>
      </c>
      <c r="AG18" s="10">
        <v>4</v>
      </c>
      <c r="AH18" s="10">
        <v>4</v>
      </c>
      <c r="AI18" s="10">
        <v>3</v>
      </c>
      <c r="AJ18" s="10">
        <v>3</v>
      </c>
      <c r="AK18" s="10"/>
      <c r="AL18" s="10"/>
      <c r="AM18" s="10"/>
      <c r="AN18" s="10"/>
      <c r="AO18" s="19">
        <f t="shared" si="4"/>
        <v>32.200000000000003</v>
      </c>
      <c r="AP18" s="19"/>
      <c r="AQ18" s="19"/>
      <c r="AR18" s="19"/>
      <c r="AS18" s="20">
        <v>7705017253</v>
      </c>
      <c r="AT18" s="21"/>
    </row>
    <row r="19" spans="1:46" ht="15.5" x14ac:dyDescent="0.35">
      <c r="A19" s="10">
        <f t="shared" si="5"/>
        <v>15</v>
      </c>
      <c r="B19" s="20" t="s">
        <v>62</v>
      </c>
      <c r="C19" s="15"/>
      <c r="D19" s="15"/>
      <c r="E19" s="16">
        <v>1</v>
      </c>
      <c r="F19" s="16">
        <f>5</f>
        <v>5</v>
      </c>
      <c r="G19" s="17">
        <f t="shared" si="6"/>
        <v>10</v>
      </c>
      <c r="H19" s="17">
        <f t="shared" si="7"/>
        <v>15</v>
      </c>
      <c r="I19" s="15" t="s">
        <v>46</v>
      </c>
      <c r="J19" s="17">
        <v>1</v>
      </c>
      <c r="K19" s="17">
        <f>5+5</f>
        <v>10</v>
      </c>
      <c r="L19" s="17">
        <f>5+5+5+5</f>
        <v>20</v>
      </c>
      <c r="M19" s="17">
        <v>5</v>
      </c>
      <c r="N19" s="17">
        <f>5</f>
        <v>5</v>
      </c>
      <c r="O19" s="17">
        <f>10</f>
        <v>10</v>
      </c>
      <c r="P19" s="15" t="s">
        <v>46</v>
      </c>
      <c r="Q19" s="17">
        <f>5+5</f>
        <v>10</v>
      </c>
      <c r="R19" s="17">
        <f>5+5+10</f>
        <v>20</v>
      </c>
      <c r="S19" s="17" t="s">
        <v>46</v>
      </c>
      <c r="T19" s="17">
        <f>5+5+15</f>
        <v>25</v>
      </c>
      <c r="U19" s="17">
        <f>5</f>
        <v>5</v>
      </c>
      <c r="V19" s="17" t="s">
        <v>46</v>
      </c>
      <c r="W19" s="17"/>
      <c r="X19" s="17"/>
      <c r="Y19" s="17"/>
      <c r="Z19" s="17"/>
      <c r="AA19" s="17"/>
      <c r="AB19" s="10">
        <f t="shared" si="1"/>
        <v>2</v>
      </c>
      <c r="AC19" s="18">
        <f t="shared" si="2"/>
        <v>4.25</v>
      </c>
      <c r="AD19" s="18">
        <f t="shared" si="3"/>
        <v>28.4</v>
      </c>
      <c r="AE19" s="10">
        <v>5</v>
      </c>
      <c r="AF19" s="10">
        <v>4</v>
      </c>
      <c r="AG19" s="10">
        <v>4</v>
      </c>
      <c r="AH19" s="10"/>
      <c r="AI19" s="10"/>
      <c r="AJ19" s="10"/>
      <c r="AK19" s="10"/>
      <c r="AL19" s="10"/>
      <c r="AM19" s="10"/>
      <c r="AN19" s="10"/>
      <c r="AO19" s="19">
        <f t="shared" si="4"/>
        <v>45.65</v>
      </c>
      <c r="AP19" s="19"/>
      <c r="AQ19" s="19"/>
      <c r="AR19" s="19"/>
      <c r="AS19" s="20">
        <v>7705307770</v>
      </c>
      <c r="AT19" s="21"/>
    </row>
    <row r="20" spans="1:46" ht="15.5" x14ac:dyDescent="0.35">
      <c r="A20" s="10">
        <f t="shared" si="5"/>
        <v>16</v>
      </c>
      <c r="B20" s="20" t="s">
        <v>63</v>
      </c>
      <c r="C20" s="15"/>
      <c r="D20" s="15" t="s">
        <v>46</v>
      </c>
      <c r="E20" s="16">
        <v>1</v>
      </c>
      <c r="F20" s="16">
        <f>5</f>
        <v>5</v>
      </c>
      <c r="G20" s="17">
        <f t="shared" si="6"/>
        <v>10</v>
      </c>
      <c r="H20" s="17">
        <f t="shared" si="7"/>
        <v>15</v>
      </c>
      <c r="I20" s="15" t="s">
        <v>46</v>
      </c>
      <c r="J20" s="15" t="s">
        <v>46</v>
      </c>
      <c r="K20" s="17">
        <f>5</f>
        <v>5</v>
      </c>
      <c r="L20" s="17">
        <f>5+5+5+5</f>
        <v>20</v>
      </c>
      <c r="M20" s="15" t="s">
        <v>46</v>
      </c>
      <c r="N20" s="17">
        <f>5</f>
        <v>5</v>
      </c>
      <c r="O20" s="17">
        <f>10</f>
        <v>10</v>
      </c>
      <c r="P20" s="15" t="s">
        <v>46</v>
      </c>
      <c r="Q20" s="17" t="s">
        <v>46</v>
      </c>
      <c r="R20" s="17">
        <f>5+5+10</f>
        <v>20</v>
      </c>
      <c r="S20" s="17" t="s">
        <v>46</v>
      </c>
      <c r="T20" s="17">
        <f>5+5+15</f>
        <v>25</v>
      </c>
      <c r="U20" s="17">
        <f>5</f>
        <v>5</v>
      </c>
      <c r="V20" s="17" t="s">
        <v>46</v>
      </c>
      <c r="W20" s="17"/>
      <c r="X20" s="17"/>
      <c r="Y20" s="17"/>
      <c r="Z20" s="17"/>
      <c r="AA20" s="17"/>
      <c r="AB20" s="10">
        <f t="shared" si="1"/>
        <v>6</v>
      </c>
      <c r="AC20" s="18">
        <f t="shared" si="2"/>
        <v>3.25</v>
      </c>
      <c r="AD20" s="18">
        <f t="shared" si="3"/>
        <v>24.2</v>
      </c>
      <c r="AE20" s="10">
        <v>4</v>
      </c>
      <c r="AF20" s="10">
        <v>4</v>
      </c>
      <c r="AG20" s="10">
        <v>4</v>
      </c>
      <c r="AH20" s="10"/>
      <c r="AI20" s="10"/>
      <c r="AJ20" s="10"/>
      <c r="AK20" s="10"/>
      <c r="AL20" s="10"/>
      <c r="AM20" s="10"/>
      <c r="AN20" s="10"/>
      <c r="AO20" s="19">
        <f t="shared" si="4"/>
        <v>39.450000000000003</v>
      </c>
      <c r="AP20" s="19"/>
      <c r="AQ20" s="19"/>
      <c r="AR20" s="19"/>
      <c r="AS20" s="20">
        <v>7705658056</v>
      </c>
      <c r="AT20" s="21"/>
    </row>
    <row r="21" spans="1:46" ht="15.75" customHeight="1" x14ac:dyDescent="0.35">
      <c r="A21" s="10">
        <f t="shared" si="5"/>
        <v>17</v>
      </c>
      <c r="B21" s="20" t="s">
        <v>64</v>
      </c>
      <c r="C21" s="15" t="s">
        <v>46</v>
      </c>
      <c r="D21" s="15" t="s">
        <v>46</v>
      </c>
      <c r="E21" s="16" t="s">
        <v>46</v>
      </c>
      <c r="F21" s="16" t="s">
        <v>46</v>
      </c>
      <c r="G21" s="17" t="s">
        <v>46</v>
      </c>
      <c r="H21" s="17" t="s">
        <v>46</v>
      </c>
      <c r="I21" s="15" t="s">
        <v>46</v>
      </c>
      <c r="J21" s="15" t="s">
        <v>46</v>
      </c>
      <c r="K21" s="17">
        <f>5+5</f>
        <v>10</v>
      </c>
      <c r="L21" s="17">
        <f>5+5+5+5</f>
        <v>20</v>
      </c>
      <c r="M21" s="15" t="s">
        <v>46</v>
      </c>
      <c r="N21" s="17" t="s">
        <v>46</v>
      </c>
      <c r="O21" s="17" t="s">
        <v>46</v>
      </c>
      <c r="P21" s="15" t="s">
        <v>46</v>
      </c>
      <c r="Q21" s="17" t="s">
        <v>46</v>
      </c>
      <c r="R21" s="17" t="s">
        <v>46</v>
      </c>
      <c r="S21" s="17" t="s">
        <v>46</v>
      </c>
      <c r="T21" s="17">
        <f>5+5+15</f>
        <v>25</v>
      </c>
      <c r="U21" s="17">
        <f>5</f>
        <v>5</v>
      </c>
      <c r="V21" s="17" t="s">
        <v>46</v>
      </c>
      <c r="W21" s="17"/>
      <c r="X21" s="17"/>
      <c r="Y21" s="17"/>
      <c r="Z21" s="17"/>
      <c r="AA21" s="17"/>
      <c r="AB21" s="10">
        <f t="shared" si="1"/>
        <v>13</v>
      </c>
      <c r="AC21" s="18">
        <f t="shared" si="2"/>
        <v>1.5</v>
      </c>
      <c r="AD21" s="18">
        <f t="shared" si="3"/>
        <v>12</v>
      </c>
      <c r="AE21" s="10">
        <v>5</v>
      </c>
      <c r="AF21" s="10">
        <v>4</v>
      </c>
      <c r="AG21" s="10">
        <v>4</v>
      </c>
      <c r="AH21" s="10">
        <v>3</v>
      </c>
      <c r="AI21" s="10">
        <v>3</v>
      </c>
      <c r="AJ21" s="10">
        <v>3</v>
      </c>
      <c r="AK21" s="10">
        <v>5</v>
      </c>
      <c r="AL21" s="10"/>
      <c r="AM21" s="10"/>
      <c r="AN21" s="10"/>
      <c r="AO21" s="19">
        <f t="shared" si="4"/>
        <v>40.5</v>
      </c>
      <c r="AP21" s="19"/>
      <c r="AQ21" s="19"/>
      <c r="AR21" s="19"/>
      <c r="AS21" s="20">
        <v>7705893691</v>
      </c>
      <c r="AT21" s="21"/>
    </row>
    <row r="22" spans="1:46" ht="15.5" x14ac:dyDescent="0.35">
      <c r="A22" s="10">
        <f t="shared" si="5"/>
        <v>18</v>
      </c>
      <c r="B22" s="20" t="s">
        <v>65</v>
      </c>
      <c r="C22" s="15" t="s">
        <v>66</v>
      </c>
      <c r="D22" s="15" t="s">
        <v>66</v>
      </c>
      <c r="E22" s="15" t="s">
        <v>66</v>
      </c>
      <c r="F22" s="16" t="s">
        <v>66</v>
      </c>
      <c r="G22" s="17">
        <f>5+5+5</f>
        <v>15</v>
      </c>
      <c r="H22" s="17" t="s">
        <v>51</v>
      </c>
      <c r="I22" s="15" t="s">
        <v>46</v>
      </c>
      <c r="J22" s="15" t="s">
        <v>46</v>
      </c>
      <c r="K22" s="17" t="s">
        <v>46</v>
      </c>
      <c r="L22" s="17" t="s">
        <v>46</v>
      </c>
      <c r="M22" s="15" t="s">
        <v>46</v>
      </c>
      <c r="N22" s="17" t="s">
        <v>46</v>
      </c>
      <c r="O22" s="17" t="s">
        <v>46</v>
      </c>
      <c r="P22" s="17">
        <v>5</v>
      </c>
      <c r="Q22" s="17" t="s">
        <v>46</v>
      </c>
      <c r="R22" s="17" t="s">
        <v>46</v>
      </c>
      <c r="S22" s="17" t="s">
        <v>46</v>
      </c>
      <c r="T22" s="17" t="s">
        <v>46</v>
      </c>
      <c r="U22" s="17" t="s">
        <v>46</v>
      </c>
      <c r="V22" s="17" t="s">
        <v>46</v>
      </c>
      <c r="W22" s="17"/>
      <c r="X22" s="17"/>
      <c r="Y22" s="17"/>
      <c r="Z22" s="17"/>
      <c r="AA22" s="17"/>
      <c r="AB22" s="10">
        <f t="shared" si="1"/>
        <v>8</v>
      </c>
      <c r="AC22" s="18">
        <f t="shared" si="2"/>
        <v>2.75</v>
      </c>
      <c r="AD22" s="18">
        <f t="shared" si="3"/>
        <v>4</v>
      </c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9">
        <f t="shared" si="4"/>
        <v>6.75</v>
      </c>
      <c r="AP22" s="19"/>
      <c r="AQ22" s="19"/>
      <c r="AR22" s="19"/>
      <c r="AS22" s="20">
        <v>7706228218</v>
      </c>
      <c r="AT22" s="21"/>
    </row>
    <row r="23" spans="1:46" ht="15.5" x14ac:dyDescent="0.35">
      <c r="A23" s="10">
        <f t="shared" si="5"/>
        <v>19</v>
      </c>
      <c r="B23" s="20" t="s">
        <v>67</v>
      </c>
      <c r="C23" s="15" t="s">
        <v>46</v>
      </c>
      <c r="D23" s="15" t="s">
        <v>46</v>
      </c>
      <c r="E23" s="16">
        <v>1</v>
      </c>
      <c r="F23" s="16">
        <f>5</f>
        <v>5</v>
      </c>
      <c r="G23" s="17">
        <f>5+5</f>
        <v>10</v>
      </c>
      <c r="H23" s="17">
        <f>10+5</f>
        <v>15</v>
      </c>
      <c r="I23" s="15" t="s">
        <v>46</v>
      </c>
      <c r="J23" s="17">
        <v>1</v>
      </c>
      <c r="K23" s="17">
        <f>5+5</f>
        <v>10</v>
      </c>
      <c r="L23" s="17">
        <f>5+5+5+5</f>
        <v>20</v>
      </c>
      <c r="M23" s="15" t="s">
        <v>46</v>
      </c>
      <c r="N23" s="17">
        <f>5</f>
        <v>5</v>
      </c>
      <c r="O23" s="17">
        <f>10</f>
        <v>10</v>
      </c>
      <c r="P23" s="15" t="s">
        <v>46</v>
      </c>
      <c r="Q23" s="17">
        <f>5+5</f>
        <v>10</v>
      </c>
      <c r="R23" s="17">
        <f>5+5+10</f>
        <v>20</v>
      </c>
      <c r="S23" s="17" t="s">
        <v>46</v>
      </c>
      <c r="T23" s="17">
        <f>5+5+15</f>
        <v>25</v>
      </c>
      <c r="U23" s="17">
        <f>5</f>
        <v>5</v>
      </c>
      <c r="V23" s="17" t="s">
        <v>46</v>
      </c>
      <c r="W23" s="17"/>
      <c r="X23" s="17"/>
      <c r="Y23" s="17"/>
      <c r="Z23" s="17"/>
      <c r="AA23" s="17"/>
      <c r="AB23" s="10">
        <f t="shared" si="1"/>
        <v>5</v>
      </c>
      <c r="AC23" s="18">
        <f t="shared" si="2"/>
        <v>3.5</v>
      </c>
      <c r="AD23" s="18">
        <f t="shared" si="3"/>
        <v>27.4</v>
      </c>
      <c r="AE23" s="10">
        <v>5</v>
      </c>
      <c r="AF23" s="10">
        <v>3</v>
      </c>
      <c r="AG23" s="10">
        <v>5</v>
      </c>
      <c r="AH23" s="10">
        <v>3</v>
      </c>
      <c r="AI23" s="10">
        <v>3</v>
      </c>
      <c r="AJ23" s="10">
        <v>3</v>
      </c>
      <c r="AK23" s="10"/>
      <c r="AL23" s="10"/>
      <c r="AM23" s="10"/>
      <c r="AN23" s="10"/>
      <c r="AO23" s="19">
        <f t="shared" si="4"/>
        <v>52.9</v>
      </c>
      <c r="AP23" s="19"/>
      <c r="AQ23" s="19"/>
      <c r="AR23" s="19"/>
      <c r="AS23" s="20">
        <v>7709501144</v>
      </c>
      <c r="AT23" s="21"/>
    </row>
    <row r="24" spans="1:46" ht="15.5" x14ac:dyDescent="0.35">
      <c r="A24" s="10">
        <f t="shared" si="5"/>
        <v>20</v>
      </c>
      <c r="B24" s="20" t="s">
        <v>68</v>
      </c>
      <c r="C24" s="15"/>
      <c r="D24" s="15"/>
      <c r="E24" s="16">
        <v>1</v>
      </c>
      <c r="F24" s="16">
        <f>5</f>
        <v>5</v>
      </c>
      <c r="G24" s="17">
        <f>5+5+5</f>
        <v>15</v>
      </c>
      <c r="H24" s="17" t="s">
        <v>51</v>
      </c>
      <c r="I24" s="17">
        <v>1</v>
      </c>
      <c r="J24" s="17">
        <v>1</v>
      </c>
      <c r="K24" s="17">
        <f>5+5</f>
        <v>10</v>
      </c>
      <c r="L24" s="17">
        <f>5+5+5+5</f>
        <v>20</v>
      </c>
      <c r="M24" s="15" t="s">
        <v>46</v>
      </c>
      <c r="N24" s="17">
        <f>5</f>
        <v>5</v>
      </c>
      <c r="O24" s="17">
        <f>10</f>
        <v>10</v>
      </c>
      <c r="P24" s="17">
        <v>5</v>
      </c>
      <c r="Q24" s="17" t="s">
        <v>51</v>
      </c>
      <c r="R24" s="17" t="s">
        <v>51</v>
      </c>
      <c r="S24" s="17">
        <v>5</v>
      </c>
      <c r="T24" s="17">
        <f>5+5+15</f>
        <v>25</v>
      </c>
      <c r="U24" s="17">
        <f>5</f>
        <v>5</v>
      </c>
      <c r="V24" s="17">
        <f>5</f>
        <v>5</v>
      </c>
      <c r="W24" s="17"/>
      <c r="X24" s="17"/>
      <c r="Y24" s="17"/>
      <c r="Z24" s="17"/>
      <c r="AA24" s="17"/>
      <c r="AB24" s="10">
        <f t="shared" si="1"/>
        <v>1</v>
      </c>
      <c r="AC24" s="18">
        <f t="shared" si="2"/>
        <v>4.5</v>
      </c>
      <c r="AD24" s="18">
        <f t="shared" si="3"/>
        <v>22.6</v>
      </c>
      <c r="AE24" s="10">
        <v>3</v>
      </c>
      <c r="AF24" s="10">
        <v>4</v>
      </c>
      <c r="AG24" s="10">
        <v>3</v>
      </c>
      <c r="AH24" s="10">
        <v>2</v>
      </c>
      <c r="AI24" s="10"/>
      <c r="AJ24" s="10"/>
      <c r="AK24" s="10"/>
      <c r="AL24" s="10"/>
      <c r="AM24" s="10"/>
      <c r="AN24" s="10"/>
      <c r="AO24" s="19">
        <f t="shared" si="4"/>
        <v>39.1</v>
      </c>
      <c r="AP24" s="19"/>
      <c r="AQ24" s="19"/>
      <c r="AR24" s="19"/>
      <c r="AS24" s="20">
        <v>7701725181</v>
      </c>
      <c r="AT24" s="21"/>
    </row>
    <row r="25" spans="1:46" ht="15.5" x14ac:dyDescent="0.35">
      <c r="A25" s="10">
        <f t="shared" si="5"/>
        <v>21</v>
      </c>
      <c r="B25" s="20" t="s">
        <v>69</v>
      </c>
      <c r="C25" s="17" t="s">
        <v>46</v>
      </c>
      <c r="D25" s="17" t="s">
        <v>46</v>
      </c>
      <c r="E25" s="17" t="s">
        <v>46</v>
      </c>
      <c r="F25" s="16" t="s">
        <v>46</v>
      </c>
      <c r="G25" s="17" t="s">
        <v>46</v>
      </c>
      <c r="H25" s="17" t="s">
        <v>46</v>
      </c>
      <c r="I25" s="15" t="s">
        <v>46</v>
      </c>
      <c r="J25" s="15" t="s">
        <v>46</v>
      </c>
      <c r="K25" s="17" t="s">
        <v>46</v>
      </c>
      <c r="L25" s="17" t="s">
        <v>46</v>
      </c>
      <c r="M25" s="15" t="s">
        <v>46</v>
      </c>
      <c r="N25" s="17" t="s">
        <v>46</v>
      </c>
      <c r="O25" s="17" t="s">
        <v>46</v>
      </c>
      <c r="P25" s="15" t="s">
        <v>46</v>
      </c>
      <c r="Q25" s="17" t="s">
        <v>46</v>
      </c>
      <c r="R25" s="17" t="s">
        <v>46</v>
      </c>
      <c r="S25" s="17" t="s">
        <v>46</v>
      </c>
      <c r="T25" s="17" t="s">
        <v>46</v>
      </c>
      <c r="U25" s="17" t="s">
        <v>46</v>
      </c>
      <c r="V25" s="17" t="s">
        <v>46</v>
      </c>
      <c r="W25" s="17"/>
      <c r="X25" s="17"/>
      <c r="Y25" s="17"/>
      <c r="Z25" s="17"/>
      <c r="AA25" s="17"/>
      <c r="AB25" s="10">
        <f t="shared" si="1"/>
        <v>15</v>
      </c>
      <c r="AC25" s="18">
        <f t="shared" si="2"/>
        <v>1</v>
      </c>
      <c r="AD25" s="18">
        <f t="shared" si="3"/>
        <v>0</v>
      </c>
      <c r="AE25" s="10">
        <v>5</v>
      </c>
      <c r="AF25" s="10">
        <v>3</v>
      </c>
      <c r="AG25" s="10">
        <v>4</v>
      </c>
      <c r="AH25" s="10">
        <v>3</v>
      </c>
      <c r="AI25" s="10">
        <v>3</v>
      </c>
      <c r="AJ25" s="10">
        <v>1</v>
      </c>
      <c r="AK25" s="10"/>
      <c r="AL25" s="10"/>
      <c r="AM25" s="10"/>
      <c r="AN25" s="10"/>
      <c r="AO25" s="19">
        <f t="shared" si="4"/>
        <v>20</v>
      </c>
      <c r="AP25" s="19"/>
      <c r="AQ25" s="19"/>
      <c r="AR25" s="19"/>
      <c r="AS25" s="20">
        <v>7710146208</v>
      </c>
      <c r="AT25" s="21"/>
    </row>
    <row r="26" spans="1:46" ht="18.649999999999999" customHeight="1" x14ac:dyDescent="0.35">
      <c r="A26" s="10">
        <f t="shared" si="5"/>
        <v>22</v>
      </c>
      <c r="B26" s="20" t="s">
        <v>70</v>
      </c>
      <c r="C26" s="23"/>
      <c r="D26" s="23" t="s">
        <v>46</v>
      </c>
      <c r="E26" s="16">
        <v>1</v>
      </c>
      <c r="F26" s="23">
        <f>5</f>
        <v>5</v>
      </c>
      <c r="G26" s="23">
        <f>5+5</f>
        <v>10</v>
      </c>
      <c r="H26" s="23">
        <f>10+5</f>
        <v>15</v>
      </c>
      <c r="I26" s="15" t="s">
        <v>46</v>
      </c>
      <c r="J26" s="15" t="s">
        <v>46</v>
      </c>
      <c r="K26" s="23">
        <f>5+5</f>
        <v>10</v>
      </c>
      <c r="L26" s="23">
        <f>5+5+5+5</f>
        <v>20</v>
      </c>
      <c r="M26" s="15" t="s">
        <v>46</v>
      </c>
      <c r="N26" s="23">
        <f>5</f>
        <v>5</v>
      </c>
      <c r="O26" s="23">
        <f>10</f>
        <v>10</v>
      </c>
      <c r="P26" s="15" t="s">
        <v>46</v>
      </c>
      <c r="Q26" s="23">
        <f>5+5</f>
        <v>10</v>
      </c>
      <c r="R26" s="23">
        <f>5+5+10</f>
        <v>20</v>
      </c>
      <c r="S26" s="17" t="s">
        <v>46</v>
      </c>
      <c r="T26" s="23">
        <f>5+5+15</f>
        <v>25</v>
      </c>
      <c r="U26" s="23">
        <f>5</f>
        <v>5</v>
      </c>
      <c r="V26" s="17" t="s">
        <v>46</v>
      </c>
      <c r="W26" s="23"/>
      <c r="X26" s="23"/>
      <c r="Y26" s="23"/>
      <c r="Z26" s="23"/>
      <c r="AA26" s="23"/>
      <c r="AB26" s="10">
        <f t="shared" si="1"/>
        <v>5</v>
      </c>
      <c r="AC26" s="18">
        <f t="shared" si="2"/>
        <v>3.5</v>
      </c>
      <c r="AD26" s="18">
        <f t="shared" si="3"/>
        <v>27.2</v>
      </c>
      <c r="AE26" s="10">
        <v>5</v>
      </c>
      <c r="AF26" s="10">
        <v>4</v>
      </c>
      <c r="AG26" s="10">
        <v>4</v>
      </c>
      <c r="AH26" s="10"/>
      <c r="AI26" s="10">
        <v>3</v>
      </c>
      <c r="AJ26" s="10">
        <v>3</v>
      </c>
      <c r="AK26" s="10"/>
      <c r="AL26" s="10"/>
      <c r="AM26" s="10"/>
      <c r="AN26" s="10"/>
      <c r="AO26" s="19">
        <f t="shared" si="4"/>
        <v>49.7</v>
      </c>
      <c r="AP26" s="19"/>
      <c r="AQ26" s="19"/>
      <c r="AR26" s="19"/>
      <c r="AS26" s="20">
        <v>7710456087</v>
      </c>
      <c r="AT26" s="13"/>
    </row>
    <row r="27" spans="1:46" ht="15.5" x14ac:dyDescent="0.35">
      <c r="A27" s="10">
        <f t="shared" si="5"/>
        <v>23</v>
      </c>
      <c r="B27" s="20" t="s">
        <v>71</v>
      </c>
      <c r="C27" s="23" t="s">
        <v>46</v>
      </c>
      <c r="D27" s="23" t="s">
        <v>46</v>
      </c>
      <c r="E27" s="16">
        <v>1</v>
      </c>
      <c r="F27" s="23">
        <f>5</f>
        <v>5</v>
      </c>
      <c r="G27" s="23" t="s">
        <v>46</v>
      </c>
      <c r="H27" s="23" t="s">
        <v>46</v>
      </c>
      <c r="I27" s="15" t="s">
        <v>46</v>
      </c>
      <c r="J27" s="15" t="s">
        <v>46</v>
      </c>
      <c r="K27" s="23" t="s">
        <v>46</v>
      </c>
      <c r="L27" s="23" t="s">
        <v>46</v>
      </c>
      <c r="M27" s="15" t="s">
        <v>46</v>
      </c>
      <c r="N27" s="23" t="s">
        <v>46</v>
      </c>
      <c r="O27" s="23" t="s">
        <v>46</v>
      </c>
      <c r="P27" s="15" t="s">
        <v>46</v>
      </c>
      <c r="Q27" s="23">
        <f>5+5</f>
        <v>10</v>
      </c>
      <c r="R27" s="23">
        <f>5+5+10</f>
        <v>20</v>
      </c>
      <c r="S27" s="17" t="s">
        <v>46</v>
      </c>
      <c r="T27" s="23" t="s">
        <v>46</v>
      </c>
      <c r="U27" s="23" t="s">
        <v>46</v>
      </c>
      <c r="V27" s="17" t="s">
        <v>46</v>
      </c>
      <c r="W27" s="23"/>
      <c r="X27" s="23"/>
      <c r="Y27" s="23"/>
      <c r="Z27" s="23"/>
      <c r="AA27" s="23"/>
      <c r="AB27" s="10">
        <f t="shared" si="1"/>
        <v>12</v>
      </c>
      <c r="AC27" s="18">
        <f t="shared" si="2"/>
        <v>1.75</v>
      </c>
      <c r="AD27" s="18">
        <f t="shared" si="3"/>
        <v>7.2</v>
      </c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9">
        <f t="shared" si="4"/>
        <v>8.9499999999999993</v>
      </c>
      <c r="AP27" s="19"/>
      <c r="AQ27" s="19"/>
      <c r="AR27" s="19"/>
      <c r="AS27" s="20">
        <v>7710407171</v>
      </c>
      <c r="AT27" s="13"/>
    </row>
    <row r="28" spans="1:46" ht="15.5" x14ac:dyDescent="0.35">
      <c r="A28" s="10">
        <f t="shared" si="5"/>
        <v>24</v>
      </c>
      <c r="B28" s="14" t="s">
        <v>72</v>
      </c>
      <c r="C28" s="23" t="s">
        <v>46</v>
      </c>
      <c r="D28" s="23" t="s">
        <v>46</v>
      </c>
      <c r="E28" s="23" t="s">
        <v>46</v>
      </c>
      <c r="F28" s="16">
        <f>5</f>
        <v>5</v>
      </c>
      <c r="G28" s="23">
        <f>5+5</f>
        <v>10</v>
      </c>
      <c r="H28" s="23">
        <f t="shared" ref="H28:H33" si="8">10+5</f>
        <v>15</v>
      </c>
      <c r="I28" s="15" t="s">
        <v>46</v>
      </c>
      <c r="J28" s="15" t="s">
        <v>46</v>
      </c>
      <c r="K28" s="23" t="s">
        <v>46</v>
      </c>
      <c r="L28" s="23" t="s">
        <v>46</v>
      </c>
      <c r="M28" s="15" t="s">
        <v>46</v>
      </c>
      <c r="N28" s="23">
        <f>5</f>
        <v>5</v>
      </c>
      <c r="O28" s="23">
        <f>10</f>
        <v>10</v>
      </c>
      <c r="P28" s="15" t="s">
        <v>46</v>
      </c>
      <c r="Q28" s="23" t="s">
        <v>46</v>
      </c>
      <c r="R28" s="23" t="s">
        <v>46</v>
      </c>
      <c r="S28" s="17" t="s">
        <v>46</v>
      </c>
      <c r="T28" s="23">
        <f>5+5+15</f>
        <v>25</v>
      </c>
      <c r="U28" s="23">
        <f>5</f>
        <v>5</v>
      </c>
      <c r="V28" s="17" t="s">
        <v>46</v>
      </c>
      <c r="W28" s="23"/>
      <c r="X28" s="23"/>
      <c r="Y28" s="23"/>
      <c r="Z28" s="23"/>
      <c r="AA28" s="23"/>
      <c r="AB28" s="10">
        <f t="shared" si="1"/>
        <v>10</v>
      </c>
      <c r="AC28" s="18">
        <f t="shared" si="2"/>
        <v>2.25</v>
      </c>
      <c r="AD28" s="18">
        <f t="shared" si="3"/>
        <v>15</v>
      </c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9">
        <f t="shared" si="4"/>
        <v>17.25</v>
      </c>
      <c r="AP28" s="19"/>
      <c r="AQ28" s="19"/>
      <c r="AR28" s="19"/>
      <c r="AS28" s="20">
        <v>7712005121</v>
      </c>
      <c r="AT28" s="13"/>
    </row>
    <row r="29" spans="1:46" ht="15.5" x14ac:dyDescent="0.35">
      <c r="A29" s="10">
        <f t="shared" si="5"/>
        <v>25</v>
      </c>
      <c r="B29" s="20" t="s">
        <v>73</v>
      </c>
      <c r="C29" s="23"/>
      <c r="D29" s="23"/>
      <c r="E29" s="16">
        <v>1</v>
      </c>
      <c r="F29" s="23">
        <f>5</f>
        <v>5</v>
      </c>
      <c r="G29" s="23">
        <f>5+5</f>
        <v>10</v>
      </c>
      <c r="H29" s="23">
        <f t="shared" si="8"/>
        <v>15</v>
      </c>
      <c r="I29" s="23">
        <v>1</v>
      </c>
      <c r="J29" s="15" t="s">
        <v>46</v>
      </c>
      <c r="K29" s="23" t="s">
        <v>46</v>
      </c>
      <c r="L29" s="23" t="s">
        <v>46</v>
      </c>
      <c r="M29" s="23">
        <v>5</v>
      </c>
      <c r="N29" s="23" t="s">
        <v>46</v>
      </c>
      <c r="O29" s="23" t="s">
        <v>46</v>
      </c>
      <c r="P29" s="23">
        <v>5</v>
      </c>
      <c r="Q29" s="23" t="s">
        <v>46</v>
      </c>
      <c r="R29" s="23" t="s">
        <v>46</v>
      </c>
      <c r="S29" s="17" t="s">
        <v>46</v>
      </c>
      <c r="T29" s="23" t="s">
        <v>46</v>
      </c>
      <c r="U29" s="23" t="s">
        <v>46</v>
      </c>
      <c r="V29" s="23">
        <f>5</f>
        <v>5</v>
      </c>
      <c r="W29" s="23"/>
      <c r="X29" s="23"/>
      <c r="Y29" s="23"/>
      <c r="Z29" s="23"/>
      <c r="AA29" s="23"/>
      <c r="AB29" s="10">
        <f t="shared" si="1"/>
        <v>6</v>
      </c>
      <c r="AC29" s="18">
        <f t="shared" si="2"/>
        <v>3.25</v>
      </c>
      <c r="AD29" s="18">
        <f t="shared" si="3"/>
        <v>9.4</v>
      </c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9">
        <f t="shared" si="4"/>
        <v>12.65</v>
      </c>
      <c r="AP29" s="19"/>
      <c r="AQ29" s="19"/>
      <c r="AR29" s="19"/>
      <c r="AS29" s="20">
        <v>7715617958</v>
      </c>
      <c r="AT29" s="13"/>
    </row>
    <row r="30" spans="1:46" ht="18" customHeight="1" x14ac:dyDescent="0.35">
      <c r="A30" s="10">
        <f t="shared" si="5"/>
        <v>26</v>
      </c>
      <c r="B30" s="20" t="s">
        <v>74</v>
      </c>
      <c r="C30" s="23"/>
      <c r="D30" s="23"/>
      <c r="E30" s="16">
        <v>1</v>
      </c>
      <c r="F30" s="16">
        <f>5</f>
        <v>5</v>
      </c>
      <c r="G30" s="23">
        <f>5+5</f>
        <v>10</v>
      </c>
      <c r="H30" s="23">
        <f t="shared" si="8"/>
        <v>15</v>
      </c>
      <c r="I30" s="15" t="s">
        <v>46</v>
      </c>
      <c r="J30" s="23">
        <v>1</v>
      </c>
      <c r="K30" s="23">
        <f>5+5</f>
        <v>10</v>
      </c>
      <c r="L30" s="23">
        <f>5+5+5+5</f>
        <v>20</v>
      </c>
      <c r="M30" s="15" t="s">
        <v>46</v>
      </c>
      <c r="N30" s="23">
        <f>5</f>
        <v>5</v>
      </c>
      <c r="O30" s="23">
        <f>10</f>
        <v>10</v>
      </c>
      <c r="P30" s="15" t="s">
        <v>46</v>
      </c>
      <c r="Q30" s="23" t="s">
        <v>46</v>
      </c>
      <c r="R30" s="23" t="s">
        <v>46</v>
      </c>
      <c r="S30" s="17" t="s">
        <v>46</v>
      </c>
      <c r="T30" s="23">
        <f>5+5+15</f>
        <v>25</v>
      </c>
      <c r="U30" s="23">
        <f>5</f>
        <v>5</v>
      </c>
      <c r="V30" s="17" t="s">
        <v>46</v>
      </c>
      <c r="W30" s="23"/>
      <c r="X30" s="23"/>
      <c r="Y30" s="23"/>
      <c r="Z30" s="23"/>
      <c r="AA30" s="23"/>
      <c r="AB30" s="10">
        <f t="shared" si="1"/>
        <v>4</v>
      </c>
      <c r="AC30" s="18">
        <f t="shared" si="2"/>
        <v>3.75</v>
      </c>
      <c r="AD30" s="18">
        <f t="shared" si="3"/>
        <v>21.4</v>
      </c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9">
        <f t="shared" si="4"/>
        <v>25.15</v>
      </c>
      <c r="AP30" s="19"/>
      <c r="AQ30" s="19"/>
      <c r="AR30" s="19"/>
      <c r="AS30" s="20">
        <v>7715710393</v>
      </c>
      <c r="AT30" s="13"/>
    </row>
    <row r="31" spans="1:46" ht="20.149999999999999" customHeight="1" x14ac:dyDescent="0.35">
      <c r="A31" s="10">
        <f t="shared" si="5"/>
        <v>27</v>
      </c>
      <c r="B31" s="20" t="s">
        <v>75</v>
      </c>
      <c r="C31" s="23"/>
      <c r="D31" s="23"/>
      <c r="E31" s="16">
        <v>1</v>
      </c>
      <c r="F31" s="23">
        <f>5</f>
        <v>5</v>
      </c>
      <c r="G31" s="23">
        <f>5+5+5</f>
        <v>15</v>
      </c>
      <c r="H31" s="23">
        <f t="shared" si="8"/>
        <v>15</v>
      </c>
      <c r="I31" s="15" t="s">
        <v>46</v>
      </c>
      <c r="J31" s="15" t="s">
        <v>46</v>
      </c>
      <c r="K31" s="23">
        <f>5+5</f>
        <v>10</v>
      </c>
      <c r="L31" s="23">
        <f>5+5+5+5</f>
        <v>20</v>
      </c>
      <c r="M31" s="15" t="s">
        <v>46</v>
      </c>
      <c r="N31" s="23">
        <f>5</f>
        <v>5</v>
      </c>
      <c r="O31" s="23">
        <f>10</f>
        <v>10</v>
      </c>
      <c r="P31" s="15" t="s">
        <v>46</v>
      </c>
      <c r="Q31" s="23" t="s">
        <v>46</v>
      </c>
      <c r="R31" s="23" t="s">
        <v>46</v>
      </c>
      <c r="S31" s="17" t="s">
        <v>46</v>
      </c>
      <c r="T31" s="23">
        <f>5+5+15</f>
        <v>25</v>
      </c>
      <c r="U31" s="23">
        <f>5</f>
        <v>5</v>
      </c>
      <c r="V31" s="17" t="s">
        <v>46</v>
      </c>
      <c r="W31" s="23"/>
      <c r="X31" s="23"/>
      <c r="Y31" s="23"/>
      <c r="Z31" s="23"/>
      <c r="AA31" s="23"/>
      <c r="AB31" s="10">
        <f t="shared" si="1"/>
        <v>5</v>
      </c>
      <c r="AC31" s="18">
        <f t="shared" si="2"/>
        <v>3.5</v>
      </c>
      <c r="AD31" s="18">
        <f t="shared" si="3"/>
        <v>22.2</v>
      </c>
      <c r="AE31" s="10">
        <v>3</v>
      </c>
      <c r="AF31" s="10">
        <v>4</v>
      </c>
      <c r="AG31" s="10">
        <v>2</v>
      </c>
      <c r="AH31" s="10"/>
      <c r="AI31" s="10">
        <v>3</v>
      </c>
      <c r="AJ31" s="10">
        <v>3</v>
      </c>
      <c r="AK31" s="10"/>
      <c r="AL31" s="10"/>
      <c r="AM31" s="10"/>
      <c r="AN31" s="10"/>
      <c r="AO31" s="19">
        <f t="shared" si="4"/>
        <v>40.700000000000003</v>
      </c>
      <c r="AP31" s="19"/>
      <c r="AQ31" s="19"/>
      <c r="AR31" s="19"/>
      <c r="AS31" s="20">
        <v>7715829230</v>
      </c>
      <c r="AT31" s="13"/>
    </row>
    <row r="32" spans="1:46" ht="17.5" customHeight="1" x14ac:dyDescent="0.35">
      <c r="A32" s="10">
        <f t="shared" si="5"/>
        <v>28</v>
      </c>
      <c r="B32" s="20" t="s">
        <v>76</v>
      </c>
      <c r="C32" s="23"/>
      <c r="D32" s="23"/>
      <c r="E32" s="16">
        <v>1</v>
      </c>
      <c r="F32" s="23">
        <f>5</f>
        <v>5</v>
      </c>
      <c r="G32" s="23">
        <f>5+5</f>
        <v>10</v>
      </c>
      <c r="H32" s="23">
        <f t="shared" si="8"/>
        <v>15</v>
      </c>
      <c r="I32" s="23">
        <v>1</v>
      </c>
      <c r="J32" s="23">
        <v>1</v>
      </c>
      <c r="K32" s="23">
        <f>5+5</f>
        <v>10</v>
      </c>
      <c r="L32" s="23">
        <f>5+5+5+5</f>
        <v>20</v>
      </c>
      <c r="M32" s="15" t="s">
        <v>46</v>
      </c>
      <c r="N32" s="23">
        <f>5</f>
        <v>5</v>
      </c>
      <c r="O32" s="23">
        <f>10</f>
        <v>10</v>
      </c>
      <c r="P32" s="15" t="s">
        <v>46</v>
      </c>
      <c r="Q32" s="23" t="s">
        <v>46</v>
      </c>
      <c r="R32" s="23" t="s">
        <v>46</v>
      </c>
      <c r="S32" s="17" t="s">
        <v>46</v>
      </c>
      <c r="T32" s="23">
        <f>5+5+15</f>
        <v>25</v>
      </c>
      <c r="U32" s="23">
        <f>5</f>
        <v>5</v>
      </c>
      <c r="V32" s="17" t="s">
        <v>46</v>
      </c>
      <c r="W32" s="23"/>
      <c r="X32" s="23"/>
      <c r="Y32" s="23"/>
      <c r="Z32" s="23"/>
      <c r="AA32" s="23"/>
      <c r="AB32" s="10">
        <f t="shared" si="1"/>
        <v>3</v>
      </c>
      <c r="AC32" s="18">
        <f t="shared" si="2"/>
        <v>4</v>
      </c>
      <c r="AD32" s="18">
        <f t="shared" si="3"/>
        <v>21.6</v>
      </c>
      <c r="AE32" s="10">
        <v>5</v>
      </c>
      <c r="AF32" s="10">
        <v>4</v>
      </c>
      <c r="AG32" s="10">
        <v>5</v>
      </c>
      <c r="AH32" s="24">
        <v>4</v>
      </c>
      <c r="AI32" s="10">
        <v>3</v>
      </c>
      <c r="AJ32" s="10">
        <v>3</v>
      </c>
      <c r="AK32" s="10"/>
      <c r="AL32" s="10"/>
      <c r="AM32" s="10"/>
      <c r="AN32" s="10"/>
      <c r="AO32" s="19">
        <f t="shared" si="4"/>
        <v>49.6</v>
      </c>
      <c r="AP32" s="19"/>
      <c r="AQ32" s="19"/>
      <c r="AR32" s="19"/>
      <c r="AS32" s="20">
        <v>7717020170</v>
      </c>
      <c r="AT32" s="13"/>
    </row>
    <row r="33" spans="1:46" ht="15.5" x14ac:dyDescent="0.35">
      <c r="A33" s="10">
        <f t="shared" si="5"/>
        <v>29</v>
      </c>
      <c r="B33" s="20" t="s">
        <v>77</v>
      </c>
      <c r="C33" s="23"/>
      <c r="D33" s="23"/>
      <c r="E33" s="16">
        <v>1</v>
      </c>
      <c r="F33" s="23">
        <f>5</f>
        <v>5</v>
      </c>
      <c r="G33" s="23">
        <f>5+5</f>
        <v>10</v>
      </c>
      <c r="H33" s="23">
        <f t="shared" si="8"/>
        <v>15</v>
      </c>
      <c r="I33" s="23">
        <v>1</v>
      </c>
      <c r="J33" s="15" t="s">
        <v>46</v>
      </c>
      <c r="K33" s="23">
        <f>5+5</f>
        <v>10</v>
      </c>
      <c r="L33" s="23">
        <f>5+5+5+5</f>
        <v>20</v>
      </c>
      <c r="M33" s="15" t="s">
        <v>46</v>
      </c>
      <c r="N33" s="23" t="s">
        <v>46</v>
      </c>
      <c r="O33" s="23" t="s">
        <v>46</v>
      </c>
      <c r="P33" s="15" t="s">
        <v>46</v>
      </c>
      <c r="Q33" s="23">
        <f>5+5</f>
        <v>10</v>
      </c>
      <c r="R33" s="23">
        <f>5+5+10</f>
        <v>20</v>
      </c>
      <c r="S33" s="23">
        <v>5</v>
      </c>
      <c r="T33" s="23">
        <f>5+5+15</f>
        <v>25</v>
      </c>
      <c r="U33" s="23">
        <f>5</f>
        <v>5</v>
      </c>
      <c r="V33" s="17" t="s">
        <v>46</v>
      </c>
      <c r="W33" s="23"/>
      <c r="X33" s="23"/>
      <c r="Y33" s="23"/>
      <c r="Z33" s="23"/>
      <c r="AA33" s="23"/>
      <c r="AB33" s="10">
        <f t="shared" si="1"/>
        <v>5</v>
      </c>
      <c r="AC33" s="18">
        <f t="shared" si="2"/>
        <v>3.5</v>
      </c>
      <c r="AD33" s="18">
        <f t="shared" si="3"/>
        <v>25.4</v>
      </c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9">
        <f t="shared" si="4"/>
        <v>28.9</v>
      </c>
      <c r="AP33" s="19"/>
      <c r="AQ33" s="19"/>
      <c r="AR33" s="19"/>
      <c r="AS33" s="22">
        <v>7717147218</v>
      </c>
      <c r="AT33" s="13"/>
    </row>
    <row r="34" spans="1:46" x14ac:dyDescent="0.35">
      <c r="F34" s="25">
        <v>1</v>
      </c>
    </row>
    <row r="36" spans="1:46" ht="15.5" x14ac:dyDescent="0.35">
      <c r="A36" s="26">
        <v>30</v>
      </c>
      <c r="B36" s="27" t="s">
        <v>78</v>
      </c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>
        <v>0</v>
      </c>
      <c r="AC36" s="28">
        <f>0.25*(25-AB36)</f>
        <v>6.25</v>
      </c>
      <c r="AD36" s="18">
        <f>$AD$4*(SUM(AE$4:AM4))</f>
        <v>36</v>
      </c>
      <c r="AE36" s="7">
        <v>5</v>
      </c>
      <c r="AF36" s="7">
        <v>4</v>
      </c>
      <c r="AG36" s="7">
        <v>5</v>
      </c>
      <c r="AH36" s="7">
        <v>4</v>
      </c>
      <c r="AI36" s="7">
        <v>3</v>
      </c>
      <c r="AJ36" s="7">
        <v>3</v>
      </c>
      <c r="AK36" s="7">
        <v>5</v>
      </c>
      <c r="AL36" s="7">
        <v>5</v>
      </c>
      <c r="AM36" s="7">
        <v>2</v>
      </c>
      <c r="AN36" s="26"/>
      <c r="AO36" s="19">
        <f>SUM(AC36:AN36)</f>
        <v>78.25</v>
      </c>
      <c r="AP36" s="26"/>
      <c r="AQ36" s="26"/>
      <c r="AR36" s="26"/>
      <c r="AS36" s="26"/>
      <c r="AT36" s="26"/>
    </row>
  </sheetData>
  <mergeCells count="42"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P1:AP3"/>
    <mergeCell ref="AR1:AR3"/>
    <mergeCell ref="AK1:AK2"/>
    <mergeCell ref="AL1:AL2"/>
    <mergeCell ref="AM1:AM2"/>
    <mergeCell ref="AN1:AN2"/>
    <mergeCell ref="AO1:AO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0"/>
  <sheetViews>
    <sheetView zoomScaleNormal="100" workbookViewId="0">
      <selection activeCell="B1" sqref="B1:B2"/>
    </sheetView>
  </sheetViews>
  <sheetFormatPr defaultColWidth="8.54296875" defaultRowHeight="14.5" x14ac:dyDescent="0.35"/>
  <cols>
    <col min="1" max="1" width="3.7265625" customWidth="1"/>
    <col min="2" max="2" width="35.26953125" customWidth="1"/>
    <col min="3" max="20" width="3.54296875" customWidth="1"/>
    <col min="21" max="21" width="3.7265625" customWidth="1"/>
    <col min="22" max="28" width="3.54296875" customWidth="1"/>
    <col min="29" max="29" width="5.453125" customWidth="1"/>
    <col min="30" max="30" width="5" customWidth="1"/>
    <col min="31" max="40" width="3.54296875" customWidth="1"/>
    <col min="41" max="41" width="4.54296875" customWidth="1"/>
    <col min="42" max="42" width="3.54296875" customWidth="1"/>
    <col min="43" max="43" width="4.7265625" customWidth="1"/>
    <col min="44" max="44" width="3.54296875" customWidth="1"/>
    <col min="45" max="45" width="12.81640625" customWidth="1"/>
  </cols>
  <sheetData>
    <row r="1" spans="1:46" ht="141.75" customHeight="1" x14ac:dyDescent="0.35">
      <c r="A1" s="29" t="s">
        <v>0</v>
      </c>
      <c r="B1" s="78" t="s">
        <v>79</v>
      </c>
      <c r="C1" s="77" t="s">
        <v>2</v>
      </c>
      <c r="D1" s="77" t="s">
        <v>3</v>
      </c>
      <c r="E1" s="77" t="s">
        <v>4</v>
      </c>
      <c r="F1" s="77" t="s">
        <v>5</v>
      </c>
      <c r="G1" s="77" t="s">
        <v>80</v>
      </c>
      <c r="H1" s="77" t="s">
        <v>81</v>
      </c>
      <c r="I1" s="77" t="s">
        <v>8</v>
      </c>
      <c r="J1" s="77" t="s">
        <v>9</v>
      </c>
      <c r="K1" s="77" t="s">
        <v>82</v>
      </c>
      <c r="L1" s="77" t="s">
        <v>83</v>
      </c>
      <c r="M1" s="77" t="s">
        <v>12</v>
      </c>
      <c r="N1" s="77" t="s">
        <v>84</v>
      </c>
      <c r="O1" s="77" t="s">
        <v>85</v>
      </c>
      <c r="P1" s="77" t="s">
        <v>15</v>
      </c>
      <c r="Q1" s="77" t="s">
        <v>86</v>
      </c>
      <c r="R1" s="77" t="s">
        <v>87</v>
      </c>
      <c r="S1" s="77" t="s">
        <v>18</v>
      </c>
      <c r="T1" s="77" t="s">
        <v>88</v>
      </c>
      <c r="U1" s="77" t="s">
        <v>89</v>
      </c>
      <c r="V1" s="77" t="s">
        <v>21</v>
      </c>
      <c r="W1" s="77" t="s">
        <v>90</v>
      </c>
      <c r="X1" s="77" t="s">
        <v>91</v>
      </c>
      <c r="Y1" s="77" t="s">
        <v>24</v>
      </c>
      <c r="Z1" s="77" t="s">
        <v>92</v>
      </c>
      <c r="AA1" s="77" t="s">
        <v>93</v>
      </c>
      <c r="AB1" s="75" t="s">
        <v>27</v>
      </c>
      <c r="AC1" s="75" t="s">
        <v>28</v>
      </c>
      <c r="AD1" s="75" t="s">
        <v>29</v>
      </c>
      <c r="AE1" s="75" t="s">
        <v>94</v>
      </c>
      <c r="AF1" s="75" t="s">
        <v>31</v>
      </c>
      <c r="AG1" s="75" t="s">
        <v>32</v>
      </c>
      <c r="AH1" s="75" t="s">
        <v>33</v>
      </c>
      <c r="AI1" s="75" t="s">
        <v>34</v>
      </c>
      <c r="AJ1" s="75" t="s">
        <v>95</v>
      </c>
      <c r="AK1" s="75" t="s">
        <v>96</v>
      </c>
      <c r="AL1" s="75" t="s">
        <v>97</v>
      </c>
      <c r="AM1" s="75" t="s">
        <v>98</v>
      </c>
      <c r="AN1" s="75" t="s">
        <v>99</v>
      </c>
      <c r="AO1" s="76" t="s">
        <v>39</v>
      </c>
      <c r="AP1" s="74"/>
      <c r="AQ1" s="29"/>
      <c r="AR1" s="74"/>
      <c r="AS1" s="30" t="s">
        <v>40</v>
      </c>
      <c r="AT1" s="13"/>
    </row>
    <row r="2" spans="1:46" ht="30" x14ac:dyDescent="0.35">
      <c r="A2" s="29" t="s">
        <v>41</v>
      </c>
      <c r="B2" s="78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6"/>
      <c r="AP2" s="74"/>
      <c r="AQ2" s="29" t="s">
        <v>100</v>
      </c>
      <c r="AR2" s="74"/>
      <c r="AS2" s="13"/>
      <c r="AT2" s="13"/>
    </row>
    <row r="3" spans="1:46" ht="15.5" x14ac:dyDescent="0.35">
      <c r="A3" s="29"/>
      <c r="B3" s="29" t="s">
        <v>101</v>
      </c>
      <c r="C3" s="23" t="s">
        <v>42</v>
      </c>
      <c r="D3" s="23" t="s">
        <v>42</v>
      </c>
      <c r="E3" s="23" t="s">
        <v>42</v>
      </c>
      <c r="F3" s="23" t="s">
        <v>43</v>
      </c>
      <c r="G3" s="23" t="s">
        <v>43</v>
      </c>
      <c r="H3" s="23" t="s">
        <v>43</v>
      </c>
      <c r="I3" s="23" t="s">
        <v>42</v>
      </c>
      <c r="J3" s="23" t="s">
        <v>42</v>
      </c>
      <c r="K3" s="23" t="s">
        <v>43</v>
      </c>
      <c r="L3" s="23" t="s">
        <v>43</v>
      </c>
      <c r="M3" s="23" t="s">
        <v>42</v>
      </c>
      <c r="N3" s="23" t="s">
        <v>43</v>
      </c>
      <c r="O3" s="23" t="s">
        <v>43</v>
      </c>
      <c r="P3" s="23" t="s">
        <v>42</v>
      </c>
      <c r="Q3" s="23" t="s">
        <v>43</v>
      </c>
      <c r="R3" s="23" t="s">
        <v>43</v>
      </c>
      <c r="S3" s="23" t="s">
        <v>42</v>
      </c>
      <c r="T3" s="23" t="s">
        <v>43</v>
      </c>
      <c r="U3" s="23" t="s">
        <v>43</v>
      </c>
      <c r="V3" s="23" t="s">
        <v>42</v>
      </c>
      <c r="W3" s="23" t="s">
        <v>43</v>
      </c>
      <c r="X3" s="23" t="s">
        <v>43</v>
      </c>
      <c r="Y3" s="23" t="s">
        <v>42</v>
      </c>
      <c r="Z3" s="23" t="s">
        <v>43</v>
      </c>
      <c r="AA3" s="23" t="s">
        <v>43</v>
      </c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74"/>
      <c r="AQ3" s="29"/>
      <c r="AR3" s="74"/>
      <c r="AS3" s="13"/>
      <c r="AT3" s="13"/>
    </row>
    <row r="4" spans="1:46" ht="15.5" x14ac:dyDescent="0.35">
      <c r="A4" s="32"/>
      <c r="B4" s="9"/>
      <c r="C4" s="10">
        <v>1</v>
      </c>
      <c r="D4" s="11">
        <f t="shared" ref="D4:AA4" si="0">C4+1</f>
        <v>2</v>
      </c>
      <c r="E4" s="11">
        <f t="shared" si="0"/>
        <v>3</v>
      </c>
      <c r="F4" s="11">
        <f t="shared" si="0"/>
        <v>4</v>
      </c>
      <c r="G4" s="11">
        <f t="shared" si="0"/>
        <v>5</v>
      </c>
      <c r="H4" s="11">
        <f t="shared" si="0"/>
        <v>6</v>
      </c>
      <c r="I4" s="11">
        <f t="shared" si="0"/>
        <v>7</v>
      </c>
      <c r="J4" s="11">
        <f t="shared" si="0"/>
        <v>8</v>
      </c>
      <c r="K4" s="11">
        <f t="shared" si="0"/>
        <v>9</v>
      </c>
      <c r="L4" s="11">
        <f t="shared" si="0"/>
        <v>10</v>
      </c>
      <c r="M4" s="11">
        <f t="shared" si="0"/>
        <v>11</v>
      </c>
      <c r="N4" s="11">
        <f t="shared" si="0"/>
        <v>12</v>
      </c>
      <c r="O4" s="11">
        <f t="shared" si="0"/>
        <v>13</v>
      </c>
      <c r="P4" s="11">
        <f t="shared" si="0"/>
        <v>14</v>
      </c>
      <c r="Q4" s="11">
        <f t="shared" si="0"/>
        <v>15</v>
      </c>
      <c r="R4" s="11">
        <f t="shared" si="0"/>
        <v>16</v>
      </c>
      <c r="S4" s="11">
        <f t="shared" si="0"/>
        <v>17</v>
      </c>
      <c r="T4" s="11">
        <f t="shared" si="0"/>
        <v>18</v>
      </c>
      <c r="U4" s="11">
        <f t="shared" si="0"/>
        <v>19</v>
      </c>
      <c r="V4" s="11">
        <f t="shared" si="0"/>
        <v>20</v>
      </c>
      <c r="W4" s="11">
        <f t="shared" si="0"/>
        <v>21</v>
      </c>
      <c r="X4" s="11">
        <f t="shared" si="0"/>
        <v>22</v>
      </c>
      <c r="Y4" s="11">
        <f t="shared" si="0"/>
        <v>23</v>
      </c>
      <c r="Z4" s="11">
        <f t="shared" si="0"/>
        <v>24</v>
      </c>
      <c r="AA4" s="11">
        <f t="shared" si="0"/>
        <v>25</v>
      </c>
      <c r="AB4" s="12" t="s">
        <v>44</v>
      </c>
      <c r="AC4" s="12">
        <v>19</v>
      </c>
      <c r="AD4" s="12">
        <v>1</v>
      </c>
      <c r="AE4" s="7">
        <v>5</v>
      </c>
      <c r="AF4" s="7">
        <v>4</v>
      </c>
      <c r="AG4" s="7">
        <v>5</v>
      </c>
      <c r="AH4" s="7">
        <v>4</v>
      </c>
      <c r="AI4" s="7">
        <v>3</v>
      </c>
      <c r="AJ4" s="7">
        <v>3</v>
      </c>
      <c r="AK4" s="7">
        <v>5</v>
      </c>
      <c r="AL4" s="7">
        <v>5</v>
      </c>
      <c r="AM4" s="7">
        <v>2</v>
      </c>
      <c r="AN4" s="12"/>
      <c r="AO4" s="12" t="s">
        <v>44</v>
      </c>
      <c r="AP4" s="12"/>
      <c r="AQ4" s="12"/>
      <c r="AR4" s="12"/>
      <c r="AS4" s="13"/>
      <c r="AT4" s="13"/>
    </row>
    <row r="5" spans="1:46" ht="15.5" x14ac:dyDescent="0.35">
      <c r="A5" s="10">
        <v>1</v>
      </c>
      <c r="B5" s="33" t="s">
        <v>102</v>
      </c>
      <c r="C5" s="34" t="s">
        <v>46</v>
      </c>
      <c r="D5" s="17" t="s">
        <v>46</v>
      </c>
      <c r="E5" s="21" t="s">
        <v>46</v>
      </c>
      <c r="F5" s="21" t="s">
        <v>46</v>
      </c>
      <c r="G5" s="17" t="s">
        <v>46</v>
      </c>
      <c r="H5" s="17" t="s">
        <v>46</v>
      </c>
      <c r="I5" s="17" t="s">
        <v>46</v>
      </c>
      <c r="J5" s="17" t="s">
        <v>46</v>
      </c>
      <c r="K5" s="17">
        <f t="shared" ref="K5:K10" si="1">5+5</f>
        <v>10</v>
      </c>
      <c r="L5" s="17">
        <f>5+5+5+5</f>
        <v>20</v>
      </c>
      <c r="M5" s="17" t="s">
        <v>46</v>
      </c>
      <c r="N5" s="17" t="s">
        <v>46</v>
      </c>
      <c r="O5" s="17" t="s">
        <v>46</v>
      </c>
      <c r="P5" s="17" t="s">
        <v>46</v>
      </c>
      <c r="Q5" s="17" t="s">
        <v>46</v>
      </c>
      <c r="R5" s="17" t="s">
        <v>46</v>
      </c>
      <c r="S5" s="17" t="s">
        <v>46</v>
      </c>
      <c r="T5" s="17">
        <f>5+20</f>
        <v>25</v>
      </c>
      <c r="U5" s="17">
        <f>5+5</f>
        <v>10</v>
      </c>
      <c r="V5" s="17" t="s">
        <v>46</v>
      </c>
      <c r="W5" s="17"/>
      <c r="X5" s="17"/>
      <c r="Y5" s="17"/>
      <c r="Z5" s="17"/>
      <c r="AA5" s="17"/>
      <c r="AB5" s="10">
        <f t="shared" ref="AB5:AB20" si="2">COUNTIF(C5:Q5,"Н")</f>
        <v>13</v>
      </c>
      <c r="AC5" s="18">
        <f t="shared" ref="AC5:AC20" si="3">0.25*(AC$4-AB5)</f>
        <v>1.5</v>
      </c>
      <c r="AD5" s="18">
        <f t="shared" ref="AD5:AD20" si="4">$AD$4*(SUM(C5:AA5)/5)</f>
        <v>13</v>
      </c>
      <c r="AE5" s="10"/>
      <c r="AF5" s="10"/>
      <c r="AG5" s="10">
        <v>0</v>
      </c>
      <c r="AH5" s="10"/>
      <c r="AI5" s="10"/>
      <c r="AJ5" s="10"/>
      <c r="AK5" s="10"/>
      <c r="AL5" s="10"/>
      <c r="AM5" s="10"/>
      <c r="AN5" s="10"/>
      <c r="AO5" s="19">
        <f t="shared" ref="AO5:AO20" si="5">SUM(AC5:AL5)</f>
        <v>14.5</v>
      </c>
      <c r="AP5" s="19"/>
      <c r="AQ5" s="19"/>
      <c r="AR5" s="19"/>
      <c r="AS5" s="20">
        <v>278109628</v>
      </c>
      <c r="AT5" s="21"/>
    </row>
    <row r="6" spans="1:46" ht="21.65" customHeight="1" x14ac:dyDescent="0.35">
      <c r="A6" s="10">
        <f t="shared" ref="A6:A20" si="6">A5+1</f>
        <v>2</v>
      </c>
      <c r="B6" s="33" t="s">
        <v>103</v>
      </c>
      <c r="C6" s="35"/>
      <c r="D6" s="17"/>
      <c r="E6" s="17">
        <v>1</v>
      </c>
      <c r="F6" s="17">
        <f>5+5+5+5+5</f>
        <v>25</v>
      </c>
      <c r="G6" s="17">
        <v>10</v>
      </c>
      <c r="H6" s="17">
        <v>10</v>
      </c>
      <c r="I6" s="17" t="s">
        <v>46</v>
      </c>
      <c r="J6" s="17" t="s">
        <v>46</v>
      </c>
      <c r="K6" s="17">
        <f t="shared" si="1"/>
        <v>10</v>
      </c>
      <c r="L6" s="17">
        <f>5+5+5+5</f>
        <v>20</v>
      </c>
      <c r="M6" s="17" t="s">
        <v>46</v>
      </c>
      <c r="N6" s="17">
        <f>5</f>
        <v>5</v>
      </c>
      <c r="O6" s="17">
        <f>10</f>
        <v>10</v>
      </c>
      <c r="P6" s="17" t="s">
        <v>46</v>
      </c>
      <c r="Q6" s="17" t="s">
        <v>46</v>
      </c>
      <c r="R6" s="17" t="s">
        <v>46</v>
      </c>
      <c r="S6" s="17" t="s">
        <v>46</v>
      </c>
      <c r="T6" s="17">
        <f>5+20</f>
        <v>25</v>
      </c>
      <c r="U6" s="17">
        <f>5+5</f>
        <v>10</v>
      </c>
      <c r="V6" s="17" t="s">
        <v>46</v>
      </c>
      <c r="W6" s="17"/>
      <c r="X6" s="17"/>
      <c r="Y6" s="17"/>
      <c r="Z6" s="17"/>
      <c r="AA6" s="17"/>
      <c r="AB6" s="10">
        <f t="shared" si="2"/>
        <v>5</v>
      </c>
      <c r="AC6" s="18">
        <f t="shared" si="3"/>
        <v>3.5</v>
      </c>
      <c r="AD6" s="18">
        <f t="shared" si="4"/>
        <v>25.2</v>
      </c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9">
        <f t="shared" si="5"/>
        <v>28.7</v>
      </c>
      <c r="AP6" s="19"/>
      <c r="AQ6" s="19">
        <v>16</v>
      </c>
      <c r="AR6" s="19"/>
      <c r="AS6" s="20">
        <v>1681000024</v>
      </c>
      <c r="AT6" s="21"/>
    </row>
    <row r="7" spans="1:46" ht="15.5" x14ac:dyDescent="0.35">
      <c r="A7" s="10">
        <f t="shared" si="6"/>
        <v>3</v>
      </c>
      <c r="B7" s="33" t="s">
        <v>104</v>
      </c>
      <c r="C7" s="34"/>
      <c r="D7" s="17"/>
      <c r="E7" s="21">
        <v>1</v>
      </c>
      <c r="F7" s="21">
        <f>5+5+5+5+5</f>
        <v>25</v>
      </c>
      <c r="G7" s="17">
        <v>10</v>
      </c>
      <c r="H7" s="17">
        <v>10</v>
      </c>
      <c r="I7" s="17" t="s">
        <v>46</v>
      </c>
      <c r="J7" s="17" t="s">
        <v>46</v>
      </c>
      <c r="K7" s="17">
        <f t="shared" si="1"/>
        <v>10</v>
      </c>
      <c r="L7" s="17">
        <f>5+5+5+5</f>
        <v>20</v>
      </c>
      <c r="M7" s="17" t="s">
        <v>46</v>
      </c>
      <c r="N7" s="17">
        <f>5</f>
        <v>5</v>
      </c>
      <c r="O7" s="17">
        <f>10</f>
        <v>10</v>
      </c>
      <c r="P7" s="17" t="s">
        <v>46</v>
      </c>
      <c r="Q7" s="17">
        <f>5+5+5+5</f>
        <v>20</v>
      </c>
      <c r="R7" s="17">
        <f>5+5</f>
        <v>10</v>
      </c>
      <c r="S7" s="17">
        <f>5</f>
        <v>5</v>
      </c>
      <c r="T7" s="17">
        <f>5+20</f>
        <v>25</v>
      </c>
      <c r="U7" s="17">
        <f>5+5</f>
        <v>10</v>
      </c>
      <c r="V7" s="17" t="s">
        <v>46</v>
      </c>
      <c r="W7" s="17"/>
      <c r="X7" s="17"/>
      <c r="Y7" s="17"/>
      <c r="Z7" s="17"/>
      <c r="AA7" s="17"/>
      <c r="AB7" s="10">
        <f t="shared" si="2"/>
        <v>4</v>
      </c>
      <c r="AC7" s="18">
        <f t="shared" si="3"/>
        <v>3.75</v>
      </c>
      <c r="AD7" s="18">
        <f t="shared" si="4"/>
        <v>32.200000000000003</v>
      </c>
      <c r="AE7" s="10">
        <v>2</v>
      </c>
      <c r="AF7" s="10">
        <v>4</v>
      </c>
      <c r="AG7" s="10">
        <v>4</v>
      </c>
      <c r="AH7" s="10">
        <v>3</v>
      </c>
      <c r="AI7" s="10">
        <v>3</v>
      </c>
      <c r="AJ7" s="10">
        <v>3</v>
      </c>
      <c r="AK7" s="10">
        <v>5</v>
      </c>
      <c r="AL7" s="10">
        <v>2</v>
      </c>
      <c r="AM7" s="10"/>
      <c r="AN7" s="10"/>
      <c r="AO7" s="19">
        <f t="shared" si="5"/>
        <v>61.95</v>
      </c>
      <c r="AP7" s="19"/>
      <c r="AQ7" s="19">
        <v>16</v>
      </c>
      <c r="AR7" s="19"/>
      <c r="AS7" s="20">
        <v>4632109779</v>
      </c>
      <c r="AT7" s="21"/>
    </row>
    <row r="8" spans="1:46" ht="20.5" customHeight="1" x14ac:dyDescent="0.35">
      <c r="A8" s="10">
        <f t="shared" si="6"/>
        <v>4</v>
      </c>
      <c r="B8" s="33" t="s">
        <v>105</v>
      </c>
      <c r="C8" s="34"/>
      <c r="D8" s="17"/>
      <c r="E8" s="21" t="s">
        <v>46</v>
      </c>
      <c r="F8" s="21" t="s">
        <v>46</v>
      </c>
      <c r="G8" s="17">
        <v>10</v>
      </c>
      <c r="H8" s="17">
        <v>10</v>
      </c>
      <c r="I8" s="17" t="s">
        <v>46</v>
      </c>
      <c r="J8" s="17" t="s">
        <v>46</v>
      </c>
      <c r="K8" s="17">
        <f t="shared" si="1"/>
        <v>10</v>
      </c>
      <c r="L8" s="17">
        <f>5+5+5+5</f>
        <v>20</v>
      </c>
      <c r="M8" s="17" t="s">
        <v>46</v>
      </c>
      <c r="N8" s="17">
        <f>5</f>
        <v>5</v>
      </c>
      <c r="O8" s="17">
        <f>10</f>
        <v>10</v>
      </c>
      <c r="P8" s="17" t="s">
        <v>46</v>
      </c>
      <c r="Q8" s="17" t="s">
        <v>46</v>
      </c>
      <c r="R8" s="17" t="s">
        <v>46</v>
      </c>
      <c r="S8" s="17" t="s">
        <v>46</v>
      </c>
      <c r="T8" s="17" t="s">
        <v>46</v>
      </c>
      <c r="U8" s="17" t="s">
        <v>46</v>
      </c>
      <c r="V8" s="17" t="s">
        <v>46</v>
      </c>
      <c r="W8" s="17"/>
      <c r="X8" s="17"/>
      <c r="Y8" s="17"/>
      <c r="Z8" s="17"/>
      <c r="AA8" s="17"/>
      <c r="AB8" s="10">
        <f t="shared" si="2"/>
        <v>7</v>
      </c>
      <c r="AC8" s="18">
        <f t="shared" si="3"/>
        <v>3</v>
      </c>
      <c r="AD8" s="18">
        <f t="shared" si="4"/>
        <v>13</v>
      </c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9">
        <f t="shared" si="5"/>
        <v>16</v>
      </c>
      <c r="AP8" s="19"/>
      <c r="AQ8" s="19">
        <v>18</v>
      </c>
      <c r="AR8" s="19"/>
      <c r="AS8" s="20">
        <v>5009096360</v>
      </c>
      <c r="AT8" s="21"/>
    </row>
    <row r="9" spans="1:46" ht="15.5" x14ac:dyDescent="0.35">
      <c r="A9" s="10">
        <f t="shared" si="6"/>
        <v>5</v>
      </c>
      <c r="B9" s="33" t="s">
        <v>106</v>
      </c>
      <c r="C9" s="34" t="s">
        <v>66</v>
      </c>
      <c r="D9" s="17" t="s">
        <v>66</v>
      </c>
      <c r="E9" s="15" t="s">
        <v>66</v>
      </c>
      <c r="F9" s="17">
        <f>25</f>
        <v>25</v>
      </c>
      <c r="G9" s="17">
        <v>10</v>
      </c>
      <c r="H9" s="17">
        <v>10</v>
      </c>
      <c r="I9" s="17" t="s">
        <v>46</v>
      </c>
      <c r="J9" s="17" t="s">
        <v>46</v>
      </c>
      <c r="K9" s="17">
        <f t="shared" si="1"/>
        <v>10</v>
      </c>
      <c r="L9" s="17" t="s">
        <v>46</v>
      </c>
      <c r="M9" s="17" t="s">
        <v>46</v>
      </c>
      <c r="N9" s="17">
        <f>5</f>
        <v>5</v>
      </c>
      <c r="O9" s="17">
        <f>10</f>
        <v>10</v>
      </c>
      <c r="P9" s="17" t="s">
        <v>46</v>
      </c>
      <c r="Q9" s="17" t="s">
        <v>46</v>
      </c>
      <c r="R9" s="17" t="s">
        <v>46</v>
      </c>
      <c r="S9" s="17" t="s">
        <v>46</v>
      </c>
      <c r="T9" s="17">
        <f>5+20</f>
        <v>25</v>
      </c>
      <c r="U9" s="17">
        <f>5+5</f>
        <v>10</v>
      </c>
      <c r="V9" s="17" t="s">
        <v>46</v>
      </c>
      <c r="W9" s="17"/>
      <c r="X9" s="17"/>
      <c r="Y9" s="17"/>
      <c r="Z9" s="17"/>
      <c r="AA9" s="17"/>
      <c r="AB9" s="10">
        <f t="shared" si="2"/>
        <v>6</v>
      </c>
      <c r="AC9" s="18">
        <f t="shared" si="3"/>
        <v>3.25</v>
      </c>
      <c r="AD9" s="18">
        <f t="shared" si="4"/>
        <v>21</v>
      </c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9">
        <f t="shared" si="5"/>
        <v>24.25</v>
      </c>
      <c r="AP9" s="19"/>
      <c r="AQ9" s="19">
        <v>17</v>
      </c>
      <c r="AR9" s="19"/>
      <c r="AS9" s="20">
        <v>5047053920</v>
      </c>
      <c r="AT9" s="21"/>
    </row>
    <row r="10" spans="1:46" ht="15.5" x14ac:dyDescent="0.35">
      <c r="A10" s="10">
        <f t="shared" si="6"/>
        <v>6</v>
      </c>
      <c r="B10" s="33" t="s">
        <v>107</v>
      </c>
      <c r="C10" s="34"/>
      <c r="D10" s="17"/>
      <c r="E10" s="21"/>
      <c r="F10" s="21" t="s">
        <v>108</v>
      </c>
      <c r="G10" s="17">
        <v>10</v>
      </c>
      <c r="H10" s="17">
        <v>10</v>
      </c>
      <c r="I10" s="17" t="s">
        <v>46</v>
      </c>
      <c r="J10" s="17" t="s">
        <v>46</v>
      </c>
      <c r="K10" s="17">
        <f t="shared" si="1"/>
        <v>10</v>
      </c>
      <c r="L10" s="17">
        <f>5+5+5+5</f>
        <v>20</v>
      </c>
      <c r="M10" s="17" t="s">
        <v>46</v>
      </c>
      <c r="N10" s="17">
        <f>5</f>
        <v>5</v>
      </c>
      <c r="O10" s="17">
        <f>10</f>
        <v>10</v>
      </c>
      <c r="P10" s="17" t="s">
        <v>46</v>
      </c>
      <c r="Q10" s="17" t="s">
        <v>46</v>
      </c>
      <c r="R10" s="17" t="s">
        <v>46</v>
      </c>
      <c r="S10" s="17" t="s">
        <v>46</v>
      </c>
      <c r="T10" s="17">
        <f>5+20</f>
        <v>25</v>
      </c>
      <c r="U10" s="17" t="s">
        <v>46</v>
      </c>
      <c r="V10" s="17" t="s">
        <v>46</v>
      </c>
      <c r="W10" s="17"/>
      <c r="X10" s="17"/>
      <c r="Y10" s="17"/>
      <c r="Z10" s="17"/>
      <c r="AA10" s="17"/>
      <c r="AB10" s="10">
        <f t="shared" si="2"/>
        <v>5</v>
      </c>
      <c r="AC10" s="18">
        <f t="shared" si="3"/>
        <v>3.5</v>
      </c>
      <c r="AD10" s="18">
        <f t="shared" si="4"/>
        <v>18</v>
      </c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9">
        <f t="shared" si="5"/>
        <v>21.5</v>
      </c>
      <c r="AP10" s="19"/>
      <c r="AQ10" s="19">
        <v>18</v>
      </c>
      <c r="AR10" s="19"/>
      <c r="AS10" s="20">
        <v>5406260827</v>
      </c>
      <c r="AT10" s="21"/>
    </row>
    <row r="11" spans="1:46" ht="15.5" x14ac:dyDescent="0.35">
      <c r="A11" s="10">
        <f t="shared" si="6"/>
        <v>7</v>
      </c>
      <c r="B11" s="33" t="s">
        <v>109</v>
      </c>
      <c r="C11" s="34" t="s">
        <v>66</v>
      </c>
      <c r="D11" s="17" t="s">
        <v>66</v>
      </c>
      <c r="E11" s="21" t="s">
        <v>66</v>
      </c>
      <c r="F11" s="21" t="s">
        <v>66</v>
      </c>
      <c r="G11" s="17" t="s">
        <v>66</v>
      </c>
      <c r="H11" s="17" t="s">
        <v>66</v>
      </c>
      <c r="I11" s="17" t="s">
        <v>66</v>
      </c>
      <c r="J11" s="17" t="s">
        <v>46</v>
      </c>
      <c r="K11" s="17">
        <f>10</f>
        <v>10</v>
      </c>
      <c r="L11" s="17">
        <f>20</f>
        <v>20</v>
      </c>
      <c r="M11" s="17" t="s">
        <v>46</v>
      </c>
      <c r="N11" s="17">
        <f>5</f>
        <v>5</v>
      </c>
      <c r="O11" s="17">
        <f>10</f>
        <v>10</v>
      </c>
      <c r="P11" s="17" t="s">
        <v>46</v>
      </c>
      <c r="Q11" s="17">
        <f>5+5+5+5</f>
        <v>20</v>
      </c>
      <c r="R11" s="17">
        <f>5+5</f>
        <v>10</v>
      </c>
      <c r="S11" s="17">
        <f>5</f>
        <v>5</v>
      </c>
      <c r="T11" s="17">
        <f>5+20</f>
        <v>25</v>
      </c>
      <c r="U11" s="17">
        <f t="shared" ref="U11:U16" si="7">5+5</f>
        <v>10</v>
      </c>
      <c r="V11" s="17" t="s">
        <v>46</v>
      </c>
      <c r="W11" s="17"/>
      <c r="X11" s="17"/>
      <c r="Y11" s="17"/>
      <c r="Z11" s="17"/>
      <c r="AA11" s="17"/>
      <c r="AB11" s="10">
        <f t="shared" si="2"/>
        <v>3</v>
      </c>
      <c r="AC11" s="18">
        <f t="shared" si="3"/>
        <v>4</v>
      </c>
      <c r="AD11" s="18">
        <f t="shared" si="4"/>
        <v>23</v>
      </c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9">
        <f t="shared" si="5"/>
        <v>27</v>
      </c>
      <c r="AP11" s="19"/>
      <c r="AQ11" s="19"/>
      <c r="AR11" s="19"/>
      <c r="AS11" s="20">
        <v>5902202276</v>
      </c>
      <c r="AT11" s="21"/>
    </row>
    <row r="12" spans="1:46" ht="23.15" customHeight="1" x14ac:dyDescent="0.35">
      <c r="A12" s="10">
        <f t="shared" si="6"/>
        <v>8</v>
      </c>
      <c r="B12" s="33" t="s">
        <v>110</v>
      </c>
      <c r="C12" s="34" t="s">
        <v>46</v>
      </c>
      <c r="D12" s="17" t="s">
        <v>46</v>
      </c>
      <c r="E12" s="34" t="s">
        <v>46</v>
      </c>
      <c r="F12" s="17" t="s">
        <v>46</v>
      </c>
      <c r="G12" s="17" t="s">
        <v>46</v>
      </c>
      <c r="H12" s="17" t="s">
        <v>46</v>
      </c>
      <c r="I12" s="17" t="s">
        <v>46</v>
      </c>
      <c r="J12" s="17" t="s">
        <v>46</v>
      </c>
      <c r="K12" s="17" t="s">
        <v>46</v>
      </c>
      <c r="L12" s="17" t="s">
        <v>46</v>
      </c>
      <c r="M12" s="17" t="s">
        <v>46</v>
      </c>
      <c r="N12" s="17" t="s">
        <v>46</v>
      </c>
      <c r="O12" s="17" t="s">
        <v>46</v>
      </c>
      <c r="P12" s="17" t="s">
        <v>46</v>
      </c>
      <c r="Q12" s="17" t="s">
        <v>46</v>
      </c>
      <c r="R12" s="17" t="s">
        <v>46</v>
      </c>
      <c r="S12" s="17" t="s">
        <v>46</v>
      </c>
      <c r="T12" s="17" t="s">
        <v>46</v>
      </c>
      <c r="U12" s="17">
        <f t="shared" si="7"/>
        <v>10</v>
      </c>
      <c r="V12" s="17" t="s">
        <v>46</v>
      </c>
      <c r="W12" s="17"/>
      <c r="X12" s="17"/>
      <c r="Y12" s="17"/>
      <c r="Z12" s="17"/>
      <c r="AA12" s="17"/>
      <c r="AB12" s="10">
        <f t="shared" si="2"/>
        <v>15</v>
      </c>
      <c r="AC12" s="18">
        <f t="shared" si="3"/>
        <v>1</v>
      </c>
      <c r="AD12" s="18">
        <f t="shared" si="4"/>
        <v>2</v>
      </c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9">
        <f t="shared" si="5"/>
        <v>3</v>
      </c>
      <c r="AP12" s="19"/>
      <c r="AQ12" s="19"/>
      <c r="AR12" s="19"/>
      <c r="AS12" s="22">
        <v>6606022606</v>
      </c>
      <c r="AT12" s="21"/>
    </row>
    <row r="13" spans="1:46" ht="23.5" customHeight="1" x14ac:dyDescent="0.35">
      <c r="A13" s="10">
        <f t="shared" si="6"/>
        <v>9</v>
      </c>
      <c r="B13" s="33" t="s">
        <v>111</v>
      </c>
      <c r="C13" s="34" t="s">
        <v>46</v>
      </c>
      <c r="D13" s="17" t="s">
        <v>46</v>
      </c>
      <c r="E13" s="34" t="s">
        <v>46</v>
      </c>
      <c r="F13" s="17" t="s">
        <v>46</v>
      </c>
      <c r="G13" s="17" t="s">
        <v>46</v>
      </c>
      <c r="H13" s="17" t="s">
        <v>46</v>
      </c>
      <c r="I13" s="17" t="s">
        <v>46</v>
      </c>
      <c r="J13" s="17" t="s">
        <v>46</v>
      </c>
      <c r="K13" s="17">
        <f>5+5</f>
        <v>10</v>
      </c>
      <c r="L13" s="17">
        <f>5+5+5+5</f>
        <v>20</v>
      </c>
      <c r="M13" s="17" t="s">
        <v>46</v>
      </c>
      <c r="N13" s="17" t="s">
        <v>46</v>
      </c>
      <c r="O13" s="17" t="s">
        <v>46</v>
      </c>
      <c r="P13" s="17" t="s">
        <v>46</v>
      </c>
      <c r="Q13" s="17" t="s">
        <v>46</v>
      </c>
      <c r="R13" s="17" t="s">
        <v>46</v>
      </c>
      <c r="S13" s="17" t="s">
        <v>46</v>
      </c>
      <c r="T13" s="17">
        <f>5+20</f>
        <v>25</v>
      </c>
      <c r="U13" s="17">
        <f t="shared" si="7"/>
        <v>10</v>
      </c>
      <c r="V13" s="17" t="s">
        <v>46</v>
      </c>
      <c r="W13" s="17"/>
      <c r="X13" s="17"/>
      <c r="Y13" s="17"/>
      <c r="Z13" s="17"/>
      <c r="AA13" s="17"/>
      <c r="AB13" s="10">
        <f t="shared" si="2"/>
        <v>13</v>
      </c>
      <c r="AC13" s="18">
        <f t="shared" si="3"/>
        <v>1.5</v>
      </c>
      <c r="AD13" s="18">
        <f t="shared" si="4"/>
        <v>13</v>
      </c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9">
        <f t="shared" si="5"/>
        <v>14.5</v>
      </c>
      <c r="AP13" s="19"/>
      <c r="AQ13" s="19"/>
      <c r="AR13" s="19"/>
      <c r="AS13" s="22">
        <v>6661079603</v>
      </c>
      <c r="AT13" s="21" t="s">
        <v>112</v>
      </c>
    </row>
    <row r="14" spans="1:46" ht="15.5" x14ac:dyDescent="0.35">
      <c r="A14" s="10">
        <f t="shared" si="6"/>
        <v>10</v>
      </c>
      <c r="B14" s="33" t="s">
        <v>113</v>
      </c>
      <c r="C14" s="34" t="s">
        <v>46</v>
      </c>
      <c r="D14" s="17" t="s">
        <v>46</v>
      </c>
      <c r="E14" s="21">
        <v>1</v>
      </c>
      <c r="F14" s="21">
        <f>5+5+5+5+5</f>
        <v>25</v>
      </c>
      <c r="G14" s="17">
        <v>10</v>
      </c>
      <c r="H14" s="17">
        <v>10</v>
      </c>
      <c r="I14" s="17" t="s">
        <v>46</v>
      </c>
      <c r="J14" s="17" t="s">
        <v>46</v>
      </c>
      <c r="K14" s="17" t="s">
        <v>114</v>
      </c>
      <c r="L14" s="17" t="s">
        <v>114</v>
      </c>
      <c r="M14" s="17" t="s">
        <v>114</v>
      </c>
      <c r="N14" s="17" t="s">
        <v>114</v>
      </c>
      <c r="O14" s="17" t="s">
        <v>114</v>
      </c>
      <c r="P14" s="17" t="s">
        <v>114</v>
      </c>
      <c r="Q14" s="17">
        <f>5+5+5</f>
        <v>15</v>
      </c>
      <c r="R14" s="17">
        <f>0</f>
        <v>0</v>
      </c>
      <c r="S14" s="17" t="s">
        <v>46</v>
      </c>
      <c r="T14" s="17">
        <f>5+20+20</f>
        <v>45</v>
      </c>
      <c r="U14" s="17">
        <f t="shared" si="7"/>
        <v>10</v>
      </c>
      <c r="V14" s="17" t="s">
        <v>46</v>
      </c>
      <c r="W14" s="17"/>
      <c r="X14" s="17"/>
      <c r="Y14" s="17"/>
      <c r="Z14" s="17"/>
      <c r="AA14" s="17"/>
      <c r="AB14" s="10">
        <f t="shared" si="2"/>
        <v>4</v>
      </c>
      <c r="AC14" s="18">
        <f t="shared" si="3"/>
        <v>3.75</v>
      </c>
      <c r="AD14" s="18">
        <f t="shared" si="4"/>
        <v>23.2</v>
      </c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9">
        <f t="shared" si="5"/>
        <v>26.95</v>
      </c>
      <c r="AP14" s="19"/>
      <c r="AQ14" s="19">
        <v>19</v>
      </c>
      <c r="AR14" s="19"/>
      <c r="AS14" s="20">
        <v>274018377</v>
      </c>
      <c r="AT14" s="21"/>
    </row>
    <row r="15" spans="1:46" ht="15.5" x14ac:dyDescent="0.35">
      <c r="A15" s="10">
        <f t="shared" si="6"/>
        <v>11</v>
      </c>
      <c r="B15" s="33" t="s">
        <v>115</v>
      </c>
      <c r="C15" s="34" t="s">
        <v>46</v>
      </c>
      <c r="D15" s="17" t="s">
        <v>46</v>
      </c>
      <c r="E15" s="34" t="s">
        <v>46</v>
      </c>
      <c r="F15" s="17" t="s">
        <v>46</v>
      </c>
      <c r="G15" s="17" t="s">
        <v>46</v>
      </c>
      <c r="H15" s="17" t="s">
        <v>46</v>
      </c>
      <c r="I15" s="17" t="s">
        <v>46</v>
      </c>
      <c r="J15" s="17" t="s">
        <v>46</v>
      </c>
      <c r="K15" s="17">
        <f>10</f>
        <v>10</v>
      </c>
      <c r="L15" s="17">
        <f>20</f>
        <v>20</v>
      </c>
      <c r="M15" s="17" t="s">
        <v>46</v>
      </c>
      <c r="N15" s="17">
        <f>5</f>
        <v>5</v>
      </c>
      <c r="O15" s="17">
        <f>10</f>
        <v>10</v>
      </c>
      <c r="P15" s="17" t="s">
        <v>46</v>
      </c>
      <c r="Q15" s="17">
        <f>5+5+5+5</f>
        <v>20</v>
      </c>
      <c r="R15" s="17">
        <f>5+5</f>
        <v>10</v>
      </c>
      <c r="S15" s="17">
        <f>5</f>
        <v>5</v>
      </c>
      <c r="T15" s="17">
        <f>5+20</f>
        <v>25</v>
      </c>
      <c r="U15" s="17">
        <f t="shared" si="7"/>
        <v>10</v>
      </c>
      <c r="V15" s="17" t="s">
        <v>46</v>
      </c>
      <c r="W15" s="17"/>
      <c r="X15" s="17"/>
      <c r="Y15" s="17"/>
      <c r="Z15" s="17"/>
      <c r="AA15" s="17"/>
      <c r="AB15" s="10">
        <f t="shared" si="2"/>
        <v>10</v>
      </c>
      <c r="AC15" s="18">
        <f t="shared" si="3"/>
        <v>2.25</v>
      </c>
      <c r="AD15" s="18">
        <f t="shared" si="4"/>
        <v>23</v>
      </c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9">
        <f t="shared" si="5"/>
        <v>25.25</v>
      </c>
      <c r="AP15" s="19"/>
      <c r="AQ15" s="19"/>
      <c r="AR15" s="19"/>
      <c r="AS15" s="20">
        <v>7703544582</v>
      </c>
      <c r="AT15" s="21"/>
    </row>
    <row r="16" spans="1:46" ht="17.149999999999999" customHeight="1" x14ac:dyDescent="0.35">
      <c r="A16" s="10">
        <f t="shared" si="6"/>
        <v>12</v>
      </c>
      <c r="B16" s="33" t="s">
        <v>116</v>
      </c>
      <c r="C16" s="34" t="s">
        <v>46</v>
      </c>
      <c r="D16" s="17" t="s">
        <v>46</v>
      </c>
      <c r="E16" s="34" t="s">
        <v>46</v>
      </c>
      <c r="F16" s="17">
        <f>25</f>
        <v>25</v>
      </c>
      <c r="G16" s="17">
        <v>10</v>
      </c>
      <c r="H16" s="17">
        <v>10</v>
      </c>
      <c r="I16" s="17" t="s">
        <v>46</v>
      </c>
      <c r="J16" s="17">
        <v>1</v>
      </c>
      <c r="K16" s="17">
        <f>5+5</f>
        <v>10</v>
      </c>
      <c r="L16" s="17">
        <f>20</f>
        <v>20</v>
      </c>
      <c r="M16" s="17" t="s">
        <v>46</v>
      </c>
      <c r="N16" s="17" t="s">
        <v>46</v>
      </c>
      <c r="O16" s="17" t="s">
        <v>46</v>
      </c>
      <c r="P16" s="17" t="s">
        <v>46</v>
      </c>
      <c r="Q16" s="17" t="s">
        <v>46</v>
      </c>
      <c r="R16" s="17" t="s">
        <v>46</v>
      </c>
      <c r="S16" s="17" t="s">
        <v>46</v>
      </c>
      <c r="T16" s="17">
        <f>5</f>
        <v>5</v>
      </c>
      <c r="U16" s="36">
        <f t="shared" si="7"/>
        <v>10</v>
      </c>
      <c r="V16" s="17" t="s">
        <v>46</v>
      </c>
      <c r="W16" s="17"/>
      <c r="X16" s="17"/>
      <c r="Y16" s="17"/>
      <c r="Z16" s="17"/>
      <c r="AA16" s="17"/>
      <c r="AB16" s="10">
        <f t="shared" si="2"/>
        <v>9</v>
      </c>
      <c r="AC16" s="18">
        <f t="shared" si="3"/>
        <v>2.5</v>
      </c>
      <c r="AD16" s="18">
        <f t="shared" si="4"/>
        <v>18.2</v>
      </c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9">
        <f t="shared" si="5"/>
        <v>20.7</v>
      </c>
      <c r="AP16" s="19"/>
      <c r="AQ16" s="19">
        <v>18</v>
      </c>
      <c r="AR16" s="19"/>
      <c r="AS16" s="20">
        <v>7703673690</v>
      </c>
      <c r="AT16" s="21"/>
    </row>
    <row r="17" spans="1:46" ht="15.5" x14ac:dyDescent="0.35">
      <c r="A17" s="10">
        <f t="shared" si="6"/>
        <v>13</v>
      </c>
      <c r="B17" s="33" t="s">
        <v>117</v>
      </c>
      <c r="C17" s="34" t="s">
        <v>46</v>
      </c>
      <c r="D17" s="17" t="s">
        <v>46</v>
      </c>
      <c r="E17" s="34" t="s">
        <v>46</v>
      </c>
      <c r="F17" s="17">
        <f>25</f>
        <v>25</v>
      </c>
      <c r="G17" s="17">
        <v>10</v>
      </c>
      <c r="H17" s="17">
        <v>10</v>
      </c>
      <c r="I17" s="17" t="s">
        <v>46</v>
      </c>
      <c r="J17" s="17" t="s">
        <v>46</v>
      </c>
      <c r="K17" s="17" t="s">
        <v>46</v>
      </c>
      <c r="L17" s="17" t="s">
        <v>46</v>
      </c>
      <c r="M17" s="17" t="s">
        <v>46</v>
      </c>
      <c r="N17" s="17" t="s">
        <v>46</v>
      </c>
      <c r="O17" s="17" t="s">
        <v>46</v>
      </c>
      <c r="P17" s="17" t="s">
        <v>46</v>
      </c>
      <c r="Q17" s="17" t="s">
        <v>46</v>
      </c>
      <c r="R17" s="17" t="s">
        <v>46</v>
      </c>
      <c r="S17" s="17" t="s">
        <v>46</v>
      </c>
      <c r="T17" s="17">
        <f>5+20</f>
        <v>25</v>
      </c>
      <c r="U17" s="17" t="s">
        <v>46</v>
      </c>
      <c r="V17" s="17" t="s">
        <v>46</v>
      </c>
      <c r="W17" s="17"/>
      <c r="X17" s="17"/>
      <c r="Y17" s="17"/>
      <c r="Z17" s="17"/>
      <c r="AA17" s="17"/>
      <c r="AB17" s="10">
        <f t="shared" si="2"/>
        <v>12</v>
      </c>
      <c r="AC17" s="18">
        <f t="shared" si="3"/>
        <v>1.75</v>
      </c>
      <c r="AD17" s="18">
        <f t="shared" si="4"/>
        <v>14</v>
      </c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9">
        <f t="shared" si="5"/>
        <v>15.75</v>
      </c>
      <c r="AP17" s="19"/>
      <c r="AQ17" s="19">
        <v>17</v>
      </c>
      <c r="AR17" s="19"/>
      <c r="AS17" s="20">
        <v>7703711642</v>
      </c>
      <c r="AT17" s="21"/>
    </row>
    <row r="18" spans="1:46" ht="15.5" x14ac:dyDescent="0.35">
      <c r="A18" s="10">
        <f t="shared" si="6"/>
        <v>14</v>
      </c>
      <c r="B18" s="33" t="s">
        <v>118</v>
      </c>
      <c r="C18" s="34"/>
      <c r="D18" s="17"/>
      <c r="E18" s="21">
        <v>1</v>
      </c>
      <c r="F18" s="21">
        <f>5+5+5+5+5</f>
        <v>25</v>
      </c>
      <c r="G18" s="17">
        <v>10</v>
      </c>
      <c r="H18" s="17">
        <v>10</v>
      </c>
      <c r="I18" s="17" t="s">
        <v>46</v>
      </c>
      <c r="J18" s="17">
        <v>1</v>
      </c>
      <c r="K18" s="17">
        <f>5+5</f>
        <v>10</v>
      </c>
      <c r="L18" s="17">
        <f>5+5+5+5</f>
        <v>20</v>
      </c>
      <c r="M18" s="17" t="s">
        <v>46</v>
      </c>
      <c r="N18" s="17">
        <f>5</f>
        <v>5</v>
      </c>
      <c r="O18" s="17">
        <f>10</f>
        <v>10</v>
      </c>
      <c r="P18" s="17" t="s">
        <v>51</v>
      </c>
      <c r="Q18" s="17" t="s">
        <v>46</v>
      </c>
      <c r="R18" s="17" t="s">
        <v>46</v>
      </c>
      <c r="S18" s="17" t="s">
        <v>46</v>
      </c>
      <c r="T18" s="17">
        <f>5+20</f>
        <v>25</v>
      </c>
      <c r="U18" s="17">
        <f>5+5</f>
        <v>10</v>
      </c>
      <c r="V18" s="17" t="s">
        <v>46</v>
      </c>
      <c r="W18" s="17"/>
      <c r="X18" s="17"/>
      <c r="Y18" s="17"/>
      <c r="Z18" s="17"/>
      <c r="AA18" s="17"/>
      <c r="AB18" s="10">
        <f t="shared" si="2"/>
        <v>3</v>
      </c>
      <c r="AC18" s="18">
        <f t="shared" si="3"/>
        <v>4</v>
      </c>
      <c r="AD18" s="18">
        <f t="shared" si="4"/>
        <v>25.4</v>
      </c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9">
        <f t="shared" si="5"/>
        <v>29.4</v>
      </c>
      <c r="AP18" s="19"/>
      <c r="AQ18" s="19">
        <v>18</v>
      </c>
      <c r="AR18" s="19"/>
      <c r="AS18" s="20">
        <v>7705017253</v>
      </c>
      <c r="AT18" s="21"/>
    </row>
    <row r="19" spans="1:46" ht="21.65" customHeight="1" x14ac:dyDescent="0.35">
      <c r="A19" s="10">
        <f t="shared" si="6"/>
        <v>15</v>
      </c>
      <c r="B19" s="37" t="s">
        <v>119</v>
      </c>
      <c r="C19" s="34"/>
      <c r="D19" s="17"/>
      <c r="E19" s="21">
        <v>1</v>
      </c>
      <c r="F19" s="21">
        <f>5+5+5+5+5</f>
        <v>25</v>
      </c>
      <c r="G19" s="17">
        <v>10</v>
      </c>
      <c r="H19" s="38">
        <v>10</v>
      </c>
      <c r="I19" s="17">
        <v>1</v>
      </c>
      <c r="J19" s="17">
        <v>1</v>
      </c>
      <c r="K19" s="17">
        <f>5+5</f>
        <v>10</v>
      </c>
      <c r="L19" s="17">
        <f>5+5+5+5</f>
        <v>20</v>
      </c>
      <c r="M19" s="17" t="s">
        <v>46</v>
      </c>
      <c r="N19" s="17">
        <f>5</f>
        <v>5</v>
      </c>
      <c r="O19" s="17">
        <f>10</f>
        <v>10</v>
      </c>
      <c r="P19" s="17" t="s">
        <v>46</v>
      </c>
      <c r="Q19" s="17">
        <f>5+5+5+5</f>
        <v>20</v>
      </c>
      <c r="R19" s="17">
        <f>5+5</f>
        <v>10</v>
      </c>
      <c r="S19" s="17">
        <f>5</f>
        <v>5</v>
      </c>
      <c r="T19" s="17">
        <f>5+20</f>
        <v>25</v>
      </c>
      <c r="U19" s="17">
        <f>5+5</f>
        <v>10</v>
      </c>
      <c r="V19" s="17">
        <f>5</f>
        <v>5</v>
      </c>
      <c r="W19" s="17"/>
      <c r="X19" s="17"/>
      <c r="Y19" s="17"/>
      <c r="Z19" s="17"/>
      <c r="AA19" s="17"/>
      <c r="AB19" s="10">
        <f t="shared" si="2"/>
        <v>2</v>
      </c>
      <c r="AC19" s="18">
        <f t="shared" si="3"/>
        <v>4.25</v>
      </c>
      <c r="AD19" s="18">
        <f t="shared" si="4"/>
        <v>33.6</v>
      </c>
      <c r="AE19" s="10">
        <v>5</v>
      </c>
      <c r="AF19" s="10">
        <v>4</v>
      </c>
      <c r="AG19" s="10">
        <v>4</v>
      </c>
      <c r="AH19" s="10">
        <v>4</v>
      </c>
      <c r="AI19" s="10">
        <v>3</v>
      </c>
      <c r="AJ19" s="10">
        <v>3</v>
      </c>
      <c r="AK19" s="10"/>
      <c r="AL19" s="10">
        <v>2</v>
      </c>
      <c r="AM19" s="10"/>
      <c r="AN19" s="10"/>
      <c r="AO19" s="19">
        <f t="shared" si="5"/>
        <v>62.85</v>
      </c>
      <c r="AP19" s="19"/>
      <c r="AQ19" s="19">
        <v>16</v>
      </c>
      <c r="AR19" s="19"/>
      <c r="AS19" s="20">
        <v>7705307770</v>
      </c>
      <c r="AT19" s="21"/>
    </row>
    <row r="20" spans="1:46" ht="15.5" x14ac:dyDescent="0.35">
      <c r="A20" s="10">
        <f t="shared" si="6"/>
        <v>16</v>
      </c>
      <c r="B20" s="33" t="s">
        <v>120</v>
      </c>
      <c r="C20" s="34" t="s">
        <v>46</v>
      </c>
      <c r="D20" s="17" t="s">
        <v>46</v>
      </c>
      <c r="E20" s="34" t="s">
        <v>46</v>
      </c>
      <c r="F20" s="17">
        <f>25</f>
        <v>25</v>
      </c>
      <c r="G20" s="17">
        <f>10</f>
        <v>10</v>
      </c>
      <c r="H20" s="17" t="s">
        <v>46</v>
      </c>
      <c r="I20" s="17" t="s">
        <v>46</v>
      </c>
      <c r="J20" s="17" t="s">
        <v>46</v>
      </c>
      <c r="K20" s="17">
        <f>5+5</f>
        <v>10</v>
      </c>
      <c r="L20" s="17" t="s">
        <v>46</v>
      </c>
      <c r="M20" s="17" t="s">
        <v>46</v>
      </c>
      <c r="N20" s="17" t="s">
        <v>46</v>
      </c>
      <c r="O20" s="17" t="s">
        <v>46</v>
      </c>
      <c r="P20" s="17" t="s">
        <v>46</v>
      </c>
      <c r="Q20" s="17" t="s">
        <v>46</v>
      </c>
      <c r="R20" s="17" t="s">
        <v>46</v>
      </c>
      <c r="S20" s="17" t="s">
        <v>46</v>
      </c>
      <c r="T20" s="17">
        <f>5</f>
        <v>5</v>
      </c>
      <c r="U20" s="17">
        <f>5+5</f>
        <v>10</v>
      </c>
      <c r="V20" s="17" t="s">
        <v>46</v>
      </c>
      <c r="W20" s="17"/>
      <c r="X20" s="17"/>
      <c r="Y20" s="17"/>
      <c r="Z20" s="17"/>
      <c r="AA20" s="17"/>
      <c r="AB20" s="10">
        <f t="shared" si="2"/>
        <v>12</v>
      </c>
      <c r="AC20" s="18">
        <f t="shared" si="3"/>
        <v>1.75</v>
      </c>
      <c r="AD20" s="18">
        <f t="shared" si="4"/>
        <v>12</v>
      </c>
      <c r="AE20" s="10"/>
      <c r="AF20" s="10"/>
      <c r="AG20" s="10"/>
      <c r="AH20" s="10"/>
      <c r="AI20" s="10"/>
      <c r="AJ20" s="10"/>
      <c r="AK20" s="10">
        <v>0</v>
      </c>
      <c r="AL20" s="10">
        <v>0</v>
      </c>
      <c r="AM20" s="10"/>
      <c r="AN20" s="10"/>
      <c r="AO20" s="19">
        <f t="shared" si="5"/>
        <v>13.75</v>
      </c>
      <c r="AP20" s="19"/>
      <c r="AQ20" s="19"/>
      <c r="AR20" s="19"/>
      <c r="AS20" s="20">
        <v>7705658056</v>
      </c>
      <c r="AT20" s="21"/>
    </row>
  </sheetData>
  <mergeCells count="42"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P1:AP3"/>
    <mergeCell ref="AR1:AR3"/>
    <mergeCell ref="AK1:AK2"/>
    <mergeCell ref="AL1:AL2"/>
    <mergeCell ref="AM1:AM2"/>
    <mergeCell ref="AN1:AN2"/>
    <mergeCell ref="AO1:AO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5"/>
  <sheetViews>
    <sheetView zoomScaleNormal="100" workbookViewId="0">
      <selection activeCell="B29" sqref="B29"/>
    </sheetView>
  </sheetViews>
  <sheetFormatPr defaultColWidth="8.54296875" defaultRowHeight="14.5" x14ac:dyDescent="0.35"/>
  <cols>
    <col min="1" max="1" width="4.81640625" customWidth="1"/>
    <col min="2" max="2" width="37.453125" customWidth="1"/>
    <col min="3" max="3" width="3.1796875" customWidth="1"/>
    <col min="4" max="4" width="4.54296875" customWidth="1"/>
    <col min="5" max="5" width="3.453125" customWidth="1"/>
    <col min="6" max="6" width="3.54296875" customWidth="1"/>
    <col min="7" max="7" width="4.7265625" customWidth="1"/>
    <col min="8" max="8" width="3.81640625" customWidth="1"/>
    <col min="9" max="9" width="3.7265625" customWidth="1"/>
    <col min="10" max="10" width="4.453125" customWidth="1"/>
    <col min="11" max="11" width="3.81640625" customWidth="1"/>
    <col min="12" max="13" width="3.453125" customWidth="1"/>
    <col min="14" max="14" width="3" customWidth="1"/>
    <col min="15" max="15" width="2.7265625" customWidth="1"/>
    <col min="16" max="16" width="3.1796875" customWidth="1"/>
    <col min="17" max="21" width="3.453125" customWidth="1"/>
    <col min="22" max="22" width="2.81640625" customWidth="1"/>
    <col min="23" max="27" width="3.453125" customWidth="1"/>
    <col min="28" max="28" width="3.54296875" customWidth="1"/>
    <col min="29" max="29" width="5.1796875" customWidth="1"/>
    <col min="30" max="30" width="5.54296875" customWidth="1"/>
    <col min="31" max="31" width="3.453125" customWidth="1"/>
    <col min="32" max="32" width="2.81640625" customWidth="1"/>
    <col min="33" max="33" width="3.81640625" customWidth="1"/>
    <col min="34" max="34" width="3.26953125" customWidth="1"/>
    <col min="35" max="35" width="4" customWidth="1"/>
    <col min="36" max="39" width="4.1796875" customWidth="1"/>
    <col min="40" max="40" width="5" customWidth="1"/>
    <col min="41" max="41" width="5.81640625" customWidth="1"/>
    <col min="42" max="42" width="9.81640625" customWidth="1"/>
    <col min="43" max="43" width="13.453125" customWidth="1"/>
  </cols>
  <sheetData>
    <row r="1" spans="1:44" ht="92.5" customHeight="1" x14ac:dyDescent="0.35">
      <c r="A1" s="1" t="s">
        <v>0</v>
      </c>
      <c r="B1" s="73" t="s">
        <v>1</v>
      </c>
      <c r="C1" s="72" t="s">
        <v>2</v>
      </c>
      <c r="D1" s="72" t="s">
        <v>3</v>
      </c>
      <c r="E1" s="72" t="s">
        <v>4</v>
      </c>
      <c r="F1" s="72" t="s">
        <v>5</v>
      </c>
      <c r="G1" s="72" t="s">
        <v>6</v>
      </c>
      <c r="H1" s="72" t="s">
        <v>7</v>
      </c>
      <c r="I1" s="72" t="s">
        <v>8</v>
      </c>
      <c r="J1" s="72" t="s">
        <v>9</v>
      </c>
      <c r="K1" s="72" t="s">
        <v>10</v>
      </c>
      <c r="L1" s="72" t="s">
        <v>11</v>
      </c>
      <c r="M1" s="72" t="s">
        <v>12</v>
      </c>
      <c r="N1" s="72" t="s">
        <v>13</v>
      </c>
      <c r="O1" s="72" t="s">
        <v>14</v>
      </c>
      <c r="P1" s="72" t="s">
        <v>15</v>
      </c>
      <c r="Q1" s="72" t="s">
        <v>16</v>
      </c>
      <c r="R1" s="72" t="s">
        <v>17</v>
      </c>
      <c r="S1" s="72" t="s">
        <v>18</v>
      </c>
      <c r="T1" s="72" t="s">
        <v>19</v>
      </c>
      <c r="U1" s="72" t="s">
        <v>121</v>
      </c>
      <c r="V1" s="72" t="s">
        <v>21</v>
      </c>
      <c r="W1" s="72" t="s">
        <v>22</v>
      </c>
      <c r="X1" s="72" t="s">
        <v>23</v>
      </c>
      <c r="Y1" s="72" t="s">
        <v>24</v>
      </c>
      <c r="Z1" s="72" t="s">
        <v>25</v>
      </c>
      <c r="AA1" s="72" t="s">
        <v>26</v>
      </c>
      <c r="AB1" s="70" t="s">
        <v>27</v>
      </c>
      <c r="AC1" s="70" t="s">
        <v>28</v>
      </c>
      <c r="AD1" s="70" t="s">
        <v>29</v>
      </c>
      <c r="AE1" s="70" t="s">
        <v>30</v>
      </c>
      <c r="AF1" s="70" t="s">
        <v>31</v>
      </c>
      <c r="AG1" s="70" t="s">
        <v>32</v>
      </c>
      <c r="AH1" s="70" t="s">
        <v>33</v>
      </c>
      <c r="AI1" s="70" t="s">
        <v>34</v>
      </c>
      <c r="AJ1" s="70" t="s">
        <v>95</v>
      </c>
      <c r="AK1" s="70" t="s">
        <v>96</v>
      </c>
      <c r="AL1" s="70" t="s">
        <v>97</v>
      </c>
      <c r="AM1" s="70" t="s">
        <v>98</v>
      </c>
      <c r="AN1" s="70" t="s">
        <v>99</v>
      </c>
      <c r="AO1" s="71" t="s">
        <v>39</v>
      </c>
      <c r="AP1" s="69"/>
      <c r="AQ1" s="3" t="s">
        <v>40</v>
      </c>
      <c r="AR1" s="4"/>
    </row>
    <row r="2" spans="1:44" x14ac:dyDescent="0.35">
      <c r="A2" s="1" t="s">
        <v>41</v>
      </c>
      <c r="B2" s="73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1"/>
      <c r="AP2" s="69"/>
      <c r="AQ2" s="4"/>
      <c r="AR2" s="4"/>
    </row>
    <row r="3" spans="1:44" ht="15" customHeight="1" x14ac:dyDescent="0.35">
      <c r="A3" s="5"/>
      <c r="B3" s="5"/>
      <c r="C3" s="6" t="s">
        <v>42</v>
      </c>
      <c r="D3" s="6" t="s">
        <v>42</v>
      </c>
      <c r="E3" s="6" t="s">
        <v>42</v>
      </c>
      <c r="F3" s="6" t="s">
        <v>43</v>
      </c>
      <c r="G3" s="6" t="s">
        <v>43</v>
      </c>
      <c r="H3" s="6" t="s">
        <v>43</v>
      </c>
      <c r="I3" s="7" t="s">
        <v>42</v>
      </c>
      <c r="J3" s="7" t="s">
        <v>42</v>
      </c>
      <c r="K3" s="6" t="s">
        <v>43</v>
      </c>
      <c r="L3" s="6" t="s">
        <v>43</v>
      </c>
      <c r="M3" s="7" t="s">
        <v>42</v>
      </c>
      <c r="N3" s="6" t="s">
        <v>43</v>
      </c>
      <c r="O3" s="6" t="s">
        <v>43</v>
      </c>
      <c r="P3" s="7" t="s">
        <v>42</v>
      </c>
      <c r="Q3" s="6" t="s">
        <v>43</v>
      </c>
      <c r="R3" s="6" t="s">
        <v>43</v>
      </c>
      <c r="S3" s="7" t="s">
        <v>42</v>
      </c>
      <c r="T3" s="6" t="s">
        <v>43</v>
      </c>
      <c r="U3" s="6" t="s">
        <v>43</v>
      </c>
      <c r="V3" s="7" t="s">
        <v>42</v>
      </c>
      <c r="W3" s="6" t="s">
        <v>43</v>
      </c>
      <c r="X3" s="6" t="s">
        <v>43</v>
      </c>
      <c r="Y3" s="7" t="s">
        <v>42</v>
      </c>
      <c r="Z3" s="6" t="s">
        <v>43</v>
      </c>
      <c r="AA3" s="6" t="s">
        <v>43</v>
      </c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2"/>
      <c r="AP3" s="69"/>
      <c r="AQ3" s="4"/>
      <c r="AR3" s="4"/>
    </row>
    <row r="4" spans="1:44" ht="15" x14ac:dyDescent="0.35">
      <c r="A4" s="8"/>
      <c r="B4" s="39"/>
      <c r="C4" s="40">
        <v>1</v>
      </c>
      <c r="D4" s="41">
        <f t="shared" ref="D4:AA4" si="0">C4+1</f>
        <v>2</v>
      </c>
      <c r="E4" s="41">
        <f t="shared" si="0"/>
        <v>3</v>
      </c>
      <c r="F4" s="41">
        <f t="shared" si="0"/>
        <v>4</v>
      </c>
      <c r="G4" s="41">
        <f t="shared" si="0"/>
        <v>5</v>
      </c>
      <c r="H4" s="41">
        <f t="shared" si="0"/>
        <v>6</v>
      </c>
      <c r="I4" s="41">
        <f t="shared" si="0"/>
        <v>7</v>
      </c>
      <c r="J4" s="41">
        <f t="shared" si="0"/>
        <v>8</v>
      </c>
      <c r="K4" s="41">
        <f t="shared" si="0"/>
        <v>9</v>
      </c>
      <c r="L4" s="41">
        <f t="shared" si="0"/>
        <v>10</v>
      </c>
      <c r="M4" s="41">
        <f t="shared" si="0"/>
        <v>11</v>
      </c>
      <c r="N4" s="41">
        <f t="shared" si="0"/>
        <v>12</v>
      </c>
      <c r="O4" s="41">
        <f t="shared" si="0"/>
        <v>13</v>
      </c>
      <c r="P4" s="41">
        <f t="shared" si="0"/>
        <v>14</v>
      </c>
      <c r="Q4" s="41">
        <f t="shared" si="0"/>
        <v>15</v>
      </c>
      <c r="R4" s="41">
        <f t="shared" si="0"/>
        <v>16</v>
      </c>
      <c r="S4" s="41">
        <f t="shared" si="0"/>
        <v>17</v>
      </c>
      <c r="T4" s="41">
        <f t="shared" si="0"/>
        <v>18</v>
      </c>
      <c r="U4" s="41">
        <f t="shared" si="0"/>
        <v>19</v>
      </c>
      <c r="V4" s="41">
        <f t="shared" si="0"/>
        <v>20</v>
      </c>
      <c r="W4" s="41">
        <f t="shared" si="0"/>
        <v>21</v>
      </c>
      <c r="X4" s="41">
        <f t="shared" si="0"/>
        <v>22</v>
      </c>
      <c r="Y4" s="41">
        <f t="shared" si="0"/>
        <v>23</v>
      </c>
      <c r="Z4" s="41">
        <f t="shared" si="0"/>
        <v>24</v>
      </c>
      <c r="AA4" s="41">
        <f t="shared" si="0"/>
        <v>25</v>
      </c>
      <c r="AB4" s="42"/>
      <c r="AC4" s="42">
        <v>20</v>
      </c>
      <c r="AD4" s="42">
        <v>1</v>
      </c>
      <c r="AE4" s="42" t="s">
        <v>44</v>
      </c>
      <c r="AF4" s="42" t="s">
        <v>44</v>
      </c>
      <c r="AG4" s="42" t="s">
        <v>44</v>
      </c>
      <c r="AH4" s="42" t="s">
        <v>44</v>
      </c>
      <c r="AI4" s="42" t="s">
        <v>44</v>
      </c>
      <c r="AJ4" s="42" t="s">
        <v>44</v>
      </c>
      <c r="AK4" s="42"/>
      <c r="AL4" s="42"/>
      <c r="AM4" s="42"/>
      <c r="AN4" s="42" t="s">
        <v>44</v>
      </c>
      <c r="AO4" s="42"/>
      <c r="AP4" s="43"/>
      <c r="AQ4" s="4"/>
      <c r="AR4" s="4"/>
    </row>
    <row r="5" spans="1:44" ht="23.15" customHeight="1" x14ac:dyDescent="0.35">
      <c r="A5" s="44">
        <v>1</v>
      </c>
      <c r="B5" s="33" t="s">
        <v>122</v>
      </c>
      <c r="C5" s="45" t="s">
        <v>46</v>
      </c>
      <c r="D5" s="45" t="s">
        <v>46</v>
      </c>
      <c r="E5" s="53">
        <v>1</v>
      </c>
      <c r="F5" s="68"/>
      <c r="G5" s="68"/>
      <c r="H5" s="46"/>
      <c r="I5" s="53" t="s">
        <v>46</v>
      </c>
      <c r="J5" s="46" t="s">
        <v>46</v>
      </c>
      <c r="K5" s="46"/>
      <c r="L5" s="46"/>
      <c r="M5" s="46">
        <v>5</v>
      </c>
      <c r="N5" s="46"/>
      <c r="O5" s="46"/>
      <c r="P5" s="46" t="s">
        <v>46</v>
      </c>
      <c r="Q5" s="47"/>
      <c r="R5" s="47"/>
      <c r="S5" s="47" t="s">
        <v>46</v>
      </c>
      <c r="T5" s="47"/>
      <c r="U5" s="47"/>
      <c r="V5" s="47" t="s">
        <v>46</v>
      </c>
      <c r="W5" s="47"/>
      <c r="X5" s="47"/>
      <c r="Y5" s="47"/>
      <c r="Z5" s="47"/>
      <c r="AA5" s="47"/>
      <c r="AB5" s="10">
        <f t="shared" ref="AB5:AB25" si="1">COUNTIF(C5:Q5,"Н")</f>
        <v>5</v>
      </c>
      <c r="AC5" s="18">
        <f t="shared" ref="AC5:AC25" si="2">0.25*(AC$4-AB5)</f>
        <v>3.75</v>
      </c>
      <c r="AD5" s="18">
        <f t="shared" ref="AD5:AD25" si="3">$AD$4*(SUM(C5:AA5)/5)</f>
        <v>1.2</v>
      </c>
      <c r="AE5" s="10"/>
      <c r="AF5" s="10"/>
      <c r="AG5" s="10"/>
      <c r="AH5" s="10"/>
      <c r="AI5" s="10"/>
      <c r="AJ5" s="10"/>
      <c r="AK5" s="10"/>
      <c r="AL5" s="10"/>
      <c r="AM5" s="10"/>
      <c r="AN5" s="19"/>
      <c r="AO5" s="19">
        <f t="shared" ref="AO5:AO25" si="4">SUM(AC5:AN5)</f>
        <v>4.95</v>
      </c>
      <c r="AP5" s="19"/>
      <c r="AQ5" s="48"/>
      <c r="AR5" s="49"/>
    </row>
    <row r="6" spans="1:44" ht="15.5" x14ac:dyDescent="0.35">
      <c r="A6" s="44">
        <f t="shared" ref="A6:A25" si="5">A5+1</f>
        <v>2</v>
      </c>
      <c r="B6" s="33" t="s">
        <v>123</v>
      </c>
      <c r="C6" s="45"/>
      <c r="D6" s="45"/>
      <c r="E6" s="46" t="s">
        <v>46</v>
      </c>
      <c r="F6" s="68"/>
      <c r="G6" s="68"/>
      <c r="H6" s="46"/>
      <c r="I6" s="46">
        <v>1</v>
      </c>
      <c r="J6" s="46" t="s">
        <v>46</v>
      </c>
      <c r="K6" s="46"/>
      <c r="L6" s="46"/>
      <c r="M6" s="46" t="s">
        <v>46</v>
      </c>
      <c r="N6" s="46"/>
      <c r="O6" s="46"/>
      <c r="P6" s="46">
        <v>5</v>
      </c>
      <c r="Q6" s="47"/>
      <c r="R6" s="47"/>
      <c r="S6" s="47" t="s">
        <v>46</v>
      </c>
      <c r="T6" s="47"/>
      <c r="U6" s="47"/>
      <c r="V6" s="47" t="s">
        <v>46</v>
      </c>
      <c r="W6" s="47"/>
      <c r="X6" s="47"/>
      <c r="Y6" s="47"/>
      <c r="Z6" s="47"/>
      <c r="AA6" s="47"/>
      <c r="AB6" s="10">
        <f t="shared" si="1"/>
        <v>3</v>
      </c>
      <c r="AC6" s="18">
        <f t="shared" si="2"/>
        <v>4.25</v>
      </c>
      <c r="AD6" s="18">
        <f t="shared" si="3"/>
        <v>1.2</v>
      </c>
      <c r="AE6" s="10"/>
      <c r="AF6" s="10"/>
      <c r="AG6" s="10"/>
      <c r="AH6" s="10"/>
      <c r="AI6" s="10"/>
      <c r="AJ6" s="10"/>
      <c r="AK6" s="10"/>
      <c r="AL6" s="10"/>
      <c r="AM6" s="10"/>
      <c r="AN6" s="19"/>
      <c r="AO6" s="19">
        <f t="shared" si="4"/>
        <v>5.45</v>
      </c>
      <c r="AP6" s="19"/>
      <c r="AQ6" s="48"/>
      <c r="AR6" s="49"/>
    </row>
    <row r="7" spans="1:44" ht="19" customHeight="1" x14ac:dyDescent="0.35">
      <c r="A7" s="44">
        <f t="shared" si="5"/>
        <v>3</v>
      </c>
      <c r="B7" s="33" t="s">
        <v>124</v>
      </c>
      <c r="C7" s="45"/>
      <c r="D7" s="45"/>
      <c r="E7" s="53">
        <v>1</v>
      </c>
      <c r="F7" s="68"/>
      <c r="G7" s="68"/>
      <c r="H7" s="46"/>
      <c r="I7" s="53">
        <v>1</v>
      </c>
      <c r="J7" s="46">
        <v>1</v>
      </c>
      <c r="K7" s="46"/>
      <c r="L7" s="46"/>
      <c r="M7" s="46">
        <v>5</v>
      </c>
      <c r="N7" s="46"/>
      <c r="O7" s="46"/>
      <c r="P7" s="46">
        <v>5</v>
      </c>
      <c r="Q7" s="47"/>
      <c r="R7" s="47"/>
      <c r="S7" s="47">
        <v>5</v>
      </c>
      <c r="T7" s="47"/>
      <c r="U7" s="47"/>
      <c r="V7" s="47">
        <f>5</f>
        <v>5</v>
      </c>
      <c r="W7" s="47"/>
      <c r="X7" s="47"/>
      <c r="Y7" s="47"/>
      <c r="Z7" s="47"/>
      <c r="AA7" s="47"/>
      <c r="AB7" s="10">
        <f t="shared" si="1"/>
        <v>0</v>
      </c>
      <c r="AC7" s="18">
        <f t="shared" si="2"/>
        <v>5</v>
      </c>
      <c r="AD7" s="18">
        <f t="shared" si="3"/>
        <v>4.5999999999999996</v>
      </c>
      <c r="AE7" s="10"/>
      <c r="AF7" s="10"/>
      <c r="AG7" s="10"/>
      <c r="AH7" s="10"/>
      <c r="AI7" s="10"/>
      <c r="AJ7" s="10"/>
      <c r="AK7" s="10"/>
      <c r="AL7" s="10"/>
      <c r="AM7" s="10"/>
      <c r="AN7" s="19"/>
      <c r="AO7" s="19">
        <f t="shared" si="4"/>
        <v>9.6</v>
      </c>
      <c r="AP7" s="19"/>
      <c r="AQ7" s="48"/>
      <c r="AR7" s="49"/>
    </row>
    <row r="8" spans="1:44" ht="15.5" x14ac:dyDescent="0.35">
      <c r="A8" s="44">
        <f t="shared" si="5"/>
        <v>4</v>
      </c>
      <c r="B8" s="33" t="s">
        <v>125</v>
      </c>
      <c r="C8" s="45"/>
      <c r="D8" s="45"/>
      <c r="E8" s="53">
        <v>1</v>
      </c>
      <c r="F8" s="68"/>
      <c r="G8" s="68"/>
      <c r="H8" s="46"/>
      <c r="I8" s="53">
        <v>1</v>
      </c>
      <c r="J8" s="46">
        <v>1</v>
      </c>
      <c r="K8" s="46"/>
      <c r="L8" s="46"/>
      <c r="M8" s="46" t="s">
        <v>46</v>
      </c>
      <c r="N8" s="46"/>
      <c r="O8" s="46"/>
      <c r="P8" s="46">
        <v>5</v>
      </c>
      <c r="Q8" s="47"/>
      <c r="R8" s="47"/>
      <c r="S8" s="47">
        <v>5</v>
      </c>
      <c r="T8" s="47"/>
      <c r="U8" s="47"/>
      <c r="V8" s="47">
        <f>5</f>
        <v>5</v>
      </c>
      <c r="W8" s="47"/>
      <c r="X8" s="47"/>
      <c r="Y8" s="47"/>
      <c r="Z8" s="47"/>
      <c r="AA8" s="47"/>
      <c r="AB8" s="10">
        <f t="shared" si="1"/>
        <v>1</v>
      </c>
      <c r="AC8" s="18">
        <f t="shared" si="2"/>
        <v>4.75</v>
      </c>
      <c r="AD8" s="18">
        <f t="shared" si="3"/>
        <v>3.6</v>
      </c>
      <c r="AE8" s="10"/>
      <c r="AF8" s="10"/>
      <c r="AG8" s="10"/>
      <c r="AH8" s="10"/>
      <c r="AI8" s="10"/>
      <c r="AJ8" s="10"/>
      <c r="AK8" s="10"/>
      <c r="AL8" s="10"/>
      <c r="AM8" s="10"/>
      <c r="AN8" s="19"/>
      <c r="AO8" s="19">
        <f t="shared" si="4"/>
        <v>8.35</v>
      </c>
      <c r="AP8" s="19"/>
      <c r="AQ8" s="48"/>
      <c r="AR8" s="49"/>
    </row>
    <row r="9" spans="1:44" ht="15.5" x14ac:dyDescent="0.35">
      <c r="A9" s="44">
        <f t="shared" si="5"/>
        <v>5</v>
      </c>
      <c r="B9" s="33" t="s">
        <v>126</v>
      </c>
      <c r="C9" s="45" t="s">
        <v>46</v>
      </c>
      <c r="D9" s="45" t="s">
        <v>46</v>
      </c>
      <c r="E9" s="50" t="s">
        <v>46</v>
      </c>
      <c r="F9" s="68"/>
      <c r="G9" s="68"/>
      <c r="H9" s="46"/>
      <c r="I9" s="46" t="s">
        <v>46</v>
      </c>
      <c r="J9" s="46" t="s">
        <v>46</v>
      </c>
      <c r="K9" s="46"/>
      <c r="L9" s="46"/>
      <c r="M9" s="46" t="s">
        <v>46</v>
      </c>
      <c r="N9" s="46"/>
      <c r="O9" s="46"/>
      <c r="P9" s="46" t="s">
        <v>46</v>
      </c>
      <c r="Q9" s="47"/>
      <c r="R9" s="47"/>
      <c r="S9" s="47" t="s">
        <v>46</v>
      </c>
      <c r="T9" s="47"/>
      <c r="U9" s="47"/>
      <c r="V9" s="47" t="s">
        <v>46</v>
      </c>
      <c r="W9" s="47"/>
      <c r="X9" s="47"/>
      <c r="Y9" s="47"/>
      <c r="Z9" s="47"/>
      <c r="AA9" s="47"/>
      <c r="AB9" s="10">
        <f t="shared" si="1"/>
        <v>7</v>
      </c>
      <c r="AC9" s="18">
        <f t="shared" si="2"/>
        <v>3.25</v>
      </c>
      <c r="AD9" s="18">
        <f t="shared" si="3"/>
        <v>0</v>
      </c>
      <c r="AE9" s="10"/>
      <c r="AF9" s="10"/>
      <c r="AG9" s="10"/>
      <c r="AH9" s="10"/>
      <c r="AI9" s="10"/>
      <c r="AJ9" s="10"/>
      <c r="AK9" s="10"/>
      <c r="AL9" s="10"/>
      <c r="AM9" s="10"/>
      <c r="AN9" s="19"/>
      <c r="AO9" s="19">
        <f t="shared" si="4"/>
        <v>3.25</v>
      </c>
      <c r="AP9" s="19"/>
      <c r="AQ9" s="48"/>
      <c r="AR9" s="49"/>
    </row>
    <row r="10" spans="1:44" ht="15.5" x14ac:dyDescent="0.35">
      <c r="A10" s="44">
        <f t="shared" si="5"/>
        <v>6</v>
      </c>
      <c r="B10" s="33" t="s">
        <v>127</v>
      </c>
      <c r="C10" s="45"/>
      <c r="D10" s="45"/>
      <c r="E10" s="53">
        <v>1</v>
      </c>
      <c r="F10" s="68"/>
      <c r="G10" s="68"/>
      <c r="H10" s="46"/>
      <c r="I10" s="53" t="s">
        <v>46</v>
      </c>
      <c r="J10" s="46" t="s">
        <v>114</v>
      </c>
      <c r="K10" s="46"/>
      <c r="L10" s="46"/>
      <c r="M10" s="46">
        <v>5</v>
      </c>
      <c r="N10" s="46"/>
      <c r="O10" s="46"/>
      <c r="P10" s="46">
        <v>5</v>
      </c>
      <c r="Q10" s="47"/>
      <c r="R10" s="47"/>
      <c r="S10" s="47">
        <v>5</v>
      </c>
      <c r="T10" s="47"/>
      <c r="U10" s="47"/>
      <c r="V10" s="47">
        <f>5</f>
        <v>5</v>
      </c>
      <c r="W10" s="47"/>
      <c r="X10" s="47"/>
      <c r="Y10" s="47"/>
      <c r="Z10" s="47"/>
      <c r="AA10" s="47"/>
      <c r="AB10" s="10">
        <f t="shared" si="1"/>
        <v>1</v>
      </c>
      <c r="AC10" s="18">
        <f t="shared" si="2"/>
        <v>4.75</v>
      </c>
      <c r="AD10" s="18">
        <f t="shared" si="3"/>
        <v>4.2</v>
      </c>
      <c r="AE10" s="10"/>
      <c r="AF10" s="10"/>
      <c r="AG10" s="10"/>
      <c r="AH10" s="10"/>
      <c r="AI10" s="10"/>
      <c r="AJ10" s="10"/>
      <c r="AK10" s="10"/>
      <c r="AL10" s="10"/>
      <c r="AM10" s="10"/>
      <c r="AN10" s="19"/>
      <c r="AO10" s="19">
        <f t="shared" si="4"/>
        <v>8.9499999999999993</v>
      </c>
      <c r="AP10" s="19"/>
      <c r="AQ10" s="48"/>
      <c r="AR10" s="49"/>
    </row>
    <row r="11" spans="1:44" ht="15.5" x14ac:dyDescent="0.35">
      <c r="A11" s="44">
        <f t="shared" si="5"/>
        <v>7</v>
      </c>
      <c r="B11" s="37" t="s">
        <v>128</v>
      </c>
      <c r="C11" s="45" t="s">
        <v>66</v>
      </c>
      <c r="D11" s="46" t="s">
        <v>66</v>
      </c>
      <c r="E11" s="53" t="s">
        <v>66</v>
      </c>
      <c r="F11" s="68"/>
      <c r="G11" s="68"/>
      <c r="H11" s="46" t="s">
        <v>66</v>
      </c>
      <c r="I11" s="53" t="s">
        <v>66</v>
      </c>
      <c r="J11" s="46" t="s">
        <v>114</v>
      </c>
      <c r="K11" s="46"/>
      <c r="L11" s="46"/>
      <c r="M11" s="46">
        <v>5</v>
      </c>
      <c r="N11" s="46"/>
      <c r="O11" s="46"/>
      <c r="P11" s="46">
        <v>5</v>
      </c>
      <c r="Q11" s="47"/>
      <c r="R11" s="47"/>
      <c r="S11" s="47" t="s">
        <v>46</v>
      </c>
      <c r="T11" s="47"/>
      <c r="U11" s="47"/>
      <c r="V11" s="47">
        <f>5</f>
        <v>5</v>
      </c>
      <c r="W11" s="47"/>
      <c r="X11" s="47"/>
      <c r="Y11" s="47"/>
      <c r="Z11" s="47"/>
      <c r="AA11" s="47"/>
      <c r="AB11" s="10">
        <f t="shared" si="1"/>
        <v>0</v>
      </c>
      <c r="AC11" s="18">
        <f t="shared" si="2"/>
        <v>5</v>
      </c>
      <c r="AD11" s="18">
        <f t="shared" si="3"/>
        <v>3</v>
      </c>
      <c r="AE11" s="10"/>
      <c r="AF11" s="10"/>
      <c r="AG11" s="10"/>
      <c r="AH11" s="10"/>
      <c r="AI11" s="10"/>
      <c r="AJ11" s="10"/>
      <c r="AK11" s="10"/>
      <c r="AL11" s="10"/>
      <c r="AM11" s="10"/>
      <c r="AN11" s="19"/>
      <c r="AO11" s="19">
        <f t="shared" si="4"/>
        <v>8</v>
      </c>
      <c r="AP11" s="19"/>
      <c r="AQ11" s="48"/>
      <c r="AR11" s="49"/>
    </row>
    <row r="12" spans="1:44" ht="16.5" customHeight="1" x14ac:dyDescent="0.35">
      <c r="A12" s="44">
        <f t="shared" si="5"/>
        <v>8</v>
      </c>
      <c r="B12" s="33" t="s">
        <v>129</v>
      </c>
      <c r="C12" s="45" t="s">
        <v>46</v>
      </c>
      <c r="D12" s="45" t="s">
        <v>46</v>
      </c>
      <c r="E12" s="53" t="s">
        <v>46</v>
      </c>
      <c r="F12" s="68"/>
      <c r="G12" s="68"/>
      <c r="H12" s="46"/>
      <c r="I12" s="53" t="s">
        <v>46</v>
      </c>
      <c r="J12" s="46">
        <v>1</v>
      </c>
      <c r="K12" s="46"/>
      <c r="L12" s="46"/>
      <c r="M12" s="46" t="s">
        <v>46</v>
      </c>
      <c r="N12" s="46"/>
      <c r="O12" s="46"/>
      <c r="P12" s="46">
        <v>5</v>
      </c>
      <c r="Q12" s="47"/>
      <c r="R12" s="47"/>
      <c r="S12" s="47">
        <v>5</v>
      </c>
      <c r="T12" s="47"/>
      <c r="U12" s="47"/>
      <c r="V12" s="47">
        <f>5</f>
        <v>5</v>
      </c>
      <c r="W12" s="47"/>
      <c r="X12" s="47"/>
      <c r="Y12" s="47"/>
      <c r="Z12" s="47"/>
      <c r="AA12" s="47"/>
      <c r="AB12" s="10">
        <f t="shared" si="1"/>
        <v>5</v>
      </c>
      <c r="AC12" s="18">
        <f t="shared" si="2"/>
        <v>3.75</v>
      </c>
      <c r="AD12" s="18">
        <f t="shared" si="3"/>
        <v>3.2</v>
      </c>
      <c r="AE12" s="10"/>
      <c r="AF12" s="10"/>
      <c r="AG12" s="10"/>
      <c r="AH12" s="10"/>
      <c r="AI12" s="10"/>
      <c r="AJ12" s="10"/>
      <c r="AK12" s="10"/>
      <c r="AL12" s="10"/>
      <c r="AM12" s="10"/>
      <c r="AN12" s="19"/>
      <c r="AO12" s="19">
        <f t="shared" si="4"/>
        <v>6.95</v>
      </c>
      <c r="AP12" s="19"/>
      <c r="AQ12" s="51"/>
      <c r="AR12" s="49"/>
    </row>
    <row r="13" spans="1:44" ht="15.5" x14ac:dyDescent="0.35">
      <c r="A13" s="44">
        <f t="shared" si="5"/>
        <v>9</v>
      </c>
      <c r="B13" s="33" t="s">
        <v>130</v>
      </c>
      <c r="C13" s="45"/>
      <c r="D13" s="45"/>
      <c r="E13" s="50">
        <v>1</v>
      </c>
      <c r="F13" s="68"/>
      <c r="G13" s="68"/>
      <c r="H13" s="46"/>
      <c r="I13" s="46" t="s">
        <v>46</v>
      </c>
      <c r="J13" s="46">
        <v>1</v>
      </c>
      <c r="K13" s="46"/>
      <c r="L13" s="46"/>
      <c r="M13" s="46">
        <v>5</v>
      </c>
      <c r="N13" s="46"/>
      <c r="O13" s="46"/>
      <c r="P13" s="46">
        <v>5</v>
      </c>
      <c r="Q13" s="47"/>
      <c r="R13" s="47"/>
      <c r="S13" s="47">
        <v>5</v>
      </c>
      <c r="T13" s="47"/>
      <c r="U13" s="47"/>
      <c r="V13" s="47">
        <f>5</f>
        <v>5</v>
      </c>
      <c r="W13" s="47"/>
      <c r="X13" s="47"/>
      <c r="Y13" s="47"/>
      <c r="Z13" s="47"/>
      <c r="AA13" s="47"/>
      <c r="AB13" s="10">
        <f t="shared" si="1"/>
        <v>1</v>
      </c>
      <c r="AC13" s="18">
        <f t="shared" si="2"/>
        <v>4.75</v>
      </c>
      <c r="AD13" s="18">
        <f t="shared" si="3"/>
        <v>4.4000000000000004</v>
      </c>
      <c r="AE13" s="10"/>
      <c r="AF13" s="10"/>
      <c r="AG13" s="10"/>
      <c r="AH13" s="10"/>
      <c r="AI13" s="10"/>
      <c r="AJ13" s="10"/>
      <c r="AK13" s="10"/>
      <c r="AL13" s="10"/>
      <c r="AM13" s="10"/>
      <c r="AN13" s="19"/>
      <c r="AO13" s="19">
        <f t="shared" si="4"/>
        <v>9.15</v>
      </c>
      <c r="AP13" s="19"/>
      <c r="AQ13" s="51"/>
      <c r="AR13" s="49"/>
    </row>
    <row r="14" spans="1:44" ht="15.5" x14ac:dyDescent="0.35">
      <c r="A14" s="44">
        <f t="shared" si="5"/>
        <v>10</v>
      </c>
      <c r="B14" s="33" t="s">
        <v>131</v>
      </c>
      <c r="C14" s="45" t="s">
        <v>46</v>
      </c>
      <c r="D14" s="45" t="s">
        <v>46</v>
      </c>
      <c r="E14" s="53">
        <v>1</v>
      </c>
      <c r="F14" s="68"/>
      <c r="G14" s="68"/>
      <c r="H14" s="46"/>
      <c r="I14" s="53" t="s">
        <v>46</v>
      </c>
      <c r="J14" s="46" t="s">
        <v>46</v>
      </c>
      <c r="K14" s="46"/>
      <c r="L14" s="46"/>
      <c r="M14" s="46" t="s">
        <v>46</v>
      </c>
      <c r="N14" s="46"/>
      <c r="O14" s="46"/>
      <c r="P14" s="46" t="s">
        <v>46</v>
      </c>
      <c r="Q14" s="47"/>
      <c r="R14" s="47"/>
      <c r="S14" s="47" t="s">
        <v>46</v>
      </c>
      <c r="T14" s="47"/>
      <c r="U14" s="47"/>
      <c r="V14" s="47" t="s">
        <v>46</v>
      </c>
      <c r="W14" s="47"/>
      <c r="X14" s="47"/>
      <c r="Y14" s="47"/>
      <c r="Z14" s="47"/>
      <c r="AA14" s="47"/>
      <c r="AB14" s="10">
        <f t="shared" si="1"/>
        <v>6</v>
      </c>
      <c r="AC14" s="18">
        <f t="shared" si="2"/>
        <v>3.5</v>
      </c>
      <c r="AD14" s="18">
        <f t="shared" si="3"/>
        <v>0.2</v>
      </c>
      <c r="AE14" s="10"/>
      <c r="AF14" s="10"/>
      <c r="AG14" s="10"/>
      <c r="AH14" s="10"/>
      <c r="AI14" s="10"/>
      <c r="AJ14" s="10"/>
      <c r="AK14" s="10"/>
      <c r="AL14" s="10"/>
      <c r="AM14" s="10"/>
      <c r="AN14" s="19"/>
      <c r="AO14" s="19">
        <f t="shared" si="4"/>
        <v>3.7</v>
      </c>
      <c r="AP14" s="19"/>
      <c r="AQ14" s="48"/>
      <c r="AR14" s="49"/>
    </row>
    <row r="15" spans="1:44" ht="15.5" x14ac:dyDescent="0.35">
      <c r="A15" s="44">
        <f t="shared" si="5"/>
        <v>11</v>
      </c>
      <c r="B15" s="33" t="s">
        <v>132</v>
      </c>
      <c r="C15" s="45" t="s">
        <v>46</v>
      </c>
      <c r="D15" s="45" t="s">
        <v>46</v>
      </c>
      <c r="E15" s="50">
        <v>1</v>
      </c>
      <c r="F15" s="68"/>
      <c r="G15" s="68"/>
      <c r="H15" s="46"/>
      <c r="I15" s="46" t="s">
        <v>46</v>
      </c>
      <c r="J15" s="46" t="s">
        <v>46</v>
      </c>
      <c r="K15" s="46"/>
      <c r="L15" s="46"/>
      <c r="M15" s="46" t="s">
        <v>46</v>
      </c>
      <c r="N15" s="46"/>
      <c r="O15" s="46"/>
      <c r="P15" s="46" t="s">
        <v>46</v>
      </c>
      <c r="Q15" s="47"/>
      <c r="R15" s="47"/>
      <c r="S15" s="47" t="s">
        <v>46</v>
      </c>
      <c r="T15" s="47"/>
      <c r="U15" s="47"/>
      <c r="V15" s="47" t="s">
        <v>46</v>
      </c>
      <c r="W15" s="47"/>
      <c r="X15" s="47"/>
      <c r="Y15" s="47"/>
      <c r="Z15" s="47"/>
      <c r="AA15" s="47"/>
      <c r="AB15" s="10">
        <f t="shared" si="1"/>
        <v>6</v>
      </c>
      <c r="AC15" s="18">
        <f t="shared" si="2"/>
        <v>3.5</v>
      </c>
      <c r="AD15" s="18">
        <f t="shared" si="3"/>
        <v>0.2</v>
      </c>
      <c r="AE15" s="10"/>
      <c r="AF15" s="10"/>
      <c r="AG15" s="10"/>
      <c r="AH15" s="10"/>
      <c r="AI15" s="10"/>
      <c r="AJ15" s="10"/>
      <c r="AK15" s="10"/>
      <c r="AL15" s="10"/>
      <c r="AM15" s="10"/>
      <c r="AN15" s="19"/>
      <c r="AO15" s="19">
        <f t="shared" si="4"/>
        <v>3.7</v>
      </c>
      <c r="AP15" s="19"/>
      <c r="AQ15" s="48"/>
      <c r="AR15" s="49"/>
    </row>
    <row r="16" spans="1:44" ht="15.5" x14ac:dyDescent="0.35">
      <c r="A16" s="44">
        <f t="shared" si="5"/>
        <v>12</v>
      </c>
      <c r="B16" s="33" t="s">
        <v>133</v>
      </c>
      <c r="C16" s="45"/>
      <c r="D16" s="45"/>
      <c r="E16" s="53">
        <v>1</v>
      </c>
      <c r="F16" s="68"/>
      <c r="G16" s="68"/>
      <c r="H16" s="46"/>
      <c r="I16" s="53">
        <v>1</v>
      </c>
      <c r="J16" s="46">
        <v>1</v>
      </c>
      <c r="K16" s="46"/>
      <c r="L16" s="46"/>
      <c r="M16" s="46">
        <v>5</v>
      </c>
      <c r="N16" s="46"/>
      <c r="O16" s="46"/>
      <c r="P16" s="46">
        <v>5</v>
      </c>
      <c r="Q16" s="47"/>
      <c r="R16" s="47"/>
      <c r="S16" s="47" t="s">
        <v>46</v>
      </c>
      <c r="T16" s="47"/>
      <c r="U16" s="47"/>
      <c r="V16" s="47">
        <f>5</f>
        <v>5</v>
      </c>
      <c r="W16" s="47"/>
      <c r="X16" s="47"/>
      <c r="Y16" s="47"/>
      <c r="Z16" s="47"/>
      <c r="AA16" s="47"/>
      <c r="AB16" s="10">
        <f t="shared" si="1"/>
        <v>0</v>
      </c>
      <c r="AC16" s="18">
        <f t="shared" si="2"/>
        <v>5</v>
      </c>
      <c r="AD16" s="18">
        <f t="shared" si="3"/>
        <v>3.6</v>
      </c>
      <c r="AE16" s="10"/>
      <c r="AF16" s="10"/>
      <c r="AG16" s="10"/>
      <c r="AH16" s="10"/>
      <c r="AI16" s="10"/>
      <c r="AJ16" s="10"/>
      <c r="AK16" s="10"/>
      <c r="AL16" s="10"/>
      <c r="AM16" s="10"/>
      <c r="AN16" s="19"/>
      <c r="AO16" s="19">
        <f t="shared" si="4"/>
        <v>8.6</v>
      </c>
      <c r="AP16" s="19"/>
      <c r="AQ16" s="48"/>
      <c r="AR16" s="49"/>
    </row>
    <row r="17" spans="1:44" ht="15.5" x14ac:dyDescent="0.35">
      <c r="A17" s="44">
        <f t="shared" si="5"/>
        <v>13</v>
      </c>
      <c r="B17" s="33" t="s">
        <v>134</v>
      </c>
      <c r="C17" s="45"/>
      <c r="D17" s="45"/>
      <c r="E17" s="50">
        <v>1</v>
      </c>
      <c r="F17" s="68"/>
      <c r="G17" s="68"/>
      <c r="H17" s="46"/>
      <c r="I17" s="46">
        <v>1</v>
      </c>
      <c r="J17" s="46">
        <v>1</v>
      </c>
      <c r="K17" s="46"/>
      <c r="L17" s="46"/>
      <c r="M17" s="46" t="s">
        <v>46</v>
      </c>
      <c r="N17" s="46"/>
      <c r="O17" s="46"/>
      <c r="P17" s="46">
        <v>5</v>
      </c>
      <c r="Q17" s="47"/>
      <c r="R17" s="47"/>
      <c r="S17" s="47" t="s">
        <v>46</v>
      </c>
      <c r="T17" s="47"/>
      <c r="U17" s="47"/>
      <c r="V17" s="47" t="s">
        <v>46</v>
      </c>
      <c r="W17" s="47"/>
      <c r="X17" s="47"/>
      <c r="Y17" s="47"/>
      <c r="Z17" s="47"/>
      <c r="AA17" s="47"/>
      <c r="AB17" s="10">
        <f t="shared" si="1"/>
        <v>1</v>
      </c>
      <c r="AC17" s="18">
        <f t="shared" si="2"/>
        <v>4.75</v>
      </c>
      <c r="AD17" s="18">
        <f t="shared" si="3"/>
        <v>1.6</v>
      </c>
      <c r="AE17" s="10"/>
      <c r="AF17" s="10"/>
      <c r="AG17" s="10"/>
      <c r="AH17" s="10"/>
      <c r="AI17" s="10"/>
      <c r="AJ17" s="10"/>
      <c r="AK17" s="10"/>
      <c r="AL17" s="10"/>
      <c r="AM17" s="10"/>
      <c r="AN17" s="19"/>
      <c r="AO17" s="19">
        <f t="shared" si="4"/>
        <v>6.35</v>
      </c>
      <c r="AP17" s="19"/>
      <c r="AQ17" s="48"/>
      <c r="AR17" s="49"/>
    </row>
    <row r="18" spans="1:44" ht="15.5" x14ac:dyDescent="0.35">
      <c r="A18" s="44">
        <f t="shared" si="5"/>
        <v>14</v>
      </c>
      <c r="B18" s="33" t="s">
        <v>135</v>
      </c>
      <c r="C18" s="45"/>
      <c r="D18" s="45"/>
      <c r="E18" s="53" t="s">
        <v>46</v>
      </c>
      <c r="F18" s="68"/>
      <c r="G18" s="68"/>
      <c r="H18" s="46"/>
      <c r="I18" s="53" t="s">
        <v>46</v>
      </c>
      <c r="J18" s="46" t="s">
        <v>46</v>
      </c>
      <c r="K18" s="46"/>
      <c r="L18" s="46"/>
      <c r="M18" s="46" t="s">
        <v>46</v>
      </c>
      <c r="N18" s="46"/>
      <c r="O18" s="46"/>
      <c r="P18" s="46" t="s">
        <v>46</v>
      </c>
      <c r="Q18" s="47"/>
      <c r="R18" s="47"/>
      <c r="S18" s="47" t="s">
        <v>46</v>
      </c>
      <c r="T18" s="47"/>
      <c r="U18" s="47"/>
      <c r="V18" s="47" t="s">
        <v>46</v>
      </c>
      <c r="W18" s="47"/>
      <c r="X18" s="47"/>
      <c r="Y18" s="47"/>
      <c r="Z18" s="47"/>
      <c r="AA18" s="47"/>
      <c r="AB18" s="10">
        <f t="shared" si="1"/>
        <v>5</v>
      </c>
      <c r="AC18" s="18">
        <f t="shared" si="2"/>
        <v>3.75</v>
      </c>
      <c r="AD18" s="18">
        <f t="shared" si="3"/>
        <v>0</v>
      </c>
      <c r="AE18" s="10"/>
      <c r="AF18" s="10"/>
      <c r="AG18" s="10"/>
      <c r="AH18" s="10"/>
      <c r="AI18" s="10"/>
      <c r="AJ18" s="10"/>
      <c r="AK18" s="10"/>
      <c r="AL18" s="10"/>
      <c r="AM18" s="10"/>
      <c r="AN18" s="19"/>
      <c r="AO18" s="19">
        <f t="shared" si="4"/>
        <v>3.75</v>
      </c>
      <c r="AP18" s="19"/>
      <c r="AQ18" s="48"/>
      <c r="AR18" s="49"/>
    </row>
    <row r="19" spans="1:44" ht="15.5" x14ac:dyDescent="0.35">
      <c r="A19" s="44">
        <f t="shared" si="5"/>
        <v>15</v>
      </c>
      <c r="B19" s="33" t="s">
        <v>136</v>
      </c>
      <c r="C19" s="45"/>
      <c r="D19" s="45"/>
      <c r="E19" s="53">
        <v>1</v>
      </c>
      <c r="F19" s="68"/>
      <c r="G19" s="68"/>
      <c r="H19" s="46"/>
      <c r="I19" s="53">
        <v>1</v>
      </c>
      <c r="J19" s="46">
        <v>1</v>
      </c>
      <c r="K19" s="46"/>
      <c r="L19" s="46"/>
      <c r="M19" s="46">
        <v>5</v>
      </c>
      <c r="N19" s="46"/>
      <c r="O19" s="46"/>
      <c r="P19" s="46" t="s">
        <v>51</v>
      </c>
      <c r="Q19" s="47"/>
      <c r="R19" s="47"/>
      <c r="S19" s="47" t="s">
        <v>46</v>
      </c>
      <c r="T19" s="47"/>
      <c r="U19" s="47"/>
      <c r="V19" s="47" t="s">
        <v>46</v>
      </c>
      <c r="W19" s="47"/>
      <c r="X19" s="47"/>
      <c r="Y19" s="47"/>
      <c r="Z19" s="47"/>
      <c r="AA19" s="47"/>
      <c r="AB19" s="10">
        <f t="shared" si="1"/>
        <v>0</v>
      </c>
      <c r="AC19" s="18">
        <f t="shared" si="2"/>
        <v>5</v>
      </c>
      <c r="AD19" s="18">
        <f t="shared" si="3"/>
        <v>1.6</v>
      </c>
      <c r="AE19" s="10"/>
      <c r="AF19" s="10"/>
      <c r="AG19" s="10"/>
      <c r="AH19" s="10"/>
      <c r="AI19" s="10"/>
      <c r="AJ19" s="10"/>
      <c r="AK19" s="10"/>
      <c r="AL19" s="10"/>
      <c r="AM19" s="10"/>
      <c r="AN19" s="19"/>
      <c r="AO19" s="19">
        <f t="shared" si="4"/>
        <v>6.6</v>
      </c>
      <c r="AP19" s="19"/>
      <c r="AQ19" s="48"/>
      <c r="AR19" s="49"/>
    </row>
    <row r="20" spans="1:44" ht="15.5" x14ac:dyDescent="0.35">
      <c r="A20" s="44">
        <f t="shared" si="5"/>
        <v>16</v>
      </c>
      <c r="B20" s="33" t="s">
        <v>137</v>
      </c>
      <c r="C20" s="45"/>
      <c r="D20" s="45"/>
      <c r="E20" s="53">
        <v>1</v>
      </c>
      <c r="F20" s="68"/>
      <c r="G20" s="68"/>
      <c r="H20" s="46"/>
      <c r="I20" s="53">
        <v>1</v>
      </c>
      <c r="J20" s="46">
        <v>1</v>
      </c>
      <c r="K20" s="46"/>
      <c r="L20" s="46"/>
      <c r="M20" s="46">
        <v>5</v>
      </c>
      <c r="N20" s="46"/>
      <c r="O20" s="46"/>
      <c r="P20" s="46">
        <v>5</v>
      </c>
      <c r="Q20" s="47"/>
      <c r="R20" s="47"/>
      <c r="S20" s="47">
        <v>5</v>
      </c>
      <c r="T20" s="47"/>
      <c r="U20" s="47"/>
      <c r="V20" s="47">
        <f>5</f>
        <v>5</v>
      </c>
      <c r="W20" s="47"/>
      <c r="X20" s="47"/>
      <c r="Y20" s="47"/>
      <c r="Z20" s="47"/>
      <c r="AA20" s="47"/>
      <c r="AB20" s="10">
        <f t="shared" si="1"/>
        <v>0</v>
      </c>
      <c r="AC20" s="18">
        <f t="shared" si="2"/>
        <v>5</v>
      </c>
      <c r="AD20" s="18">
        <f t="shared" si="3"/>
        <v>4.5999999999999996</v>
      </c>
      <c r="AE20" s="10"/>
      <c r="AF20" s="10"/>
      <c r="AG20" s="10"/>
      <c r="AH20" s="10"/>
      <c r="AI20" s="10"/>
      <c r="AJ20" s="10"/>
      <c r="AK20" s="10"/>
      <c r="AL20" s="10"/>
      <c r="AM20" s="10"/>
      <c r="AN20" s="19"/>
      <c r="AO20" s="19">
        <f t="shared" si="4"/>
        <v>9.6</v>
      </c>
      <c r="AP20" s="19"/>
      <c r="AQ20" s="48"/>
      <c r="AR20" s="49"/>
    </row>
    <row r="21" spans="1:44" ht="20.5" customHeight="1" x14ac:dyDescent="0.35">
      <c r="A21" s="44">
        <f t="shared" si="5"/>
        <v>17</v>
      </c>
      <c r="B21" s="33" t="s">
        <v>138</v>
      </c>
      <c r="C21" s="45" t="s">
        <v>46</v>
      </c>
      <c r="D21" s="45" t="s">
        <v>46</v>
      </c>
      <c r="E21" s="53">
        <v>1</v>
      </c>
      <c r="F21" s="68"/>
      <c r="G21" s="68"/>
      <c r="H21" s="46"/>
      <c r="I21" s="53" t="s">
        <v>46</v>
      </c>
      <c r="J21" s="46" t="s">
        <v>46</v>
      </c>
      <c r="K21" s="46"/>
      <c r="L21" s="46"/>
      <c r="M21" s="46" t="s">
        <v>46</v>
      </c>
      <c r="N21" s="46"/>
      <c r="O21" s="46"/>
      <c r="P21" s="46" t="s">
        <v>46</v>
      </c>
      <c r="Q21" s="47"/>
      <c r="R21" s="47"/>
      <c r="S21" s="47" t="s">
        <v>46</v>
      </c>
      <c r="T21" s="47"/>
      <c r="U21" s="47"/>
      <c r="V21" s="47" t="s">
        <v>46</v>
      </c>
      <c r="W21" s="47"/>
      <c r="X21" s="47"/>
      <c r="Y21" s="47"/>
      <c r="Z21" s="47"/>
      <c r="AA21" s="47"/>
      <c r="AB21" s="10">
        <f t="shared" si="1"/>
        <v>6</v>
      </c>
      <c r="AC21" s="18">
        <f t="shared" si="2"/>
        <v>3.5</v>
      </c>
      <c r="AD21" s="18">
        <f t="shared" si="3"/>
        <v>0.2</v>
      </c>
      <c r="AE21" s="10"/>
      <c r="AF21" s="10"/>
      <c r="AG21" s="10"/>
      <c r="AH21" s="10"/>
      <c r="AI21" s="10"/>
      <c r="AJ21" s="10"/>
      <c r="AK21" s="10"/>
      <c r="AL21" s="10"/>
      <c r="AM21" s="10"/>
      <c r="AN21" s="19"/>
      <c r="AO21" s="19">
        <f t="shared" si="4"/>
        <v>3.7</v>
      </c>
      <c r="AP21" s="19"/>
      <c r="AQ21" s="48"/>
      <c r="AR21" s="49"/>
    </row>
    <row r="22" spans="1:44" ht="15.5" x14ac:dyDescent="0.35">
      <c r="A22" s="44">
        <f t="shared" si="5"/>
        <v>18</v>
      </c>
      <c r="B22" s="33" t="s">
        <v>139</v>
      </c>
      <c r="C22" s="45" t="s">
        <v>46</v>
      </c>
      <c r="D22" s="45" t="s">
        <v>46</v>
      </c>
      <c r="E22" s="50" t="s">
        <v>46</v>
      </c>
      <c r="F22" s="68"/>
      <c r="G22" s="68"/>
      <c r="H22" s="46"/>
      <c r="I22" s="46" t="s">
        <v>46</v>
      </c>
      <c r="J22" s="46" t="s">
        <v>46</v>
      </c>
      <c r="K22" s="46"/>
      <c r="L22" s="46"/>
      <c r="M22" s="46" t="s">
        <v>46</v>
      </c>
      <c r="N22" s="46"/>
      <c r="O22" s="46"/>
      <c r="P22" s="46" t="s">
        <v>46</v>
      </c>
      <c r="Q22" s="47"/>
      <c r="R22" s="47"/>
      <c r="S22" s="47" t="s">
        <v>46</v>
      </c>
      <c r="T22" s="47"/>
      <c r="U22" s="47"/>
      <c r="V22" s="47" t="s">
        <v>46</v>
      </c>
      <c r="W22" s="47"/>
      <c r="X22" s="47"/>
      <c r="Y22" s="47"/>
      <c r="Z22" s="47"/>
      <c r="AA22" s="47"/>
      <c r="AB22" s="10">
        <f t="shared" si="1"/>
        <v>7</v>
      </c>
      <c r="AC22" s="18">
        <f t="shared" si="2"/>
        <v>3.25</v>
      </c>
      <c r="AD22" s="18">
        <f t="shared" si="3"/>
        <v>0</v>
      </c>
      <c r="AE22" s="10"/>
      <c r="AF22" s="10"/>
      <c r="AG22" s="10"/>
      <c r="AH22" s="10"/>
      <c r="AI22" s="10"/>
      <c r="AJ22" s="10"/>
      <c r="AK22" s="10"/>
      <c r="AL22" s="10"/>
      <c r="AM22" s="10"/>
      <c r="AN22" s="19"/>
      <c r="AO22" s="19">
        <f t="shared" si="4"/>
        <v>3.25</v>
      </c>
      <c r="AP22" s="19"/>
      <c r="AQ22" s="48"/>
      <c r="AR22" s="49"/>
    </row>
    <row r="23" spans="1:44" ht="15.5" x14ac:dyDescent="0.35">
      <c r="A23" s="44">
        <f t="shared" si="5"/>
        <v>19</v>
      </c>
      <c r="B23" s="33" t="s">
        <v>140</v>
      </c>
      <c r="C23" s="45"/>
      <c r="D23" s="45"/>
      <c r="E23" s="53">
        <v>1</v>
      </c>
      <c r="F23" s="68"/>
      <c r="G23" s="68"/>
      <c r="H23" s="46"/>
      <c r="I23" s="53">
        <v>1</v>
      </c>
      <c r="J23" s="46">
        <v>1</v>
      </c>
      <c r="K23" s="46"/>
      <c r="L23" s="46"/>
      <c r="M23" s="46">
        <v>5</v>
      </c>
      <c r="N23" s="46"/>
      <c r="O23" s="46"/>
      <c r="P23" s="46">
        <v>5</v>
      </c>
      <c r="Q23" s="47"/>
      <c r="R23" s="47"/>
      <c r="S23" s="47">
        <v>5</v>
      </c>
      <c r="T23" s="47"/>
      <c r="U23" s="47"/>
      <c r="V23" s="47">
        <f>5</f>
        <v>5</v>
      </c>
      <c r="W23" s="47"/>
      <c r="X23" s="47"/>
      <c r="Y23" s="47"/>
      <c r="Z23" s="47"/>
      <c r="AA23" s="47"/>
      <c r="AB23" s="10">
        <f t="shared" si="1"/>
        <v>0</v>
      </c>
      <c r="AC23" s="18">
        <f t="shared" si="2"/>
        <v>5</v>
      </c>
      <c r="AD23" s="18">
        <f t="shared" si="3"/>
        <v>4.5999999999999996</v>
      </c>
      <c r="AE23" s="10"/>
      <c r="AF23" s="10"/>
      <c r="AG23" s="10"/>
      <c r="AH23" s="10"/>
      <c r="AI23" s="10"/>
      <c r="AJ23" s="10"/>
      <c r="AK23" s="10"/>
      <c r="AL23" s="10"/>
      <c r="AM23" s="10"/>
      <c r="AN23" s="19"/>
      <c r="AO23" s="19">
        <f t="shared" si="4"/>
        <v>9.6</v>
      </c>
      <c r="AP23" s="19"/>
      <c r="AQ23" s="48"/>
      <c r="AR23" s="49"/>
    </row>
    <row r="24" spans="1:44" ht="15.5" x14ac:dyDescent="0.35">
      <c r="A24" s="44">
        <f t="shared" si="5"/>
        <v>20</v>
      </c>
      <c r="B24" s="33" t="s">
        <v>141</v>
      </c>
      <c r="C24" s="45"/>
      <c r="D24" s="45"/>
      <c r="E24" s="53">
        <v>1</v>
      </c>
      <c r="F24" s="68"/>
      <c r="G24" s="68"/>
      <c r="H24" s="46"/>
      <c r="I24" s="53" t="s">
        <v>61</v>
      </c>
      <c r="J24" s="46">
        <v>1</v>
      </c>
      <c r="K24" s="46"/>
      <c r="L24" s="46"/>
      <c r="M24" s="46" t="s">
        <v>46</v>
      </c>
      <c r="N24" s="46"/>
      <c r="O24" s="46"/>
      <c r="P24" s="46">
        <v>5</v>
      </c>
      <c r="Q24" s="47"/>
      <c r="R24" s="47"/>
      <c r="S24" s="47" t="s">
        <v>46</v>
      </c>
      <c r="T24" s="47"/>
      <c r="U24" s="47"/>
      <c r="V24" s="47">
        <f>5</f>
        <v>5</v>
      </c>
      <c r="W24" s="47"/>
      <c r="X24" s="47"/>
      <c r="Y24" s="47"/>
      <c r="Z24" s="47"/>
      <c r="AA24" s="47"/>
      <c r="AB24" s="10">
        <f t="shared" si="1"/>
        <v>1</v>
      </c>
      <c r="AC24" s="18">
        <f t="shared" si="2"/>
        <v>4.75</v>
      </c>
      <c r="AD24" s="18">
        <f t="shared" si="3"/>
        <v>2.4</v>
      </c>
      <c r="AE24" s="10"/>
      <c r="AF24" s="10"/>
      <c r="AG24" s="10"/>
      <c r="AH24" s="10"/>
      <c r="AI24" s="10"/>
      <c r="AJ24" s="10"/>
      <c r="AK24" s="10"/>
      <c r="AL24" s="10"/>
      <c r="AM24" s="10"/>
      <c r="AN24" s="19"/>
      <c r="AO24" s="19">
        <f t="shared" si="4"/>
        <v>7.15</v>
      </c>
      <c r="AP24" s="19"/>
      <c r="AQ24" s="48"/>
      <c r="AR24" s="49"/>
    </row>
    <row r="25" spans="1:44" ht="15.5" x14ac:dyDescent="0.35">
      <c r="A25" s="44">
        <f t="shared" si="5"/>
        <v>21</v>
      </c>
      <c r="B25" s="33" t="s">
        <v>142</v>
      </c>
      <c r="C25" s="52" t="s">
        <v>66</v>
      </c>
      <c r="D25" s="46" t="s">
        <v>66</v>
      </c>
      <c r="E25" s="46" t="s">
        <v>66</v>
      </c>
      <c r="F25" s="68"/>
      <c r="G25" s="68"/>
      <c r="H25" s="46" t="s">
        <v>66</v>
      </c>
      <c r="I25" s="46" t="s">
        <v>66</v>
      </c>
      <c r="J25" s="46" t="s">
        <v>51</v>
      </c>
      <c r="K25" s="46"/>
      <c r="L25" s="46"/>
      <c r="M25" s="46">
        <v>5</v>
      </c>
      <c r="N25" s="46"/>
      <c r="O25" s="46"/>
      <c r="P25" s="46" t="s">
        <v>51</v>
      </c>
      <c r="Q25" s="47"/>
      <c r="R25" s="47"/>
      <c r="S25" s="47" t="s">
        <v>46</v>
      </c>
      <c r="T25" s="47"/>
      <c r="U25" s="47"/>
      <c r="V25" s="47">
        <f>5</f>
        <v>5</v>
      </c>
      <c r="W25" s="47"/>
      <c r="X25" s="47"/>
      <c r="Y25" s="47"/>
      <c r="Z25" s="47"/>
      <c r="AA25" s="47"/>
      <c r="AB25" s="10">
        <f t="shared" si="1"/>
        <v>0</v>
      </c>
      <c r="AC25" s="18">
        <f t="shared" si="2"/>
        <v>5</v>
      </c>
      <c r="AD25" s="18">
        <f t="shared" si="3"/>
        <v>2</v>
      </c>
      <c r="AE25" s="10"/>
      <c r="AF25" s="10"/>
      <c r="AG25" s="10"/>
      <c r="AH25" s="10"/>
      <c r="AI25" s="10"/>
      <c r="AJ25" s="10"/>
      <c r="AK25" s="10"/>
      <c r="AL25" s="10"/>
      <c r="AM25" s="10"/>
      <c r="AN25" s="19"/>
      <c r="AO25" s="19">
        <f t="shared" si="4"/>
        <v>7</v>
      </c>
      <c r="AP25" s="19"/>
      <c r="AQ25" s="48"/>
      <c r="AR25" s="49"/>
    </row>
  </sheetData>
  <mergeCells count="41"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P1:AP3"/>
    <mergeCell ref="AK1:AK2"/>
    <mergeCell ref="AL1:AL2"/>
    <mergeCell ref="AM1:AM2"/>
    <mergeCell ref="AN1:AN2"/>
    <mergeCell ref="AO1:AO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1"/>
  <sheetViews>
    <sheetView zoomScaleNormal="100" workbookViewId="0">
      <selection activeCell="V20" sqref="V20"/>
    </sheetView>
  </sheetViews>
  <sheetFormatPr defaultColWidth="8.54296875" defaultRowHeight="14.5" x14ac:dyDescent="0.35"/>
  <cols>
    <col min="1" max="1" width="4.81640625" customWidth="1"/>
    <col min="2" max="2" width="37.453125" customWidth="1"/>
    <col min="3" max="3" width="3.453125" customWidth="1"/>
    <col min="4" max="4" width="4.54296875" customWidth="1"/>
    <col min="5" max="5" width="3.453125" customWidth="1"/>
    <col min="6" max="6" width="3.54296875" customWidth="1"/>
    <col min="7" max="7" width="4.7265625" customWidth="1"/>
    <col min="8" max="8" width="3.81640625" customWidth="1"/>
    <col min="9" max="9" width="3.7265625" customWidth="1"/>
    <col min="10" max="10" width="3.453125" customWidth="1"/>
    <col min="11" max="11" width="3.81640625" customWidth="1"/>
    <col min="12" max="13" width="3.453125" customWidth="1"/>
    <col min="14" max="14" width="3" customWidth="1"/>
    <col min="15" max="15" width="2.7265625" customWidth="1"/>
    <col min="16" max="16" width="3.1796875" customWidth="1"/>
    <col min="17" max="21" width="3.453125" customWidth="1"/>
    <col min="22" max="22" width="2.81640625" customWidth="1"/>
    <col min="23" max="27" width="3.453125" customWidth="1"/>
    <col min="28" max="28" width="3.54296875" customWidth="1"/>
    <col min="29" max="29" width="4" customWidth="1"/>
    <col min="30" max="30" width="5.54296875" customWidth="1"/>
    <col min="31" max="31" width="3.453125" customWidth="1"/>
    <col min="32" max="32" width="2.81640625" customWidth="1"/>
    <col min="33" max="33" width="3.81640625" customWidth="1"/>
    <col min="34" max="34" width="3.26953125" customWidth="1"/>
    <col min="35" max="39" width="4" customWidth="1"/>
    <col min="40" max="40" width="4.1796875" customWidth="1"/>
    <col min="41" max="41" width="5" customWidth="1"/>
    <col min="42" max="43" width="5.81640625" customWidth="1"/>
    <col min="44" max="44" width="9.81640625" customWidth="1"/>
    <col min="45" max="45" width="13.453125" customWidth="1"/>
  </cols>
  <sheetData>
    <row r="1" spans="1:46" ht="92.5" customHeight="1" x14ac:dyDescent="0.35">
      <c r="A1" s="1" t="s">
        <v>0</v>
      </c>
      <c r="B1" s="73" t="s">
        <v>1</v>
      </c>
      <c r="C1" s="72" t="s">
        <v>2</v>
      </c>
      <c r="D1" s="72" t="s">
        <v>3</v>
      </c>
      <c r="E1" s="72" t="s">
        <v>4</v>
      </c>
      <c r="F1" s="72" t="s">
        <v>5</v>
      </c>
      <c r="G1" s="72" t="s">
        <v>6</v>
      </c>
      <c r="H1" s="72" t="s">
        <v>7</v>
      </c>
      <c r="I1" s="72" t="s">
        <v>8</v>
      </c>
      <c r="J1" s="72" t="s">
        <v>9</v>
      </c>
      <c r="K1" s="72" t="s">
        <v>10</v>
      </c>
      <c r="L1" s="72" t="s">
        <v>11</v>
      </c>
      <c r="M1" s="72" t="s">
        <v>12</v>
      </c>
      <c r="N1" s="72" t="s">
        <v>13</v>
      </c>
      <c r="O1" s="72" t="s">
        <v>14</v>
      </c>
      <c r="P1" s="72" t="s">
        <v>15</v>
      </c>
      <c r="Q1" s="72" t="s">
        <v>16</v>
      </c>
      <c r="R1" s="72" t="s">
        <v>17</v>
      </c>
      <c r="S1" s="72" t="s">
        <v>18</v>
      </c>
      <c r="T1" s="72" t="s">
        <v>19</v>
      </c>
      <c r="U1" s="72" t="s">
        <v>121</v>
      </c>
      <c r="V1" s="72" t="s">
        <v>21</v>
      </c>
      <c r="W1" s="72" t="s">
        <v>22</v>
      </c>
      <c r="X1" s="72" t="s">
        <v>23</v>
      </c>
      <c r="Y1" s="72" t="s">
        <v>24</v>
      </c>
      <c r="Z1" s="72" t="s">
        <v>25</v>
      </c>
      <c r="AA1" s="72" t="s">
        <v>26</v>
      </c>
      <c r="AB1" s="70" t="s">
        <v>27</v>
      </c>
      <c r="AC1" s="70" t="s">
        <v>28</v>
      </c>
      <c r="AD1" s="70" t="s">
        <v>29</v>
      </c>
      <c r="AE1" s="70" t="s">
        <v>30</v>
      </c>
      <c r="AF1" s="70" t="s">
        <v>31</v>
      </c>
      <c r="AG1" s="70" t="s">
        <v>32</v>
      </c>
      <c r="AH1" s="70" t="s">
        <v>33</v>
      </c>
      <c r="AI1" s="70" t="s">
        <v>34</v>
      </c>
      <c r="AJ1" s="70" t="s">
        <v>95</v>
      </c>
      <c r="AK1" s="70" t="s">
        <v>96</v>
      </c>
      <c r="AL1" s="70" t="s">
        <v>97</v>
      </c>
      <c r="AM1" s="70" t="s">
        <v>98</v>
      </c>
      <c r="AN1" s="70" t="s">
        <v>99</v>
      </c>
      <c r="AO1" s="71" t="s">
        <v>39</v>
      </c>
      <c r="AP1" s="69"/>
      <c r="AQ1" s="2"/>
      <c r="AR1" s="69"/>
      <c r="AS1" s="3" t="s">
        <v>40</v>
      </c>
      <c r="AT1" s="4"/>
    </row>
    <row r="2" spans="1:46" x14ac:dyDescent="0.35">
      <c r="A2" s="1" t="s">
        <v>41</v>
      </c>
      <c r="B2" s="73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0"/>
      <c r="AC2" s="70"/>
      <c r="AD2" s="70"/>
      <c r="AE2" s="70"/>
      <c r="AF2" s="70"/>
      <c r="AG2" s="70"/>
      <c r="AH2" s="70"/>
      <c r="AI2" s="70"/>
      <c r="AJ2" s="70"/>
      <c r="AK2" s="70"/>
      <c r="AL2" s="70"/>
      <c r="AM2" s="70"/>
      <c r="AN2" s="70"/>
      <c r="AO2" s="71"/>
      <c r="AP2" s="69"/>
      <c r="AQ2" s="2"/>
      <c r="AR2" s="69"/>
      <c r="AS2" s="4"/>
      <c r="AT2" s="4"/>
    </row>
    <row r="3" spans="1:46" ht="15" customHeight="1" x14ac:dyDescent="0.35">
      <c r="A3" s="5"/>
      <c r="B3" s="5"/>
      <c r="C3" s="6" t="s">
        <v>42</v>
      </c>
      <c r="D3" s="6" t="s">
        <v>42</v>
      </c>
      <c r="E3" s="6" t="s">
        <v>42</v>
      </c>
      <c r="F3" s="6" t="s">
        <v>43</v>
      </c>
      <c r="G3" s="6" t="s">
        <v>43</v>
      </c>
      <c r="H3" s="6" t="s">
        <v>43</v>
      </c>
      <c r="I3" s="7" t="s">
        <v>42</v>
      </c>
      <c r="J3" s="7" t="s">
        <v>42</v>
      </c>
      <c r="K3" s="6" t="s">
        <v>43</v>
      </c>
      <c r="L3" s="6" t="s">
        <v>43</v>
      </c>
      <c r="M3" s="7" t="s">
        <v>42</v>
      </c>
      <c r="N3" s="6" t="s">
        <v>43</v>
      </c>
      <c r="O3" s="6" t="s">
        <v>43</v>
      </c>
      <c r="P3" s="7" t="s">
        <v>42</v>
      </c>
      <c r="Q3" s="6" t="s">
        <v>43</v>
      </c>
      <c r="R3" s="6" t="s">
        <v>43</v>
      </c>
      <c r="S3" s="7" t="s">
        <v>42</v>
      </c>
      <c r="T3" s="6" t="s">
        <v>43</v>
      </c>
      <c r="U3" s="6" t="s">
        <v>43</v>
      </c>
      <c r="V3" s="7" t="s">
        <v>42</v>
      </c>
      <c r="W3" s="6" t="s">
        <v>43</v>
      </c>
      <c r="X3" s="6" t="s">
        <v>43</v>
      </c>
      <c r="Y3" s="7" t="s">
        <v>42</v>
      </c>
      <c r="Z3" s="6" t="s">
        <v>43</v>
      </c>
      <c r="AA3" s="6" t="s">
        <v>43</v>
      </c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69"/>
      <c r="AQ3" s="2"/>
      <c r="AR3" s="69"/>
      <c r="AS3" s="4"/>
      <c r="AT3" s="4"/>
    </row>
    <row r="4" spans="1:46" ht="15" x14ac:dyDescent="0.35">
      <c r="A4" s="8"/>
      <c r="B4" s="39"/>
      <c r="C4" s="40">
        <v>1</v>
      </c>
      <c r="D4" s="41">
        <f t="shared" ref="D4:AA4" si="0">C4+1</f>
        <v>2</v>
      </c>
      <c r="E4" s="41">
        <f t="shared" si="0"/>
        <v>3</v>
      </c>
      <c r="F4" s="41">
        <f t="shared" si="0"/>
        <v>4</v>
      </c>
      <c r="G4" s="41">
        <f t="shared" si="0"/>
        <v>5</v>
      </c>
      <c r="H4" s="41">
        <f t="shared" si="0"/>
        <v>6</v>
      </c>
      <c r="I4" s="41">
        <f t="shared" si="0"/>
        <v>7</v>
      </c>
      <c r="J4" s="41">
        <f t="shared" si="0"/>
        <v>8</v>
      </c>
      <c r="K4" s="41">
        <f t="shared" si="0"/>
        <v>9</v>
      </c>
      <c r="L4" s="41">
        <f t="shared" si="0"/>
        <v>10</v>
      </c>
      <c r="M4" s="41">
        <f t="shared" si="0"/>
        <v>11</v>
      </c>
      <c r="N4" s="41">
        <f t="shared" si="0"/>
        <v>12</v>
      </c>
      <c r="O4" s="41">
        <f t="shared" si="0"/>
        <v>13</v>
      </c>
      <c r="P4" s="41">
        <f t="shared" si="0"/>
        <v>14</v>
      </c>
      <c r="Q4" s="41">
        <f t="shared" si="0"/>
        <v>15</v>
      </c>
      <c r="R4" s="41">
        <f t="shared" si="0"/>
        <v>16</v>
      </c>
      <c r="S4" s="41">
        <f t="shared" si="0"/>
        <v>17</v>
      </c>
      <c r="T4" s="41">
        <f t="shared" si="0"/>
        <v>18</v>
      </c>
      <c r="U4" s="41">
        <f t="shared" si="0"/>
        <v>19</v>
      </c>
      <c r="V4" s="41">
        <f t="shared" si="0"/>
        <v>20</v>
      </c>
      <c r="W4" s="41">
        <f t="shared" si="0"/>
        <v>21</v>
      </c>
      <c r="X4" s="41">
        <f t="shared" si="0"/>
        <v>22</v>
      </c>
      <c r="Y4" s="41">
        <f t="shared" si="0"/>
        <v>23</v>
      </c>
      <c r="Z4" s="41">
        <f t="shared" si="0"/>
        <v>24</v>
      </c>
      <c r="AA4" s="41">
        <f t="shared" si="0"/>
        <v>25</v>
      </c>
      <c r="AB4" s="42" t="s">
        <v>44</v>
      </c>
      <c r="AC4" s="42">
        <v>20</v>
      </c>
      <c r="AD4" s="42">
        <v>1</v>
      </c>
      <c r="AE4" s="42" t="s">
        <v>44</v>
      </c>
      <c r="AF4" s="42" t="s">
        <v>44</v>
      </c>
      <c r="AG4" s="42" t="s">
        <v>44</v>
      </c>
      <c r="AH4" s="42" t="s">
        <v>44</v>
      </c>
      <c r="AI4" s="42" t="s">
        <v>44</v>
      </c>
      <c r="AJ4" s="42"/>
      <c r="AK4" s="42"/>
      <c r="AL4" s="42"/>
      <c r="AM4" s="42"/>
      <c r="AN4" s="42" t="s">
        <v>44</v>
      </c>
      <c r="AO4" s="42" t="s">
        <v>44</v>
      </c>
      <c r="AP4" s="42"/>
      <c r="AQ4" s="42"/>
      <c r="AR4" s="43"/>
      <c r="AS4" s="4"/>
      <c r="AT4" s="4"/>
    </row>
    <row r="5" spans="1:46" ht="23.15" customHeight="1" x14ac:dyDescent="0.35">
      <c r="A5" s="44">
        <v>1</v>
      </c>
      <c r="B5" s="20" t="s">
        <v>143</v>
      </c>
      <c r="C5" s="45"/>
      <c r="D5" s="45"/>
      <c r="E5" s="53">
        <v>1</v>
      </c>
      <c r="F5" s="54"/>
      <c r="G5" s="46"/>
      <c r="H5" s="46"/>
      <c r="I5" s="53">
        <v>1</v>
      </c>
      <c r="J5" s="46">
        <v>1</v>
      </c>
      <c r="K5" s="46"/>
      <c r="L5" s="46"/>
      <c r="M5" s="46">
        <v>5</v>
      </c>
      <c r="N5" s="46"/>
      <c r="O5" s="46"/>
      <c r="P5" s="46" t="s">
        <v>46</v>
      </c>
      <c r="Q5" s="46"/>
      <c r="R5" s="46"/>
      <c r="S5" s="47" t="s">
        <v>46</v>
      </c>
      <c r="T5" s="46"/>
      <c r="U5" s="46"/>
      <c r="V5" s="46" t="s">
        <v>46</v>
      </c>
      <c r="W5" s="46"/>
      <c r="X5" s="46"/>
      <c r="Y5" s="46"/>
      <c r="Z5" s="46"/>
      <c r="AA5" s="46"/>
      <c r="AB5" s="10">
        <f t="shared" ref="AB5:AB22" si="1">COUNTIF(C5:Q5,"Н")</f>
        <v>1</v>
      </c>
      <c r="AC5" s="18">
        <f t="shared" ref="AC5:AC22" si="2">0.25*(AC$4-AB5)</f>
        <v>4.75</v>
      </c>
      <c r="AD5" s="18">
        <f t="shared" ref="AD5:AD22" si="3">$AD$4*(SUM(C5:AA5)/5)</f>
        <v>1.6</v>
      </c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9">
        <f t="shared" ref="AO5:AO13" si="4">SUM(AC5:AN5)</f>
        <v>6.35</v>
      </c>
      <c r="AP5" s="19"/>
      <c r="AQ5" s="19"/>
      <c r="AR5" s="19"/>
      <c r="AS5" s="48"/>
      <c r="AT5" s="49"/>
    </row>
    <row r="6" spans="1:46" ht="15.5" x14ac:dyDescent="0.35">
      <c r="A6" s="44">
        <f t="shared" ref="A6:A22" si="5">A5+1</f>
        <v>2</v>
      </c>
      <c r="B6" s="20" t="s">
        <v>144</v>
      </c>
      <c r="C6" s="45"/>
      <c r="D6" s="45"/>
      <c r="E6" s="46">
        <v>1</v>
      </c>
      <c r="F6" s="54"/>
      <c r="G6" s="46"/>
      <c r="H6" s="46"/>
      <c r="I6" s="46">
        <v>1</v>
      </c>
      <c r="J6" s="46">
        <v>1</v>
      </c>
      <c r="K6" s="46"/>
      <c r="L6" s="46"/>
      <c r="M6" s="46" t="s">
        <v>46</v>
      </c>
      <c r="N6" s="46"/>
      <c r="O6" s="46"/>
      <c r="P6" s="46" t="s">
        <v>51</v>
      </c>
      <c r="Q6" s="46"/>
      <c r="R6" s="46"/>
      <c r="S6" s="47" t="s">
        <v>46</v>
      </c>
      <c r="T6" s="46"/>
      <c r="U6" s="46"/>
      <c r="V6" s="46" t="s">
        <v>46</v>
      </c>
      <c r="W6" s="46"/>
      <c r="X6" s="46"/>
      <c r="Y6" s="46"/>
      <c r="Z6" s="46"/>
      <c r="AA6" s="46"/>
      <c r="AB6" s="10">
        <f t="shared" si="1"/>
        <v>1</v>
      </c>
      <c r="AC6" s="18">
        <f t="shared" si="2"/>
        <v>4.75</v>
      </c>
      <c r="AD6" s="18">
        <f t="shared" si="3"/>
        <v>0.6</v>
      </c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9">
        <f t="shared" si="4"/>
        <v>5.35</v>
      </c>
      <c r="AP6" s="19"/>
      <c r="AQ6" s="19"/>
      <c r="AR6" s="19"/>
      <c r="AS6" s="48"/>
      <c r="AT6" s="49"/>
    </row>
    <row r="7" spans="1:46" ht="19" customHeight="1" x14ac:dyDescent="0.35">
      <c r="A7" s="44">
        <f t="shared" si="5"/>
        <v>3</v>
      </c>
      <c r="B7" s="20" t="s">
        <v>145</v>
      </c>
      <c r="C7" s="45" t="s">
        <v>46</v>
      </c>
      <c r="D7" s="45" t="s">
        <v>46</v>
      </c>
      <c r="E7" s="53" t="s">
        <v>46</v>
      </c>
      <c r="F7" s="54"/>
      <c r="G7" s="46"/>
      <c r="H7" s="46"/>
      <c r="I7" s="53" t="s">
        <v>46</v>
      </c>
      <c r="J7" s="46" t="s">
        <v>46</v>
      </c>
      <c r="K7" s="46"/>
      <c r="L7" s="46"/>
      <c r="M7" s="46" t="s">
        <v>46</v>
      </c>
      <c r="N7" s="46"/>
      <c r="O7" s="46"/>
      <c r="P7" s="46" t="s">
        <v>46</v>
      </c>
      <c r="Q7" s="46"/>
      <c r="R7" s="46"/>
      <c r="S7" s="47" t="s">
        <v>46</v>
      </c>
      <c r="T7" s="46"/>
      <c r="U7" s="46"/>
      <c r="V7" s="46" t="s">
        <v>46</v>
      </c>
      <c r="W7" s="46"/>
      <c r="X7" s="46"/>
      <c r="Y7" s="46"/>
      <c r="Z7" s="46"/>
      <c r="AA7" s="46"/>
      <c r="AB7" s="10">
        <f t="shared" si="1"/>
        <v>7</v>
      </c>
      <c r="AC7" s="18">
        <f t="shared" si="2"/>
        <v>3.25</v>
      </c>
      <c r="AD7" s="18">
        <f t="shared" si="3"/>
        <v>0</v>
      </c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9">
        <f t="shared" si="4"/>
        <v>3.25</v>
      </c>
      <c r="AP7" s="19"/>
      <c r="AQ7" s="19"/>
      <c r="AR7" s="19"/>
      <c r="AS7" s="48"/>
      <c r="AT7" s="49"/>
    </row>
    <row r="8" spans="1:46" ht="15.5" x14ac:dyDescent="0.35">
      <c r="A8" s="44">
        <f t="shared" si="5"/>
        <v>4</v>
      </c>
      <c r="B8" s="20" t="s">
        <v>146</v>
      </c>
      <c r="C8" s="45" t="s">
        <v>46</v>
      </c>
      <c r="D8" s="45" t="s">
        <v>46</v>
      </c>
      <c r="E8" s="53" t="s">
        <v>46</v>
      </c>
      <c r="F8" s="54"/>
      <c r="G8" s="46"/>
      <c r="H8" s="46"/>
      <c r="I8" s="53" t="s">
        <v>46</v>
      </c>
      <c r="J8" s="46" t="s">
        <v>46</v>
      </c>
      <c r="K8" s="46"/>
      <c r="L8" s="46"/>
      <c r="M8" s="46" t="s">
        <v>46</v>
      </c>
      <c r="N8" s="46"/>
      <c r="O8" s="46"/>
      <c r="P8" s="46" t="s">
        <v>46</v>
      </c>
      <c r="Q8" s="46"/>
      <c r="R8" s="46"/>
      <c r="S8" s="47" t="s">
        <v>46</v>
      </c>
      <c r="T8" s="46"/>
      <c r="U8" s="46"/>
      <c r="V8" s="46" t="s">
        <v>46</v>
      </c>
      <c r="W8" s="46"/>
      <c r="X8" s="46"/>
      <c r="Y8" s="46"/>
      <c r="Z8" s="46"/>
      <c r="AA8" s="46"/>
      <c r="AB8" s="10">
        <f t="shared" si="1"/>
        <v>7</v>
      </c>
      <c r="AC8" s="18">
        <f t="shared" si="2"/>
        <v>3.25</v>
      </c>
      <c r="AD8" s="18">
        <f t="shared" si="3"/>
        <v>0</v>
      </c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9">
        <f t="shared" si="4"/>
        <v>3.25</v>
      </c>
      <c r="AP8" s="19"/>
      <c r="AQ8" s="19"/>
      <c r="AR8" s="19"/>
      <c r="AS8" s="48"/>
      <c r="AT8" s="49"/>
    </row>
    <row r="9" spans="1:46" ht="15.5" x14ac:dyDescent="0.35">
      <c r="A9" s="44">
        <f t="shared" si="5"/>
        <v>5</v>
      </c>
      <c r="B9" s="20" t="s">
        <v>147</v>
      </c>
      <c r="C9" s="45"/>
      <c r="D9" s="45"/>
      <c r="E9" s="50" t="s">
        <v>46</v>
      </c>
      <c r="F9" s="54"/>
      <c r="G9" s="46"/>
      <c r="H9" s="46"/>
      <c r="I9" s="46">
        <v>1</v>
      </c>
      <c r="J9" s="46" t="s">
        <v>46</v>
      </c>
      <c r="K9" s="46"/>
      <c r="L9" s="46"/>
      <c r="M9" s="46">
        <v>5</v>
      </c>
      <c r="N9" s="46"/>
      <c r="O9" s="46"/>
      <c r="P9" s="46" t="s">
        <v>46</v>
      </c>
      <c r="Q9" s="46"/>
      <c r="R9" s="46"/>
      <c r="S9" s="47" t="s">
        <v>46</v>
      </c>
      <c r="T9" s="46"/>
      <c r="U9" s="46"/>
      <c r="V9" s="46" t="s">
        <v>46</v>
      </c>
      <c r="W9" s="46"/>
      <c r="X9" s="46"/>
      <c r="Y9" s="46"/>
      <c r="Z9" s="46"/>
      <c r="AA9" s="46"/>
      <c r="AB9" s="10">
        <f t="shared" si="1"/>
        <v>3</v>
      </c>
      <c r="AC9" s="18">
        <f t="shared" si="2"/>
        <v>4.25</v>
      </c>
      <c r="AD9" s="18">
        <f t="shared" si="3"/>
        <v>1.2</v>
      </c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9">
        <f t="shared" si="4"/>
        <v>5.45</v>
      </c>
      <c r="AP9" s="19"/>
      <c r="AQ9" s="19"/>
      <c r="AR9" s="19"/>
      <c r="AS9" s="48"/>
      <c r="AT9" s="49"/>
    </row>
    <row r="10" spans="1:46" ht="15.5" x14ac:dyDescent="0.35">
      <c r="A10" s="44">
        <f t="shared" si="5"/>
        <v>6</v>
      </c>
      <c r="B10" s="20" t="s">
        <v>148</v>
      </c>
      <c r="C10" s="45"/>
      <c r="D10" s="45"/>
      <c r="E10" s="53">
        <v>1</v>
      </c>
      <c r="F10" s="54"/>
      <c r="G10" s="46"/>
      <c r="H10" s="46"/>
      <c r="I10" s="53">
        <v>1</v>
      </c>
      <c r="J10" s="46">
        <v>1</v>
      </c>
      <c r="K10" s="46"/>
      <c r="L10" s="46"/>
      <c r="M10" s="46" t="s">
        <v>46</v>
      </c>
      <c r="N10" s="46"/>
      <c r="O10" s="46"/>
      <c r="P10" s="46" t="s">
        <v>46</v>
      </c>
      <c r="Q10" s="46"/>
      <c r="R10" s="46"/>
      <c r="S10" s="47" t="s">
        <v>46</v>
      </c>
      <c r="T10" s="46"/>
      <c r="U10" s="46"/>
      <c r="V10" s="46" t="s">
        <v>46</v>
      </c>
      <c r="W10" s="46"/>
      <c r="X10" s="46"/>
      <c r="Y10" s="46"/>
      <c r="Z10" s="46"/>
      <c r="AA10" s="46"/>
      <c r="AB10" s="10">
        <f t="shared" si="1"/>
        <v>2</v>
      </c>
      <c r="AC10" s="18">
        <f t="shared" si="2"/>
        <v>4.5</v>
      </c>
      <c r="AD10" s="18">
        <f t="shared" si="3"/>
        <v>0.6</v>
      </c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9">
        <f t="shared" si="4"/>
        <v>5.0999999999999996</v>
      </c>
      <c r="AP10" s="19"/>
      <c r="AQ10" s="19"/>
      <c r="AR10" s="19"/>
      <c r="AS10" s="48"/>
      <c r="AT10" s="49"/>
    </row>
    <row r="11" spans="1:46" ht="15.5" x14ac:dyDescent="0.35">
      <c r="A11" s="44">
        <f t="shared" si="5"/>
        <v>7</v>
      </c>
      <c r="B11" s="20" t="s">
        <v>149</v>
      </c>
      <c r="C11" s="45" t="s">
        <v>46</v>
      </c>
      <c r="D11" s="45" t="s">
        <v>46</v>
      </c>
      <c r="E11" s="53" t="s">
        <v>46</v>
      </c>
      <c r="F11" s="54"/>
      <c r="G11" s="46"/>
      <c r="H11" s="46"/>
      <c r="I11" s="53" t="s">
        <v>46</v>
      </c>
      <c r="J11" s="46" t="s">
        <v>46</v>
      </c>
      <c r="K11" s="46"/>
      <c r="L11" s="46"/>
      <c r="M11" s="46" t="s">
        <v>46</v>
      </c>
      <c r="N11" s="46"/>
      <c r="O11" s="46"/>
      <c r="P11" s="46" t="s">
        <v>46</v>
      </c>
      <c r="Q11" s="46"/>
      <c r="R11" s="46"/>
      <c r="S11" s="47" t="s">
        <v>46</v>
      </c>
      <c r="T11" s="46"/>
      <c r="U11" s="46"/>
      <c r="V11" s="46" t="s">
        <v>46</v>
      </c>
      <c r="W11" s="46"/>
      <c r="X11" s="46"/>
      <c r="Y11" s="46"/>
      <c r="Z11" s="46"/>
      <c r="AA11" s="46"/>
      <c r="AB11" s="10">
        <f t="shared" si="1"/>
        <v>7</v>
      </c>
      <c r="AC11" s="18">
        <f t="shared" si="2"/>
        <v>3.25</v>
      </c>
      <c r="AD11" s="18">
        <f t="shared" si="3"/>
        <v>0</v>
      </c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9">
        <f t="shared" si="4"/>
        <v>3.25</v>
      </c>
      <c r="AP11" s="19"/>
      <c r="AQ11" s="19"/>
      <c r="AR11" s="19"/>
      <c r="AS11" s="48"/>
      <c r="AT11" s="49"/>
    </row>
    <row r="12" spans="1:46" ht="16.5" customHeight="1" x14ac:dyDescent="0.35">
      <c r="A12" s="44">
        <f t="shared" si="5"/>
        <v>8</v>
      </c>
      <c r="B12" s="20" t="s">
        <v>150</v>
      </c>
      <c r="C12" s="45" t="s">
        <v>46</v>
      </c>
      <c r="D12" s="45" t="s">
        <v>46</v>
      </c>
      <c r="E12" s="53" t="s">
        <v>46</v>
      </c>
      <c r="F12" s="54"/>
      <c r="G12" s="46"/>
      <c r="H12" s="46"/>
      <c r="I12" s="53" t="s">
        <v>46</v>
      </c>
      <c r="J12" s="46" t="s">
        <v>46</v>
      </c>
      <c r="K12" s="46"/>
      <c r="L12" s="46"/>
      <c r="M12" s="46" t="s">
        <v>46</v>
      </c>
      <c r="N12" s="46"/>
      <c r="O12" s="46"/>
      <c r="P12" s="46" t="s">
        <v>46</v>
      </c>
      <c r="Q12" s="46"/>
      <c r="R12" s="46"/>
      <c r="S12" s="47" t="s">
        <v>46</v>
      </c>
      <c r="T12" s="46"/>
      <c r="U12" s="46"/>
      <c r="V12" s="46" t="s">
        <v>46</v>
      </c>
      <c r="W12" s="46"/>
      <c r="X12" s="46"/>
      <c r="Y12" s="46"/>
      <c r="Z12" s="46"/>
      <c r="AA12" s="46"/>
      <c r="AB12" s="10">
        <f t="shared" si="1"/>
        <v>7</v>
      </c>
      <c r="AC12" s="18">
        <f t="shared" si="2"/>
        <v>3.25</v>
      </c>
      <c r="AD12" s="18">
        <f t="shared" si="3"/>
        <v>0</v>
      </c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9">
        <f t="shared" si="4"/>
        <v>3.25</v>
      </c>
      <c r="AP12" s="19"/>
      <c r="AQ12" s="19"/>
      <c r="AR12" s="19"/>
      <c r="AS12" s="51"/>
      <c r="AT12" s="49"/>
    </row>
    <row r="13" spans="1:46" ht="15.5" x14ac:dyDescent="0.35">
      <c r="A13" s="44">
        <f t="shared" si="5"/>
        <v>9</v>
      </c>
      <c r="B13" s="20" t="s">
        <v>151</v>
      </c>
      <c r="C13" s="45"/>
      <c r="D13" s="45"/>
      <c r="E13" s="50">
        <v>1</v>
      </c>
      <c r="F13" s="54"/>
      <c r="G13" s="46"/>
      <c r="H13" s="46"/>
      <c r="I13" s="46" t="s">
        <v>46</v>
      </c>
      <c r="J13" s="46" t="s">
        <v>46</v>
      </c>
      <c r="K13" s="46"/>
      <c r="L13" s="46"/>
      <c r="M13" s="46" t="s">
        <v>46</v>
      </c>
      <c r="N13" s="46"/>
      <c r="O13" s="46"/>
      <c r="P13" s="46" t="s">
        <v>46</v>
      </c>
      <c r="Q13" s="46"/>
      <c r="R13" s="46"/>
      <c r="S13" s="47" t="s">
        <v>46</v>
      </c>
      <c r="T13" s="46"/>
      <c r="U13" s="46"/>
      <c r="V13" s="46" t="s">
        <v>46</v>
      </c>
      <c r="W13" s="46"/>
      <c r="X13" s="46"/>
      <c r="Y13" s="46"/>
      <c r="Z13" s="46"/>
      <c r="AA13" s="46"/>
      <c r="AB13" s="10">
        <f t="shared" si="1"/>
        <v>4</v>
      </c>
      <c r="AC13" s="18">
        <f t="shared" si="2"/>
        <v>4</v>
      </c>
      <c r="AD13" s="18">
        <f t="shared" si="3"/>
        <v>0.2</v>
      </c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9">
        <f t="shared" si="4"/>
        <v>4.2</v>
      </c>
      <c r="AP13" s="19"/>
      <c r="AQ13" s="19"/>
      <c r="AR13" s="19"/>
      <c r="AS13" s="51"/>
      <c r="AT13" s="49"/>
    </row>
    <row r="14" spans="1:46" ht="15.5" x14ac:dyDescent="0.35">
      <c r="A14" s="44">
        <f t="shared" si="5"/>
        <v>10</v>
      </c>
      <c r="B14" s="20" t="s">
        <v>152</v>
      </c>
      <c r="C14" s="45"/>
      <c r="D14" s="45"/>
      <c r="E14" s="53">
        <v>1</v>
      </c>
      <c r="F14" s="54"/>
      <c r="G14" s="46"/>
      <c r="H14" s="46"/>
      <c r="I14" s="53">
        <v>1</v>
      </c>
      <c r="J14" s="46">
        <v>1</v>
      </c>
      <c r="K14" s="46"/>
      <c r="L14" s="46"/>
      <c r="M14" s="46">
        <v>5</v>
      </c>
      <c r="N14" s="46"/>
      <c r="O14" s="46"/>
      <c r="P14" s="46">
        <v>5</v>
      </c>
      <c r="Q14" s="46"/>
      <c r="R14" s="46"/>
      <c r="S14" s="46">
        <v>5</v>
      </c>
      <c r="T14" s="46"/>
      <c r="U14" s="46"/>
      <c r="V14" s="46">
        <f>5</f>
        <v>5</v>
      </c>
      <c r="W14" s="46"/>
      <c r="X14" s="46"/>
      <c r="Y14" s="46"/>
      <c r="Z14" s="46"/>
      <c r="AA14" s="46"/>
      <c r="AB14" s="10">
        <f t="shared" si="1"/>
        <v>0</v>
      </c>
      <c r="AC14" s="18">
        <f t="shared" si="2"/>
        <v>5</v>
      </c>
      <c r="AD14" s="18">
        <f t="shared" si="3"/>
        <v>4.5999999999999996</v>
      </c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9">
        <f>SUM(AC14:AN14)+AP14+AQ14</f>
        <v>9.6</v>
      </c>
      <c r="AP14" s="19"/>
      <c r="AQ14" s="19"/>
      <c r="AR14" s="19"/>
      <c r="AS14" s="48"/>
      <c r="AT14" s="49"/>
    </row>
    <row r="15" spans="1:46" ht="15.5" x14ac:dyDescent="0.35">
      <c r="A15" s="44">
        <f t="shared" si="5"/>
        <v>11</v>
      </c>
      <c r="B15" s="20" t="s">
        <v>153</v>
      </c>
      <c r="C15" s="45"/>
      <c r="D15" s="45"/>
      <c r="E15" s="50">
        <v>1</v>
      </c>
      <c r="F15" s="54"/>
      <c r="G15" s="46"/>
      <c r="H15" s="46"/>
      <c r="I15" s="46" t="s">
        <v>46</v>
      </c>
      <c r="J15" s="46" t="s">
        <v>46</v>
      </c>
      <c r="K15" s="46"/>
      <c r="L15" s="46"/>
      <c r="M15" s="46" t="s">
        <v>46</v>
      </c>
      <c r="N15" s="46"/>
      <c r="O15" s="46"/>
      <c r="P15" s="46" t="s">
        <v>46</v>
      </c>
      <c r="Q15" s="46"/>
      <c r="R15" s="46"/>
      <c r="S15" s="47" t="s">
        <v>46</v>
      </c>
      <c r="T15" s="46"/>
      <c r="U15" s="46"/>
      <c r="V15" s="46" t="s">
        <v>46</v>
      </c>
      <c r="W15" s="46"/>
      <c r="X15" s="46"/>
      <c r="Y15" s="46"/>
      <c r="Z15" s="46"/>
      <c r="AA15" s="46"/>
      <c r="AB15" s="10">
        <f t="shared" si="1"/>
        <v>4</v>
      </c>
      <c r="AC15" s="18">
        <f t="shared" si="2"/>
        <v>4</v>
      </c>
      <c r="AD15" s="18">
        <f t="shared" si="3"/>
        <v>0.2</v>
      </c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9">
        <f>SUM(AC15:AN15)</f>
        <v>4.2</v>
      </c>
      <c r="AP15" s="19"/>
      <c r="AQ15" s="19"/>
      <c r="AR15" s="19"/>
      <c r="AS15" s="48"/>
      <c r="AT15" s="49"/>
    </row>
    <row r="16" spans="1:46" ht="15.5" x14ac:dyDescent="0.35">
      <c r="A16" s="44">
        <f t="shared" si="5"/>
        <v>12</v>
      </c>
      <c r="B16" s="20" t="s">
        <v>154</v>
      </c>
      <c r="C16" s="45" t="s">
        <v>46</v>
      </c>
      <c r="D16" s="45" t="s">
        <v>46</v>
      </c>
      <c r="E16" s="53" t="s">
        <v>46</v>
      </c>
      <c r="F16" s="54"/>
      <c r="G16" s="46"/>
      <c r="H16" s="46"/>
      <c r="I16" s="53" t="s">
        <v>46</v>
      </c>
      <c r="J16" s="46" t="s">
        <v>46</v>
      </c>
      <c r="K16" s="46"/>
      <c r="L16" s="46"/>
      <c r="M16" s="46" t="s">
        <v>46</v>
      </c>
      <c r="N16" s="46"/>
      <c r="O16" s="46"/>
      <c r="P16" s="46" t="s">
        <v>46</v>
      </c>
      <c r="Q16" s="46"/>
      <c r="R16" s="46"/>
      <c r="S16" s="46">
        <v>5</v>
      </c>
      <c r="T16" s="46"/>
      <c r="U16" s="46"/>
      <c r="V16" s="46" t="s">
        <v>46</v>
      </c>
      <c r="W16" s="46"/>
      <c r="X16" s="46"/>
      <c r="Y16" s="46"/>
      <c r="Z16" s="46"/>
      <c r="AA16" s="46"/>
      <c r="AB16" s="10">
        <f t="shared" si="1"/>
        <v>7</v>
      </c>
      <c r="AC16" s="18">
        <f t="shared" si="2"/>
        <v>3.25</v>
      </c>
      <c r="AD16" s="18">
        <f t="shared" si="3"/>
        <v>1</v>
      </c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9">
        <f>SUM(AC16:AN16)+AP16</f>
        <v>4.25</v>
      </c>
      <c r="AP16" s="19"/>
      <c r="AQ16" s="19"/>
      <c r="AR16" s="19"/>
      <c r="AS16" s="48"/>
      <c r="AT16" s="49"/>
    </row>
    <row r="17" spans="1:46" ht="15.5" x14ac:dyDescent="0.35">
      <c r="A17" s="44">
        <f t="shared" si="5"/>
        <v>13</v>
      </c>
      <c r="B17" s="20" t="s">
        <v>155</v>
      </c>
      <c r="C17" s="45" t="s">
        <v>46</v>
      </c>
      <c r="D17" s="45" t="s">
        <v>46</v>
      </c>
      <c r="E17" s="50" t="s">
        <v>46</v>
      </c>
      <c r="F17" s="54"/>
      <c r="G17" s="46"/>
      <c r="H17" s="46"/>
      <c r="I17" s="46" t="s">
        <v>46</v>
      </c>
      <c r="J17" s="46" t="s">
        <v>46</v>
      </c>
      <c r="K17" s="46"/>
      <c r="L17" s="46"/>
      <c r="M17" s="46" t="s">
        <v>46</v>
      </c>
      <c r="N17" s="46"/>
      <c r="O17" s="46"/>
      <c r="P17" s="46" t="s">
        <v>46</v>
      </c>
      <c r="Q17" s="46"/>
      <c r="R17" s="46"/>
      <c r="S17" s="47" t="s">
        <v>46</v>
      </c>
      <c r="T17" s="46"/>
      <c r="U17" s="46"/>
      <c r="V17" s="46" t="s">
        <v>46</v>
      </c>
      <c r="W17" s="46"/>
      <c r="X17" s="46"/>
      <c r="Y17" s="46"/>
      <c r="Z17" s="46"/>
      <c r="AA17" s="46"/>
      <c r="AB17" s="10">
        <f t="shared" si="1"/>
        <v>7</v>
      </c>
      <c r="AC17" s="18">
        <f t="shared" si="2"/>
        <v>3.25</v>
      </c>
      <c r="AD17" s="18">
        <f t="shared" si="3"/>
        <v>0</v>
      </c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9">
        <f t="shared" ref="AO17:AO22" si="6">SUM(AC17:AN17)</f>
        <v>3.25</v>
      </c>
      <c r="AP17" s="19"/>
      <c r="AQ17" s="19"/>
      <c r="AR17" s="19"/>
      <c r="AS17" s="48"/>
      <c r="AT17" s="49"/>
    </row>
    <row r="18" spans="1:46" ht="15.5" x14ac:dyDescent="0.35">
      <c r="A18" s="44">
        <f t="shared" si="5"/>
        <v>14</v>
      </c>
      <c r="B18" s="20" t="s">
        <v>156</v>
      </c>
      <c r="C18" s="45"/>
      <c r="D18" s="45"/>
      <c r="E18" s="53" t="s">
        <v>46</v>
      </c>
      <c r="F18" s="54"/>
      <c r="G18" s="46"/>
      <c r="H18" s="46"/>
      <c r="I18" s="53">
        <v>1</v>
      </c>
      <c r="J18" s="46" t="s">
        <v>46</v>
      </c>
      <c r="K18" s="46"/>
      <c r="L18" s="46"/>
      <c r="M18" s="46" t="s">
        <v>46</v>
      </c>
      <c r="N18" s="46"/>
      <c r="O18" s="46"/>
      <c r="P18" s="46" t="s">
        <v>46</v>
      </c>
      <c r="Q18" s="46"/>
      <c r="R18" s="46"/>
      <c r="S18" s="47" t="s">
        <v>46</v>
      </c>
      <c r="T18" s="46"/>
      <c r="U18" s="46"/>
      <c r="V18" s="46" t="s">
        <v>46</v>
      </c>
      <c r="W18" s="46"/>
      <c r="X18" s="46"/>
      <c r="Y18" s="46"/>
      <c r="Z18" s="46"/>
      <c r="AA18" s="46"/>
      <c r="AB18" s="10">
        <f t="shared" si="1"/>
        <v>4</v>
      </c>
      <c r="AC18" s="18">
        <f t="shared" si="2"/>
        <v>4</v>
      </c>
      <c r="AD18" s="18">
        <f t="shared" si="3"/>
        <v>0.2</v>
      </c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9">
        <f t="shared" si="6"/>
        <v>4.2</v>
      </c>
      <c r="AP18" s="19"/>
      <c r="AQ18" s="19"/>
      <c r="AR18" s="19"/>
      <c r="AS18" s="48"/>
      <c r="AT18" s="49"/>
    </row>
    <row r="19" spans="1:46" ht="15.5" x14ac:dyDescent="0.35">
      <c r="A19" s="44">
        <f t="shared" si="5"/>
        <v>15</v>
      </c>
      <c r="B19" s="20" t="s">
        <v>157</v>
      </c>
      <c r="C19" s="45" t="s">
        <v>46</v>
      </c>
      <c r="D19" s="45" t="s">
        <v>46</v>
      </c>
      <c r="E19" s="53">
        <v>1</v>
      </c>
      <c r="F19" s="54"/>
      <c r="G19" s="46"/>
      <c r="H19" s="46"/>
      <c r="I19" s="53">
        <v>1</v>
      </c>
      <c r="J19" s="46">
        <v>1</v>
      </c>
      <c r="K19" s="46"/>
      <c r="L19" s="46"/>
      <c r="M19" s="46" t="s">
        <v>46</v>
      </c>
      <c r="N19" s="46"/>
      <c r="O19" s="46"/>
      <c r="P19" s="46">
        <v>5</v>
      </c>
      <c r="Q19" s="46"/>
      <c r="R19" s="46"/>
      <c r="S19" s="47" t="s">
        <v>46</v>
      </c>
      <c r="T19" s="46"/>
      <c r="U19" s="46"/>
      <c r="V19" s="46">
        <f>5</f>
        <v>5</v>
      </c>
      <c r="W19" s="46"/>
      <c r="X19" s="46"/>
      <c r="Y19" s="46"/>
      <c r="Z19" s="46"/>
      <c r="AA19" s="46"/>
      <c r="AB19" s="10">
        <f t="shared" si="1"/>
        <v>3</v>
      </c>
      <c r="AC19" s="18">
        <f t="shared" si="2"/>
        <v>4.25</v>
      </c>
      <c r="AD19" s="18">
        <f t="shared" si="3"/>
        <v>2.6</v>
      </c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9">
        <f t="shared" si="6"/>
        <v>6.85</v>
      </c>
      <c r="AP19" s="19"/>
      <c r="AQ19" s="19"/>
      <c r="AR19" s="19"/>
      <c r="AS19" s="48"/>
      <c r="AT19" s="49"/>
    </row>
    <row r="20" spans="1:46" ht="15.5" x14ac:dyDescent="0.35">
      <c r="A20" s="44">
        <f t="shared" si="5"/>
        <v>16</v>
      </c>
      <c r="B20" s="20" t="s">
        <v>158</v>
      </c>
      <c r="C20" s="45" t="s">
        <v>46</v>
      </c>
      <c r="D20" s="45" t="s">
        <v>46</v>
      </c>
      <c r="E20" s="53" t="s">
        <v>46</v>
      </c>
      <c r="F20" s="54"/>
      <c r="G20" s="46"/>
      <c r="H20" s="46"/>
      <c r="I20" s="53" t="s">
        <v>46</v>
      </c>
      <c r="J20" s="46" t="s">
        <v>46</v>
      </c>
      <c r="K20" s="46"/>
      <c r="L20" s="46"/>
      <c r="M20" s="46" t="s">
        <v>46</v>
      </c>
      <c r="N20" s="46"/>
      <c r="O20" s="46"/>
      <c r="P20" s="46" t="s">
        <v>46</v>
      </c>
      <c r="Q20" s="46"/>
      <c r="R20" s="46"/>
      <c r="S20" s="47" t="s">
        <v>46</v>
      </c>
      <c r="T20" s="46"/>
      <c r="U20" s="46"/>
      <c r="V20" s="46" t="s">
        <v>46</v>
      </c>
      <c r="W20" s="46"/>
      <c r="X20" s="46"/>
      <c r="Y20" s="46"/>
      <c r="Z20" s="46"/>
      <c r="AA20" s="46"/>
      <c r="AB20" s="10">
        <f t="shared" si="1"/>
        <v>7</v>
      </c>
      <c r="AC20" s="18">
        <f t="shared" si="2"/>
        <v>3.25</v>
      </c>
      <c r="AD20" s="18">
        <f t="shared" si="3"/>
        <v>0</v>
      </c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9">
        <f t="shared" si="6"/>
        <v>3.25</v>
      </c>
      <c r="AP20" s="19"/>
      <c r="AQ20" s="19"/>
      <c r="AR20" s="19"/>
      <c r="AS20" s="48"/>
      <c r="AT20" s="49"/>
    </row>
    <row r="21" spans="1:46" ht="20.5" customHeight="1" x14ac:dyDescent="0.35">
      <c r="A21" s="44">
        <f t="shared" si="5"/>
        <v>17</v>
      </c>
      <c r="B21" s="14" t="s">
        <v>159</v>
      </c>
      <c r="C21" s="45"/>
      <c r="D21" s="45"/>
      <c r="E21" s="53">
        <v>1</v>
      </c>
      <c r="F21" s="54"/>
      <c r="G21" s="46"/>
      <c r="H21" s="46"/>
      <c r="I21" s="53">
        <v>1</v>
      </c>
      <c r="J21" s="46">
        <v>1</v>
      </c>
      <c r="K21" s="46"/>
      <c r="L21" s="46"/>
      <c r="M21" s="46">
        <v>5</v>
      </c>
      <c r="N21" s="46"/>
      <c r="O21" s="46"/>
      <c r="P21" s="46" t="s">
        <v>46</v>
      </c>
      <c r="Q21" s="46"/>
      <c r="R21" s="46"/>
      <c r="S21" s="47" t="s">
        <v>46</v>
      </c>
      <c r="T21" s="46"/>
      <c r="U21" s="46"/>
      <c r="V21" s="46">
        <f>5</f>
        <v>5</v>
      </c>
      <c r="W21" s="46"/>
      <c r="X21" s="46"/>
      <c r="Y21" s="46"/>
      <c r="Z21" s="46"/>
      <c r="AA21" s="46"/>
      <c r="AB21" s="10">
        <f t="shared" si="1"/>
        <v>1</v>
      </c>
      <c r="AC21" s="18">
        <f t="shared" si="2"/>
        <v>4.75</v>
      </c>
      <c r="AD21" s="18">
        <f t="shared" si="3"/>
        <v>2.6</v>
      </c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9">
        <f t="shared" si="6"/>
        <v>7.35</v>
      </c>
      <c r="AP21" s="19"/>
      <c r="AQ21" s="19"/>
      <c r="AR21" s="19"/>
      <c r="AS21" s="48"/>
      <c r="AT21" s="49"/>
    </row>
    <row r="22" spans="1:46" ht="15.5" x14ac:dyDescent="0.35">
      <c r="A22" s="44">
        <f t="shared" si="5"/>
        <v>18</v>
      </c>
      <c r="B22" s="20" t="s">
        <v>160</v>
      </c>
      <c r="C22" s="45" t="s">
        <v>46</v>
      </c>
      <c r="D22" s="45" t="s">
        <v>46</v>
      </c>
      <c r="E22" s="50">
        <v>1</v>
      </c>
      <c r="F22" s="54"/>
      <c r="G22" s="46"/>
      <c r="H22" s="46"/>
      <c r="I22" s="46">
        <v>1</v>
      </c>
      <c r="J22" s="46">
        <v>1</v>
      </c>
      <c r="K22" s="46"/>
      <c r="L22" s="46"/>
      <c r="M22" s="46" t="s">
        <v>46</v>
      </c>
      <c r="N22" s="46"/>
      <c r="O22" s="46"/>
      <c r="P22" s="46">
        <v>5</v>
      </c>
      <c r="Q22" s="46"/>
      <c r="R22" s="46"/>
      <c r="S22" s="47" t="s">
        <v>46</v>
      </c>
      <c r="T22" s="46"/>
      <c r="U22" s="46"/>
      <c r="V22" s="46">
        <f>5</f>
        <v>5</v>
      </c>
      <c r="W22" s="46"/>
      <c r="X22" s="46"/>
      <c r="Y22" s="46"/>
      <c r="Z22" s="46"/>
      <c r="AA22" s="46"/>
      <c r="AB22" s="10">
        <f t="shared" si="1"/>
        <v>3</v>
      </c>
      <c r="AC22" s="18">
        <f t="shared" si="2"/>
        <v>4.25</v>
      </c>
      <c r="AD22" s="18">
        <f t="shared" si="3"/>
        <v>2.6</v>
      </c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9">
        <f t="shared" si="6"/>
        <v>6.85</v>
      </c>
      <c r="AP22" s="19"/>
      <c r="AQ22" s="19"/>
      <c r="AR22" s="19"/>
      <c r="AS22" s="48"/>
      <c r="AT22" s="49"/>
    </row>
    <row r="24" spans="1:46" ht="15.5" x14ac:dyDescent="0.35">
      <c r="A24" s="55"/>
      <c r="B24" s="56"/>
      <c r="C24" s="57"/>
    </row>
    <row r="25" spans="1:46" ht="15.5" x14ac:dyDescent="0.35">
      <c r="A25" s="58"/>
      <c r="B25" s="59"/>
      <c r="C25" s="60"/>
    </row>
    <row r="26" spans="1:46" ht="15.5" x14ac:dyDescent="0.35">
      <c r="A26" s="58"/>
      <c r="B26" s="59"/>
      <c r="C26" s="60"/>
    </row>
    <row r="27" spans="1:46" ht="15.5" x14ac:dyDescent="0.35">
      <c r="A27" s="58"/>
      <c r="B27" s="59"/>
      <c r="C27" s="60"/>
    </row>
    <row r="28" spans="1:46" ht="15.5" x14ac:dyDescent="0.35">
      <c r="A28" s="58"/>
      <c r="B28" s="59"/>
      <c r="C28" s="60"/>
    </row>
    <row r="29" spans="1:46" ht="15.5" x14ac:dyDescent="0.35">
      <c r="A29" s="58"/>
      <c r="B29" s="59"/>
      <c r="C29" s="60"/>
    </row>
    <row r="30" spans="1:46" ht="15.5" x14ac:dyDescent="0.35">
      <c r="A30" s="58"/>
      <c r="B30" s="59"/>
      <c r="C30" s="60"/>
    </row>
    <row r="31" spans="1:46" ht="15.5" x14ac:dyDescent="0.35">
      <c r="A31" s="58"/>
      <c r="B31" s="59"/>
      <c r="C31" s="60"/>
    </row>
    <row r="32" spans="1:46" ht="15" customHeight="1" x14ac:dyDescent="0.35">
      <c r="A32" s="58"/>
      <c r="B32" s="59"/>
      <c r="C32" s="60"/>
    </row>
    <row r="33" spans="1:3" ht="15.5" x14ac:dyDescent="0.35">
      <c r="A33" s="58"/>
      <c r="B33" s="59"/>
      <c r="C33" s="60"/>
    </row>
    <row r="34" spans="1:3" ht="15.5" x14ac:dyDescent="0.35">
      <c r="A34" s="58"/>
      <c r="B34" s="59"/>
      <c r="C34" s="60"/>
    </row>
    <row r="35" spans="1:3" ht="15.5" x14ac:dyDescent="0.35">
      <c r="A35" s="58"/>
      <c r="B35" s="59"/>
      <c r="C35" s="60"/>
    </row>
    <row r="36" spans="1:3" ht="15.5" x14ac:dyDescent="0.35">
      <c r="A36" s="58"/>
      <c r="B36" s="59"/>
      <c r="C36" s="60"/>
    </row>
    <row r="37" spans="1:3" ht="15.5" x14ac:dyDescent="0.35">
      <c r="A37" s="58"/>
      <c r="B37" s="59"/>
      <c r="C37" s="60"/>
    </row>
    <row r="38" spans="1:3" ht="15.5" x14ac:dyDescent="0.35">
      <c r="A38" s="58"/>
      <c r="B38" s="59"/>
      <c r="C38" s="60"/>
    </row>
    <row r="39" spans="1:3" ht="15.5" x14ac:dyDescent="0.35">
      <c r="A39" s="58"/>
      <c r="B39" s="59"/>
      <c r="C39" s="60"/>
    </row>
    <row r="40" spans="1:3" ht="15" x14ac:dyDescent="0.35">
      <c r="A40" s="61"/>
      <c r="B40" s="62"/>
      <c r="C40" s="63"/>
    </row>
    <row r="41" spans="1:3" ht="15.5" x14ac:dyDescent="0.35">
      <c r="A41" s="64"/>
      <c r="B41" s="65"/>
      <c r="C41" s="66"/>
    </row>
  </sheetData>
  <mergeCells count="42"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P1:AP3"/>
    <mergeCell ref="AR1:AR3"/>
    <mergeCell ref="AK1:AK2"/>
    <mergeCell ref="AL1:AL2"/>
    <mergeCell ref="AM1:AM2"/>
    <mergeCell ref="AN1:AN2"/>
    <mergeCell ref="AO1:AO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opLeftCell="D11" zoomScaleNormal="100" workbookViewId="0">
      <selection activeCell="D12" sqref="D12"/>
    </sheetView>
  </sheetViews>
  <sheetFormatPr defaultColWidth="8.54296875" defaultRowHeight="14.5" x14ac:dyDescent="0.35"/>
  <cols>
    <col min="1" max="1" width="15.453125" customWidth="1"/>
    <col min="2" max="2" width="109.81640625" customWidth="1"/>
    <col min="4" max="4" width="60.54296875" customWidth="1"/>
    <col min="5" max="5" width="51.54296875" customWidth="1"/>
  </cols>
  <sheetData>
    <row r="1" spans="1:5" ht="15.5" x14ac:dyDescent="0.35">
      <c r="A1" s="10" t="s">
        <v>161</v>
      </c>
      <c r="B1" s="10" t="s">
        <v>162</v>
      </c>
    </row>
    <row r="2" spans="1:5" ht="15.5" x14ac:dyDescent="0.35">
      <c r="A2" s="10">
        <v>1</v>
      </c>
      <c r="B2" s="20" t="s">
        <v>163</v>
      </c>
    </row>
    <row r="3" spans="1:5" ht="15.5" x14ac:dyDescent="0.35">
      <c r="A3" s="10">
        <v>7</v>
      </c>
      <c r="B3" s="20" t="s">
        <v>164</v>
      </c>
    </row>
    <row r="4" spans="1:5" ht="31" x14ac:dyDescent="0.35">
      <c r="A4" s="10"/>
      <c r="B4" s="67" t="s">
        <v>165</v>
      </c>
      <c r="D4" s="10" t="s">
        <v>166</v>
      </c>
      <c r="E4" s="10" t="s">
        <v>167</v>
      </c>
    </row>
    <row r="5" spans="1:5" ht="43" customHeight="1" x14ac:dyDescent="0.35">
      <c r="A5" s="10">
        <v>8</v>
      </c>
      <c r="B5" s="20" t="s">
        <v>168</v>
      </c>
      <c r="D5" s="20" t="s">
        <v>169</v>
      </c>
      <c r="E5" s="20" t="s">
        <v>170</v>
      </c>
    </row>
    <row r="6" spans="1:5" ht="31" x14ac:dyDescent="0.35">
      <c r="A6" s="10"/>
      <c r="B6" s="67" t="s">
        <v>171</v>
      </c>
      <c r="D6" s="20" t="s">
        <v>172</v>
      </c>
      <c r="E6" s="20" t="s">
        <v>173</v>
      </c>
    </row>
    <row r="7" spans="1:5" ht="46.5" x14ac:dyDescent="0.35">
      <c r="A7" s="10">
        <v>9</v>
      </c>
      <c r="B7" s="20" t="s">
        <v>174</v>
      </c>
      <c r="D7" s="20" t="s">
        <v>175</v>
      </c>
      <c r="E7" s="20" t="s">
        <v>176</v>
      </c>
    </row>
    <row r="8" spans="1:5" ht="31" x14ac:dyDescent="0.35">
      <c r="A8" s="10"/>
      <c r="B8" s="67" t="s">
        <v>177</v>
      </c>
      <c r="D8" s="20" t="s">
        <v>178</v>
      </c>
      <c r="E8" s="20" t="s">
        <v>179</v>
      </c>
    </row>
    <row r="9" spans="1:5" ht="31" x14ac:dyDescent="0.35">
      <c r="A9" s="10">
        <v>10</v>
      </c>
      <c r="B9" s="20" t="s">
        <v>180</v>
      </c>
      <c r="D9" s="20" t="s">
        <v>181</v>
      </c>
      <c r="E9" s="20" t="s">
        <v>182</v>
      </c>
    </row>
    <row r="10" spans="1:5" ht="62" x14ac:dyDescent="0.35">
      <c r="A10" s="10"/>
      <c r="B10" s="67" t="s">
        <v>183</v>
      </c>
      <c r="D10" s="20" t="s">
        <v>184</v>
      </c>
      <c r="E10" s="20" t="s">
        <v>185</v>
      </c>
    </row>
    <row r="11" spans="1:5" ht="15.5" x14ac:dyDescent="0.35">
      <c r="D11" s="20" t="s">
        <v>186</v>
      </c>
      <c r="E11" s="20" t="s">
        <v>187</v>
      </c>
    </row>
    <row r="12" spans="1:5" ht="31" x14ac:dyDescent="0.35">
      <c r="D12" s="20" t="s">
        <v>188</v>
      </c>
      <c r="E12" s="20" t="s">
        <v>189</v>
      </c>
    </row>
    <row r="13" spans="1:5" ht="31" x14ac:dyDescent="0.35">
      <c r="D13" s="20" t="s">
        <v>190</v>
      </c>
      <c r="E13" s="20" t="s">
        <v>191</v>
      </c>
    </row>
    <row r="14" spans="1:5" ht="31.5" customHeight="1" x14ac:dyDescent="0.35">
      <c r="D14" s="20" t="s">
        <v>192</v>
      </c>
      <c r="E14" s="20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399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ИКТЗ83</vt:lpstr>
      <vt:lpstr>ИКТО-81</vt:lpstr>
      <vt:lpstr>ИКТЗ84</vt:lpstr>
      <vt:lpstr>ИКТ082</vt:lpstr>
      <vt:lpstr>Темы_ЭО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Старкова</dc:creator>
  <cp:lastModifiedBy>Старкова</cp:lastModifiedBy>
  <cp:revision>53</cp:revision>
  <dcterms:created xsi:type="dcterms:W3CDTF">2021-02-03T18:31:47Z</dcterms:created>
  <dcterms:modified xsi:type="dcterms:W3CDTF">2022-03-28T10:46:34Z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