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economy/"/>
    </mc:Choice>
  </mc:AlternateContent>
  <xr:revisionPtr revIDLastSave="0" documentId="13_ncr:1_{BEF9C955-9D36-EA41-AD75-875D1EFF9AE0}" xr6:coauthVersionLast="47" xr6:coauthVersionMax="47" xr10:uidLastSave="{00000000-0000-0000-0000-000000000000}"/>
  <bookViews>
    <workbookView xWindow="0" yWindow="500" windowWidth="28740" windowHeight="14340" xr2:uid="{00000000-000D-0000-FFFF-FFFF00000000}"/>
  </bookViews>
  <sheets>
    <sheet name="Оплата" sheetId="1" r:id="rId1"/>
    <sheet name="ОКВЭД_Риск" sheetId="4" r:id="rId2"/>
    <sheet name="Справочные" sheetId="3" r:id="rId3"/>
    <sheet name="Календарь_ 202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24" i="1"/>
  <c r="C24" i="1"/>
  <c r="B25" i="1"/>
  <c r="C25" i="1"/>
  <c r="B26" i="1"/>
  <c r="C26" i="1"/>
  <c r="B27" i="1"/>
  <c r="C27" i="1"/>
  <c r="B28" i="1"/>
  <c r="C28" i="1"/>
  <c r="B34" i="1"/>
  <c r="C34" i="1"/>
  <c r="B35" i="1"/>
  <c r="C35" i="1"/>
  <c r="B36" i="1"/>
  <c r="C36" i="1"/>
  <c r="B37" i="1"/>
  <c r="C37" i="1"/>
  <c r="B38" i="1"/>
  <c r="C38" i="1"/>
  <c r="B44" i="1"/>
  <c r="C44" i="1"/>
  <c r="B45" i="1"/>
  <c r="C45" i="1"/>
  <c r="B46" i="1"/>
  <c r="C46" i="1"/>
  <c r="B47" i="1"/>
  <c r="C47" i="1"/>
  <c r="B48" i="1"/>
  <c r="C48" i="1"/>
  <c r="B54" i="1"/>
  <c r="C54" i="1"/>
  <c r="B55" i="1"/>
  <c r="C55" i="1"/>
  <c r="B56" i="1"/>
  <c r="C56" i="1"/>
  <c r="B57" i="1"/>
  <c r="C57" i="1"/>
  <c r="B58" i="1"/>
  <c r="C58" i="1"/>
  <c r="B64" i="1"/>
  <c r="C64" i="1"/>
  <c r="B65" i="1"/>
  <c r="C65" i="1"/>
  <c r="B66" i="1"/>
  <c r="C66" i="1"/>
  <c r="B67" i="1"/>
  <c r="C67" i="1"/>
  <c r="B68" i="1"/>
  <c r="C68" i="1"/>
  <c r="B74" i="1"/>
  <c r="C74" i="1"/>
  <c r="B75" i="1"/>
  <c r="C75" i="1"/>
  <c r="B76" i="1"/>
  <c r="C76" i="1"/>
  <c r="B77" i="1"/>
  <c r="C77" i="1"/>
  <c r="B78" i="1"/>
  <c r="C78" i="1"/>
  <c r="B84" i="1"/>
  <c r="C84" i="1"/>
  <c r="B85" i="1"/>
  <c r="C85" i="1"/>
  <c r="B86" i="1"/>
  <c r="C86" i="1"/>
  <c r="B87" i="1"/>
  <c r="C87" i="1"/>
  <c r="B88" i="1"/>
  <c r="C88" i="1"/>
  <c r="B94" i="1"/>
  <c r="C94" i="1"/>
  <c r="B95" i="1"/>
  <c r="C95" i="1"/>
  <c r="B96" i="1"/>
  <c r="C96" i="1"/>
  <c r="B97" i="1"/>
  <c r="C97" i="1"/>
  <c r="B98" i="1"/>
  <c r="C98" i="1"/>
  <c r="B104" i="1"/>
  <c r="C104" i="1"/>
  <c r="B105" i="1"/>
  <c r="C105" i="1"/>
  <c r="B106" i="1"/>
  <c r="C106" i="1"/>
  <c r="B107" i="1"/>
  <c r="C107" i="1"/>
  <c r="B108" i="1"/>
  <c r="C108" i="1"/>
  <c r="B114" i="1"/>
  <c r="C114" i="1"/>
  <c r="B115" i="1"/>
  <c r="C115" i="1"/>
  <c r="B116" i="1"/>
  <c r="C116" i="1"/>
  <c r="B117" i="1"/>
  <c r="C117" i="1"/>
  <c r="B118" i="1"/>
  <c r="C118" i="1"/>
  <c r="H4" i="1"/>
  <c r="H5" i="1"/>
  <c r="H6" i="1"/>
  <c r="H7" i="1"/>
  <c r="H8" i="1"/>
  <c r="L9" i="1" l="1"/>
  <c r="H118" i="1" l="1"/>
  <c r="I118" i="1"/>
  <c r="M118" i="1"/>
  <c r="H117" i="1"/>
  <c r="I117" i="1"/>
  <c r="M117" i="1"/>
  <c r="H116" i="1"/>
  <c r="I116" i="1"/>
  <c r="M116" i="1"/>
  <c r="H115" i="1"/>
  <c r="I115" i="1"/>
  <c r="M115" i="1"/>
  <c r="H114" i="1"/>
  <c r="I114" i="1"/>
  <c r="M114" i="1"/>
  <c r="O113" i="1"/>
  <c r="L113" i="1"/>
  <c r="H108" i="1"/>
  <c r="I108" i="1"/>
  <c r="M108" i="1"/>
  <c r="H107" i="1"/>
  <c r="I107" i="1"/>
  <c r="M107" i="1"/>
  <c r="H106" i="1"/>
  <c r="I106" i="1"/>
  <c r="M106" i="1"/>
  <c r="H105" i="1"/>
  <c r="I105" i="1"/>
  <c r="M105" i="1"/>
  <c r="H104" i="1"/>
  <c r="I104" i="1"/>
  <c r="M104" i="1"/>
  <c r="O103" i="1"/>
  <c r="L103" i="1"/>
  <c r="H98" i="1"/>
  <c r="I98" i="1"/>
  <c r="M98" i="1"/>
  <c r="H97" i="1"/>
  <c r="I97" i="1"/>
  <c r="M97" i="1"/>
  <c r="H96" i="1"/>
  <c r="I96" i="1"/>
  <c r="M96" i="1"/>
  <c r="H95" i="1"/>
  <c r="I95" i="1"/>
  <c r="M95" i="1"/>
  <c r="H94" i="1"/>
  <c r="I94" i="1"/>
  <c r="M94" i="1"/>
  <c r="O93" i="1"/>
  <c r="L93" i="1"/>
  <c r="H88" i="1"/>
  <c r="I88" i="1"/>
  <c r="M88" i="1"/>
  <c r="H87" i="1"/>
  <c r="I87" i="1"/>
  <c r="M87" i="1"/>
  <c r="H86" i="1"/>
  <c r="I86" i="1"/>
  <c r="M86" i="1"/>
  <c r="H85" i="1"/>
  <c r="I85" i="1"/>
  <c r="M85" i="1"/>
  <c r="H84" i="1"/>
  <c r="I84" i="1"/>
  <c r="M84" i="1"/>
  <c r="O83" i="1"/>
  <c r="L83" i="1"/>
  <c r="H78" i="1"/>
  <c r="I78" i="1"/>
  <c r="M78" i="1"/>
  <c r="H77" i="1"/>
  <c r="I77" i="1"/>
  <c r="M77" i="1"/>
  <c r="H76" i="1"/>
  <c r="I76" i="1"/>
  <c r="M76" i="1"/>
  <c r="H75" i="1"/>
  <c r="I75" i="1"/>
  <c r="M75" i="1"/>
  <c r="H74" i="1"/>
  <c r="I74" i="1"/>
  <c r="M74" i="1"/>
  <c r="O73" i="1"/>
  <c r="L73" i="1"/>
  <c r="H68" i="1"/>
  <c r="I68" i="1"/>
  <c r="M68" i="1"/>
  <c r="H67" i="1"/>
  <c r="I67" i="1"/>
  <c r="M67" i="1"/>
  <c r="H66" i="1"/>
  <c r="M66" i="1"/>
  <c r="H65" i="1"/>
  <c r="I65" i="1"/>
  <c r="M65" i="1"/>
  <c r="H64" i="1"/>
  <c r="M64" i="1"/>
  <c r="O63" i="1"/>
  <c r="L63" i="1"/>
  <c r="H58" i="1"/>
  <c r="I58" i="1"/>
  <c r="M58" i="1"/>
  <c r="H57" i="1"/>
  <c r="I57" i="1"/>
  <c r="M57" i="1"/>
  <c r="H56" i="1"/>
  <c r="I56" i="1"/>
  <c r="M56" i="1"/>
  <c r="H55" i="1"/>
  <c r="I55" i="1"/>
  <c r="M55" i="1"/>
  <c r="H54" i="1"/>
  <c r="I54" i="1"/>
  <c r="M54" i="1"/>
  <c r="O53" i="1"/>
  <c r="L53" i="1"/>
  <c r="H48" i="1"/>
  <c r="I48" i="1"/>
  <c r="M48" i="1"/>
  <c r="H47" i="1"/>
  <c r="I47" i="1"/>
  <c r="M47" i="1"/>
  <c r="H46" i="1"/>
  <c r="M46" i="1"/>
  <c r="H45" i="1"/>
  <c r="I45" i="1"/>
  <c r="M45" i="1"/>
  <c r="H44" i="1"/>
  <c r="M44" i="1"/>
  <c r="O43" i="1"/>
  <c r="L43" i="1"/>
  <c r="H34" i="1"/>
  <c r="H38" i="1"/>
  <c r="I38" i="1"/>
  <c r="M38" i="1"/>
  <c r="H37" i="1"/>
  <c r="I37" i="1"/>
  <c r="M37" i="1"/>
  <c r="H36" i="1"/>
  <c r="I36" i="1"/>
  <c r="M36" i="1"/>
  <c r="H35" i="1"/>
  <c r="I35" i="1"/>
  <c r="M35" i="1"/>
  <c r="I34" i="1"/>
  <c r="M34" i="1"/>
  <c r="O33" i="1"/>
  <c r="L33" i="1"/>
  <c r="H28" i="1"/>
  <c r="I28" i="1"/>
  <c r="M28" i="1"/>
  <c r="H27" i="1"/>
  <c r="I27" i="1"/>
  <c r="M27" i="1"/>
  <c r="H26" i="1"/>
  <c r="I26" i="1"/>
  <c r="M26" i="1"/>
  <c r="H25" i="1"/>
  <c r="I25" i="1"/>
  <c r="M25" i="1"/>
  <c r="H24" i="1"/>
  <c r="I24" i="1"/>
  <c r="M24" i="1"/>
  <c r="O23" i="1"/>
  <c r="L23" i="1"/>
  <c r="I18" i="1"/>
  <c r="I16" i="1"/>
  <c r="I15" i="1"/>
  <c r="I14" i="1"/>
  <c r="M18" i="1"/>
  <c r="M17" i="1"/>
  <c r="M16" i="1"/>
  <c r="M15" i="1"/>
  <c r="M14" i="1"/>
  <c r="H18" i="1"/>
  <c r="H17" i="1"/>
  <c r="H16" i="1"/>
  <c r="H15" i="1"/>
  <c r="H14" i="1"/>
  <c r="O13" i="1"/>
  <c r="L13" i="1"/>
  <c r="L3" i="1"/>
  <c r="O3" i="1"/>
  <c r="M8" i="1"/>
  <c r="M7" i="1"/>
  <c r="M6" i="1"/>
  <c r="M5" i="1"/>
  <c r="M4" i="1"/>
  <c r="K74" i="1" l="1"/>
  <c r="K78" i="1"/>
  <c r="K64" i="1"/>
  <c r="K37" i="1"/>
  <c r="K15" i="1"/>
  <c r="K94" i="1"/>
  <c r="K116" i="1"/>
  <c r="K25" i="1"/>
  <c r="K44" i="1"/>
  <c r="K87" i="1"/>
  <c r="K46" i="1"/>
  <c r="K54" i="1"/>
  <c r="K58" i="1"/>
  <c r="N85" i="1"/>
  <c r="N28" i="1"/>
  <c r="N48" i="1"/>
  <c r="K56" i="1"/>
  <c r="K76" i="1"/>
  <c r="N107" i="1"/>
  <c r="N14" i="1"/>
  <c r="N18" i="1"/>
  <c r="N15" i="1"/>
  <c r="K27" i="1"/>
  <c r="K28" i="1"/>
  <c r="N44" i="1"/>
  <c r="K45" i="1"/>
  <c r="N46" i="1"/>
  <c r="K47" i="1"/>
  <c r="I64" i="1"/>
  <c r="I66" i="1"/>
  <c r="K66" i="1" s="1"/>
  <c r="N105" i="1"/>
  <c r="K107" i="1"/>
  <c r="K114" i="1"/>
  <c r="K118" i="1"/>
  <c r="K65" i="1"/>
  <c r="K67" i="1"/>
  <c r="N94" i="1"/>
  <c r="K98" i="1"/>
  <c r="I44" i="1"/>
  <c r="I46" i="1"/>
  <c r="N87" i="1"/>
  <c r="K105" i="1"/>
  <c r="K117" i="1"/>
  <c r="N64" i="1"/>
  <c r="N68" i="1"/>
  <c r="K85" i="1"/>
  <c r="K115" i="1"/>
  <c r="K16" i="1"/>
  <c r="N16" i="1"/>
  <c r="I17" i="1"/>
  <c r="N17" i="1"/>
  <c r="N36" i="1"/>
  <c r="K36" i="1"/>
  <c r="K55" i="1"/>
  <c r="N74" i="1"/>
  <c r="N76" i="1"/>
  <c r="N26" i="1"/>
  <c r="K26" i="1"/>
  <c r="K57" i="1"/>
  <c r="N78" i="1"/>
  <c r="K96" i="1"/>
  <c r="N96" i="1"/>
  <c r="N98" i="1"/>
  <c r="K17" i="1"/>
  <c r="K48" i="1"/>
  <c r="N55" i="1"/>
  <c r="N57" i="1"/>
  <c r="K68" i="1"/>
  <c r="K84" i="1"/>
  <c r="K86" i="1"/>
  <c r="K88" i="1"/>
  <c r="K104" i="1"/>
  <c r="K106" i="1"/>
  <c r="K108" i="1"/>
  <c r="N115" i="1"/>
  <c r="N117" i="1"/>
  <c r="K34" i="1"/>
  <c r="N38" i="1"/>
  <c r="K75" i="1"/>
  <c r="K77" i="1"/>
  <c r="K95" i="1"/>
  <c r="K97" i="1"/>
  <c r="N114" i="1"/>
  <c r="N116" i="1"/>
  <c r="N118" i="1"/>
  <c r="N104" i="1"/>
  <c r="N106" i="1"/>
  <c r="N108" i="1"/>
  <c r="N95" i="1"/>
  <c r="N97" i="1"/>
  <c r="N84" i="1"/>
  <c r="N86" i="1"/>
  <c r="N88" i="1"/>
  <c r="N75" i="1"/>
  <c r="N77" i="1"/>
  <c r="N65" i="1"/>
  <c r="N67" i="1"/>
  <c r="N54" i="1"/>
  <c r="N56" i="1"/>
  <c r="N58" i="1"/>
  <c r="N45" i="1"/>
  <c r="N47" i="1"/>
  <c r="K38" i="1"/>
  <c r="K35" i="1"/>
  <c r="N34" i="1"/>
  <c r="N35" i="1"/>
  <c r="N37" i="1"/>
  <c r="K24" i="1"/>
  <c r="N25" i="1"/>
  <c r="N27" i="1"/>
  <c r="N24" i="1"/>
  <c r="K18" i="1"/>
  <c r="K14" i="1"/>
  <c r="N66" i="1" l="1"/>
  <c r="N69" i="1" s="1"/>
  <c r="K119" i="1"/>
  <c r="K79" i="1"/>
  <c r="K49" i="1"/>
  <c r="K59" i="1"/>
  <c r="K29" i="1"/>
  <c r="K69" i="1"/>
  <c r="K99" i="1"/>
  <c r="K89" i="1"/>
  <c r="K109" i="1"/>
  <c r="N119" i="1"/>
  <c r="N109" i="1"/>
  <c r="N99" i="1"/>
  <c r="N89" i="1"/>
  <c r="N79" i="1"/>
  <c r="N59" i="1"/>
  <c r="N49" i="1"/>
  <c r="K39" i="1"/>
  <c r="N39" i="1"/>
  <c r="N29" i="1"/>
  <c r="N19" i="1"/>
  <c r="K19" i="1"/>
  <c r="I8" i="1"/>
  <c r="I7" i="1"/>
  <c r="I6" i="1"/>
  <c r="I5" i="1"/>
  <c r="I4" i="1"/>
  <c r="N8" i="1"/>
  <c r="O8" i="1" s="1"/>
  <c r="N7" i="1"/>
  <c r="O7" i="1" s="1"/>
  <c r="N6" i="1"/>
  <c r="O6" i="1" s="1"/>
  <c r="N5" i="1"/>
  <c r="O5" i="1" s="1"/>
  <c r="N4" i="1"/>
  <c r="O4" i="1" s="1"/>
  <c r="O9" i="1" l="1"/>
  <c r="K8" i="1"/>
  <c r="K6" i="1"/>
  <c r="K4" i="1"/>
  <c r="K5" i="1"/>
  <c r="K7" i="1"/>
  <c r="P8" i="1" l="1"/>
  <c r="L18" i="1"/>
  <c r="L17" i="1"/>
  <c r="P7" i="1"/>
  <c r="L15" i="1"/>
  <c r="P5" i="1"/>
  <c r="L16" i="1"/>
  <c r="P6" i="1"/>
  <c r="L14" i="1"/>
  <c r="N9" i="1"/>
  <c r="L125" i="1" s="1"/>
  <c r="P4" i="1"/>
  <c r="K9" i="1"/>
  <c r="L19" i="1" l="1"/>
  <c r="P125" i="1"/>
  <c r="O125" i="1"/>
  <c r="M125" i="1"/>
  <c r="N125" i="1"/>
  <c r="L26" i="1"/>
  <c r="O16" i="1"/>
  <c r="P16" i="1" s="1"/>
  <c r="L27" i="1"/>
  <c r="O17" i="1"/>
  <c r="P17" i="1" s="1"/>
  <c r="L28" i="1"/>
  <c r="O18" i="1"/>
  <c r="P18" i="1" s="1"/>
  <c r="L24" i="1"/>
  <c r="O14" i="1"/>
  <c r="L25" i="1"/>
  <c r="O15" i="1"/>
  <c r="P15" i="1" s="1"/>
  <c r="P9" i="1"/>
  <c r="Q125" i="1" l="1"/>
  <c r="P14" i="1"/>
  <c r="P19" i="1" s="1"/>
  <c r="O19" i="1"/>
  <c r="L29" i="1"/>
  <c r="L34" i="1"/>
  <c r="O24" i="1"/>
  <c r="L37" i="1"/>
  <c r="O27" i="1"/>
  <c r="P27" i="1" s="1"/>
  <c r="L35" i="1"/>
  <c r="O25" i="1"/>
  <c r="P25" i="1" s="1"/>
  <c r="L38" i="1"/>
  <c r="O28" i="1"/>
  <c r="P28" i="1" s="1"/>
  <c r="L36" i="1"/>
  <c r="O26" i="1"/>
  <c r="P26" i="1" s="1"/>
  <c r="P24" i="1" l="1"/>
  <c r="P29" i="1" s="1"/>
  <c r="O29" i="1"/>
  <c r="L39" i="1"/>
  <c r="L45" i="1"/>
  <c r="O35" i="1"/>
  <c r="P35" i="1" s="1"/>
  <c r="L44" i="1"/>
  <c r="O34" i="1"/>
  <c r="L46" i="1"/>
  <c r="O36" i="1"/>
  <c r="P36" i="1" s="1"/>
  <c r="L48" i="1"/>
  <c r="O38" i="1"/>
  <c r="P38" i="1" s="1"/>
  <c r="L47" i="1"/>
  <c r="O37" i="1"/>
  <c r="P37" i="1" s="1"/>
  <c r="P34" i="1" l="1"/>
  <c r="P39" i="1" s="1"/>
  <c r="O39" i="1"/>
  <c r="L49" i="1"/>
  <c r="L57" i="1"/>
  <c r="O47" i="1"/>
  <c r="P47" i="1" s="1"/>
  <c r="L56" i="1"/>
  <c r="O46" i="1"/>
  <c r="P46" i="1" s="1"/>
  <c r="L55" i="1"/>
  <c r="O45" i="1"/>
  <c r="P45" i="1" s="1"/>
  <c r="L58" i="1"/>
  <c r="O48" i="1"/>
  <c r="P48" i="1" s="1"/>
  <c r="L54" i="1"/>
  <c r="O44" i="1"/>
  <c r="L59" i="1" l="1"/>
  <c r="P44" i="1"/>
  <c r="P49" i="1" s="1"/>
  <c r="O49" i="1"/>
  <c r="L65" i="1"/>
  <c r="O55" i="1"/>
  <c r="P55" i="1" s="1"/>
  <c r="L67" i="1"/>
  <c r="O57" i="1"/>
  <c r="P57" i="1" s="1"/>
  <c r="L64" i="1"/>
  <c r="O54" i="1"/>
  <c r="L68" i="1"/>
  <c r="O58" i="1"/>
  <c r="P58" i="1" s="1"/>
  <c r="L66" i="1"/>
  <c r="O56" i="1"/>
  <c r="P56" i="1" s="1"/>
  <c r="L69" i="1" l="1"/>
  <c r="P54" i="1"/>
  <c r="P59" i="1" s="1"/>
  <c r="O59" i="1"/>
  <c r="L74" i="1"/>
  <c r="O64" i="1"/>
  <c r="L75" i="1"/>
  <c r="O65" i="1"/>
  <c r="P65" i="1" s="1"/>
  <c r="L76" i="1"/>
  <c r="O66" i="1"/>
  <c r="P66" i="1" s="1"/>
  <c r="L78" i="1"/>
  <c r="O68" i="1"/>
  <c r="P68" i="1" s="1"/>
  <c r="L77" i="1"/>
  <c r="O67" i="1"/>
  <c r="P67" i="1" s="1"/>
  <c r="P64" i="1" l="1"/>
  <c r="P69" i="1" s="1"/>
  <c r="O69" i="1"/>
  <c r="L79" i="1"/>
  <c r="L87" i="1"/>
  <c r="O77" i="1"/>
  <c r="P77" i="1" s="1"/>
  <c r="L88" i="1"/>
  <c r="O78" i="1"/>
  <c r="P78" i="1" s="1"/>
  <c r="L85" i="1"/>
  <c r="O75" i="1"/>
  <c r="P75" i="1" s="1"/>
  <c r="L86" i="1"/>
  <c r="O76" i="1"/>
  <c r="P76" i="1" s="1"/>
  <c r="L84" i="1"/>
  <c r="O74" i="1"/>
  <c r="L89" i="1" l="1"/>
  <c r="P74" i="1"/>
  <c r="P79" i="1" s="1"/>
  <c r="O79" i="1"/>
  <c r="L95" i="1"/>
  <c r="O85" i="1"/>
  <c r="P85" i="1" s="1"/>
  <c r="L96" i="1"/>
  <c r="O86" i="1"/>
  <c r="P86" i="1" s="1"/>
  <c r="L98" i="1"/>
  <c r="O88" i="1"/>
  <c r="P88" i="1" s="1"/>
  <c r="L94" i="1"/>
  <c r="O84" i="1"/>
  <c r="L97" i="1"/>
  <c r="O87" i="1"/>
  <c r="P87" i="1" s="1"/>
  <c r="P84" i="1" l="1"/>
  <c r="P89" i="1" s="1"/>
  <c r="O89" i="1"/>
  <c r="L99" i="1"/>
  <c r="L104" i="1"/>
  <c r="O94" i="1"/>
  <c r="L106" i="1"/>
  <c r="O96" i="1"/>
  <c r="P96" i="1" s="1"/>
  <c r="L107" i="1"/>
  <c r="O97" i="1"/>
  <c r="P97" i="1" s="1"/>
  <c r="L108" i="1"/>
  <c r="O98" i="1"/>
  <c r="P98" i="1" s="1"/>
  <c r="L105" i="1"/>
  <c r="O95" i="1"/>
  <c r="P95" i="1" s="1"/>
  <c r="P94" i="1" l="1"/>
  <c r="P99" i="1" s="1"/>
  <c r="O99" i="1"/>
  <c r="L109" i="1"/>
  <c r="L118" i="1"/>
  <c r="O108" i="1"/>
  <c r="P108" i="1" s="1"/>
  <c r="L116" i="1"/>
  <c r="O106" i="1"/>
  <c r="P106" i="1" s="1"/>
  <c r="L115" i="1"/>
  <c r="O105" i="1"/>
  <c r="P105" i="1" s="1"/>
  <c r="L117" i="1"/>
  <c r="O107" i="1"/>
  <c r="P107" i="1" s="1"/>
  <c r="L114" i="1"/>
  <c r="O104" i="1"/>
  <c r="P104" i="1" l="1"/>
  <c r="O109" i="1"/>
  <c r="L119" i="1"/>
  <c r="O114" i="1"/>
  <c r="O115" i="1"/>
  <c r="P115" i="1" s="1"/>
  <c r="O118" i="1"/>
  <c r="P118" i="1" s="1"/>
  <c r="O117" i="1"/>
  <c r="P117" i="1" s="1"/>
  <c r="O116" i="1"/>
  <c r="P116" i="1" s="1"/>
  <c r="P109" i="1"/>
  <c r="P114" i="1" l="1"/>
  <c r="P119" i="1" s="1"/>
  <c r="O119" i="1"/>
</calcChain>
</file>

<file path=xl/sharedStrings.xml><?xml version="1.0" encoding="utf-8"?>
<sst xmlns="http://schemas.openxmlformats.org/spreadsheetml/2006/main" count="1409" uniqueCount="569">
  <si>
    <t>Оклад</t>
  </si>
  <si>
    <t>Сумма премиальных выплат</t>
  </si>
  <si>
    <t>Количество детей</t>
  </si>
  <si>
    <t>февраль</t>
  </si>
  <si>
    <t>март</t>
  </si>
  <si>
    <t>май</t>
  </si>
  <si>
    <t>июнь</t>
  </si>
  <si>
    <t>июль</t>
  </si>
  <si>
    <t>август</t>
  </si>
  <si>
    <t>сентябрь</t>
  </si>
  <si>
    <t>ноябрь</t>
  </si>
  <si>
    <t>октябрь</t>
  </si>
  <si>
    <t>Номер варианта</t>
  </si>
  <si>
    <t>Стоимость рабочего дня</t>
  </si>
  <si>
    <t>Оклад/кол-во дней в месяце</t>
  </si>
  <si>
    <t>Кол-во рабочих дней в месяце</t>
  </si>
  <si>
    <t>Количество отработанных дней в месяце</t>
  </si>
  <si>
    <t>Вычет на ребёнка (детей)</t>
  </si>
  <si>
    <t xml:space="preserve">Период </t>
  </si>
  <si>
    <t>Количество дней</t>
  </si>
  <si>
    <t>Еегодный отпуск</t>
  </si>
  <si>
    <t>Сумма оплаты</t>
  </si>
  <si>
    <t>НДФЛ</t>
  </si>
  <si>
    <t>Сумма к выдаче</t>
  </si>
  <si>
    <t>Работник 1</t>
  </si>
  <si>
    <t>Работник 2</t>
  </si>
  <si>
    <t>Работник 3</t>
  </si>
  <si>
    <t>Работник 4</t>
  </si>
  <si>
    <t>Работник 5</t>
  </si>
  <si>
    <t>январь</t>
  </si>
  <si>
    <t>Начислено с начала года за предыдущий перод</t>
  </si>
  <si>
    <t>Расчетные показатели</t>
  </si>
  <si>
    <t xml:space="preserve">Доля от оклада </t>
  </si>
  <si>
    <t>Начисление премии за фактически отработанное время</t>
  </si>
  <si>
    <t>Код работника в организации</t>
  </si>
  <si>
    <t>Сумма всех видов начислений (база для НДФЛ)</t>
  </si>
  <si>
    <t>апрель</t>
  </si>
  <si>
    <t>Ежегодный отпуск</t>
  </si>
  <si>
    <t>декабрь</t>
  </si>
  <si>
    <t>Итого:</t>
  </si>
  <si>
    <t>14.09-27.09</t>
  </si>
  <si>
    <t>Отпуск</t>
  </si>
  <si>
    <t xml:space="preserve">22%; </t>
  </si>
  <si>
    <t xml:space="preserve">ПФС  </t>
  </si>
  <si>
    <t xml:space="preserve">ФСС </t>
  </si>
  <si>
    <t xml:space="preserve">ФМС </t>
  </si>
  <si>
    <t>ФОТ+налоги</t>
  </si>
  <si>
    <t>(руб.)</t>
  </si>
  <si>
    <t>Деятельность в области связи на базе проводных технологий</t>
  </si>
  <si>
    <t>61.10</t>
  </si>
  <si>
    <t>Эта группировка включает:</t>
  </si>
  <si>
    <t>- оказание услуг связи с использованием проводной инфраструктуры сетей связи: предоставление доступа к линии связи, предоставление телефонных соединений, оказание услуг сети передачи данных, предоставление доступа к информационно-коммуникационной сети Интернет, оказание услуг связи для целей кабельного вещания, оказание услуг связи для целей проводного радиовещания и оповещения, оказание услуг телеграфной связи, оказание услуг по аренде каналов, оказание услуг по присоединению сетей и услуг по пропуску трафика</t>
  </si>
  <si>
    <t>- деятельность по эксплуатации и обслуживанию инфраструктуры проводных средств связи для предоставления услуг связиСредства передачи, с помощью которых осуществляются эти виды деятельности, могут базироваться на одной технологии или их комбинации, в том числе с использованием радиорелейных, спутниковых линий связи и средств абонентского радиодоступа</t>
  </si>
  <si>
    <t>Эта группировка также включает:</t>
  </si>
  <si>
    <t>- покупку прав доступа и емкости сети у владельцев и операторов сетей и предоставление, с использованием этой емкости, услуг проводной связи предприятиям и домохозяйствам;</t>
  </si>
  <si>
    <t>- деятельность по трансляции телерадиоканалов по сетям кабельного телерадиовещания или с использованием информационно-коммуникационной сети Интернет;</t>
  </si>
  <si>
    <t>- деятельность по формированию пакетов телерадиоканалов для последующей трансляции по сетям кабельного телерадиовещания, проводного радиовещания или с использованием информационно-коммуникационной сети Интернет</t>
  </si>
  <si>
    <t>Эта группировка не включает:</t>
  </si>
  <si>
    <t>- перепродажу услуг связи, см. 61.9061.10.1 Деятельность по предоставлению услуг телефонной связи</t>
  </si>
  <si>
    <t>- деятельность по предоставлению соединений с таксофонов всех видов</t>
  </si>
  <si>
    <t>61.10.2</t>
  </si>
  <si>
    <t>Деятельность по предоставлению услуг по передаче данных для целей передачи голосовой информации (IP-телефония)</t>
  </si>
  <si>
    <t>61.10.3</t>
  </si>
  <si>
    <t>Деятельность по предоставлению услуг по передаче данных и услуг доступа к информационно-коммуникационной сети Интернет</t>
  </si>
  <si>
    <t>61.10.4</t>
  </si>
  <si>
    <t>Деятельность в области документальной электросвязи</t>
  </si>
  <si>
    <t>61.10.5</t>
  </si>
  <si>
    <t>Деятельность по трансляции телерадиоканалов по сетям кабельного телерадиовещания</t>
  </si>
  <si>
    <t>61.10.6</t>
  </si>
  <si>
    <t>Деятельность операторов связи по присоединению и пропуску трафика</t>
  </si>
  <si>
    <t>- услуги завершения вызова на сеть другого оператора связи;</t>
  </si>
  <si>
    <t>- услуги завершения вызова на сеть оператора связи;</t>
  </si>
  <si>
    <t>- услуги транзита вызова</t>
  </si>
  <si>
    <t>61.10.8</t>
  </si>
  <si>
    <t>Деятельность операторов связи по присоединению и пропуску международного трафика</t>
  </si>
  <si>
    <t>- услуги по присоединению;</t>
  </si>
  <si>
    <t>- услуги транзита вызова;</t>
  </si>
  <si>
    <t>- услуги инициирования вызова</t>
  </si>
  <si>
    <t>61.10.9</t>
  </si>
  <si>
    <t>Деятельность в области связи на базе проводных технологий прочая</t>
  </si>
  <si>
    <t>Ставка</t>
  </si>
  <si>
    <t>Коды ОКВЭД-2 2020 года соответствующие классу профессионального риска</t>
  </si>
  <si>
    <t>1 класс</t>
  </si>
  <si>
    <t>0.2%</t>
  </si>
  <si>
    <t>03.21.3; 03.21.5; 03.21.9; 03.22.4; 03.22.5; 03.22.6; 03.22.9; 06.20; 06.20.1; 06.20.2; 09.10.4; 10.89.6; 12.00; 12.00.1; 12.00.2; 12.00.3; 18.1; 18.11; 18.12; 18.13; 18.14; 18.20; 32.99.8; 35.11.1; 35.11.3; 35.14; 35.2; 35.21; 35.21.1; 35.21.11; 35.21.12; 35.21.13; 35.21.2; 35.21.21; 35.21.22; 35.21.23; 35.22; 35.22.1; 35.22.11; 35.22.12; 35.22.2; 35.22.21; 35.22.22; 35.23; 35.23.1; 35.23.11; 35.23.12; 35.23.2; 35.23.21; 35.23.22; 35.30; 35.30.1; 35.30.11; 35.30.12; 35.30.13; 35.30.14; 35.30.15; 35.30.2; 35.30.3; 35.30.4; 35.30.5; 35.30.6; 36.00; 36.00.1; 36.00.2; 41.10; 46.1; 46.11; 46.11.1; 46.11.2; 46.11.3; 46.11.31; 46.11.32; 46.11.33; 46.11.34; 46.11.35; 46.11.39; 46.12; 46.12.1; 46.12.2; 46.12.21; 46.12.2; 46.12.21; 46.12.22; 46.12.3; 46.12.31; 46.12.32; 46.13; 46.13.1; 46.13.2; 6.14; 46.14.1; 46.14.2; 46.14.9; 46.15; 46.15.1; 46.15.2; 46.15.3; 46.15.4; 46.15.9; 46.16; 46.16.1; 46.16.2; 46.16.3; 46.17; 46.17.1; 46.17.2; 46.17.21; 46.17.22; 46.17.23; 46.17.3; 46.18; 46.18.1; 46.18.11; 46.18.12; 46.18.13; 46.18.14; 46.18.2; 46.18.3; 46.18.9; 46.18.91; 46.18.92; 46.18.93; 46.18.99; 46.19; 46.2; 46.21; 46.21.1; 46.21.11; 46.21.12; 46.21.13; 46.21.14; 46.21.19; 46.21.2; 46.22; 46.23; 46.24; 46.3; 46.31; 46.31.1; 46.31.11; 46.31.12; 46.31.13; 46.31.2; 46.32; 46.32.1; 46.32.2; 46.32.3; 46.33; 46.33.1; 46.33.2;  46.33.3; 46.34; 46.34.1; 46.34.2; 46.34.21; 46.34.22; 46.34.23; 46.34.3; 46.35; 46.36; 46.36.1; 46.36.2; 46.36.3; 46.36.4; 46.37; 46.38; 46.38.1; 46.38.2; 46.38.21; 46.38.22; 46.38.23; 46.38.24; 46.38.25; 46.38.26; 46.38.29; 46.39; 46.39.1; 46.39.2; 46.4; 46.41; 46.41.1; 46.41.2; 46.42; 46.42.1; 46.42.11; 46.42.12; 46.42.13; 46.42.14; 46.42.2; 46.43; 46.43.1; 46.43.2; 46.43.3; 46.43.4; 46.44; 46.44.1; 46.44.2; 46.45; 46.45.1; 46.45.2; 46.46; 46.46.1; 46.46.2; 46.47; 46.47.1; 46.47.2; 46.47.3; 46.48; 46.48.1; 46.48.2; 46.49; 46.49.1; 46.49.2; 46.49.3; 46.49.31; 46.49.32; 46.49.33; 46.49.4; 46.49.41; 46.49.42; 46.49.43; 46.49.44; 46.49.49; 46.49.5; 46.5; 46.51; 46.51.1; 46.51.2; 46.52; 46.52.1; 46.52.2; 46.52.3; 46.6; 46.61; 46.61.1; 46.61.2; 46.62; 46.62.1; 46.62.2; 46.62.3; 46.63; 46.64; 46.65; 46.66; 46.69; 46.69.1; 46.69.2; 46.69.3; 46.69.4; 46.69.5; 46.69.6; 46.69.7; 46.69.8; 46.69.9; 46.7; 46.71; 46.71.1; 46.71.2; 46.71.3; 46.71.4; 46.71.5; 46.71.51; 46.71.52; 46.71.9; 46.72; 46.72.1; 46.72.11; 46.72.12; 46.72.2; 46.72.21; 46.72.22; 46.72.23; 46.73; 46.73.1; 46.73.2; 46.73.3; 46.73.4; 46.73.5; 46.73.6; 46.73.7; 46.73.8; 46.74; 46.74.1; 46.74.2; 46.74.3; 46.75; 46.75.1; 46.75.2; 46.76; 46.76.1; 46.76.2; 46.76.3; 46.76.4; 46.77; 46.90; 47.1; 47.11; 47.11.1; 47.11.2; 47.11.3; 47.19; 47.19.1; 47.19.2; 47.2; 47.21; 47.21.1; 47.21.2; 47.22; 47.22.1; 47.22.2; 47.22.3; 47.23; 47.23.1; 47.23.2; 47.24; 47.24.1; 47.24.2; 47.24.21; 47.24.22; 47.24.3; 47.25; 47.25.1; 47.25.11; 47.25.12; 47.25.2; 47.26; 47.29; 47.29.1; 47.29.11; 47.29.12; 47.29.2; 47.29.21; 47.29.22; 47.29.3; 47.29.31; 47.29.32; 47.29.33; 47.29.34; 47.29.35; 47.29.36; 47.29.39; 47.4; 47.41; 47.41.1; 47.41.2; 47.41.3; 47.41.4; 47.42; 47.43; 47.5; 47.51; 47.51.1; 47.51.2; 47.52; 47.52.1; 47.52.2; 47.52.3; 47.52.4; 47.52.5; 47.52.6; 47.52.7; 47.52.71; 47.52.72; 47.52.73; 47.52.74; 47.52.79; 47.53; 47.53.1; 47.53.2; 47.53.3; 47.54; 47.59; 47.59.1; 47.59.2; 47.59.3; 47.59.4; 47.59.5; 47.59.6; 47.59.7; 47.59.9; 47.6; 47.61; 47.62; 47.62.1; 47.62.2; 47.63; 47.63.1; 47.63.2; 47.64; 47.64.1; 47.64.2; 47.64.3; 47.64.4; 47.64.5; 47.65; 47.7; 47.71; 47.71.1; 47.71.2; 47.71.3; 47.71.4; 47.71.5; 47.71.6; 47.71.7; 47.71.8; 47.72; 47.72.1; 47.72.2; 47.73; 47.74; 47.74.1; 47.74.2; 47.75; 47.75.1; 47.75.2; 47.75.3; 47.76; 47.76.1; 47.76.2; 47.77; 47.77.1; 47.77.2; 47.78; 47.78.1; 47.78.2; 47.78.21; 47.78.22; 47.78.3; 47.78.4; 47.78.5; 47.78.6; 47.78.61; 47.78.62; 47.78.63; 47.78.7; 47.78.8; 47.78.9; 47.79; 47.79.1; 47.79.2; 47.79.3; 47.79.4; 47.8; 47.81; 47.81.1; 47.81.2; 47.82; 47.82.1; 47.82.2; 47.89; 47.89.1; 47.89.2; 47.9; 47.91; 47.91.1; 47.91.2; 47.91.3; 47.91.4; 47.99; 47.99.1; 47.99.2; 47.99.3; 47.99.4; 47.99.5; 49.31.24; 49.31.25; 49.39; 49.39.2; 49.39.31; 49.39.32; 49.39.33; 49.39.34; 49.39.35; 49.39.39; 49.50; 49.50.1; 49.50.11; 49.50.12; 49.50.2; 49.50.21; 49.50.22; 49.50.3; 53.10; 53.10.1; 53.10.2; 53.10.3; 53.10.4; 53.10.9; 53.20; 53.20.1; 53.20.2; 53.20.21; 53.20.22; 53.20.29; 53.20.3; 53.20.31; 53.20.32; 53.20.39; 55.10; 55.20; 55.30; 55.90; 56.10; 56.10.1; 56.10.2; 56.10.21; 56.10.22; 56.10.23; 56.10.24; 56.10.3; 56.2; 56.21; 56.29; 56.29.1; 56.29.2; 56.29.3; 56.29.4; 56.30; 58.1; 58.11; 58.11.1; 58.11.2; 58.11.3; 58.11.4; 58.12; 58.12.1; 58.12.2; 58.13; 58.13.1; 58.13.2; 58.14; 58.14.1; 58.14.2; 58.19; 58.2; 58.21; 58.29; 59.11; 59.12; 59.13; 59.14; 59.20; 59.20.1; 59.20.2; 59.20.3; 60.10; 60.20; 61.10; 61.10.1; 61.10.2; 61.10.3; 61.10.4; 61.10.5; 61.10.6; 61.10.8; 61.10.9; 61.20; 61.20.1; 61.20.2; 61.20.3; 61.20.4; 61.20.5; 61.30; 61.30.1; 61.30.2; 61.90; 62.0; 62.01; 62.02; 62.02.1; 62.02.2; 62.02.3; 62.02.4; 62.02.9; 62.03; 62.03.1; 62.03.11; 62.03.12; 62.03.13; 62.03.19; 62.09; 63.1; 63.11; 63.11.1; 63.11.9; 63.12; 63.12.1; 63.9; 63.91; 63.99; 63.99.1; 63.99.11; 63.99.12; 63.99.2; 64.1; 64.11; 64.19; 64.20; 64.30; 64.9; 64.91; 64.91.1; 64.91.2; 64.92; 64.92.1; 64.92.2; 64.92.3; 64.92.4; 64.92.6; 64.92.7; 64.99; 64.99.1; 64.99.2; 64.99.3; 64.99.4; 64.99.5; 64.99.6; 64.99.7; 64.99.8; 64.99.9; 65.1; 65.11; 65.12; 65.12.1; 65.12.2; 65.12.3; 65.12.4; 65.12.5; 65.12.6; 65.12.9; 65.20; 65.30; 66.1; 66.11; 66.11.1; 66.11.2; 66.11.3; 66.11.4; 66.11.5; 66.12; 66.12.1; 66.12.2; 66.12.3; 66.19; 66.19.1; 66.19.3; 66.19.4; 66.19.5; 66.19.6; 66.19.61; 66.19.62; 66.2; 66.21; 66.22; 66.29; 66.29.1; 66.29.2; 66.29.9; 66.30; 66.30.1; 66.30.2; 66.30.3; 66.30.4; 66.30.5; 66.30.6; 66.30.9; 68.3; 68.31; 68.31.1; 68.31.11; 68.31.12; 68.31.2; 68.31.21; 68.31.22; 68.31.3; 68.31.31; 68.31.32; 68.31.4; 68.31.41; 68.31.42; 68.31.5; 68.31.51; 68.31.52; 68.32; 68.32.1; 68.32.2; 68.32.3; 69.10; 69.20; 69.20.1; 69.20.2; 69.20.3; 70.10; 70.10.1; 70.10.2; 70.2; 70.21; 70.22; 71.11; 71.11.1; 71.11.2; 71.11.3; 71.12; 71.12.1; 71.12.11; 71.12.12; 71.12.13; 71.12.2; 71.12.4; 71.12.41; 71.12.42; 71.12.43; 71.12.44; 71.12.45; 71.12.46; 71.12.5; 71.12.51; 71.12.52; 71.12.53; 71.12.54; 71.12.55; 71.12.56; 71.12.57; 71.12.6; 71.12.61; 71.12.62; 71.12.63; 71.12.64; 71.12.65; 71.12.66; 71.12.7; 71.20; 71.20.1; 71.20.2; 71.20.3; 71.20.4; 71.20.5; 71.20.6; 71.20.61; 71.20.62; 71.20.7; 71.20.8; 71.20.9; 72.1; 72.11; 72.19; 72.19.1; 72.19.11; 72.19.12; 72.19.3; 72.19.4; 72.19.9; 72.20; 72.20.1; 72.20.2; 73.1; 73.11; 73.12; 73.20; 73.20.1; 73.20.2; 74.10; 74.20; 74.30; 74.90; 74.90.1; 74.90.2; 74.90.21; 74.90.22; 74.90.23; 74.90.24; 74.90.25; 74.90.26; 74.90.3; 74.90.31; 74.90.32; 74.90.4; 74.90.5; 74.90.6; 74.90.7; 74.90.8; 74.90.9; 74.90.91; 74.90.92; 74.90.99; 75.00; 75.00.1; 75.00.2; 77.21; 77.22; 77.29; 77.29.1; 77.29.2; 77.29.3; 77.29.9; 77.40; 78.10; 78.20; 78.30; 79.1; 79.11; 79.12; 79.90; 79.90.1; 79.90.2; 79.90.21; 79.90.22; 79.90.3; 79.90.31; 79.90.32; 80.10; 80.20; 80.30; 82.1; 82.11; 82.19; 82.20; 82.30; 82.9; 82.91; 82.92; 82.99; 84.1; 84.11; 84.11.1; 84.11.11; 84.11.12; 84.11.13; 84.11.2; 84.11.21; 84.11.22; 84.11.23; 84.11.3; 84.11.31; 84.11.32; 84.11.33; 84.11.34; 84.11.35; 84.11.4; 84.11.5; 84.11.6; 84.11.7; 84.11.8; 84.11.9; 84.12; 84.13; 84.2; 84.21; 84.22; 84.23; 84.23.1; 84.23.11; 84.23.12; 84.23.13; 84.23.14; 84.23.15; 84.23.16; 84.23.17; 84.23.18; 84.23.19; 84.23.2; 84.23.21; 84.23.22; 84.23.3; 84.23.31; 84.23.32; 84.23.33; 84.23.4; 84.23.5; 84.23.51; 84.23.52; 84.24; 84.25; 84.25.1; 84.25.2; 84.25.9; 84.30; 85.1; 85.11; 85.12; 85.13; 85.14; 85.2; 85.21; 85.22; 85.22.1; 85.22.2; 85.22.3; 85.23; 85.30; 85.41; 85.41.1; 85.41.2; 85.41.9; 85.42; 85.42.1; 85.42.2; 85.42.9; 86.10; 86.2; 86.21; 86.22; 86.23; 86.90; 86.90.1; 86.90.2; 86.90.3; 86.90.4; 86.90.9; 87.10; 87.20; 87.30; 87.90; 88.10; 88.9; 88.91; 88.99; 90.0; 90.01; 90.02; 90.03; 90.04; 90.04.1; 90.04.2; 90.04.3; 91.0; 91.01; 91.02; 91.03; 91.04; 91.04.1; 91.04.2; 91.04.3; 91.04.4; 91.04.5; 91.04.6; 92.1; 92.11; 92.12; 92.13; 92.2; 92.21; 92.22; 92.23; 93.1; 93.11; 93.12; 93.13; 93.2; 93.29.1; 93.29.2; 93.29.3; 93.29.9; 94.1; 94.11; 94.12; 94.20; 94.9; 94.91; 94.92; 94.99; 95.11; 95.2; 95.21; 95.22; 95.22.1; 95.22.2; 95.23; 95.24; 95.24.1; 95.24.2; 95.25; 95.25.1; 95.25.2; 95.29; 95.29.1; 95.29.11; 95.29.12; 95.29.13; 95.29.2; 95.29.3; 95.29.4; 95.29.41; 95.29.42; 95.29.43; 95.29.5; 95.29.6; 95.29.7; 95.29.9; 96.0; 96.01; 96.02; 96.02.1; 96.02.2; 96.03; 96.04; 96.09; 97.00; 98.10; 98.20 </t>
  </si>
  <si>
    <t>Класс проф. риска</t>
  </si>
  <si>
    <t>61.1</t>
  </si>
  <si>
    <t>https://xn----dtbec0aczc1l.xn--p1ai/#10</t>
  </si>
  <si>
    <t>Деятельность в области телевизионного и радиовещания</t>
  </si>
  <si>
    <t>- деятельность по производству телевизионных и радиопрограмм;</t>
  </si>
  <si>
    <t>- приобретение прав на вещание телевизионных и радиопрограмм;</t>
  </si>
  <si>
    <t>- деятельность по распространению телевизионных и радиопрограмм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</t>
  </si>
  <si>
    <t>- передачу дополнительных данных, обычно объединяемых с телевизионным и радиовещанием</t>
  </si>
  <si>
    <t>- выпуск программ адресной передачи (программ ограниченного формата, таких как новости и репортажи, трансляция спортивных состязаний, образовательные программы и программы для молодежи) за вознаграждение или на основании подписки для третьей стороны для последующего телерадиовещания широкой общественности</t>
  </si>
  <si>
    <t>60.1</t>
  </si>
  <si>
    <t>Деятельность в области радиовещания</t>
  </si>
  <si>
    <t>60.10</t>
  </si>
  <si>
    <t>- производство готовых радиопрограмм (например, выпусков новостей, репортажей с места событий, рекламы на радио, образовательных программ, радиоспектаклей и т.п.) из фрагментов программ (например, звуковых сообщений, материалов, фонограмм и т.д.), права на использование которых приобретаются у третьих лиц, из самостоятельно созданных фрагментов радиопрограмм или их сочетания;</t>
  </si>
  <si>
    <t>- приобретение прав на использование готовых радиопрограмм в составе радиоканала;</t>
  </si>
  <si>
    <t>- производство радиоканала по заказу организации, осуществляющей радиовещание, приобретение прав на вещание радиоканала;</t>
  </si>
  <si>
    <t>- вещание радиоканалов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Интернет;</t>
  </si>
  <si>
    <t>- передачу дополнительных данных, объединенных с радиовещанием</t>
  </si>
  <si>
    <t>- производство записанных на различные виды носителей радиопрограмм, см. 59.20;</t>
  </si>
  <si>
    <t>- деятельность по трансляции радиоканалов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Интернет, см. 61;</t>
  </si>
  <si>
    <t>- деятельность по формированию пакетов радиоканалов (в том числе мультиплексов) для последующей трансляции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Интернет, см. 6160.2 Деятельность в области телевизионного вещания</t>
  </si>
  <si>
    <t>60.20</t>
  </si>
  <si>
    <t>Деятельность в области телевизионного вещания</t>
  </si>
  <si>
    <t>- производство готовых телевизионных программ (например, выпусков новостей, телевизионных сериалов, образовательных программ, ток-шоу и т.п.) из фрагментов программ (например, звуковых и/или видеосообщений, материалов, компьютерной графики или анимационных материалов, фонограмм и т.д.), права на использование которых приобретаются у третьих лиц, из самостоятельно созданных фрагментов телевизионных программ или их сочетания;</t>
  </si>
  <si>
    <t>- приобретение прав на использование готовых телевизионных программ в составе телевизионного канала;</t>
  </si>
  <si>
    <t>- производство телевизионного канала по заказу организации, осуществляющей телевизионное вещание;</t>
  </si>
  <si>
    <t>- приобретение прав на вещание телевизионного канала;</t>
  </si>
  <si>
    <t>- вещание телевизионных каналов по сетям наземного эфирного, кабельного, спутникового телерадиовещания или с использованием информационно-коммуникационной сети Интернет для неограниченного круга зрителей, а также для ограниченного круга подписчиков (в том числе за плату);</t>
  </si>
  <si>
    <t>- вещание отдельных телевизионных программ телевизионного канала (например, кинофильмов, телевизионных фильмов, видеозаписей спортивных соревнований) по запросу зрителя, в том числе за плату;</t>
  </si>
  <si>
    <t>- передачу дополнительных данных, объединенных с телевизионным вещанием</t>
  </si>
  <si>
    <t>- производство элементов телевизионных программ (кинофильмов, документальных фильмов, ток-шоу, рекламы и т.д.), не связанных с телевизионным вещанием, см. 59;</t>
  </si>
  <si>
    <t>- трансляцию телевизионных каналов по сетям наземного эфирного, кабельного, спутникового телевизионного вещания или с использованием информационно-коммуникационной сети Интернет, см. 61;</t>
  </si>
  <si>
    <t>- формирование пакетов телевизионных каналов для последующей трансляции по сетям наземного эфирного, кабельного, спутникового телевизионного вещания или с использованием информационно-коммуникационной сети Интернет, см. 6161 Деятельность в сфере телекоммуникаций</t>
  </si>
  <si>
    <t>- деятельность по передаче голоса, данных, текста, звука, видеоСредства передачи, с помощью которых осуществляются эти виды деятельности, могут базироваться на одной технологии или комбинации технологий. Общей особенностью классифицируемых в данной группировке видов деятельности является передача контента без участия в его создании. Деление на категории в этой группировке производится в соответствии с типом используемой инфраструктуры</t>
  </si>
  <si>
    <t>- деятельность по трансляции телерадиоканалов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Интернет;</t>
  </si>
  <si>
    <t>- деятельность по формированию пакетов телерадиоканалов для последующей трансляции по сетям наземного эфирного, кабельного, спутникового телерадиовещания, проводного радиовещания или с использованием информационно-коммуникационной сети Интернет</t>
  </si>
  <si>
    <t>61.2</t>
  </si>
  <si>
    <t>Деятельность в области связи на базе беспроводных технологий</t>
  </si>
  <si>
    <t>61.20</t>
  </si>
  <si>
    <t>- эксплуатацию, обслуживание или предоставление доступа к средствам передачи голоса, данных, текста, звуковых и видеосигналов с использованием инфраструктуры беспроводной электросвязи;</t>
  </si>
  <si>
    <t>- обслуживание и эксплуатацию сетей пейджинговой связи, а также сетей подвижной радиотелефонной связи и других сетей беспроводной связи;</t>
  </si>
  <si>
    <t>- формирование пакетов телерадиоканалов для последующей трансляции по сетям эфирного телерадиовещания;</t>
  </si>
  <si>
    <t>- трансляцию телерадиоканалов по сетям эфирного телерадиовещания</t>
  </si>
  <si>
    <t>- приобретение прав доступа и емкости сети у владельцев и операторов сетей и предоставление, с использованием этой емкости, услуг беспроводной связи (кроме спутниковой) предприятиям и домохозяйствам;</t>
  </si>
  <si>
    <t>- предоставление доступа в информационно-коммуникационную сеть Интернет оператором беспроводной сетиСредства передачи обеспечивают ненаправленную передачу сигналов с помощью радиоволн и могут базироваться на одной технологии или комбинации технологий</t>
  </si>
  <si>
    <t>- перепродажу услуг связи, см. 61.9061.20.1 Деятельность по предоставлению услуг подвижной связи для целей передачи голоса</t>
  </si>
  <si>
    <t>61.20.2</t>
  </si>
  <si>
    <t>Деятельность по предоставлению услуг подвижной связи для целей передачи данных</t>
  </si>
  <si>
    <t>61.20.3</t>
  </si>
  <si>
    <t>Деятельность по предоставлению услуг подвижной связи для доступа к информационно-коммуникационной сети Интернет</t>
  </si>
  <si>
    <t>61.20.4</t>
  </si>
  <si>
    <t>Деятельность по предоставлению услуг связи для целей открытого эфирного вещания</t>
  </si>
  <si>
    <t>61.20.5</t>
  </si>
  <si>
    <t>Деятельность по предоставлению услуг цифрового телерадиовещания на базе беспроводных технологий</t>
  </si>
  <si>
    <t>61.3</t>
  </si>
  <si>
    <t>Деятельность в области спутниковой связи</t>
  </si>
  <si>
    <t>- деятельность торговых посредников при предоставлении услуг связи, см. 61.9061.30 Деятельность в области спутниковой связи</t>
  </si>
  <si>
    <t>- эксплуатацию, поддержание или обеспечение доступа к средствам передачи голосовых данных, информации, текста, звуковых и видеоданных с использованием спутниковой системы передачи данных;</t>
  </si>
  <si>
    <t>- трансляцию телерадиоканалов по сетям спутникового телерадиовещания;</t>
  </si>
  <si>
    <t>- формирование пакетов телерадиоканалов для последующей трансляции по сетям спутникового телерадиовещания</t>
  </si>
  <si>
    <t>- предоставление доступа в информационно-коммуникационную сеть Интернет оператором спутниковой связи</t>
  </si>
  <si>
    <t>- перепродажу телекоммуникационных услуг, см. 61.9061.30.1 Деятельность по предоставлению услуг доступа к информационно-коммуникационной сети Интернет оператором спутниковой связи</t>
  </si>
  <si>
    <t>61.30.2</t>
  </si>
  <si>
    <t>Деятельность по предоставлению услуг трансляции телерадиоканалов по сетям спутникового телерадиовещания</t>
  </si>
  <si>
    <t>61.9</t>
  </si>
  <si>
    <t>Деятельность в области телекоммуникаций прочая</t>
  </si>
  <si>
    <t>61.90</t>
  </si>
  <si>
    <t>- предоставление специализированных услуг, организованных с использованием телекоммуникационных приложений, таких как слежение за спутниками, телеметрическая связь и радиолокационные операционные станции;</t>
  </si>
  <si>
    <t>- управление спутниковыми терминалами и сопутствующим оборудованием, подключенными к одной или нескольким наземным системам связи и способными передавать сигналы в системы спутниковой связи или принимать сигналы из таких систем;</t>
  </si>
  <si>
    <t>- предоставление доступа в информационно-коммуникационную сеть Интернет посредством телефонной линии (Dial-up);</t>
  </si>
  <si>
    <t>- услуги телефонной связи и доступа к информационно-коммуникационной сети Интернет в пунктах коллективного пользования и пунктах коллективного доступа;</t>
  </si>
  <si>
    <t>- предоставление услуг по передаче данных для целей передачи голосовой информации через платформу доступа (IР-телефония);</t>
  </si>
  <si>
    <t>- перепродажа сетевых ресурсов связи (т.е. покупка и перепродажа емкости сети без предоставления дополнительных услуг)</t>
  </si>
  <si>
    <t>- предоставление доступа в информационно-коммуникационную сеть Интернет операторами системы передачи данных, см. 61.10, 61.20, 61.3062 Разработка компьютерного программного обеспечения, консультационные услуги в данной области и другие сопутствующие услуги</t>
  </si>
  <si>
    <t>- проведение экспертизы в области информационных технологий: разработку, изменения, апробацию и поддержку программного обеспечения, планирование и проектирование компьютерных систем, объединяющих компьютерное оборудование, программное обеспечение и коммуникационные технологии;</t>
  </si>
  <si>
    <t>- интерактивное управление и эксплуатацию заказчиком компьютерной системы и/или средств обработки данных;</t>
  </si>
  <si>
    <t>- прочие профессиональные и технические виды деятельности с использованием компьютеров</t>
  </si>
  <si>
    <t>62.0</t>
  </si>
  <si>
    <t>Разработка компьютерного программного обеспечения, консультационные услуги в данной области и другие сопутствующие услуги</t>
  </si>
  <si>
    <t>62.01</t>
  </si>
  <si>
    <t>Разработка компьютерного программного обеспечения</t>
  </si>
  <si>
    <t>- разработку, модернизацию, тестирование и поддержку программного обеспечения</t>
  </si>
  <si>
    <t>- разработку структуры и содержания и/или написание компьютерной программы, необходимой для создания и реализации поставленной задачи, в том числе: системного программного обеспечения (в том числе обновления и исправления), приложений программного обеспечения (в том числе обновления и исправления), баз данных, web-страниц;</t>
  </si>
  <si>
    <t>- настройку программного обеспечения, т.е. внесение изменений и настройку существующего приложения таким образом, чтобы оно функционировало в рамках информационной системы заказчика</t>
  </si>
  <si>
    <t>- издание пакетов с программным обеспечением, см. 58.29;</t>
  </si>
  <si>
    <t>- перевод или адаптацию программного обеспечения общего пользования для конкретного рынка за собственный счет, см. 58.29;</t>
  </si>
  <si>
    <t>- планирование и проектирование компьютерных систем, которые объединяют компьютерное оборудование, программное обеспечение и технологии передачи данных, даже при условии предоставления программного обеспечения в качестве его неотъемлемой части, см. 62.0262.02 Деятельность консультативная и работы в области компьютерных технологий</t>
  </si>
  <si>
    <t>- планирование и проектирование компьютерных систем, которые объединяют компьютерную технику, программное обеспечение и технологии передачи данныхУслуги могут включать соответствующее обучение пользователей</t>
  </si>
  <si>
    <t>- продажу аппаратных средств вычислительной техники или программного обеспечения, см. 46.51, 47.41;</t>
  </si>
  <si>
    <t>- установку универсальных ЭВМ и аналоговых компьютеров, см. 33.20;</t>
  </si>
  <si>
    <t>- установку (настройку) персональных компьютеров, см. 62.09;</t>
  </si>
  <si>
    <t>- установку программного обеспечения для восстановления компьютера после сбоя, см. 62.0962.02.1 Деятельность по планированию, проектированию компьютерных систем</t>
  </si>
  <si>
    <t>62.02.2</t>
  </si>
  <si>
    <t>Деятельность по обследованию и экспертизе компьютерных систем</t>
  </si>
  <si>
    <t>62.02.3</t>
  </si>
  <si>
    <t>Деятельность по обучению пользователей</t>
  </si>
  <si>
    <t>62.02.4</t>
  </si>
  <si>
    <t>Деятельность по подготовке компьютерных систем к эксплуатации</t>
  </si>
  <si>
    <t>62.02.9</t>
  </si>
  <si>
    <t>Деятельность консультативная в области компьютерных технологий прочая</t>
  </si>
  <si>
    <t>62.03</t>
  </si>
  <si>
    <t>Деятельность по управлению компьютерным оборудованием</t>
  </si>
  <si>
    <t>- предоставление услуг по управлению на месте и эксплуатации компьютерных систем клиента и/или средств обработки данных, а также соответствующие услуги поддержки</t>
  </si>
  <si>
    <t>62.03.1</t>
  </si>
  <si>
    <t>Деятельность по управлению компьютерными системами</t>
  </si>
  <si>
    <t>62.03.11</t>
  </si>
  <si>
    <t>Деятельность по управлению компьютерными системами непосредственно</t>
  </si>
  <si>
    <t>62.03.12</t>
  </si>
  <si>
    <t>Деятельность по управлению компьютерными системами дистанционно</t>
  </si>
  <si>
    <t>62.03.13</t>
  </si>
  <si>
    <t>Деятельность по сопровождению компьютерных систем</t>
  </si>
  <si>
    <t>62.03.19</t>
  </si>
  <si>
    <t>Деятельность по управлению компьютерным оборудованием прочая, не включенная в другие группировки</t>
  </si>
  <si>
    <t>62.09</t>
  </si>
  <si>
    <t>Деятельность, связанная с использованием вычислительной техники и информационных технологий, прочая</t>
  </si>
  <si>
    <t>- прочие информационные технологии, связанные с работой на компьютере, не включенные в другие группировки, в том числе: предоставление услуг по восстановлению компьютера после сбоя, установку (настройку) персональных компьютеров, установку программного обеспечения</t>
  </si>
  <si>
    <t>- установку специализированных цифровых и аналоговых компьютеров, см. 33.20;</t>
  </si>
  <si>
    <t>- разработку компьютерного программного обеспечения, см. 62.01;</t>
  </si>
  <si>
    <t>- консультирование в области компьютерных систем, см. 62.02;</t>
  </si>
  <si>
    <t>- управление компьютерными техническими средствами, см. 62.03;</t>
  </si>
  <si>
    <t>- обработку данных и хостинг, см. 63.1163 Деятельность в области информационных технологий</t>
  </si>
  <si>
    <t>- деятельность порталов поиска в информационно-коммуникационной сети Интернет, обработку данных, по созданию, изменению и использованию баз данных и хостинг;</t>
  </si>
  <si>
    <t>- прочую деятельность, прежде всего по предоставлению информации</t>
  </si>
  <si>
    <t>63.1</t>
  </si>
  <si>
    <t>Деятельность по обработке данных, предоставление услуг по размещению информации, деятельность порталов в информационно-коммуникационной сети Интернет</t>
  </si>
  <si>
    <t>- создание инфраструктуры для хостинга, обработку данных и деятельность, связанную с обработкой данных;</t>
  </si>
  <si>
    <t>- предоставление систем поиска и прочих порталов для информационно-коммуникационной сети Интернет</t>
  </si>
  <si>
    <t>63.11</t>
  </si>
  <si>
    <t>Деятельность по обработке данных, предоставление услуг по размещению информации и связанная с этим деятельность</t>
  </si>
  <si>
    <t>- создание инфраструктуры для хостинга;</t>
  </si>
  <si>
    <t>- услуги в области обработки данных и деятельность, связанную с обработкой данных;</t>
  </si>
  <si>
    <t>- проведение специальных действий, таких как: web-хостинг, услуги потоковой передачи данных;</t>
  </si>
  <si>
    <t>- интерактивное предоставление программного обеспечения (предоставление прикладного хостинга, предоставление прикладных программ);</t>
  </si>
  <si>
    <t>- услуг приложений;</t>
  </si>
  <si>
    <t>- общее предоставление распределенных по времени технических компьютерных средств заказчикам;</t>
  </si>
  <si>
    <t>- обработку данных: полную обработку данных, предоставленных заказчиком;</t>
  </si>
  <si>
    <t>- создание специальных отчетов на основании данных, предоставленных заказчиком;</t>
  </si>
  <si>
    <t>- предоставление услуг по вводу данных</t>
  </si>
  <si>
    <t>- деятельность, в которой пользователь использует компьютеры только в качестве инструмента, она должна быть отнесена к группировке в соответствии с характером оказываемых услуг</t>
  </si>
  <si>
    <t>63.11.1</t>
  </si>
  <si>
    <t>Деятельность по созданию и использованию баз данных и информационных ресурсов</t>
  </si>
  <si>
    <t>- проектирование и разработку баз данных (разработку концепций, структуры, состава баз данных);</t>
  </si>
  <si>
    <t>- реализацию разработанных баз данных;</t>
  </si>
  <si>
    <t>- формирование и ведение баз данных, в том числе сбор данных из одного или более источников, а также ввод, верификацию и актуализацию данных;</t>
  </si>
  <si>
    <t>- администрирование баз данных, в том числе обеспечение возможности доступа к базе данных в режиме непосредственного или телекоммуникационного доступа;</t>
  </si>
  <si>
    <t>- поиск данных, их отбор и сортировку по запросам, предоставление отобранных данных пользователям, в том числе в режиме непосредственного доступа;</t>
  </si>
  <si>
    <t>- создание информационных ресурсов различных уровней (федеральных, ведомственных, корпоративных, ресурсов предприятий);</t>
  </si>
  <si>
    <t>- разработку, адаптацию, модификацию баз данных, установку, тестирование и сопровождение баз данных</t>
  </si>
  <si>
    <t>- разработку программного обеспечения для работы с базами данных, см. 6263.11.9 Деятельность по предоставлению услуг по размещению информации прочая</t>
  </si>
  <si>
    <t>63.12</t>
  </si>
  <si>
    <t>Деятельность web-порталов</t>
  </si>
  <si>
    <t>- функционирование web-сайтов с использованием поисковой системы для создания и поддержки обширной базы данных Интернет-адресов, содержащихся в легко доступной форме;</t>
  </si>
  <si>
    <t>- функционирование прочих web-сайтов, которые действуют как порталы информационно-коммуникационной сети Интернет (например, медиа-сайты, предлагающие периодически обновляемое содержание, СМИ, размещаемые в Интернете)</t>
  </si>
  <si>
    <t>- издание книг, газет, журналов и т.д. через информационно-коммуникационную сеть Интернет, см. 58;</t>
  </si>
  <si>
    <t>- вещание через информационно-коммуникационную сеть Интернет, см. 6063.12.1 Деятельность сетевых изданий</t>
  </si>
  <si>
    <t>- деятельность зарегистрированных СМИ, представляющих собой сайты в информационно-коммуникационной сети Интернет, по производству и распространению текстовых, фото-, видео-, мультимедиа- и других информационных и новостных материалов</t>
  </si>
  <si>
    <t>63.9</t>
  </si>
  <si>
    <t>Деятельность в области информационных услуг прочая</t>
  </si>
  <si>
    <t>- деятельность информационных агентств;</t>
  </si>
  <si>
    <t>- деятельность по предоставлению всех прочих информационных услуг</t>
  </si>
  <si>
    <t>- деятельность библиотек и архивов, см. 91.0163.91 Деятельность информационных агентств</t>
  </si>
  <si>
    <t>- деятельность информационных агентств: по сбору, обработке информации, производству и распространению новостных материалов, фотографий и других информационных материалов, по предоставлению научно-технической, правовой, статистической, социально-экономической, финансовой, коммерческой, отраслевой и прочей информации;</t>
  </si>
  <si>
    <t>- деятельность журналистов и фоторепортеров</t>
  </si>
  <si>
    <t>- деятельность независимых фотокорреспондентов, см. 74.20;</t>
  </si>
  <si>
    <t>- деятельность независимых журналистов, см. 90.0363.99 Деятельность информационных служб прочая, не включенная в другие группировки</t>
  </si>
  <si>
    <t>- деятельность прочих информационных служб, не включенную в другие группировки: предоставление компьютерных информационных услуг телефонной связи, предоставление услуг службами информационного поиска по договору или на платной основе, предоставление услуг по составлению обзоров новостей, услуги по подборке</t>
  </si>
  <si>
    <t>- деятельность телефонных справочных центров, см. 82.2063.99.1 Деятельность по оказанию консультационных и информационных услуг</t>
  </si>
  <si>
    <t>63.99.11</t>
  </si>
  <si>
    <t>Деятельность по оказанию компьютерных информационных услуг телефонной связи</t>
  </si>
  <si>
    <t>63.99.12</t>
  </si>
  <si>
    <t>Деятельность по оказанию услуг службами информационного поиска по договору или на платной основе</t>
  </si>
  <si>
    <t>63.99.2</t>
  </si>
  <si>
    <t>Деятельность по оказанию услуг по составлению обзоров новостей, услуг по подборке печатных изданий и подобной информации</t>
  </si>
  <si>
    <t>ФССТ</t>
  </si>
  <si>
    <t>Стандартный налоговый вычет</t>
  </si>
  <si>
    <t>Предоставляется за каждый месяц.</t>
  </si>
  <si>
    <t>Налоговым вычетом признается часть зарплаты, которая не облагается НДФЛ по ставке 13%.</t>
  </si>
  <si>
    <t>Распространяется на родителя, супруга (супругу) родителя, усыновителя, на обеспечении которых находится ребенок.</t>
  </si>
  <si>
    <t>Размеры: по 1400 рублей за первых двух детей, 3000 рублей — на третьего и каждого последующего ребенка.</t>
  </si>
  <si>
    <t>Налоговый вычет производится на каждого ребенка в возрасте до 18 лет, а также на каждого учащегося очной формы обучения, аспиранта, ординатора, интерна, студента, курсанта в возрасте до 24 лет.</t>
  </si>
  <si>
    <t>Если в семье ребенок-инвалид до 18 лет, то вычет 12 000 рублей на каждого ребенка. Если ребенок-инвалид I или II группы поступает в вуз на очную форму, то вычет сохраняется до достижения им 24 лет. Для опекунов, попечителей и приемных родителей вычет составляет 6000 рублей.</t>
  </si>
  <si>
    <t>Если в многодетной семье только один родитель (усыновитель, опекун, попечитель), то налоговый вычет предоставляется в двойном размере. Если он вступит в брак, то со следующего месяца после этого выплата в двойном размере прекращается.</t>
  </si>
  <si>
    <t>Этот вычет действует до тех пор, пока годовой доход не превысит 350 000 рублей. Пример: при зарплате в 50 000 рублей в месяц, вычет можно получать в течение семи месяцев.</t>
  </si>
  <si>
    <t>Ниже еще два вида вычетов, которые положены не только многодетным, а всем гражданам. Но напомнить о них стоит.</t>
  </si>
  <si>
    <t>Социальный налоговый вычет</t>
  </si>
  <si>
    <t>За обучение или лечение.</t>
  </si>
  <si>
    <t>Предельный размер — 50 000 рублей, то есть максимальная сумма, которую можно вернуть — 15 600 рублей.</t>
  </si>
  <si>
    <t>Подавать на возврат в налоговую можно ежегодно.</t>
  </si>
  <si>
    <t>Имущественный налоговый вычет</t>
  </si>
  <si>
    <t>При приобретении жилья.</t>
  </si>
  <si>
    <t>Предоставляется один раз в жизни на новое строительство, приобретение жилья в России, в том числе в кредит.</t>
  </si>
  <si>
    <t>Не может превышать 260 тысяч рублей для одного человека.</t>
  </si>
  <si>
    <t>Как получить вычет самостоятельно</t>
  </si>
  <si>
    <t>Для этого нужно подать документы в налоговый орган, то есть в инспекцию ФНС по месту жительства. Не обязательно приходить лично. Если у вас есть аккаунт на портале nalog.ru, то документы можно прикрепить через него. Или выслать заказным письмом по почте. Если в МФЦ рядом с вами есть представительство налоговой службы, то можно отнести бумаги туда.</t>
  </si>
  <si>
    <t>Для самостоятельного получения налоговых льгот многодетным семьям необходимо в первую очередь официально оформить статус многодетности.</t>
  </si>
  <si>
    <t>Производственный календарь</t>
  </si>
  <si>
    <t>На одной страничке, оформленной в виде календаря с комментариями, мы постарались собрать всю основную информацию, востребованную в вашей работе ежедневно! </t>
  </si>
  <si>
    <t>Производственный календарь 2022 составлен на основе Постановления Правительства РФ от 16 сентября 2021 г. № 1564 "О переносе выходных дней в 2022 году".</t>
  </si>
  <si>
    <t>Первый квартал</t>
  </si>
  <si>
    <t>ЯНВАРЬ</t>
  </si>
  <si>
    <t>ФЕВРАЛЬ</t>
  </si>
  <si>
    <t>МАРТ</t>
  </si>
  <si>
    <t>Пн</t>
  </si>
  <si>
    <t>24/31</t>
  </si>
  <si>
    <t>28 </t>
  </si>
  <si>
    <t>Вт</t>
  </si>
  <si>
    <t>22*</t>
  </si>
  <si>
    <t>Ср</t>
  </si>
  <si>
    <t>Чт</t>
  </si>
  <si>
    <t>Пт</t>
  </si>
  <si>
    <t>Сб</t>
  </si>
  <si>
    <t>5*</t>
  </si>
  <si>
    <t>Вс</t>
  </si>
  <si>
    <t>I кв.</t>
  </si>
  <si>
    <t>Календарные</t>
  </si>
  <si>
    <t> 31</t>
  </si>
  <si>
    <t>Рабочие</t>
  </si>
  <si>
    <t> 16</t>
  </si>
  <si>
    <t>19 </t>
  </si>
  <si>
    <t>Выходные, праздники</t>
  </si>
  <si>
    <t> 15</t>
  </si>
  <si>
    <t> 9</t>
  </si>
  <si>
    <t>Рабочее время (в часах)</t>
  </si>
  <si>
    <t>40-часов. неделя</t>
  </si>
  <si>
    <t>39-часов. неделя</t>
  </si>
  <si>
    <t>36-часов. неделя</t>
  </si>
  <si>
    <t> 115,2</t>
  </si>
  <si>
    <t>24-часов. неделя</t>
  </si>
  <si>
    <t>Второй квартал </t>
  </si>
  <si>
    <t>АПРЕЛЬ</t>
  </si>
  <si>
    <t>МАЙ</t>
  </si>
  <si>
    <t>ИЮНЬ</t>
  </si>
  <si>
    <t>23/30</t>
  </si>
  <si>
    <t>6 </t>
  </si>
  <si>
    <t>II кв.</t>
  </si>
  <si>
    <t>1-е п/г</t>
  </si>
  <si>
    <t> 21</t>
  </si>
  <si>
    <t>Третий квартал</t>
  </si>
  <si>
    <t>ИЮЛЬ</t>
  </si>
  <si>
    <t>АВГУСТ</t>
  </si>
  <si>
    <t>СЕНТЯБРЬ</t>
  </si>
  <si>
    <t>29 </t>
  </si>
  <si>
    <t>30 </t>
  </si>
  <si>
    <t>31 </t>
  </si>
  <si>
    <t>III кв.</t>
  </si>
  <si>
    <t>Четвертый квартал</t>
  </si>
  <si>
    <t>ОКТЯБРЬ</t>
  </si>
  <si>
    <t>НОЯБРЬ</t>
  </si>
  <si>
    <t>ДЕКАБРЬ</t>
  </si>
  <si>
    <t>3*</t>
  </si>
  <si>
    <t>IV кв.</t>
  </si>
  <si>
    <t>2-е п/г</t>
  </si>
  <si>
    <t>2022 г.</t>
  </si>
  <si>
    <t>Календарные дни</t>
  </si>
  <si>
    <t>Рабочие дни</t>
  </si>
  <si>
    <t>Выходные и праздничные дни</t>
  </si>
  <si>
    <t>при 40-часовой рабочей неделе</t>
  </si>
  <si>
    <t>при 39-часовой рабочей неделе</t>
  </si>
  <si>
    <t>при 36-часовой рабочей неделе</t>
  </si>
  <si>
    <t>при 24-часовой рабочей неделе</t>
  </si>
  <si>
    <r>
      <t>*</t>
    </r>
    <r>
      <rPr>
        <sz val="8"/>
        <color rgb="FF333333"/>
        <rFont val="Arial"/>
        <family val="2"/>
        <charset val="204"/>
      </rPr>
      <t> Предпраздничные дни, в которые продолжительность работы сокращается на один час. </t>
    </r>
  </si>
  <si>
    <t>Комментарий к производственному календарю</t>
  </si>
  <si>
    <r>
      <t>Норма рабочего времени на определенные календарные периоды исчисляется по расчетному графику пятидневной рабочей недели с двумя выходными днями в субботу и воскресенье исходя из продолжительности ежедневной работы: при 40-часовой рабочей неделе - 8 часов; при 39-часовой рабочей неделе - 7,8 часов (39 : 5); при 36-часовой рабочей неделе - 7,2 часа (36 : 5); при 24-часовой рабочей неделе - 4,8 часа (24 : 5) (смотрите </t>
    </r>
    <r>
      <rPr>
        <u/>
        <sz val="8"/>
        <color rgb="FF808080"/>
        <rFont val="Arial"/>
        <family val="2"/>
        <charset val="204"/>
      </rPr>
      <t>п. 1</t>
    </r>
    <r>
      <rPr>
        <sz val="8"/>
        <color rgb="FF333333"/>
        <rFont val="Arial"/>
        <family val="2"/>
        <charset val="204"/>
      </rPr>
      <t> Порядка исчисления нормы рабочего времени на определенные календарные периоды времени (месяц, квартал, год) в зависимости от установленной продолжительности рабочего времени в неделю, утв. </t>
    </r>
    <r>
      <rPr>
        <u/>
        <sz val="8"/>
        <color rgb="FF808080"/>
        <rFont val="Arial"/>
        <family val="2"/>
        <charset val="204"/>
      </rPr>
      <t>приказом</t>
    </r>
    <r>
      <rPr>
        <sz val="8"/>
        <color rgb="FF333333"/>
        <rFont val="Arial"/>
        <family val="2"/>
        <charset val="204"/>
      </rPr>
      <t> Минздравсоцразвития России от 13 августа 2009 г. N 588н, далее - Порядок). </t>
    </r>
  </si>
  <si>
    <r>
      <t>При этом необходимо помнить о запрещении работы в нерабочие праздничные дни (часть первая </t>
    </r>
    <r>
      <rPr>
        <u/>
        <sz val="8"/>
        <color rgb="FF808080"/>
        <rFont val="Arial"/>
        <family val="2"/>
        <charset val="204"/>
      </rPr>
      <t>ст. 113</t>
    </r>
    <r>
      <rPr>
        <sz val="8"/>
        <color rgb="FF333333"/>
        <rFont val="Arial"/>
        <family val="2"/>
        <charset val="204"/>
      </rPr>
      <t> ТК РФ), об уменьшении на 1 час работы в предпраздничный день, то есть в день, непосредственно предшествующий нерабочему праздничному дню (</t>
    </r>
    <r>
      <rPr>
        <u/>
        <sz val="8"/>
        <color rgb="FF808080"/>
        <rFont val="Arial"/>
        <family val="2"/>
        <charset val="204"/>
      </rPr>
      <t>часть первая ст. 95</t>
    </r>
    <r>
      <rPr>
        <sz val="8"/>
        <color rgb="FF333333"/>
        <rFont val="Arial"/>
        <family val="2"/>
        <charset val="204"/>
      </rPr>
      <t> ТК РФ), о переносе выходного дня при совпадении его с нерабочим праздничным днем (часть вторая </t>
    </r>
    <r>
      <rPr>
        <u/>
        <sz val="8"/>
        <color rgb="FF808080"/>
        <rFont val="Arial"/>
        <family val="2"/>
        <charset val="204"/>
      </rPr>
      <t>ст. 112</t>
    </r>
    <r>
      <rPr>
        <sz val="8"/>
        <color rgb="FF333333"/>
        <rFont val="Arial"/>
        <family val="2"/>
        <charset val="204"/>
      </rPr>
      <t> ТК РФ).</t>
    </r>
  </si>
  <si>
    <t>В соответствии с частью первой ст. 112 ТК РФ нерабочими праздничными днями в Российской Федерации являются:</t>
  </si>
  <si>
    <r>
      <t>- </t>
    </r>
    <r>
      <rPr>
        <b/>
        <sz val="8"/>
        <color rgb="FF333333"/>
        <rFont val="Arial"/>
        <family val="2"/>
        <charset val="204"/>
      </rPr>
      <t>1, 2, 3, 4, 5, 6</t>
    </r>
    <r>
      <rPr>
        <sz val="8"/>
        <color rgb="FF333333"/>
        <rFont val="Arial"/>
        <family val="2"/>
        <charset val="204"/>
      </rPr>
      <t> и </t>
    </r>
    <r>
      <rPr>
        <b/>
        <sz val="8"/>
        <color rgb="FF333333"/>
        <rFont val="Arial"/>
        <family val="2"/>
        <charset val="204"/>
      </rPr>
      <t>8 января</t>
    </r>
    <r>
      <rPr>
        <sz val="8"/>
        <color rgb="FF333333"/>
        <rFont val="Arial"/>
        <family val="2"/>
        <charset val="204"/>
      </rPr>
      <t> - Новогодние каникулы;</t>
    </r>
  </si>
  <si>
    <r>
      <t>- </t>
    </r>
    <r>
      <rPr>
        <b/>
        <sz val="8"/>
        <color rgb="FF333333"/>
        <rFont val="Arial"/>
        <family val="2"/>
        <charset val="204"/>
      </rPr>
      <t>7 января</t>
    </r>
    <r>
      <rPr>
        <sz val="8"/>
        <color rgb="FF333333"/>
        <rFont val="Arial"/>
        <family val="2"/>
        <charset val="204"/>
      </rPr>
      <t> - Рождество Христово;</t>
    </r>
  </si>
  <si>
    <r>
      <t>- </t>
    </r>
    <r>
      <rPr>
        <b/>
        <sz val="8"/>
        <color rgb="FF333333"/>
        <rFont val="Arial"/>
        <family val="2"/>
        <charset val="204"/>
      </rPr>
      <t>23 февраля</t>
    </r>
    <r>
      <rPr>
        <sz val="8"/>
        <color rgb="FF333333"/>
        <rFont val="Arial"/>
        <family val="2"/>
        <charset val="204"/>
      </rPr>
      <t> - День защитника Отечества;</t>
    </r>
  </si>
  <si>
    <r>
      <t>- </t>
    </r>
    <r>
      <rPr>
        <b/>
        <sz val="8"/>
        <color rgb="FF333333"/>
        <rFont val="Arial"/>
        <family val="2"/>
        <charset val="204"/>
      </rPr>
      <t>8 марта</t>
    </r>
    <r>
      <rPr>
        <sz val="8"/>
        <color rgb="FF333333"/>
        <rFont val="Arial"/>
        <family val="2"/>
        <charset val="204"/>
      </rPr>
      <t> - Международный женский день;</t>
    </r>
  </si>
  <si>
    <r>
      <t>- </t>
    </r>
    <r>
      <rPr>
        <b/>
        <sz val="8"/>
        <color rgb="FF333333"/>
        <rFont val="Arial"/>
        <family val="2"/>
        <charset val="204"/>
      </rPr>
      <t>1 мая</t>
    </r>
    <r>
      <rPr>
        <sz val="8"/>
        <color rgb="FF333333"/>
        <rFont val="Arial"/>
        <family val="2"/>
        <charset val="204"/>
      </rPr>
      <t> - Праздник Весны и Труда;</t>
    </r>
  </si>
  <si>
    <r>
      <t>- </t>
    </r>
    <r>
      <rPr>
        <b/>
        <sz val="8"/>
        <color rgb="FF333333"/>
        <rFont val="Arial"/>
        <family val="2"/>
        <charset val="204"/>
      </rPr>
      <t>9 мая</t>
    </r>
    <r>
      <rPr>
        <sz val="8"/>
        <color rgb="FF333333"/>
        <rFont val="Arial"/>
        <family val="2"/>
        <charset val="204"/>
      </rPr>
      <t> - День Победы;</t>
    </r>
  </si>
  <si>
    <r>
      <t>- </t>
    </r>
    <r>
      <rPr>
        <b/>
        <sz val="8"/>
        <color rgb="FF333333"/>
        <rFont val="Arial"/>
        <family val="2"/>
        <charset val="204"/>
      </rPr>
      <t>12 июня</t>
    </r>
    <r>
      <rPr>
        <sz val="8"/>
        <color rgb="FF333333"/>
        <rFont val="Arial"/>
        <family val="2"/>
        <charset val="204"/>
      </rPr>
      <t> - День России;</t>
    </r>
  </si>
  <si>
    <r>
      <t>- </t>
    </r>
    <r>
      <rPr>
        <b/>
        <sz val="8"/>
        <color rgb="FF333333"/>
        <rFont val="Arial"/>
        <family val="2"/>
        <charset val="204"/>
      </rPr>
      <t>4 ноября</t>
    </r>
    <r>
      <rPr>
        <sz val="8"/>
        <color rgb="FF333333"/>
        <rFont val="Arial"/>
        <family val="2"/>
        <charset val="204"/>
      </rPr>
      <t> - День народного единства.</t>
    </r>
  </si>
  <si>
    <t>Согласно части второй ст. 112 ТК РФ при совпадении выходного и нерабочего праздничного дней выходной день переносится на следующий после праздничного рабочий день, за исключением выходных дней, совпадающих с нерабочими праздничными днями с 1 по 8 января.</t>
  </si>
  <si>
    <t>Выходные дни (1, 2 и 8 января), совпадающие с нерабочими праздничными днями с 1 по 8 января, не переносятся автоматически на следующий после праздничного рабочий день. Правительство России может переносить только два таких выходных дня.</t>
  </si>
  <si>
    <t>В 2022 году нерабочие праздничные дни 1 мая и 12 июня совпадают с выходными днями (воскресенье). Следовательно, эти выходные дни переносятся на следующие после праздничных рабочие дни: на понедельники 2 мая и 13 июня.</t>
  </si>
  <si>
    <t>В целях рационального использования работниками выходных и нерабочих праздничных дней выходные дни могут переноситься на другие дни федеральным законом или нормативным правовым актом Правительства РФ (часть пятая ст. 112 ТК РФ).</t>
  </si>
  <si>
    <t>Постановлением Правительства РФ от 16 сентября 2021 г. № 1564 "О переносе выходных дней в 2022 году" предусмотрен перенос выходных дней:</t>
  </si>
  <si>
    <t>с субботы 1 января на вторник 3 мая;</t>
  </si>
  <si>
    <t>с воскресенья 2 января на вторник 10 мая;</t>
  </si>
  <si>
    <t>с субботы 5 марта на понедельник 7 марта.</t>
  </si>
  <si>
    <t>Таким образом, продолжительность "новогоднего отдыха" составит 10 дней - с 31 декабря 2021 г. по 9 января 2022 г.</t>
  </si>
  <si>
    <t>В 2022 г. 4-дневные периоды отдыха приходятся на Праздник Весны и Труда (с 30 апреля по 3 мая), День Победы (с 7 по 10 мая);</t>
  </si>
  <si>
    <t>3-дневные периоды отдыха выпадают на Международный женский день (с 6 по 8 марта), День России (с 11 по 13 июня) и День народного единства (с 4 по 6 ноября).</t>
  </si>
  <si>
    <t>Предпраздничными днями в 2022 году являются 3 дня - 22 февраля, 5 марта и 3 ноября (продолжительность работы в эти дни должна быть уменьшена на 1 час).</t>
  </si>
  <si>
    <t>Согласно приказу Министерства здравоохранения и социального развития РФ от 13 августа 2009 г. N 588н в случаях, когда в соответствии с решением Правительства РФ выходной день переносится на рабочий день, продолжительность работы в этот день (бывший выходной) должна соответствовать продолжительности рабочего дня, на который перенесен выходной день.</t>
  </si>
  <si>
    <t>В связи с переносом выходного дня с субботы 5 марта на понедельник 7 марта суббота 5 марта становится сокращенным рабочим днем.</t>
  </si>
  <si>
    <t>Количество рабочих, выходных и нерабочих праздничных дней в 2022 году по месяцам:</t>
  </si>
  <si>
    <t>I Январь:</t>
  </si>
  <si>
    <t>- 16 рабочих дней</t>
  </si>
  <si>
    <t>- 7 выходных дней</t>
  </si>
  <si>
    <t>- 8 нерабочих праздничных дней</t>
  </si>
  <si>
    <t>II Февраль:</t>
  </si>
  <si>
    <t>- 19 рабочих дней (1 предпраздничный)</t>
  </si>
  <si>
    <t>- 8 выходных дней</t>
  </si>
  <si>
    <t>- 1 нерабочий праздничный день</t>
  </si>
  <si>
    <t>III Март:</t>
  </si>
  <si>
    <t>- 22 рабочих дня</t>
  </si>
  <si>
    <t>- 8 выходных дней  </t>
  </si>
  <si>
    <t>IV Апрель:</t>
  </si>
  <si>
    <t>- 21 рабочий день</t>
  </si>
  <si>
    <t>- 9 выходных дней</t>
  </si>
  <si>
    <t>V Май:</t>
  </si>
  <si>
    <t>- 18 рабочих дней</t>
  </si>
  <si>
    <t>- 11 выходных дней</t>
  </si>
  <si>
    <t>- 2 нерабочих праздничных дня</t>
  </si>
  <si>
    <t>VI Июнь:</t>
  </si>
  <si>
    <t>VII Июль:</t>
  </si>
  <si>
    <t>- 10 выходных дней</t>
  </si>
  <si>
    <t>VIII Август:</t>
  </si>
  <si>
    <t>- 23 рабочих дня</t>
  </si>
  <si>
    <t>IX Сентябрь:</t>
  </si>
  <si>
    <t>X Октябрь:</t>
  </si>
  <si>
    <t>XI Ноябрь:</t>
  </si>
  <si>
    <t>- 21 рабочий день (1 предпраздничный)</t>
  </si>
  <si>
    <t>XII Декабрь:</t>
  </si>
  <si>
    <t>Норма рабочего времени конкретного месяца рассчитывается следующим образом: продолжительность рабочей недели (40, 39, 36, 30, 24 и т.д. часов) делится на 5, умножается на количество рабочих дней по календарю пятидневной рабочей недели конкретного месяца и из полученного количества вычитается количество часов в данном месяце, на которое производится сокращение рабочего времени накануне нерабочих праздничных дней.</t>
  </si>
  <si>
    <t>В аналогичном порядке исчисляется норма рабочего времени в целом за год: продолжительность рабочей недели (40, 39, 36, 30, 24 и т.д. часов) делится на 5, умножается на количество рабочих дней по календарю пятидневной рабочей недели в году и из полученного количества вычитается количество часов в данном году, на которое производится сокращение рабочего времени накануне нерабочих праздничных дней (п. 1 Порядка).</t>
  </si>
  <si>
    <t>Например, в январе 2022 г. при пятидневной рабочей неделе с двумя выходными днями будет 16 рабочих дней и 15 нерабочих дней.</t>
  </si>
  <si>
    <t>Норма рабочего времени в этом месяце составит:</t>
  </si>
  <si>
    <t>при 40-часовой рабочей неделе - 128 ч.</t>
  </si>
  <si>
    <t>(8 ч. x 16 дней);</t>
  </si>
  <si>
    <t>при 39-часовой рабочей неделе - 124,8 ч.</t>
  </si>
  <si>
    <t>(7,8 ч. x 16 дней);</t>
  </si>
  <si>
    <t>при 36-часовой рабочей неделе - 115,2 ч.</t>
  </si>
  <si>
    <t>(7,2 ч. x 16 дней);</t>
  </si>
  <si>
    <t>при 24-часовой рабочей неделе - 76,8 ч.</t>
  </si>
  <si>
    <t>(4,8 ч. x 16 дней).</t>
  </si>
  <si>
    <t>В 2022 г. при пятидневной рабочей неделе с двумя выходными днями будет 247 рабочих дней, в том числе 3 сокращенных на один час предпраздничных рабочих дня, указанных выше, и 118 выходных и праздничных дней.</t>
  </si>
  <si>
    <t>Норма рабочего времени в 2022 г. составит:</t>
  </si>
  <si>
    <t>при 40-часовой рабочей неделе - 1973 ч.</t>
  </si>
  <si>
    <t>(8 ч. x 247 дней - 3 ч.);</t>
  </si>
  <si>
    <t>при 39-часовой рабочей неделе - 1923,6 ч.</t>
  </si>
  <si>
    <t>(7,8 ч. x 247 дней - 3 ч.);</t>
  </si>
  <si>
    <t>при 36-часовой рабочей неделе - 1775,4 ч.</t>
  </si>
  <si>
    <t>(7,2 ч. x 247 дней - 3 ч.);</t>
  </si>
  <si>
    <t>при 24-часовой рабочей неделе - 1182,6 ч.</t>
  </si>
  <si>
    <t>(4,8 ч. x 247 дней - 3 ч.). </t>
  </si>
  <si>
    <r>
      <t>*</t>
    </r>
    <r>
      <rPr>
        <sz val="10"/>
        <color rgb="FF333333"/>
        <rFont val="Times New Roman"/>
        <family val="1"/>
        <charset val="204"/>
      </rPr>
      <t> Предпраздничные дни, в которые продолжительность работы сокращается на один час. </t>
    </r>
  </si>
  <si>
    <r>
      <t>Норма рабочего времени на определенные календарные периоды исчисляется по расчетному графику пятидневной рабочей недели с двумя выходными днями в субботу и воскресенье исходя из продолжительности ежедневной работы: при 40-часовой рабочей неделе - 8 часов; при 39-часовой рабочей неделе - 7,8 часов (39 : 5); при 36-часовой рабочей неделе - 7,2 часа (36 : 5); при 24-часовой рабочей неделе - 4,8 часа (24 : 5) (смотрите </t>
    </r>
    <r>
      <rPr>
        <u/>
        <sz val="10"/>
        <color rgb="FF808080"/>
        <rFont val="Times New Roman"/>
        <family val="1"/>
        <charset val="204"/>
      </rPr>
      <t>п. 1</t>
    </r>
    <r>
      <rPr>
        <sz val="10"/>
        <color rgb="FF333333"/>
        <rFont val="Times New Roman"/>
        <family val="1"/>
        <charset val="204"/>
      </rPr>
      <t> Порядка исчисления нормы рабочего времени на определенные календарные периоды времени (месяц, квартал, год) в зависимости от установленной продолжительности рабочего времени в неделю, утв. </t>
    </r>
    <r>
      <rPr>
        <u/>
        <sz val="10"/>
        <color rgb="FF808080"/>
        <rFont val="Times New Roman"/>
        <family val="1"/>
        <charset val="204"/>
      </rPr>
      <t>приказом</t>
    </r>
    <r>
      <rPr>
        <sz val="10"/>
        <color rgb="FF333333"/>
        <rFont val="Times New Roman"/>
        <family val="1"/>
        <charset val="204"/>
      </rPr>
      <t> Минздравсоцразвития России от 13 августа 2009 г. N 588н, далее - Порядок). </t>
    </r>
  </si>
  <si>
    <r>
      <t>При этом необходимо помнить о запрещении работы в нерабочие праздничные дни (часть первая </t>
    </r>
    <r>
      <rPr>
        <u/>
        <sz val="10"/>
        <color rgb="FF808080"/>
        <rFont val="Times New Roman"/>
        <family val="1"/>
        <charset val="204"/>
      </rPr>
      <t>ст. 113</t>
    </r>
    <r>
      <rPr>
        <sz val="10"/>
        <color rgb="FF333333"/>
        <rFont val="Times New Roman"/>
        <family val="1"/>
        <charset val="204"/>
      </rPr>
      <t> ТК РФ), об уменьшении на 1 час работы в предпраздничный день, то есть в день, непосредственно предшествующий нерабочему праздничному дню (</t>
    </r>
    <r>
      <rPr>
        <u/>
        <sz val="10"/>
        <color rgb="FF808080"/>
        <rFont val="Times New Roman"/>
        <family val="1"/>
        <charset val="204"/>
      </rPr>
      <t>часть первая ст. 95</t>
    </r>
    <r>
      <rPr>
        <sz val="10"/>
        <color rgb="FF333333"/>
        <rFont val="Times New Roman"/>
        <family val="1"/>
        <charset val="204"/>
      </rPr>
      <t> ТК РФ), о переносе выходного дня при совпадении его с нерабочим праздничным днем (часть вторая </t>
    </r>
    <r>
      <rPr>
        <u/>
        <sz val="10"/>
        <color rgb="FF808080"/>
        <rFont val="Times New Roman"/>
        <family val="1"/>
        <charset val="204"/>
      </rPr>
      <t>ст. 112</t>
    </r>
    <r>
      <rPr>
        <sz val="10"/>
        <color rgb="FF333333"/>
        <rFont val="Times New Roman"/>
        <family val="1"/>
        <charset val="204"/>
      </rPr>
      <t> ТК РФ).</t>
    </r>
  </si>
  <si>
    <r>
      <t>- </t>
    </r>
    <r>
      <rPr>
        <b/>
        <sz val="10"/>
        <color rgb="FF333333"/>
        <rFont val="Times New Roman"/>
        <family val="1"/>
        <charset val="204"/>
      </rPr>
      <t>1, 2, 3, 4, 5, 6</t>
    </r>
    <r>
      <rPr>
        <sz val="10"/>
        <color rgb="FF333333"/>
        <rFont val="Times New Roman"/>
        <family val="1"/>
        <charset val="204"/>
      </rPr>
      <t> и </t>
    </r>
    <r>
      <rPr>
        <b/>
        <sz val="10"/>
        <color rgb="FF333333"/>
        <rFont val="Times New Roman"/>
        <family val="1"/>
        <charset val="204"/>
      </rPr>
      <t>8 января</t>
    </r>
    <r>
      <rPr>
        <sz val="10"/>
        <color rgb="FF333333"/>
        <rFont val="Times New Roman"/>
        <family val="1"/>
        <charset val="204"/>
      </rPr>
      <t> - Новогодние каникулы;</t>
    </r>
  </si>
  <si>
    <r>
      <t>- </t>
    </r>
    <r>
      <rPr>
        <b/>
        <sz val="10"/>
        <color rgb="FF333333"/>
        <rFont val="Times New Roman"/>
        <family val="1"/>
        <charset val="204"/>
      </rPr>
      <t>7 января</t>
    </r>
    <r>
      <rPr>
        <sz val="10"/>
        <color rgb="FF333333"/>
        <rFont val="Times New Roman"/>
        <family val="1"/>
        <charset val="204"/>
      </rPr>
      <t> - Рождество Христово;</t>
    </r>
  </si>
  <si>
    <r>
      <t>- </t>
    </r>
    <r>
      <rPr>
        <b/>
        <sz val="10"/>
        <color rgb="FF333333"/>
        <rFont val="Times New Roman"/>
        <family val="1"/>
        <charset val="204"/>
      </rPr>
      <t>23 февраля</t>
    </r>
    <r>
      <rPr>
        <sz val="10"/>
        <color rgb="FF333333"/>
        <rFont val="Times New Roman"/>
        <family val="1"/>
        <charset val="204"/>
      </rPr>
      <t> - День защитника Отечества;</t>
    </r>
  </si>
  <si>
    <r>
      <t>- </t>
    </r>
    <r>
      <rPr>
        <b/>
        <sz val="10"/>
        <color rgb="FF333333"/>
        <rFont val="Times New Roman"/>
        <family val="1"/>
        <charset val="204"/>
      </rPr>
      <t>8 марта</t>
    </r>
    <r>
      <rPr>
        <sz val="10"/>
        <color rgb="FF333333"/>
        <rFont val="Times New Roman"/>
        <family val="1"/>
        <charset val="204"/>
      </rPr>
      <t> - Международный женский день;</t>
    </r>
  </si>
  <si>
    <r>
      <t>- </t>
    </r>
    <r>
      <rPr>
        <b/>
        <sz val="10"/>
        <color rgb="FF333333"/>
        <rFont val="Times New Roman"/>
        <family val="1"/>
        <charset val="204"/>
      </rPr>
      <t>1 мая</t>
    </r>
    <r>
      <rPr>
        <sz val="10"/>
        <color rgb="FF333333"/>
        <rFont val="Times New Roman"/>
        <family val="1"/>
        <charset val="204"/>
      </rPr>
      <t> - Праздник Весны и Труда;</t>
    </r>
  </si>
  <si>
    <r>
      <t>- </t>
    </r>
    <r>
      <rPr>
        <b/>
        <sz val="10"/>
        <color rgb="FF333333"/>
        <rFont val="Times New Roman"/>
        <family val="1"/>
        <charset val="204"/>
      </rPr>
      <t>9 мая</t>
    </r>
    <r>
      <rPr>
        <sz val="10"/>
        <color rgb="FF333333"/>
        <rFont val="Times New Roman"/>
        <family val="1"/>
        <charset val="204"/>
      </rPr>
      <t> - День Победы;</t>
    </r>
  </si>
  <si>
    <r>
      <t>- </t>
    </r>
    <r>
      <rPr>
        <b/>
        <sz val="10"/>
        <color rgb="FF333333"/>
        <rFont val="Times New Roman"/>
        <family val="1"/>
        <charset val="204"/>
      </rPr>
      <t>12 июня</t>
    </r>
    <r>
      <rPr>
        <sz val="10"/>
        <color rgb="FF333333"/>
        <rFont val="Times New Roman"/>
        <family val="1"/>
        <charset val="204"/>
      </rPr>
      <t> - День России;</t>
    </r>
  </si>
  <si>
    <r>
      <t>- </t>
    </r>
    <r>
      <rPr>
        <b/>
        <sz val="10"/>
        <color rgb="FF333333"/>
        <rFont val="Times New Roman"/>
        <family val="1"/>
        <charset val="204"/>
      </rPr>
      <t>4 ноября</t>
    </r>
    <r>
      <rPr>
        <sz val="10"/>
        <color rgb="FF333333"/>
        <rFont val="Times New Roman"/>
        <family val="1"/>
        <charset val="204"/>
      </rPr>
      <t> - День народного единства.</t>
    </r>
  </si>
  <si>
    <r>
      <t>Производственный календарь 2022</t>
    </r>
    <r>
      <rPr>
        <sz val="10"/>
        <color rgb="FF333333"/>
        <rFont val="Times New Roman"/>
        <family val="1"/>
        <charset val="204"/>
      </rPr>
      <t> – это важный помощник в работе бухгалтера! Информация, представленная в производственном календаре, поможет вам избежать ошибок при начислении заработной платы, облегчит расчет рабочих часов, больничного или отпуска.</t>
    </r>
  </si>
  <si>
    <t>07.02-20.02</t>
  </si>
  <si>
    <t>01.08-14.08</t>
  </si>
  <si>
    <t>14.03-27.03</t>
  </si>
  <si>
    <t>05.09-18.09</t>
  </si>
  <si>
    <t>04.07-17.07</t>
  </si>
  <si>
    <t>03.10-16.10</t>
  </si>
  <si>
    <t>16.05-29.05</t>
  </si>
  <si>
    <t>15.08-28.08</t>
  </si>
  <si>
    <t>18.07-31.07</t>
  </si>
  <si>
    <t>17.10-30.10</t>
  </si>
  <si>
    <t>ФОТ за 2022</t>
  </si>
  <si>
    <t>Изменения произошли в методике расчета налога на вклады в рублях. В текущем году придется платить 13% налога на доходы физических лиц процентов по вкладам, превышающим ставку ЦБ на начало года. Так, 1 января 2021-го эта ставка составляла 4,25%. Допустим, гражданин в течении года получал доход со вклада, например, в размере 10%. Разница между ставкой ЦБ и процентом по его депозиту составит 5,75%. И с полученного им купона от суммы, эквивалентной этим 5,75% ему придется заплатить подоходный налог – те самые 13% НДФЛ.</t>
  </si>
  <si>
    <t>На доходы по вкладам в иностранной валюте тоже придется заплатить 13% НДФЛ по вышеприведенной схеме. Для вычисления конечной суммы налогового платежа в бюджет валютный доход придется конвертировать в российские рубли по курсу Центробанка на момент выплаты процентов.</t>
  </si>
  <si>
    <t>Изменения в Налоговом кодексе подразумевают выплату подоходного налога на дивиденды на вклады пенсионеров. В 2021 году в Госдуму был внесен законопроект, предполагавший освобождение неработающих пенсионеров от выплаты такого подоходного налога. Однако его не приняли и пенсионерам придется на общих условиях платить НДФЛ по вкладам. , так что пенсионерам тоже нужно платить налоги.</t>
  </si>
  <si>
    <t>Налоговый кодекс утверждает, что доход в виде процентов по банковским вкладам, полученный гражданином в порядке наследования, налогообложению не подлежит. Поэтому поправки в Кодекс этого вида доходов не касается. Однако, если гражданин получил банковский депозит или вклад в свое распоряжение не в виде наследства, а каким-то иным образом, налог на полученные по нему проценты платить придется Об этом сообщает "Рамблер". Далее: https://finance.rambler.ru/money/47662836/?utm_content=finance_media&amp;utm_medium=read_more&amp;utm_source=copylink</t>
  </si>
  <si>
    <t>Расшифровка</t>
  </si>
  <si>
    <t>Код</t>
  </si>
  <si>
    <t>Деятельность издательская</t>
  </si>
  <si>
    <t>- издание книг, брошюр, рекламных бюллетеней, словарей, энциклопедий, атласов, карт и таблиц;</t>
  </si>
  <si>
    <t>- издание газет, журналов и периодических изданий, каталогов и списков рассылки и прочих изданий, а также выпуск программного обеспеченияИздательская деятельность включает:</t>
  </si>
  <si>
    <t>- обеспечение воспроизведения содержания (информационной продукции), в том числе приобретение авторских прав на него, среди неограниченного круга лиц путем организации или участия в воспроизведении и распространении этого содержания в различных формах</t>
  </si>
  <si>
    <t>- все возможные формы издательской деятельности (печатная, электронная или звуковая, в информационно-коммуникационной сети Интернет, в виде мультимедийных продуктов, например справочников на CD-ROM и т.д.), кроме выпуска кинофильмов</t>
  </si>
  <si>
    <t>- выпуск кинофильмов, видеокассет и кинофильмов на DVD и подобных носителях, см. 59;</t>
  </si>
  <si>
    <t>- производство оригинальных матриц (мастер-копий) или звукового материала для записи, см. 59;</t>
  </si>
  <si>
    <t>- печать и полиграфию, см. 18.11, 18.12;</t>
  </si>
  <si>
    <t>- копирование (массовое воспроизводство) записанных носителей, см. 18.2058.1 Издание книг, периодических публикаций и другие виды издательской деятельности</t>
  </si>
  <si>
    <t>- издание книг, газет, журналов и прочих периодических изданий, справочников, каталогов и списков рассылки, а также прочих публикаций, таких как фотографии, гравюры, открытки, расписания, эмблемы, плакаты и репродукции произведений искусства (эти издания характеризуются интеллектуальным творческим потенциалом, вложенным в их создание, и обычно защищены авторским правом)</t>
  </si>
  <si>
    <t>58.11</t>
  </si>
  <si>
    <t>Издание книг</t>
  </si>
  <si>
    <t>- издание книг в печатном и электронном виде (на компакт-дисках, электронных носителях, в аудиоформате или в информационно-коммуникационной сети Интернет)</t>
  </si>
  <si>
    <t>- издание книг, брошюр, рекламных буклетов и аналогичных изданий, включая издание словарей и энциклопедий;</t>
  </si>
  <si>
    <t>- издание атласов, карт и таблиц;</t>
  </si>
  <si>
    <t>- издание звуковых книг;</t>
  </si>
  <si>
    <t>- издание энциклопедий и т.д. на CD-ROM и др.</t>
  </si>
  <si>
    <t>58.11.1</t>
  </si>
  <si>
    <t>Издание книг, брошюр, рекламных буклетов и аналогичных изданий, включая издание словарей и энциклопедий, в том числе для слепых, в печатном виде</t>
  </si>
  <si>
    <t>58.11.2</t>
  </si>
  <si>
    <t>Издание книг, брошюр, рекламных буклетов и аналогичных изданий, включая издание словарей и энциклопедий на электронных носителях</t>
  </si>
  <si>
    <t>58.11.3</t>
  </si>
  <si>
    <t>Издание атласов, карт и таблиц, в том числе для слепых, в печатном виде</t>
  </si>
  <si>
    <t>58.11.4</t>
  </si>
  <si>
    <t>Издание атласов, карт и таблиц на электронных носителях</t>
  </si>
  <si>
    <t>58.12</t>
  </si>
  <si>
    <t>Издание адресных справочников и списков адресатов</t>
  </si>
  <si>
    <t>- издание унифицированных списков (баз данных), форма которых, в отличие от содержания, защищена авторским правомЭти списки могут быть изданы в печатной или электронной форме</t>
  </si>
  <si>
    <t>- издание списков подписчиков;</t>
  </si>
  <si>
    <t>- издание телефонных справочников;</t>
  </si>
  <si>
    <t>- издание прочих каталогов и сборников, например сводов законов, справочников лекарственных препаратов и т.д.</t>
  </si>
  <si>
    <t>58.12.1</t>
  </si>
  <si>
    <t>Издание справочников в печатном виде</t>
  </si>
  <si>
    <t>58.12.2</t>
  </si>
  <si>
    <t>Издание справочников на электронных носителях</t>
  </si>
  <si>
    <t>58.13</t>
  </si>
  <si>
    <t>Издание газет</t>
  </si>
  <si>
    <t>- издание газет, включая рекламные, издаваемые не реже четырех раз в неделюИздание может осуществляться в печатной или электронной форме, включая публикации в информационно-коммуникационной сети Интернет</t>
  </si>
  <si>
    <t>- деятельность информационных агентств, см. 63.9158.13.1 Издание газет в печатном виде</t>
  </si>
  <si>
    <t>58.13.2</t>
  </si>
  <si>
    <t>Издание газет на электронных носителях</t>
  </si>
  <si>
    <t>58.14</t>
  </si>
  <si>
    <t>Издание журналов и периодических изданий</t>
  </si>
  <si>
    <t>- публикацию периодических изданий и журналов, выходящих реже четырех раз в неделюИздание может осуществляться в печатной или электронной форме, включая публикацию в информационно-коммуникационной сети Интернет</t>
  </si>
  <si>
    <t>- издание программ радио- и телевизионных передач</t>
  </si>
  <si>
    <t>58.14.1</t>
  </si>
  <si>
    <t>Издание журналов и периодических публикаций в печатном виде</t>
  </si>
  <si>
    <t>58.14.2</t>
  </si>
  <si>
    <t>Издание журналов и периодических публикаций на электронных носителях</t>
  </si>
  <si>
    <t>58.19</t>
  </si>
  <si>
    <t>Виды издательской деятельности прочие</t>
  </si>
  <si>
    <t>- издание (включая интерактивное): каталогов, фотографий, эстампов и открыток, иллюстрированных, поздравительных почтовых карточек, форм и бланков, плакатов, художественных репродукций, рекламной продукции, прочей печатной продукции, интерактивных статистических отчетов и прочей подобной информации, изготовление и печатание визитных карточек и пригласительных билетов на семейные торжества</t>
  </si>
  <si>
    <t>- издание рекламных газет, см. 58.13;</t>
  </si>
  <si>
    <t>- выпуск интерактивного программного обеспечения (предоставление прикладного хостинга, предоставление прикладных программ), см. 63.11(в ред. Изменения 6/2016 ОКВЭД 2, утв. Приказом Росстандарта от 14.04.2016N 260-ст)</t>
  </si>
  <si>
    <t>58.2</t>
  </si>
  <si>
    <t>Издание программного обеспечения</t>
  </si>
  <si>
    <t>58.21</t>
  </si>
  <si>
    <t>Издание компьютерных игр</t>
  </si>
  <si>
    <t>- издание компьютерных игр для любых платформ</t>
  </si>
  <si>
    <t>58.29</t>
  </si>
  <si>
    <t>Издание прочих программных продуктов</t>
  </si>
  <si>
    <t>- издание готовых программных продуктов (программных продуктов общего пользования), включая перевод или адаптацию программных продуктов общего пользования для конкретного рынка за собственный счет: операционные системы, приложения для бизнеса и прочие приложения</t>
  </si>
  <si>
    <t>- воспроизведение программного обеспечения, см. 18.20;</t>
  </si>
  <si>
    <t>- розничную торговлю готового программного обеспечения, см. 47.41;</t>
  </si>
  <si>
    <t>- производство программного обеспечения, не связанного с изданием, включая перевод или адаптацию программного обеспечения общего пользования, для конкретных приложений, за вознаграждение или на договорной основе, см. 62.01;</t>
  </si>
  <si>
    <t>- интерактивное предоставление программного обеспечения (предоставление прикладного хостинга, предоставление прикладных программ), см. 63.1159 Производство кинофильмов, видеофильмов и телевизионных программ, издание звукозаписей и нот</t>
  </si>
  <si>
    <t>- производство художественных и документальных фильмов, отснятых на кинопленку, цифровые видеодиски (DVD), видеопленку для демонстрации в кинотеатрах или для показа по телевидению;</t>
  </si>
  <si>
    <t>- вспомогательную деятельность, такую как: монтажно-компоновочные работы, прокат кинофильмов, распространение видеопродукции и демонстрация телевизионных передач и кинофильмов, закупка и продажа кинофильмов и прочих, отснятых на пленку, материалов</t>
  </si>
  <si>
    <t>- деятельность по изданию звукозаписей (т.е. выпуск оригинальных звукозаписей, их рекламу и распространение, тиражирование музыкальных произведений);</t>
  </si>
  <si>
    <t>- деятельность студий звукозаписи</t>
  </si>
  <si>
    <t>59.1</t>
  </si>
  <si>
    <t>Производство кинофильмов, видеофильмов и телевизионных программ</t>
  </si>
  <si>
    <t>- производство художественных и документальных кинофильмов, отснятых на пленке, видеокассетах, записанных на электронный диск или другие носители для прямого проецирования в кинотеатрах или показа по телевидению;</t>
  </si>
  <si>
    <t>- вспомогательную деятельность в области производства кинофильмов, видеопродукции и телевизионных передач (дублирование, монтаж фильмов, обработка кинопленок, редактирование, наложение субтитров и т.п.);</t>
  </si>
  <si>
    <t>- распространение и показ кинофильмов и других материалов, записанных на пленку (видеокассеты, цифровые видеодиски и т.д.);</t>
  </si>
  <si>
    <t>- покупку и продажу прав на распространение кинофильмов или любых прочих записанных на пленку материалов</t>
  </si>
  <si>
    <t>59.11</t>
  </si>
  <si>
    <t>- производство кинофильмов, видео- и телевизионных фильмов (телесериалов, документальных фильмов и т.д.) или телевизионной рекламы</t>
  </si>
  <si>
    <t>- копирование фильмов (кроме воспроизведения записанных на пленку кинофильмов для показа в кинотеатрах), а также копирование аудио- и видеокассет с компакт-дисков или цифровых видеодисков с оригинальной матрицы, см. 18.20;</t>
  </si>
  <si>
    <t>- оптовую торговлю видеокассетами, компакт-дисками, цифровыми видеодисками с записями, см. 46.43;</t>
  </si>
  <si>
    <t>- оптовую торговлю чистыми видеокассетами, компакт-дисками, см. 46.52;</t>
  </si>
  <si>
    <t>- розничную торговлю видеокассетами, компакт-дисками, цифровыми видеодисками, см. 47.63;</t>
  </si>
  <si>
    <t>- монтаж телевизионных программ, см. 59.12;</t>
  </si>
  <si>
    <t>- звукозапись и запись книг на магнитные, электронные и цифровые носители, см. 59.20;</t>
  </si>
  <si>
    <t>- телевещание, см. 60.2;</t>
  </si>
  <si>
    <t>- создание телевизионных программ для показа на телеканале, см. 60.2;</t>
  </si>
  <si>
    <t>- обработку пленок, кроме используемых в кинопромышленности, см. 74.20;</t>
  </si>
  <si>
    <t>- деятельность личных продюсеров или театральных агентов или агентств, см. 74.90;</t>
  </si>
  <si>
    <t>- прокат видеокассет и цифровых видеодисков для широкого круга потребителей, см. 77.22;</t>
  </si>
  <si>
    <t>- наложение субтитров в режиме реального времени (одновременно) для телепередач в прямом эфире, встреч, конференций и т.д., см. 82.99;</t>
  </si>
  <si>
    <t>- самостоятельную деятельность актеров, художников-мультипликаторов, режиссеров, театральных художников-декораторов и технических специалистов, см. 90.0359.12 Деятельность монтажно-компоновочная в области производства кинофильмов, видеофильмов и телевизионных программ</t>
  </si>
  <si>
    <t>- монтаж телевизионных фильмов, например редактирование, перезапись с пленки на пленку, дублирование, наложение субтитров, включение сведений об авторах, наложение сурдоперевода, производство компьютерной графики, наложение анимационных и специальных эффектов, проявку и закрепление кинопленок, а также деятельность лабораторий по проявке кинопленки и деятельность специальных лабораторий по созданию анимационных фильмов</t>
  </si>
  <si>
    <t>- деятельность хранилищ киноматериалов и др.</t>
  </si>
  <si>
    <t>59.13</t>
  </si>
  <si>
    <t>Деятельность по распространению кинофильмов, видеофильмов и телевизионных программ</t>
  </si>
  <si>
    <t>- распространение (включая продажу или предоставление напрокат) кинофильмов, видеокассет, цифровых видеодисков и видеофильмов в кинотеатрах, телевизионных сетях и студиях телевещания, а также выставках</t>
  </si>
  <si>
    <t>- приобретение прав на распространение кинофильмов, видеокассет и цифровых видеодисков</t>
  </si>
  <si>
    <t>- копирование фильмов, а также копирование аудио- и видеозаписей, компакт-дисков с оригинальной матрицы, см. 18.20;</t>
  </si>
  <si>
    <t>- оптовую продажу видеокассет и цифровых видеодисков с записями, см. 46.43;</t>
  </si>
  <si>
    <t>- розничную торговлю видеокассетами и цифровыми видеодисками с записями, см. 47.6359.14 Деятельность в области демонстрации кинофильмов</t>
  </si>
  <si>
    <t>- деятельность по показу кинофильмов или видеороликов в кинотеатрах, на открытых площадках или в прочих местах, предназначенных для просмотра фильмов;</t>
  </si>
  <si>
    <t>- деятельность кинематографических клубов</t>
  </si>
  <si>
    <t>59.2</t>
  </si>
  <si>
    <t>Деятельность в области звукозаписи и издания музыкальных произведений</t>
  </si>
  <si>
    <t>59.20</t>
  </si>
  <si>
    <t>- производство оригинальной звуковой продукции, такой как звукозаписи и видеозаписи на магнитные, электронные и цифровые носители;</t>
  </si>
  <si>
    <t>- деятельность по рекламе и выпуску аудиопродукции;</t>
  </si>
  <si>
    <t>- оптовую или розничную торговлю или прямую продажу потребителямЭта деятельность может быть объединена с выпуском оригинальных матриц (мастер-копий)в той же организации (в противном случае организация, осуществляющая эту деятельность, должна получить права на воспроизведение и распространение мастер-копий)</t>
  </si>
  <si>
    <t>- услуги звукозаписи в студии (или в другом помещении), в том числе производство записанных на пленку (т.е. не идущих в прямом эфире) радиопередач;</t>
  </si>
  <si>
    <t>- деятельность по изданию музыки, т.е. деятельность по приобретению и регистрации авторских прав на музыкальные композиции, рекламу, разрешение и использование этих композиций для звукозаписи, на радио, на телевидении, в кинофильмах, концертах, печатных изданиях и на других носителях (организации, занятые такой деятельностью, могут владеть авторскими правами или действовать как администраторы авторских прав на музыку от имени владельцев авторского права), а также издание музыкальных и нотных тетрадей</t>
  </si>
  <si>
    <t>59.20.1</t>
  </si>
  <si>
    <t>Издание аудиовизуальных произведений на магнитных, электронных и цифровых носителях</t>
  </si>
  <si>
    <t>59.20.2</t>
  </si>
  <si>
    <t>Деятельность студий звукозаписи</t>
  </si>
  <si>
    <t>59.20.3</t>
  </si>
  <si>
    <t>Издание музыкальных и нотных тетрадей, в том числе для слепых</t>
  </si>
  <si>
    <t>ОКВЭД 2022 - РАЗДЕЛ J</t>
  </si>
  <si>
    <t>ДЕЯТЕЛЬНОСТЬ В ОБЛАСТИ ИНФОРМАЦИИ И СВЯЗИ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</si>
</sst>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8"/>
      <color rgb="FF333333"/>
      <name val="Arial"/>
      <family val="2"/>
      <charset val="204"/>
    </font>
    <font>
      <u/>
      <sz val="8"/>
      <color rgb="FF808080"/>
      <name val="Arial"/>
      <family val="2"/>
      <charset val="204"/>
    </font>
    <font>
      <b/>
      <sz val="20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"/>
      <color rgb="FF333333"/>
      <name val="Arial"/>
      <family val="2"/>
      <charset val="204"/>
    </font>
    <font>
      <b/>
      <sz val="7"/>
      <color rgb="FF333333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sz val="1"/>
      <color rgb="FFFF0000"/>
      <name val="Arial"/>
      <family val="2"/>
      <charset val="204"/>
    </font>
    <font>
      <sz val="7"/>
      <color rgb="FF000000"/>
      <name val="Arial"/>
      <family val="2"/>
      <charset val="204"/>
    </font>
    <font>
      <sz val="7"/>
      <color rgb="FF800080"/>
      <name val="Arial"/>
      <family val="2"/>
      <charset val="204"/>
    </font>
    <font>
      <vertAlign val="superscript"/>
      <sz val="8"/>
      <color rgb="FF333333"/>
      <name val="Arial"/>
      <family val="2"/>
      <charset val="204"/>
    </font>
    <font>
      <b/>
      <sz val="10"/>
      <color rgb="FF333333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800080"/>
      <name val="Times New Roman"/>
      <family val="1"/>
      <charset val="204"/>
    </font>
    <font>
      <vertAlign val="superscript"/>
      <sz val="10"/>
      <color rgb="FF333333"/>
      <name val="Times New Roman"/>
      <family val="1"/>
      <charset val="204"/>
    </font>
    <font>
      <u/>
      <sz val="10"/>
      <color rgb="FF808080"/>
      <name val="Times New Roman"/>
      <family val="1"/>
      <charset val="204"/>
    </font>
    <font>
      <b/>
      <sz val="10"/>
      <color rgb="FF4D4D4D"/>
      <name val="Times New Roman"/>
      <family val="1"/>
      <charset val="204"/>
    </font>
    <font>
      <sz val="9"/>
      <color rgb="FF333333"/>
      <name val="Times New Roman"/>
      <family val="1"/>
      <charset val="204"/>
    </font>
    <font>
      <b/>
      <sz val="9"/>
      <color rgb="FF333333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2"/>
      <color rgb="FF212529"/>
      <name val="Arial"/>
      <family val="2"/>
      <charset val="204"/>
    </font>
    <font>
      <sz val="22"/>
      <color rgb="FF212529"/>
      <name val="Times New Roman"/>
      <family val="1"/>
      <charset val="204"/>
    </font>
    <font>
      <sz val="22"/>
      <color theme="1"/>
      <name val="Times New Roman"/>
      <family val="1"/>
      <charset val="204"/>
    </font>
    <font>
      <b/>
      <sz val="8"/>
      <color rgb="FF212529"/>
      <name val="Times New Roman"/>
      <family val="1"/>
      <charset val="204"/>
    </font>
    <font>
      <sz val="8"/>
      <color rgb="FF212529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B3C0D4"/>
        <bgColor indexed="64"/>
      </patternFill>
    </fill>
    <fill>
      <patternFill patternType="solid">
        <fgColor rgb="FFF0F3F7"/>
        <bgColor indexed="64"/>
      </patternFill>
    </fill>
    <fill>
      <patternFill patternType="solid">
        <fgColor rgb="FFE0E6E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rgb="FFA9A9A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right" vertical="top" wrapText="1"/>
    </xf>
    <xf numFmtId="2" fontId="1" fillId="0" borderId="1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/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 wrapText="1"/>
    </xf>
    <xf numFmtId="0" fontId="1" fillId="8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horizontal="right" vertical="top" wrapText="1"/>
    </xf>
    <xf numFmtId="0" fontId="1" fillId="10" borderId="1" xfId="0" applyFont="1" applyFill="1" applyBorder="1" applyAlignment="1">
      <alignment horizontal="right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0" xfId="1"/>
    <xf numFmtId="1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1" fillId="0" borderId="1" xfId="0" applyNumberFormat="1" applyFont="1" applyBorder="1"/>
    <xf numFmtId="0" fontId="6" fillId="0" borderId="7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 vertical="top" wrapText="1"/>
    </xf>
    <xf numFmtId="0" fontId="3" fillId="0" borderId="0" xfId="1" applyAlignment="1">
      <alignment vertical="center" wrapText="1"/>
    </xf>
    <xf numFmtId="0" fontId="1" fillId="0" borderId="1" xfId="0" applyFont="1" applyFill="1" applyBorder="1" applyAlignment="1">
      <alignment horizontal="center" vertical="top" wrapText="1"/>
    </xf>
    <xf numFmtId="0" fontId="3" fillId="0" borderId="0" xfId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7" fillId="13" borderId="0" xfId="0" applyFont="1" applyFill="1" applyAlignment="1">
      <alignment horizontal="justify" vertical="top" wrapText="1"/>
    </xf>
    <xf numFmtId="0" fontId="13" fillId="11" borderId="0" xfId="0" applyFont="1" applyFill="1" applyAlignment="1">
      <alignment horizontal="justify" vertical="top" wrapText="1"/>
    </xf>
    <xf numFmtId="0" fontId="14" fillId="13" borderId="0" xfId="0" applyFont="1" applyFill="1" applyAlignment="1">
      <alignment horizontal="justify" vertical="top" wrapText="1"/>
    </xf>
    <xf numFmtId="0" fontId="7" fillId="11" borderId="0" xfId="0" applyFont="1" applyFill="1" applyAlignment="1">
      <alignment horizontal="justify" vertical="top" wrapText="1"/>
    </xf>
    <xf numFmtId="0" fontId="14" fillId="14" borderId="0" xfId="0" applyFont="1" applyFill="1" applyAlignment="1">
      <alignment horizontal="center" vertical="top" wrapText="1"/>
    </xf>
    <xf numFmtId="0" fontId="7" fillId="11" borderId="0" xfId="0" applyFont="1" applyFill="1" applyAlignment="1">
      <alignment horizontal="center" vertical="top" wrapText="1"/>
    </xf>
    <xf numFmtId="0" fontId="15" fillId="14" borderId="0" xfId="0" applyFont="1" applyFill="1" applyAlignment="1">
      <alignment horizontal="center" vertical="top" wrapText="1"/>
    </xf>
    <xf numFmtId="0" fontId="7" fillId="14" borderId="0" xfId="0" applyFont="1" applyFill="1" applyAlignment="1">
      <alignment horizontal="center" vertical="top" wrapText="1"/>
    </xf>
    <xf numFmtId="0" fontId="13" fillId="11" borderId="0" xfId="0" applyFont="1" applyFill="1" applyAlignment="1">
      <alignment horizontal="center" vertical="top" wrapText="1"/>
    </xf>
    <xf numFmtId="0" fontId="14" fillId="15" borderId="0" xfId="0" applyFont="1" applyFill="1" applyAlignment="1">
      <alignment horizontal="center" vertical="top" wrapText="1"/>
    </xf>
    <xf numFmtId="0" fontId="15" fillId="15" borderId="0" xfId="0" applyFont="1" applyFill="1" applyAlignment="1">
      <alignment horizontal="center" vertical="top" wrapText="1"/>
    </xf>
    <xf numFmtId="0" fontId="7" fillId="15" borderId="0" xfId="0" applyFont="1" applyFill="1" applyAlignment="1">
      <alignment horizontal="center" vertical="top" wrapText="1"/>
    </xf>
    <xf numFmtId="0" fontId="16" fillId="15" borderId="0" xfId="0" applyFont="1" applyFill="1" applyAlignment="1">
      <alignment horizontal="center" vertical="top" wrapText="1"/>
    </xf>
    <xf numFmtId="0" fontId="17" fillId="11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center" vertical="top" wrapText="1"/>
    </xf>
    <xf numFmtId="0" fontId="18" fillId="15" borderId="0" xfId="0" applyFont="1" applyFill="1" applyAlignment="1">
      <alignment horizontal="center" vertical="top" wrapText="1"/>
    </xf>
    <xf numFmtId="0" fontId="16" fillId="14" borderId="0" xfId="0" applyFont="1" applyFill="1" applyAlignment="1">
      <alignment horizontal="center" vertical="top" wrapText="1"/>
    </xf>
    <xf numFmtId="0" fontId="8" fillId="0" borderId="0" xfId="0" applyFont="1" applyAlignment="1">
      <alignment horizontal="justify" vertical="center" wrapText="1"/>
    </xf>
    <xf numFmtId="0" fontId="7" fillId="14" borderId="0" xfId="0" applyFont="1" applyFill="1" applyAlignment="1">
      <alignment horizontal="justify" vertical="top" wrapText="1"/>
    </xf>
    <xf numFmtId="0" fontId="19" fillId="14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justify" vertical="top" wrapText="1"/>
    </xf>
    <xf numFmtId="0" fontId="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 indent="1"/>
    </xf>
    <xf numFmtId="0" fontId="5" fillId="0" borderId="1" xfId="0" applyFont="1" applyFill="1" applyBorder="1" applyAlignment="1">
      <alignment horizontal="justify" vertical="top" wrapText="1"/>
    </xf>
    <xf numFmtId="0" fontId="1" fillId="0" borderId="1" xfId="0" applyFont="1" applyFill="1" applyBorder="1"/>
    <xf numFmtId="0" fontId="21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justify" vertical="center" wrapText="1"/>
    </xf>
    <xf numFmtId="0" fontId="21" fillId="0" borderId="1" xfId="0" applyFont="1" applyFill="1" applyBorder="1" applyAlignment="1">
      <alignment horizontal="justify" vertical="top" wrapText="1"/>
    </xf>
    <xf numFmtId="0" fontId="23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8" fillId="0" borderId="1" xfId="0" applyFont="1" applyFill="1" applyBorder="1" applyAlignment="1">
      <alignment horizontal="justify" vertical="top" wrapText="1"/>
    </xf>
    <xf numFmtId="0" fontId="29" fillId="0" borderId="1" xfId="0" applyFont="1" applyFill="1" applyBorder="1" applyAlignment="1">
      <alignment horizontal="justify" vertical="top" wrapText="1"/>
    </xf>
    <xf numFmtId="0" fontId="28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horizontal="right" vertical="top" wrapText="1"/>
    </xf>
    <xf numFmtId="0" fontId="3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1"/>
    </xf>
    <xf numFmtId="0" fontId="4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0" borderId="9" xfId="0" applyFont="1" applyBorder="1" applyAlignment="1">
      <alignment vertical="center" wrapText="1"/>
    </xf>
    <xf numFmtId="0" fontId="34" fillId="11" borderId="1" xfId="0" applyFont="1" applyFill="1" applyBorder="1" applyAlignment="1">
      <alignment horizontal="left" wrapText="1"/>
    </xf>
    <xf numFmtId="0" fontId="35" fillId="11" borderId="1" xfId="0" applyFont="1" applyFill="1" applyBorder="1" applyAlignment="1">
      <alignment vertical="top" wrapText="1"/>
    </xf>
    <xf numFmtId="0" fontId="36" fillId="0" borderId="7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horizontal="right" vertical="top" textRotation="90" wrapText="1"/>
    </xf>
    <xf numFmtId="0" fontId="1" fillId="12" borderId="3" xfId="0" applyFont="1" applyFill="1" applyBorder="1" applyAlignment="1">
      <alignment horizontal="right" vertical="top" textRotation="90" wrapText="1"/>
    </xf>
    <xf numFmtId="0" fontId="1" fillId="12" borderId="1" xfId="0" applyFont="1" applyFill="1" applyBorder="1" applyAlignment="1">
      <alignment horizontal="right" vertical="top" wrapText="1"/>
    </xf>
    <xf numFmtId="0" fontId="1" fillId="10" borderId="2" xfId="0" applyFont="1" applyFill="1" applyBorder="1" applyAlignment="1">
      <alignment horizontal="right" vertical="top" textRotation="90" wrapText="1"/>
    </xf>
    <xf numFmtId="0" fontId="1" fillId="10" borderId="3" xfId="0" applyFont="1" applyFill="1" applyBorder="1" applyAlignment="1">
      <alignment horizontal="right" vertical="top" textRotation="90" wrapText="1"/>
    </xf>
    <xf numFmtId="0" fontId="1" fillId="10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 wrapText="1"/>
    </xf>
    <xf numFmtId="0" fontId="1" fillId="8" borderId="2" xfId="0" applyFont="1" applyFill="1" applyBorder="1" applyAlignment="1">
      <alignment horizontal="right" vertical="top" textRotation="90" wrapText="1"/>
    </xf>
    <xf numFmtId="0" fontId="1" fillId="8" borderId="3" xfId="0" applyFont="1" applyFill="1" applyBorder="1" applyAlignment="1">
      <alignment horizontal="right" vertical="top" textRotation="90" wrapText="1"/>
    </xf>
    <xf numFmtId="0" fontId="1" fillId="8" borderId="1" xfId="0" applyFont="1" applyFill="1" applyBorder="1" applyAlignment="1">
      <alignment horizontal="right" vertical="top" wrapText="1"/>
    </xf>
    <xf numFmtId="0" fontId="1" fillId="9" borderId="2" xfId="0" applyFont="1" applyFill="1" applyBorder="1" applyAlignment="1">
      <alignment horizontal="right" vertical="top" textRotation="90" wrapText="1"/>
    </xf>
    <xf numFmtId="0" fontId="1" fillId="9" borderId="3" xfId="0" applyFont="1" applyFill="1" applyBorder="1" applyAlignment="1">
      <alignment horizontal="right" vertical="top" textRotation="90" wrapText="1"/>
    </xf>
    <xf numFmtId="0" fontId="1" fillId="9" borderId="1" xfId="0" applyFont="1" applyFill="1" applyBorder="1" applyAlignment="1">
      <alignment horizontal="right" vertical="top" wrapText="1"/>
    </xf>
    <xf numFmtId="0" fontId="1" fillId="6" borderId="2" xfId="0" applyFont="1" applyFill="1" applyBorder="1" applyAlignment="1">
      <alignment horizontal="right" vertical="top" textRotation="90" wrapText="1"/>
    </xf>
    <xf numFmtId="0" fontId="1" fillId="6" borderId="3" xfId="0" applyFont="1" applyFill="1" applyBorder="1" applyAlignment="1">
      <alignment horizontal="right" vertical="top" textRotation="90" wrapText="1"/>
    </xf>
    <xf numFmtId="0" fontId="1" fillId="6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textRotation="90" wrapText="1"/>
    </xf>
    <xf numFmtId="0" fontId="1" fillId="3" borderId="3" xfId="0" applyFont="1" applyFill="1" applyBorder="1" applyAlignment="1">
      <alignment horizontal="right" vertical="top" textRotation="90" wrapText="1"/>
    </xf>
    <xf numFmtId="0" fontId="1" fillId="3" borderId="1" xfId="0" applyFont="1" applyFill="1" applyBorder="1" applyAlignment="1">
      <alignment horizontal="right" vertical="top" wrapText="1"/>
    </xf>
    <xf numFmtId="0" fontId="1" fillId="7" borderId="2" xfId="0" applyFont="1" applyFill="1" applyBorder="1" applyAlignment="1">
      <alignment horizontal="right" vertical="top" textRotation="90" wrapText="1"/>
    </xf>
    <xf numFmtId="0" fontId="1" fillId="7" borderId="3" xfId="0" applyFont="1" applyFill="1" applyBorder="1" applyAlignment="1">
      <alignment horizontal="right" vertical="top" textRotation="90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textRotation="90" wrapText="1"/>
    </xf>
    <xf numFmtId="0" fontId="1" fillId="0" borderId="3" xfId="0" applyFont="1" applyBorder="1" applyAlignment="1">
      <alignment horizontal="center" vertical="top" textRotation="90" wrapText="1"/>
    </xf>
    <xf numFmtId="0" fontId="1" fillId="2" borderId="1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textRotation="90" wrapText="1"/>
    </xf>
    <xf numFmtId="0" fontId="1" fillId="4" borderId="3" xfId="0" applyFont="1" applyFill="1" applyBorder="1" applyAlignment="1">
      <alignment horizontal="right" vertical="top" textRotation="90" wrapText="1"/>
    </xf>
    <xf numFmtId="0" fontId="1" fillId="4" borderId="1" xfId="0" applyFont="1" applyFill="1" applyBorder="1" applyAlignment="1">
      <alignment horizontal="right" vertical="top" wrapText="1"/>
    </xf>
    <xf numFmtId="0" fontId="1" fillId="5" borderId="2" xfId="0" applyFont="1" applyFill="1" applyBorder="1" applyAlignment="1">
      <alignment horizontal="right" vertical="top" textRotation="90" wrapText="1"/>
    </xf>
    <xf numFmtId="0" fontId="1" fillId="5" borderId="3" xfId="0" applyFont="1" applyFill="1" applyBorder="1" applyAlignment="1">
      <alignment horizontal="right" vertical="top" textRotation="90" wrapText="1"/>
    </xf>
    <xf numFmtId="0" fontId="1" fillId="5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textRotation="90" wrapText="1"/>
    </xf>
    <xf numFmtId="0" fontId="1" fillId="2" borderId="3" xfId="0" applyFont="1" applyFill="1" applyBorder="1" applyAlignment="1">
      <alignment horizontal="right" vertical="top" textRotation="90" wrapText="1"/>
    </xf>
    <xf numFmtId="0" fontId="21" fillId="0" borderId="1" xfId="0" applyFont="1" applyFill="1" applyBorder="1" applyAlignment="1">
      <alignment horizontal="justify" vertical="top" wrapText="1"/>
    </xf>
    <xf numFmtId="0" fontId="21" fillId="0" borderId="1" xfId="0" applyFont="1" applyFill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29" fillId="0" borderId="1" xfId="0" applyFont="1" applyFill="1" applyBorder="1" applyAlignment="1">
      <alignment horizontal="justify" vertical="top" wrapText="1"/>
    </xf>
    <xf numFmtId="0" fontId="35" fillId="11" borderId="1" xfId="0" applyFont="1" applyFill="1" applyBorder="1" applyAlignment="1">
      <alignment vertical="top" wrapText="1"/>
    </xf>
    <xf numFmtId="0" fontId="32" fillId="0" borderId="0" xfId="0" applyFont="1" applyBorder="1" applyAlignment="1">
      <alignment vertical="center" wrapText="1"/>
    </xf>
    <xf numFmtId="0" fontId="33" fillId="0" borderId="0" xfId="0" applyFont="1" applyBorder="1" applyAlignment="1">
      <alignment wrapText="1"/>
    </xf>
    <xf numFmtId="0" fontId="14" fillId="13" borderId="0" xfId="0" applyFont="1" applyFill="1" applyAlignment="1">
      <alignment horizontal="justify" vertical="top" wrapText="1"/>
    </xf>
    <xf numFmtId="0" fontId="14" fillId="15" borderId="0" xfId="0" applyFont="1" applyFill="1" applyAlignment="1">
      <alignment horizontal="justify" vertical="top" wrapText="1"/>
    </xf>
    <xf numFmtId="0" fontId="14" fillId="15" borderId="0" xfId="0" applyFont="1" applyFill="1" applyAlignment="1">
      <alignment horizontal="left" vertical="top" wrapText="1"/>
    </xf>
    <xf numFmtId="0" fontId="27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&#1082;&#1086;&#1076;-&#1086;&#1082;&#1074;&#1101;&#1076;.&#1088;&#1092;/razdel-j/62-01.html" TargetMode="External"/><Relationship Id="rId21" Type="http://schemas.openxmlformats.org/officeDocument/2006/relationships/hyperlink" Target="https://&#1082;&#1086;&#1076;-&#1086;&#1082;&#1074;&#1101;&#1076;.&#1088;&#1092;/razdel-j/61-3.html" TargetMode="External"/><Relationship Id="rId42" Type="http://schemas.openxmlformats.org/officeDocument/2006/relationships/hyperlink" Target="https://&#1082;&#1086;&#1076;-&#1086;&#1082;&#1074;&#1101;&#1076;.&#1088;&#1092;/razdel-j/63-9.html" TargetMode="External"/><Relationship Id="rId47" Type="http://schemas.openxmlformats.org/officeDocument/2006/relationships/hyperlink" Target="https://&#1082;&#1086;&#1076;-&#1086;&#1082;&#1074;&#1101;&#1076;.&#1088;&#1092;/razdel-j/58-11-2.html" TargetMode="External"/><Relationship Id="rId63" Type="http://schemas.openxmlformats.org/officeDocument/2006/relationships/hyperlink" Target="https://&#1082;&#1086;&#1076;-&#1086;&#1082;&#1074;&#1101;&#1076;.&#1088;&#1092;/razdel-j/59-11.html" TargetMode="External"/><Relationship Id="rId68" Type="http://schemas.openxmlformats.org/officeDocument/2006/relationships/hyperlink" Target="https://&#1082;&#1086;&#1076;-&#1086;&#1082;&#1074;&#1101;&#1076;.&#1088;&#1092;/razdel-j/59-20-2.html" TargetMode="External"/><Relationship Id="rId7" Type="http://schemas.openxmlformats.org/officeDocument/2006/relationships/hyperlink" Target="https://&#1082;&#1086;&#1076;-&#1086;&#1082;&#1074;&#1101;&#1076;.&#1088;&#1092;/razdel-j/61-10.html" TargetMode="External"/><Relationship Id="rId71" Type="http://schemas.openxmlformats.org/officeDocument/2006/relationships/hyperlink" Target="https://&#1082;&#1086;&#1076;-&#1086;&#1082;&#1074;&#1101;&#1076;.&#1088;&#1092;/razdel-j/58-11.html" TargetMode="External"/><Relationship Id="rId2" Type="http://schemas.openxmlformats.org/officeDocument/2006/relationships/hyperlink" Target="https://&#1082;&#1086;&#1076;-&#1086;&#1082;&#1074;&#1101;&#1076;.&#1088;&#1092;/razdel-j/60.html" TargetMode="External"/><Relationship Id="rId16" Type="http://schemas.openxmlformats.org/officeDocument/2006/relationships/hyperlink" Target="https://&#1082;&#1086;&#1076;-&#1086;&#1082;&#1074;&#1101;&#1076;.&#1088;&#1092;/razdel-j/61-20.html" TargetMode="External"/><Relationship Id="rId29" Type="http://schemas.openxmlformats.org/officeDocument/2006/relationships/hyperlink" Target="https://&#1082;&#1086;&#1076;-&#1086;&#1082;&#1074;&#1101;&#1076;.&#1088;&#1092;/razdel-j/62-02-4.html" TargetMode="External"/><Relationship Id="rId11" Type="http://schemas.openxmlformats.org/officeDocument/2006/relationships/hyperlink" Target="https://&#1082;&#1086;&#1076;-&#1086;&#1082;&#1074;&#1101;&#1076;.&#1088;&#1092;/razdel-j/61-10-5.html" TargetMode="External"/><Relationship Id="rId24" Type="http://schemas.openxmlformats.org/officeDocument/2006/relationships/hyperlink" Target="https://&#1082;&#1086;&#1076;-&#1086;&#1082;&#1074;&#1101;&#1076;.&#1088;&#1092;/razdel-j/61-90.html" TargetMode="External"/><Relationship Id="rId32" Type="http://schemas.openxmlformats.org/officeDocument/2006/relationships/hyperlink" Target="https://&#1082;&#1086;&#1076;-&#1086;&#1082;&#1074;&#1101;&#1076;.&#1088;&#1092;/razdel-j/62-03-1.html" TargetMode="External"/><Relationship Id="rId37" Type="http://schemas.openxmlformats.org/officeDocument/2006/relationships/hyperlink" Target="https://&#1082;&#1086;&#1076;-&#1086;&#1082;&#1074;&#1101;&#1076;.&#1088;&#1092;/razdel-j/62-09.html" TargetMode="External"/><Relationship Id="rId40" Type="http://schemas.openxmlformats.org/officeDocument/2006/relationships/hyperlink" Target="https://&#1082;&#1086;&#1076;-&#1086;&#1082;&#1074;&#1101;&#1076;.&#1088;&#1092;/razdel-j/63-11-1.html" TargetMode="External"/><Relationship Id="rId45" Type="http://schemas.openxmlformats.org/officeDocument/2006/relationships/hyperlink" Target="https://&#1082;&#1086;&#1076;-&#1086;&#1082;&#1074;&#1101;&#1076;.&#1088;&#1092;/razdel-j/63-99-2.html" TargetMode="External"/><Relationship Id="rId53" Type="http://schemas.openxmlformats.org/officeDocument/2006/relationships/hyperlink" Target="https://&#1082;&#1086;&#1076;-&#1086;&#1082;&#1074;&#1101;&#1076;.&#1088;&#1092;/razdel-j/58-13.html" TargetMode="External"/><Relationship Id="rId58" Type="http://schemas.openxmlformats.org/officeDocument/2006/relationships/hyperlink" Target="https://&#1082;&#1086;&#1076;-&#1086;&#1082;&#1074;&#1101;&#1076;.&#1088;&#1092;/razdel-j/58-19.html" TargetMode="External"/><Relationship Id="rId66" Type="http://schemas.openxmlformats.org/officeDocument/2006/relationships/hyperlink" Target="https://&#1082;&#1086;&#1076;-&#1086;&#1082;&#1074;&#1101;&#1076;.&#1088;&#1092;/razdel-j/59-20.html" TargetMode="External"/><Relationship Id="rId5" Type="http://schemas.openxmlformats.org/officeDocument/2006/relationships/hyperlink" Target="https://&#1082;&#1086;&#1076;-&#1086;&#1082;&#1074;&#1101;&#1076;.&#1088;&#1092;/razdel-j/60-20.html" TargetMode="External"/><Relationship Id="rId61" Type="http://schemas.openxmlformats.org/officeDocument/2006/relationships/hyperlink" Target="https://&#1082;&#1086;&#1076;-&#1086;&#1082;&#1074;&#1101;&#1076;.&#1088;&#1092;/razdel-j/58-29.html" TargetMode="External"/><Relationship Id="rId19" Type="http://schemas.openxmlformats.org/officeDocument/2006/relationships/hyperlink" Target="https://&#1082;&#1086;&#1076;-&#1086;&#1082;&#1074;&#1101;&#1076;.&#1088;&#1092;/razdel-j/61-20-4.html" TargetMode="External"/><Relationship Id="rId14" Type="http://schemas.openxmlformats.org/officeDocument/2006/relationships/hyperlink" Target="https://&#1082;&#1086;&#1076;-&#1086;&#1082;&#1074;&#1101;&#1076;.&#1088;&#1092;/razdel-j/61-10-9.html" TargetMode="External"/><Relationship Id="rId22" Type="http://schemas.openxmlformats.org/officeDocument/2006/relationships/hyperlink" Target="https://&#1082;&#1086;&#1076;-&#1086;&#1082;&#1074;&#1101;&#1076;.&#1088;&#1092;/razdel-j/61-30-2.html" TargetMode="External"/><Relationship Id="rId27" Type="http://schemas.openxmlformats.org/officeDocument/2006/relationships/hyperlink" Target="https://&#1082;&#1086;&#1076;-&#1086;&#1082;&#1074;&#1101;&#1076;.&#1088;&#1092;/razdel-j/62-02-2.html" TargetMode="External"/><Relationship Id="rId30" Type="http://schemas.openxmlformats.org/officeDocument/2006/relationships/hyperlink" Target="https://&#1082;&#1086;&#1076;-&#1086;&#1082;&#1074;&#1101;&#1076;.&#1088;&#1092;/razdel-j/62-02-9.html" TargetMode="External"/><Relationship Id="rId35" Type="http://schemas.openxmlformats.org/officeDocument/2006/relationships/hyperlink" Target="https://&#1082;&#1086;&#1076;-&#1086;&#1082;&#1074;&#1101;&#1076;.&#1088;&#1092;/razdel-j/62-03-13.html" TargetMode="External"/><Relationship Id="rId43" Type="http://schemas.openxmlformats.org/officeDocument/2006/relationships/hyperlink" Target="https://&#1082;&#1086;&#1076;-&#1086;&#1082;&#1074;&#1101;&#1076;.&#1088;&#1092;/razdel-j/63-99-11.html" TargetMode="External"/><Relationship Id="rId48" Type="http://schemas.openxmlformats.org/officeDocument/2006/relationships/hyperlink" Target="https://&#1082;&#1086;&#1076;-&#1086;&#1082;&#1074;&#1101;&#1076;.&#1088;&#1092;/razdel-j/58-11-3.html" TargetMode="External"/><Relationship Id="rId56" Type="http://schemas.openxmlformats.org/officeDocument/2006/relationships/hyperlink" Target="https://&#1082;&#1086;&#1076;-&#1086;&#1082;&#1074;&#1101;&#1076;.&#1088;&#1092;/razdel-j/58-14-1.html" TargetMode="External"/><Relationship Id="rId64" Type="http://schemas.openxmlformats.org/officeDocument/2006/relationships/hyperlink" Target="https://&#1082;&#1086;&#1076;-&#1086;&#1082;&#1074;&#1101;&#1076;.&#1088;&#1092;/razdel-j/59-13.html" TargetMode="External"/><Relationship Id="rId69" Type="http://schemas.openxmlformats.org/officeDocument/2006/relationships/hyperlink" Target="https://&#1082;&#1086;&#1076;-&#1086;&#1082;&#1074;&#1101;&#1076;.&#1088;&#1092;/razdel-j/59-20-3.html" TargetMode="External"/><Relationship Id="rId8" Type="http://schemas.openxmlformats.org/officeDocument/2006/relationships/hyperlink" Target="https://&#1082;&#1086;&#1076;-&#1086;&#1082;&#1074;&#1101;&#1076;.&#1088;&#1092;/razdel-j/61-10-2.html" TargetMode="External"/><Relationship Id="rId51" Type="http://schemas.openxmlformats.org/officeDocument/2006/relationships/hyperlink" Target="https://&#1082;&#1086;&#1076;-&#1086;&#1082;&#1074;&#1101;&#1076;.&#1088;&#1092;/razdel-j/58-12-1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&#1082;&#1086;&#1076;-&#1086;&#1082;&#1074;&#1101;&#1076;.&#1088;&#1092;/razdel-j/60-1.html" TargetMode="External"/><Relationship Id="rId12" Type="http://schemas.openxmlformats.org/officeDocument/2006/relationships/hyperlink" Target="https://&#1082;&#1086;&#1076;-&#1086;&#1082;&#1074;&#1101;&#1076;.&#1088;&#1092;/razdel-j/61-10-6.html" TargetMode="External"/><Relationship Id="rId17" Type="http://schemas.openxmlformats.org/officeDocument/2006/relationships/hyperlink" Target="https://&#1082;&#1086;&#1076;-&#1086;&#1082;&#1074;&#1101;&#1076;.&#1088;&#1092;/razdel-j/61-20-2.html" TargetMode="External"/><Relationship Id="rId25" Type="http://schemas.openxmlformats.org/officeDocument/2006/relationships/hyperlink" Target="https://&#1082;&#1086;&#1076;-&#1086;&#1082;&#1074;&#1101;&#1076;.&#1088;&#1092;/razdel-j/62-0.html" TargetMode="External"/><Relationship Id="rId33" Type="http://schemas.openxmlformats.org/officeDocument/2006/relationships/hyperlink" Target="https://&#1082;&#1086;&#1076;-&#1086;&#1082;&#1074;&#1101;&#1076;.&#1088;&#1092;/razdel-j/62-03-11.html" TargetMode="External"/><Relationship Id="rId38" Type="http://schemas.openxmlformats.org/officeDocument/2006/relationships/hyperlink" Target="https://&#1082;&#1086;&#1076;-&#1086;&#1082;&#1074;&#1101;&#1076;.&#1088;&#1092;/razdel-j/63-1.html" TargetMode="External"/><Relationship Id="rId46" Type="http://schemas.openxmlformats.org/officeDocument/2006/relationships/hyperlink" Target="https://&#1082;&#1086;&#1076;-&#1086;&#1082;&#1074;&#1101;&#1076;.&#1088;&#1092;/razdel-j/58.html" TargetMode="External"/><Relationship Id="rId59" Type="http://schemas.openxmlformats.org/officeDocument/2006/relationships/hyperlink" Target="https://&#1082;&#1086;&#1076;-&#1086;&#1082;&#1074;&#1101;&#1076;.&#1088;&#1092;/razdel-j/58-2.html" TargetMode="External"/><Relationship Id="rId67" Type="http://schemas.openxmlformats.org/officeDocument/2006/relationships/hyperlink" Target="https://&#1082;&#1086;&#1076;-&#1086;&#1082;&#1074;&#1101;&#1076;.&#1088;&#1092;/razdel-j/59-20-1.html" TargetMode="External"/><Relationship Id="rId20" Type="http://schemas.openxmlformats.org/officeDocument/2006/relationships/hyperlink" Target="https://&#1082;&#1086;&#1076;-&#1086;&#1082;&#1074;&#1101;&#1076;.&#1088;&#1092;/razdel-j/61-20-5.html" TargetMode="External"/><Relationship Id="rId41" Type="http://schemas.openxmlformats.org/officeDocument/2006/relationships/hyperlink" Target="https://&#1082;&#1086;&#1076;-&#1086;&#1082;&#1074;&#1101;&#1076;.&#1088;&#1092;/razdel-j/63-12.html" TargetMode="External"/><Relationship Id="rId54" Type="http://schemas.openxmlformats.org/officeDocument/2006/relationships/hyperlink" Target="https://&#1082;&#1086;&#1076;-&#1086;&#1082;&#1074;&#1101;&#1076;.&#1088;&#1092;/razdel-j/58-13-2.html" TargetMode="External"/><Relationship Id="rId62" Type="http://schemas.openxmlformats.org/officeDocument/2006/relationships/hyperlink" Target="https://&#1082;&#1086;&#1076;-&#1086;&#1082;&#1074;&#1101;&#1076;.&#1088;&#1092;/razdel-j/59-1.html" TargetMode="External"/><Relationship Id="rId70" Type="http://schemas.openxmlformats.org/officeDocument/2006/relationships/hyperlink" Target="https://&#1082;&#1086;&#1076;-&#1086;&#1082;&#1074;&#1101;&#1076;.&#1088;&#1092;/razdel-j/58-11-1.html" TargetMode="External"/><Relationship Id="rId1" Type="http://schemas.openxmlformats.org/officeDocument/2006/relationships/hyperlink" Target="https://&#1082;&#1086;&#1076;-&#1086;&#1082;&#1074;&#1101;&#1076;.&#1088;&#1092;/" TargetMode="External"/><Relationship Id="rId6" Type="http://schemas.openxmlformats.org/officeDocument/2006/relationships/hyperlink" Target="https://&#1082;&#1086;&#1076;-&#1086;&#1082;&#1074;&#1101;&#1076;.&#1088;&#1092;/razdel-j/61-1.html" TargetMode="External"/><Relationship Id="rId15" Type="http://schemas.openxmlformats.org/officeDocument/2006/relationships/hyperlink" Target="https://&#1082;&#1086;&#1076;-&#1086;&#1082;&#1074;&#1101;&#1076;.&#1088;&#1092;/razdel-j/61-2.html" TargetMode="External"/><Relationship Id="rId23" Type="http://schemas.openxmlformats.org/officeDocument/2006/relationships/hyperlink" Target="https://&#1082;&#1086;&#1076;-&#1086;&#1082;&#1074;&#1101;&#1076;.&#1088;&#1092;/razdel-j/61-9.html" TargetMode="External"/><Relationship Id="rId28" Type="http://schemas.openxmlformats.org/officeDocument/2006/relationships/hyperlink" Target="https://&#1082;&#1086;&#1076;-&#1086;&#1082;&#1074;&#1101;&#1076;.&#1088;&#1092;/razdel-j/62-02-3.html" TargetMode="External"/><Relationship Id="rId36" Type="http://schemas.openxmlformats.org/officeDocument/2006/relationships/hyperlink" Target="https://&#1082;&#1086;&#1076;-&#1086;&#1082;&#1074;&#1101;&#1076;.&#1088;&#1092;/razdel-j/62-03-19.html" TargetMode="External"/><Relationship Id="rId49" Type="http://schemas.openxmlformats.org/officeDocument/2006/relationships/hyperlink" Target="https://&#1082;&#1086;&#1076;-&#1086;&#1082;&#1074;&#1101;&#1076;.&#1088;&#1092;/razdel-j/58-11-4.html" TargetMode="External"/><Relationship Id="rId57" Type="http://schemas.openxmlformats.org/officeDocument/2006/relationships/hyperlink" Target="https://&#1082;&#1086;&#1076;-&#1086;&#1082;&#1074;&#1101;&#1076;.&#1088;&#1092;/razdel-j/58-14-2.html" TargetMode="External"/><Relationship Id="rId10" Type="http://schemas.openxmlformats.org/officeDocument/2006/relationships/hyperlink" Target="https://&#1082;&#1086;&#1076;-&#1086;&#1082;&#1074;&#1101;&#1076;.&#1088;&#1092;/razdel-j/61-10-4.html" TargetMode="External"/><Relationship Id="rId31" Type="http://schemas.openxmlformats.org/officeDocument/2006/relationships/hyperlink" Target="https://&#1082;&#1086;&#1076;-&#1086;&#1082;&#1074;&#1101;&#1076;.&#1088;&#1092;/razdel-j/62-03.html" TargetMode="External"/><Relationship Id="rId44" Type="http://schemas.openxmlformats.org/officeDocument/2006/relationships/hyperlink" Target="https://&#1082;&#1086;&#1076;-&#1086;&#1082;&#1074;&#1101;&#1076;.&#1088;&#1092;/razdel-j/63-99-12.html" TargetMode="External"/><Relationship Id="rId52" Type="http://schemas.openxmlformats.org/officeDocument/2006/relationships/hyperlink" Target="https://&#1082;&#1086;&#1076;-&#1086;&#1082;&#1074;&#1101;&#1076;.&#1088;&#1092;/razdel-j/58-12-2.html" TargetMode="External"/><Relationship Id="rId60" Type="http://schemas.openxmlformats.org/officeDocument/2006/relationships/hyperlink" Target="https://&#1082;&#1086;&#1076;-&#1086;&#1082;&#1074;&#1101;&#1076;.&#1088;&#1092;/razdel-j/58-21.html" TargetMode="External"/><Relationship Id="rId65" Type="http://schemas.openxmlformats.org/officeDocument/2006/relationships/hyperlink" Target="https://&#1082;&#1086;&#1076;-&#1086;&#1082;&#1074;&#1101;&#1076;.&#1088;&#1092;/razdel-j/59-2.html" TargetMode="External"/><Relationship Id="rId4" Type="http://schemas.openxmlformats.org/officeDocument/2006/relationships/hyperlink" Target="https://&#1082;&#1086;&#1076;-&#1086;&#1082;&#1074;&#1101;&#1076;.&#1088;&#1092;/razdel-j/60-10.html" TargetMode="External"/><Relationship Id="rId9" Type="http://schemas.openxmlformats.org/officeDocument/2006/relationships/hyperlink" Target="https://&#1082;&#1086;&#1076;-&#1086;&#1082;&#1074;&#1101;&#1076;.&#1088;&#1092;/razdel-j/61-10-3.html" TargetMode="External"/><Relationship Id="rId13" Type="http://schemas.openxmlformats.org/officeDocument/2006/relationships/hyperlink" Target="https://&#1082;&#1086;&#1076;-&#1086;&#1082;&#1074;&#1101;&#1076;.&#1088;&#1092;/razdel-j/61-10-8.html" TargetMode="External"/><Relationship Id="rId18" Type="http://schemas.openxmlformats.org/officeDocument/2006/relationships/hyperlink" Target="https://&#1082;&#1086;&#1076;-&#1086;&#1082;&#1074;&#1101;&#1076;.&#1088;&#1092;/razdel-j/61-20-3.html" TargetMode="External"/><Relationship Id="rId39" Type="http://schemas.openxmlformats.org/officeDocument/2006/relationships/hyperlink" Target="https://&#1082;&#1086;&#1076;-&#1086;&#1082;&#1074;&#1101;&#1076;.&#1088;&#1092;/razdel-j/63-11.html" TargetMode="External"/><Relationship Id="rId34" Type="http://schemas.openxmlformats.org/officeDocument/2006/relationships/hyperlink" Target="https://&#1082;&#1086;&#1076;-&#1086;&#1082;&#1074;&#1101;&#1076;.&#1088;&#1092;/razdel-j/62-03-12.html" TargetMode="External"/><Relationship Id="rId50" Type="http://schemas.openxmlformats.org/officeDocument/2006/relationships/hyperlink" Target="https://&#1082;&#1086;&#1076;-&#1086;&#1082;&#1074;&#1101;&#1076;.&#1088;&#1092;/razdel-j/58-12.html" TargetMode="External"/><Relationship Id="rId55" Type="http://schemas.openxmlformats.org/officeDocument/2006/relationships/hyperlink" Target="https://&#1082;&#1086;&#1076;-&#1086;&#1082;&#1074;&#1101;&#1076;.&#1088;&#1092;/razdel-j/58-14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base.garant.ru/12125268/ea54c1918750348cf1860e01a0121200/" TargetMode="External"/><Relationship Id="rId7" Type="http://schemas.openxmlformats.org/officeDocument/2006/relationships/hyperlink" Target="http://base.garant.ru/12169888/" TargetMode="External"/><Relationship Id="rId2" Type="http://schemas.openxmlformats.org/officeDocument/2006/relationships/hyperlink" Target="http://base.garant.ru/12125268/ea54c1918750348cf1860e01a0121200/" TargetMode="External"/><Relationship Id="rId1" Type="http://schemas.openxmlformats.org/officeDocument/2006/relationships/hyperlink" Target="http://nalog.ru/" TargetMode="External"/><Relationship Id="rId6" Type="http://schemas.openxmlformats.org/officeDocument/2006/relationships/hyperlink" Target="http://base.garant.ru/402807384/" TargetMode="External"/><Relationship Id="rId5" Type="http://schemas.openxmlformats.org/officeDocument/2006/relationships/hyperlink" Target="http://ivo.garant.ru/" TargetMode="External"/><Relationship Id="rId4" Type="http://schemas.openxmlformats.org/officeDocument/2006/relationships/hyperlink" Target="http://ivo.garan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ase.garant.ru/12125268/ea54c1918750348cf1860e01a0121200/" TargetMode="External"/><Relationship Id="rId7" Type="http://schemas.openxmlformats.org/officeDocument/2006/relationships/hyperlink" Target="http://base.garant.ru/12169888/" TargetMode="External"/><Relationship Id="rId2" Type="http://schemas.openxmlformats.org/officeDocument/2006/relationships/hyperlink" Target="http://base.garant.ru/12125268/ea54c1918750348cf1860e01a0121200/" TargetMode="External"/><Relationship Id="rId1" Type="http://schemas.openxmlformats.org/officeDocument/2006/relationships/hyperlink" Target="http://base.garant.ru/402807384/" TargetMode="External"/><Relationship Id="rId6" Type="http://schemas.openxmlformats.org/officeDocument/2006/relationships/hyperlink" Target="http://base.garant.ru/402807384/" TargetMode="External"/><Relationship Id="rId5" Type="http://schemas.openxmlformats.org/officeDocument/2006/relationships/hyperlink" Target="http://ivo.garant.ru/" TargetMode="External"/><Relationship Id="rId4" Type="http://schemas.openxmlformats.org/officeDocument/2006/relationships/hyperlink" Target="http://ivo.garan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5"/>
  <sheetViews>
    <sheetView tabSelected="1" topLeftCell="C113" zoomScale="134" workbookViewId="0">
      <selection activeCell="I125" sqref="I125"/>
    </sheetView>
  </sheetViews>
  <sheetFormatPr baseColWidth="10" defaultColWidth="8.83203125" defaultRowHeight="15" x14ac:dyDescent="0.2"/>
  <cols>
    <col min="1" max="1" width="14" customWidth="1"/>
    <col min="2" max="2" width="5.1640625" customWidth="1"/>
    <col min="3" max="3" width="7.83203125" customWidth="1"/>
    <col min="4" max="4" width="10.83203125" customWidth="1"/>
    <col min="5" max="5" width="10.1640625" customWidth="1"/>
    <col min="8" max="9" width="11.5" customWidth="1"/>
    <col min="10" max="10" width="9.6640625" customWidth="1"/>
    <col min="11" max="12" width="11.83203125" customWidth="1"/>
    <col min="14" max="14" width="12.5" customWidth="1"/>
    <col min="15" max="15" width="10.33203125" bestFit="1" customWidth="1"/>
    <col min="16" max="16" width="9.6640625" customWidth="1"/>
    <col min="17" max="17" width="11.5" customWidth="1"/>
    <col min="18" max="18" width="12.83203125" customWidth="1"/>
    <col min="19" max="19" width="4" customWidth="1"/>
    <col min="20" max="20" width="6.6640625" customWidth="1"/>
    <col min="21" max="21" width="5.5" customWidth="1"/>
    <col min="22" max="22" width="6.6640625" customWidth="1"/>
    <col min="23" max="23" width="5" customWidth="1"/>
    <col min="24" max="24" width="6.83203125" customWidth="1"/>
    <col min="25" max="25" width="3.83203125" customWidth="1"/>
    <col min="26" max="26" width="6.83203125" customWidth="1"/>
    <col min="27" max="27" width="5" customWidth="1"/>
    <col min="28" max="28" width="6.6640625" customWidth="1"/>
    <col min="29" max="29" width="5.6640625" customWidth="1"/>
    <col min="30" max="30" width="6.6640625" customWidth="1"/>
    <col min="31" max="31" width="4.6640625" customWidth="1"/>
    <col min="32" max="32" width="8.83203125" customWidth="1"/>
    <col min="33" max="33" width="5.83203125" customWidth="1"/>
    <col min="34" max="34" width="9.6640625" customWidth="1"/>
    <col min="35" max="35" width="5.5" customWidth="1"/>
    <col min="36" max="36" width="6.6640625" customWidth="1"/>
    <col min="37" max="37" width="3.83203125" customWidth="1"/>
    <col min="41" max="41" width="17.33203125" customWidth="1"/>
    <col min="42" max="42" width="9.1640625" customWidth="1"/>
  </cols>
  <sheetData>
    <row r="1" spans="1:46" x14ac:dyDescent="0.2">
      <c r="A1" s="4" t="s">
        <v>12</v>
      </c>
      <c r="B1" s="7"/>
      <c r="C1" s="7"/>
      <c r="D1" s="132" t="s">
        <v>29</v>
      </c>
      <c r="E1" s="132"/>
      <c r="F1" s="132"/>
      <c r="G1" s="132"/>
      <c r="H1" s="133" t="s">
        <v>31</v>
      </c>
      <c r="I1" s="134"/>
      <c r="J1" s="134"/>
      <c r="K1" s="134"/>
      <c r="L1" s="134"/>
      <c r="M1" s="134"/>
      <c r="N1" s="134"/>
      <c r="O1" s="134"/>
      <c r="P1" s="135"/>
      <c r="R1" s="4" t="s">
        <v>12</v>
      </c>
      <c r="S1" s="21">
        <v>0</v>
      </c>
      <c r="T1" s="21"/>
      <c r="U1" s="22">
        <v>1</v>
      </c>
      <c r="V1" s="22"/>
      <c r="W1" s="23">
        <v>2</v>
      </c>
      <c r="X1" s="23"/>
      <c r="Y1" s="24">
        <v>3</v>
      </c>
      <c r="Z1" s="24"/>
      <c r="AA1" s="25">
        <v>4</v>
      </c>
      <c r="AB1" s="25"/>
      <c r="AC1" s="26">
        <v>5</v>
      </c>
      <c r="AD1" s="26"/>
      <c r="AE1" s="27">
        <v>6</v>
      </c>
      <c r="AF1" s="27"/>
      <c r="AG1" s="28">
        <v>7</v>
      </c>
      <c r="AH1" s="28"/>
      <c r="AI1" s="29">
        <v>8</v>
      </c>
      <c r="AJ1" s="29"/>
      <c r="AK1" s="46">
        <v>9</v>
      </c>
      <c r="AL1" s="46"/>
      <c r="AO1" s="151" t="s">
        <v>41</v>
      </c>
      <c r="AP1" s="151"/>
      <c r="AQ1" s="151"/>
      <c r="AR1" s="151"/>
      <c r="AS1" s="151"/>
      <c r="AT1" s="151"/>
    </row>
    <row r="2" spans="1:46" ht="43" customHeight="1" x14ac:dyDescent="0.2">
      <c r="A2" s="136" t="s">
        <v>34</v>
      </c>
      <c r="B2" s="138" t="s">
        <v>2</v>
      </c>
      <c r="C2" s="136" t="s">
        <v>0</v>
      </c>
      <c r="D2" s="136" t="s">
        <v>20</v>
      </c>
      <c r="E2" s="137"/>
      <c r="F2" s="137"/>
      <c r="G2" s="136" t="s">
        <v>15</v>
      </c>
      <c r="H2" s="136" t="s">
        <v>16</v>
      </c>
      <c r="I2" s="1" t="s">
        <v>13</v>
      </c>
      <c r="J2" s="136" t="s">
        <v>33</v>
      </c>
      <c r="K2" s="137"/>
      <c r="L2" s="2" t="s">
        <v>30</v>
      </c>
      <c r="M2" s="136" t="s">
        <v>17</v>
      </c>
      <c r="N2" s="136" t="s">
        <v>35</v>
      </c>
      <c r="O2" s="2" t="s">
        <v>22</v>
      </c>
      <c r="P2" s="136" t="s">
        <v>23</v>
      </c>
      <c r="R2" s="136" t="s">
        <v>34</v>
      </c>
      <c r="S2" s="147" t="s">
        <v>2</v>
      </c>
      <c r="T2" s="140" t="s">
        <v>0</v>
      </c>
      <c r="U2" s="141" t="s">
        <v>2</v>
      </c>
      <c r="V2" s="143" t="s">
        <v>0</v>
      </c>
      <c r="W2" s="144" t="s">
        <v>2</v>
      </c>
      <c r="X2" s="146" t="s">
        <v>0</v>
      </c>
      <c r="Y2" s="124" t="s">
        <v>2</v>
      </c>
      <c r="Z2" s="126" t="s">
        <v>0</v>
      </c>
      <c r="AA2" s="127" t="s">
        <v>2</v>
      </c>
      <c r="AB2" s="129" t="s">
        <v>0</v>
      </c>
      <c r="AC2" s="130" t="s">
        <v>2</v>
      </c>
      <c r="AD2" s="117" t="s">
        <v>0</v>
      </c>
      <c r="AE2" s="118" t="s">
        <v>2</v>
      </c>
      <c r="AF2" s="120" t="s">
        <v>0</v>
      </c>
      <c r="AG2" s="121" t="s">
        <v>2</v>
      </c>
      <c r="AH2" s="123" t="s">
        <v>0</v>
      </c>
      <c r="AI2" s="114" t="s">
        <v>2</v>
      </c>
      <c r="AJ2" s="116" t="s">
        <v>0</v>
      </c>
      <c r="AK2" s="111" t="s">
        <v>2</v>
      </c>
      <c r="AL2" s="113" t="s">
        <v>0</v>
      </c>
      <c r="AO2" s="20" t="s">
        <v>24</v>
      </c>
      <c r="AP2" s="20">
        <v>2</v>
      </c>
      <c r="AQ2" s="20">
        <v>55000</v>
      </c>
      <c r="AR2" s="20" t="s">
        <v>434</v>
      </c>
      <c r="AS2" s="20">
        <v>14</v>
      </c>
      <c r="AT2" s="20">
        <v>30000</v>
      </c>
    </row>
    <row r="3" spans="1:46" ht="42" x14ac:dyDescent="0.2">
      <c r="A3" s="137"/>
      <c r="B3" s="139"/>
      <c r="C3" s="137"/>
      <c r="D3" s="1" t="s">
        <v>18</v>
      </c>
      <c r="E3" s="1" t="s">
        <v>19</v>
      </c>
      <c r="F3" s="1" t="s">
        <v>21</v>
      </c>
      <c r="G3" s="137"/>
      <c r="H3" s="137"/>
      <c r="I3" s="1" t="s">
        <v>14</v>
      </c>
      <c r="J3" s="1" t="s">
        <v>32</v>
      </c>
      <c r="K3" s="1" t="s">
        <v>1</v>
      </c>
      <c r="L3" s="8">
        <f>350000</f>
        <v>350000</v>
      </c>
      <c r="M3" s="137"/>
      <c r="N3" s="137"/>
      <c r="O3" s="8">
        <f>0.13</f>
        <v>0.13</v>
      </c>
      <c r="P3" s="137"/>
      <c r="R3" s="137"/>
      <c r="S3" s="148"/>
      <c r="T3" s="140"/>
      <c r="U3" s="142"/>
      <c r="V3" s="143"/>
      <c r="W3" s="145"/>
      <c r="X3" s="146"/>
      <c r="Y3" s="125"/>
      <c r="Z3" s="126"/>
      <c r="AA3" s="128"/>
      <c r="AB3" s="129"/>
      <c r="AC3" s="131"/>
      <c r="AD3" s="117"/>
      <c r="AE3" s="119"/>
      <c r="AF3" s="120"/>
      <c r="AG3" s="122"/>
      <c r="AH3" s="123"/>
      <c r="AI3" s="115"/>
      <c r="AJ3" s="116"/>
      <c r="AK3" s="112"/>
      <c r="AL3" s="113"/>
      <c r="AO3" s="20" t="s">
        <v>24</v>
      </c>
      <c r="AP3" s="20">
        <v>2</v>
      </c>
      <c r="AQ3" s="20">
        <v>55000</v>
      </c>
      <c r="AR3" s="20" t="s">
        <v>435</v>
      </c>
      <c r="AS3" s="20">
        <v>14</v>
      </c>
      <c r="AT3" s="20">
        <v>30000</v>
      </c>
    </row>
    <row r="4" spans="1:46" ht="18" customHeight="1" x14ac:dyDescent="0.2">
      <c r="A4" s="3" t="s">
        <v>24</v>
      </c>
      <c r="B4" s="100">
        <v>2</v>
      </c>
      <c r="C4" s="100">
        <v>75000</v>
      </c>
      <c r="D4" s="1"/>
      <c r="E4" s="1"/>
      <c r="F4" s="16"/>
      <c r="G4" s="1">
        <v>16</v>
      </c>
      <c r="H4" s="1">
        <f>G4-E4</f>
        <v>16</v>
      </c>
      <c r="I4" s="12">
        <f>C4/G4</f>
        <v>4687.5</v>
      </c>
      <c r="J4" s="12">
        <v>0.2</v>
      </c>
      <c r="K4" s="12">
        <f>IF((G4-H4)&gt;0,I4*H4*J4,C4*J4)</f>
        <v>15000</v>
      </c>
      <c r="L4" s="12">
        <v>0</v>
      </c>
      <c r="M4" s="13">
        <f>IF(B4=1,1400,IF(B4=2,1400*2,IF(B4&gt;=3,1400*2+(B4-2)*3000)))</f>
        <v>2800</v>
      </c>
      <c r="N4" s="12">
        <f>IF((G4-H4)&gt;0,F4++I4*H4+I4*H4*J4,C4+C4*J4)</f>
        <v>90000</v>
      </c>
      <c r="O4" s="11">
        <f>IF((N4+L4)&gt;=$L$3,($O$3*N4),$O$3*(N4-M4))</f>
        <v>11336</v>
      </c>
      <c r="P4" s="10">
        <f>N4-O4</f>
        <v>78664</v>
      </c>
      <c r="R4" s="3" t="s">
        <v>24</v>
      </c>
      <c r="S4" s="30">
        <v>1</v>
      </c>
      <c r="T4" s="30">
        <v>75000</v>
      </c>
      <c r="U4" s="31">
        <v>3</v>
      </c>
      <c r="V4" s="31">
        <v>50000</v>
      </c>
      <c r="W4" s="32">
        <v>2</v>
      </c>
      <c r="X4" s="32">
        <v>45000</v>
      </c>
      <c r="Y4" s="33">
        <v>2</v>
      </c>
      <c r="Z4" s="33">
        <v>60000</v>
      </c>
      <c r="AA4" s="34">
        <v>2</v>
      </c>
      <c r="AB4" s="34">
        <v>75000</v>
      </c>
      <c r="AC4" s="35">
        <v>1</v>
      </c>
      <c r="AD4" s="35">
        <v>45000</v>
      </c>
      <c r="AE4" s="36">
        <v>1</v>
      </c>
      <c r="AF4" s="36">
        <v>65000</v>
      </c>
      <c r="AG4" s="37">
        <v>2</v>
      </c>
      <c r="AH4" s="37">
        <v>55000</v>
      </c>
      <c r="AI4" s="38">
        <v>3</v>
      </c>
      <c r="AJ4" s="38">
        <v>55000</v>
      </c>
      <c r="AK4" s="47">
        <v>3</v>
      </c>
      <c r="AL4" s="47">
        <v>50000</v>
      </c>
      <c r="AO4" s="20" t="s">
        <v>25</v>
      </c>
      <c r="AP4" s="20">
        <v>3</v>
      </c>
      <c r="AQ4" s="20">
        <v>65000</v>
      </c>
      <c r="AR4" s="20" t="s">
        <v>436</v>
      </c>
      <c r="AS4" s="20">
        <v>14</v>
      </c>
      <c r="AT4" s="20">
        <v>45000</v>
      </c>
    </row>
    <row r="5" spans="1:46" ht="14.5" customHeight="1" x14ac:dyDescent="0.2">
      <c r="A5" s="3" t="s">
        <v>25</v>
      </c>
      <c r="B5" s="100">
        <v>3</v>
      </c>
      <c r="C5" s="100">
        <v>65000</v>
      </c>
      <c r="D5" s="8"/>
      <c r="E5" s="8"/>
      <c r="F5" s="17"/>
      <c r="G5" s="49">
        <v>16</v>
      </c>
      <c r="H5" s="1">
        <f t="shared" ref="H5:H8" si="0">G5-E5</f>
        <v>16</v>
      </c>
      <c r="I5" s="12">
        <f t="shared" ref="I5:I8" si="1">C5/G5</f>
        <v>4062.5</v>
      </c>
      <c r="J5" s="14">
        <v>0.15</v>
      </c>
      <c r="K5" s="12">
        <f t="shared" ref="K5:K8" si="2">IF((G5-H5)&gt;0,I5*H5*J5,C5*J5)</f>
        <v>9750</v>
      </c>
      <c r="L5" s="12">
        <v>0</v>
      </c>
      <c r="M5" s="13">
        <f t="shared" ref="M5:M8" si="3">IF(B5=1,1400,IF(B5=2,1400*2,IF(B5&gt;=3,1400*2+(B5-2)*3000)))</f>
        <v>5800</v>
      </c>
      <c r="N5" s="12">
        <f t="shared" ref="N5:N8" si="4">IF((G5-H5)&gt;0,F5++I5*H5+I5*H5*J5,C5+C5*J5)</f>
        <v>74750</v>
      </c>
      <c r="O5" s="11">
        <f t="shared" ref="O5:O8" si="5">IF((N5+L5)&gt;=$L$3,($O$3*N5),$O$3*(N5-M5))</f>
        <v>8963.5</v>
      </c>
      <c r="P5" s="10">
        <f t="shared" ref="P5:P8" si="6">N5-O5</f>
        <v>65786.5</v>
      </c>
      <c r="R5" s="3" t="s">
        <v>25</v>
      </c>
      <c r="S5" s="30">
        <v>3</v>
      </c>
      <c r="T5" s="30">
        <v>40000</v>
      </c>
      <c r="U5" s="31">
        <v>2</v>
      </c>
      <c r="V5" s="31">
        <v>60000</v>
      </c>
      <c r="W5" s="32">
        <v>1</v>
      </c>
      <c r="X5" s="32">
        <v>55000</v>
      </c>
      <c r="Y5" s="33">
        <v>1</v>
      </c>
      <c r="Z5" s="33">
        <v>40000</v>
      </c>
      <c r="AA5" s="34">
        <v>3</v>
      </c>
      <c r="AB5" s="34">
        <v>65000</v>
      </c>
      <c r="AC5" s="35">
        <v>2</v>
      </c>
      <c r="AD5" s="35">
        <v>60000</v>
      </c>
      <c r="AE5" s="36">
        <v>3</v>
      </c>
      <c r="AF5" s="36">
        <v>60000</v>
      </c>
      <c r="AG5" s="37">
        <v>3</v>
      </c>
      <c r="AH5" s="37">
        <v>65000</v>
      </c>
      <c r="AI5" s="38">
        <v>3</v>
      </c>
      <c r="AJ5" s="38">
        <v>65000</v>
      </c>
      <c r="AK5" s="47">
        <v>2</v>
      </c>
      <c r="AL5" s="47">
        <v>60000</v>
      </c>
      <c r="AO5" s="20" t="s">
        <v>25</v>
      </c>
      <c r="AP5" s="20">
        <v>3</v>
      </c>
      <c r="AQ5" s="20">
        <v>65000</v>
      </c>
      <c r="AR5" s="20" t="s">
        <v>437</v>
      </c>
      <c r="AS5" s="20">
        <v>14</v>
      </c>
      <c r="AT5" s="20">
        <v>45000</v>
      </c>
    </row>
    <row r="6" spans="1:46" x14ac:dyDescent="0.2">
      <c r="A6" s="3" t="s">
        <v>26</v>
      </c>
      <c r="B6" s="100">
        <v>2</v>
      </c>
      <c r="C6" s="100">
        <v>40000</v>
      </c>
      <c r="D6" s="1"/>
      <c r="E6" s="1"/>
      <c r="F6" s="16"/>
      <c r="G6" s="49">
        <v>16</v>
      </c>
      <c r="H6" s="1">
        <f t="shared" si="0"/>
        <v>16</v>
      </c>
      <c r="I6" s="12">
        <f t="shared" si="1"/>
        <v>2500</v>
      </c>
      <c r="J6" s="12">
        <v>0.1</v>
      </c>
      <c r="K6" s="12">
        <f t="shared" si="2"/>
        <v>4000</v>
      </c>
      <c r="L6" s="12">
        <v>0</v>
      </c>
      <c r="M6" s="13">
        <f t="shared" si="3"/>
        <v>2800</v>
      </c>
      <c r="N6" s="12">
        <f t="shared" si="4"/>
        <v>44000</v>
      </c>
      <c r="O6" s="11">
        <f t="shared" si="5"/>
        <v>5356</v>
      </c>
      <c r="P6" s="10">
        <f t="shared" si="6"/>
        <v>38644</v>
      </c>
      <c r="R6" s="3" t="s">
        <v>26</v>
      </c>
      <c r="S6" s="30">
        <v>2</v>
      </c>
      <c r="T6" s="30">
        <v>45000</v>
      </c>
      <c r="U6" s="31">
        <v>1</v>
      </c>
      <c r="V6" s="31">
        <v>40000</v>
      </c>
      <c r="W6" s="32">
        <v>1</v>
      </c>
      <c r="X6" s="32">
        <v>45000</v>
      </c>
      <c r="Y6" s="33">
        <v>2</v>
      </c>
      <c r="Z6" s="33">
        <v>65000</v>
      </c>
      <c r="AA6" s="34">
        <v>2</v>
      </c>
      <c r="AB6" s="34">
        <v>40000</v>
      </c>
      <c r="AC6" s="35">
        <v>2</v>
      </c>
      <c r="AD6" s="35">
        <v>50000</v>
      </c>
      <c r="AE6" s="36">
        <v>2</v>
      </c>
      <c r="AF6" s="36">
        <v>40000</v>
      </c>
      <c r="AG6" s="37">
        <v>2</v>
      </c>
      <c r="AH6" s="37">
        <v>40000</v>
      </c>
      <c r="AI6" s="38">
        <v>2</v>
      </c>
      <c r="AJ6" s="38">
        <v>40000</v>
      </c>
      <c r="AK6" s="47">
        <v>2</v>
      </c>
      <c r="AL6" s="47">
        <v>40000</v>
      </c>
      <c r="AO6" s="20" t="s">
        <v>26</v>
      </c>
      <c r="AP6" s="20">
        <v>2</v>
      </c>
      <c r="AQ6" s="20">
        <v>40000</v>
      </c>
      <c r="AR6" s="20" t="s">
        <v>438</v>
      </c>
      <c r="AS6" s="20">
        <v>14</v>
      </c>
      <c r="AT6" s="20">
        <v>25000</v>
      </c>
    </row>
    <row r="7" spans="1:46" ht="16.5" customHeight="1" x14ac:dyDescent="0.2">
      <c r="A7" s="3" t="s">
        <v>27</v>
      </c>
      <c r="B7" s="100">
        <v>3</v>
      </c>
      <c r="C7" s="100">
        <v>70000</v>
      </c>
      <c r="D7" s="8"/>
      <c r="E7" s="8"/>
      <c r="F7" s="17"/>
      <c r="G7" s="49">
        <v>16</v>
      </c>
      <c r="H7" s="1">
        <f t="shared" si="0"/>
        <v>16</v>
      </c>
      <c r="I7" s="12">
        <f t="shared" si="1"/>
        <v>4375</v>
      </c>
      <c r="J7" s="14">
        <v>0.2</v>
      </c>
      <c r="K7" s="12">
        <f t="shared" si="2"/>
        <v>14000</v>
      </c>
      <c r="L7" s="12">
        <v>0</v>
      </c>
      <c r="M7" s="13">
        <f t="shared" si="3"/>
        <v>5800</v>
      </c>
      <c r="N7" s="12">
        <f t="shared" si="4"/>
        <v>84000</v>
      </c>
      <c r="O7" s="11">
        <f t="shared" si="5"/>
        <v>10166</v>
      </c>
      <c r="P7" s="10">
        <f t="shared" si="6"/>
        <v>73834</v>
      </c>
      <c r="R7" s="3" t="s">
        <v>27</v>
      </c>
      <c r="S7" s="30">
        <v>1</v>
      </c>
      <c r="T7" s="30">
        <v>60000</v>
      </c>
      <c r="U7" s="31">
        <v>1</v>
      </c>
      <c r="V7" s="31">
        <v>65000</v>
      </c>
      <c r="W7" s="32">
        <v>3</v>
      </c>
      <c r="X7" s="32">
        <v>60000</v>
      </c>
      <c r="Y7" s="33">
        <v>2</v>
      </c>
      <c r="Z7" s="33">
        <v>45000</v>
      </c>
      <c r="AA7" s="34">
        <v>3</v>
      </c>
      <c r="AB7" s="34">
        <v>70000</v>
      </c>
      <c r="AC7" s="35">
        <v>1</v>
      </c>
      <c r="AD7" s="35">
        <v>75000</v>
      </c>
      <c r="AE7" s="36">
        <v>1</v>
      </c>
      <c r="AF7" s="36">
        <v>65000</v>
      </c>
      <c r="AG7" s="37">
        <v>3</v>
      </c>
      <c r="AH7" s="37">
        <v>70000</v>
      </c>
      <c r="AI7" s="38">
        <v>1</v>
      </c>
      <c r="AJ7" s="38">
        <v>70000</v>
      </c>
      <c r="AK7" s="47">
        <v>1</v>
      </c>
      <c r="AL7" s="47">
        <v>70000</v>
      </c>
      <c r="AO7" s="20" t="s">
        <v>26</v>
      </c>
      <c r="AP7" s="20">
        <v>2</v>
      </c>
      <c r="AQ7" s="20">
        <v>40000</v>
      </c>
      <c r="AR7" s="20" t="s">
        <v>439</v>
      </c>
      <c r="AS7" s="20">
        <v>14</v>
      </c>
      <c r="AT7" s="20">
        <v>25000</v>
      </c>
    </row>
    <row r="8" spans="1:46" ht="15.5" customHeight="1" x14ac:dyDescent="0.2">
      <c r="A8" s="3" t="s">
        <v>28</v>
      </c>
      <c r="B8" s="100">
        <v>1</v>
      </c>
      <c r="C8" s="100">
        <v>50000</v>
      </c>
      <c r="D8" s="1"/>
      <c r="E8" s="1"/>
      <c r="F8" s="16"/>
      <c r="G8" s="49">
        <v>16</v>
      </c>
      <c r="H8" s="1">
        <f t="shared" si="0"/>
        <v>16</v>
      </c>
      <c r="I8" s="12">
        <f t="shared" si="1"/>
        <v>3125</v>
      </c>
      <c r="J8" s="14">
        <v>0.15</v>
      </c>
      <c r="K8" s="12">
        <f t="shared" si="2"/>
        <v>7500</v>
      </c>
      <c r="L8" s="12">
        <v>0</v>
      </c>
      <c r="M8" s="13">
        <f t="shared" si="3"/>
        <v>1400</v>
      </c>
      <c r="N8" s="12">
        <f t="shared" si="4"/>
        <v>57500</v>
      </c>
      <c r="O8" s="11">
        <f t="shared" si="5"/>
        <v>7293</v>
      </c>
      <c r="P8" s="10">
        <f t="shared" si="6"/>
        <v>50207</v>
      </c>
      <c r="R8" s="3" t="s">
        <v>28</v>
      </c>
      <c r="S8" s="30">
        <v>1</v>
      </c>
      <c r="T8" s="30">
        <v>40000</v>
      </c>
      <c r="U8" s="31">
        <v>2</v>
      </c>
      <c r="V8" s="31">
        <v>45000</v>
      </c>
      <c r="W8" s="32">
        <v>1</v>
      </c>
      <c r="X8" s="32">
        <v>50000</v>
      </c>
      <c r="Y8" s="33">
        <v>3</v>
      </c>
      <c r="Z8" s="33">
        <v>55000</v>
      </c>
      <c r="AA8" s="34">
        <v>1</v>
      </c>
      <c r="AB8" s="34">
        <v>50000</v>
      </c>
      <c r="AC8" s="35">
        <v>3</v>
      </c>
      <c r="AD8" s="35">
        <v>40000</v>
      </c>
      <c r="AE8" s="36">
        <v>2</v>
      </c>
      <c r="AF8" s="36">
        <v>45000</v>
      </c>
      <c r="AG8" s="37">
        <v>2</v>
      </c>
      <c r="AH8" s="37">
        <v>50000</v>
      </c>
      <c r="AI8" s="38">
        <v>1</v>
      </c>
      <c r="AJ8" s="38">
        <v>50000</v>
      </c>
      <c r="AK8" s="47">
        <v>1</v>
      </c>
      <c r="AL8" s="47">
        <v>45000</v>
      </c>
      <c r="AO8" s="20" t="s">
        <v>27</v>
      </c>
      <c r="AP8" s="20">
        <v>1</v>
      </c>
      <c r="AQ8" s="20">
        <v>70000</v>
      </c>
      <c r="AR8" s="20" t="s">
        <v>440</v>
      </c>
      <c r="AS8" s="20">
        <v>14</v>
      </c>
      <c r="AT8" s="20">
        <v>40000</v>
      </c>
    </row>
    <row r="9" spans="1:46" ht="14.5" customHeight="1" x14ac:dyDescent="0.2">
      <c r="A9" s="3" t="s">
        <v>39</v>
      </c>
      <c r="B9" s="1"/>
      <c r="C9" s="4"/>
      <c r="D9" s="4"/>
      <c r="E9" s="4"/>
      <c r="F9" s="18"/>
      <c r="G9" s="4"/>
      <c r="H9" s="4"/>
      <c r="I9" s="4"/>
      <c r="J9" s="4"/>
      <c r="K9" s="15">
        <f>SUM(K4:K8)</f>
        <v>50250</v>
      </c>
      <c r="L9" s="15">
        <f>SUM(L4:L8)</f>
        <v>0</v>
      </c>
      <c r="M9" s="4"/>
      <c r="N9" s="15">
        <f>SUM(N4:N8)</f>
        <v>350250</v>
      </c>
      <c r="O9" s="15">
        <f>SUM(O4:O8)</f>
        <v>43114.5</v>
      </c>
      <c r="P9" s="15">
        <f>SUM(P4:P8)</f>
        <v>307135.5</v>
      </c>
      <c r="AO9" s="20" t="s">
        <v>27</v>
      </c>
      <c r="AP9" s="20">
        <v>1</v>
      </c>
      <c r="AQ9" s="20">
        <v>70000</v>
      </c>
      <c r="AR9" s="20" t="s">
        <v>441</v>
      </c>
      <c r="AS9" s="20">
        <v>14</v>
      </c>
      <c r="AT9" s="20">
        <v>40000</v>
      </c>
    </row>
    <row r="10" spans="1:46" x14ac:dyDescent="0.2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P10" s="5"/>
      <c r="AO10" s="20" t="s">
        <v>28</v>
      </c>
      <c r="AP10" s="20">
        <v>3</v>
      </c>
      <c r="AQ10" s="20">
        <v>50000</v>
      </c>
      <c r="AR10" s="20" t="s">
        <v>442</v>
      </c>
      <c r="AS10" s="20">
        <v>14</v>
      </c>
      <c r="AT10" s="20">
        <v>32000</v>
      </c>
    </row>
    <row r="11" spans="1:46" ht="17.5" customHeight="1" x14ac:dyDescent="0.2">
      <c r="A11" s="4" t="s">
        <v>12</v>
      </c>
      <c r="B11" s="7"/>
      <c r="C11" s="7"/>
      <c r="D11" s="132" t="s">
        <v>3</v>
      </c>
      <c r="E11" s="132"/>
      <c r="F11" s="132"/>
      <c r="G11" s="132"/>
      <c r="H11" s="133" t="s">
        <v>31</v>
      </c>
      <c r="I11" s="134"/>
      <c r="J11" s="134"/>
      <c r="K11" s="134"/>
      <c r="L11" s="134"/>
      <c r="M11" s="134"/>
      <c r="N11" s="134"/>
      <c r="O11" s="134"/>
      <c r="P11" s="135"/>
      <c r="AO11" s="20" t="s">
        <v>28</v>
      </c>
      <c r="AP11" s="20">
        <v>3</v>
      </c>
      <c r="AQ11" s="20">
        <v>50000</v>
      </c>
      <c r="AR11" s="20" t="s">
        <v>443</v>
      </c>
      <c r="AS11" s="20">
        <v>14</v>
      </c>
      <c r="AT11" s="20">
        <v>32000</v>
      </c>
    </row>
    <row r="12" spans="1:46" ht="56" x14ac:dyDescent="0.2">
      <c r="A12" s="136" t="s">
        <v>34</v>
      </c>
      <c r="B12" s="138" t="s">
        <v>2</v>
      </c>
      <c r="C12" s="136" t="s">
        <v>0</v>
      </c>
      <c r="D12" s="136" t="s">
        <v>37</v>
      </c>
      <c r="E12" s="137"/>
      <c r="F12" s="137"/>
      <c r="G12" s="136" t="s">
        <v>15</v>
      </c>
      <c r="H12" s="136" t="s">
        <v>16</v>
      </c>
      <c r="I12" s="2" t="s">
        <v>13</v>
      </c>
      <c r="J12" s="136" t="s">
        <v>33</v>
      </c>
      <c r="K12" s="137"/>
      <c r="L12" s="2" t="s">
        <v>30</v>
      </c>
      <c r="M12" s="136" t="s">
        <v>17</v>
      </c>
      <c r="N12" s="136" t="s">
        <v>35</v>
      </c>
      <c r="O12" s="2" t="s">
        <v>22</v>
      </c>
      <c r="P12" s="136" t="s">
        <v>23</v>
      </c>
    </row>
    <row r="13" spans="1:46" ht="42" x14ac:dyDescent="0.2">
      <c r="A13" s="137"/>
      <c r="B13" s="139"/>
      <c r="C13" s="137"/>
      <c r="D13" s="2" t="s">
        <v>18</v>
      </c>
      <c r="E13" s="2" t="s">
        <v>19</v>
      </c>
      <c r="F13" s="2" t="s">
        <v>21</v>
      </c>
      <c r="G13" s="137"/>
      <c r="H13" s="137"/>
      <c r="I13" s="2" t="s">
        <v>14</v>
      </c>
      <c r="J13" s="2" t="s">
        <v>32</v>
      </c>
      <c r="K13" s="2" t="s">
        <v>1</v>
      </c>
      <c r="L13" s="8">
        <f>350000</f>
        <v>350000</v>
      </c>
      <c r="M13" s="137"/>
      <c r="N13" s="137"/>
      <c r="O13" s="8">
        <f>0.13</f>
        <v>0.13</v>
      </c>
      <c r="P13" s="137"/>
      <c r="AO13" s="96"/>
      <c r="AP13" s="97" t="s">
        <v>29</v>
      </c>
      <c r="AQ13" s="97" t="s">
        <v>3</v>
      </c>
      <c r="AR13" s="97" t="s">
        <v>4</v>
      </c>
      <c r="AS13" s="97" t="s">
        <v>297</v>
      </c>
    </row>
    <row r="14" spans="1:46" ht="20" customHeight="1" x14ac:dyDescent="0.2">
      <c r="A14" s="3" t="s">
        <v>24</v>
      </c>
      <c r="B14" s="2">
        <f>$B$4</f>
        <v>2</v>
      </c>
      <c r="C14" s="2">
        <f>$C$4</f>
        <v>75000</v>
      </c>
      <c r="D14" s="49" t="s">
        <v>434</v>
      </c>
      <c r="E14" s="2">
        <v>14</v>
      </c>
      <c r="F14" s="16">
        <v>30000</v>
      </c>
      <c r="G14" s="2">
        <v>19</v>
      </c>
      <c r="H14" s="2">
        <f>G14-E14</f>
        <v>5</v>
      </c>
      <c r="I14" s="12">
        <f>C14/G14</f>
        <v>3947.3684210526317</v>
      </c>
      <c r="J14" s="12">
        <v>0.2</v>
      </c>
      <c r="K14" s="12">
        <f>IF((G14-H14)&gt;0,I14*H14*J14,C14*J14)</f>
        <v>3947.3684210526321</v>
      </c>
      <c r="L14" s="12">
        <f>N4</f>
        <v>90000</v>
      </c>
      <c r="M14" s="13">
        <f>IF(B14=1,1400,IF(B14=2,1400*2,IF(B14&gt;=3,1400*2+(B14-2)*3000)))</f>
        <v>2800</v>
      </c>
      <c r="N14" s="12">
        <f>IF((G14-H14)&gt;0,F14++I14*H14+I14*H14*J14,C14+C14*J14)</f>
        <v>53684.210526315794</v>
      </c>
      <c r="O14" s="11">
        <f>IF((N14+L14)&gt;=$L$3,($O$3*N14),$O$3*(N14-M14))</f>
        <v>6614.9473684210534</v>
      </c>
      <c r="P14" s="10">
        <f>N14-O14</f>
        <v>47069.26315789474</v>
      </c>
      <c r="AO14" s="152" t="s">
        <v>19</v>
      </c>
      <c r="AP14" s="152"/>
      <c r="AQ14" s="152"/>
      <c r="AR14" s="152"/>
      <c r="AS14" s="152"/>
    </row>
    <row r="15" spans="1:46" x14ac:dyDescent="0.2">
      <c r="A15" s="3" t="s">
        <v>25</v>
      </c>
      <c r="B15" s="2">
        <f>$B$5</f>
        <v>3</v>
      </c>
      <c r="C15" s="2">
        <f>$C$5</f>
        <v>65000</v>
      </c>
      <c r="D15" s="8"/>
      <c r="E15" s="8"/>
      <c r="F15" s="17"/>
      <c r="G15" s="2">
        <v>19</v>
      </c>
      <c r="H15" s="2">
        <f t="shared" ref="H15:H18" si="7">G15-E15</f>
        <v>19</v>
      </c>
      <c r="I15" s="12">
        <f t="shared" ref="I15:I18" si="8">C15/G15</f>
        <v>3421.0526315789475</v>
      </c>
      <c r="J15" s="14">
        <v>0.15</v>
      </c>
      <c r="K15" s="12">
        <f t="shared" ref="K15:K18" si="9">IF((G15-H15)&gt;0,I15*H15*J15,C15*J15)</f>
        <v>9750</v>
      </c>
      <c r="L15" s="12">
        <f t="shared" ref="L15:L18" si="10">N5</f>
        <v>74750</v>
      </c>
      <c r="M15" s="13">
        <f t="shared" ref="M15:M18" si="11">IF(B15=1,1400,IF(B15=2,1400*2,IF(B15&gt;=3,1400*2+(B15-2)*3000)))</f>
        <v>5800</v>
      </c>
      <c r="N15" s="12">
        <f t="shared" ref="N15:N18" si="12">IF((G15-H15)&gt;0,F15++I15*H15+I15*H15*J15,C15+C15*J15)</f>
        <v>74750</v>
      </c>
      <c r="O15" s="11">
        <f t="shared" ref="O15:O18" si="13">IF((N15+L15)&gt;=$L$3,($O$3*N15),$O$3*(N15-M15))</f>
        <v>8963.5</v>
      </c>
      <c r="P15" s="10">
        <f t="shared" ref="P15:P18" si="14">N15-O15</f>
        <v>65786.5</v>
      </c>
      <c r="AO15" s="96" t="s">
        <v>298</v>
      </c>
      <c r="AP15" s="98" t="s">
        <v>299</v>
      </c>
      <c r="AQ15" s="98" t="s">
        <v>288</v>
      </c>
      <c r="AR15" s="98">
        <v>31</v>
      </c>
      <c r="AS15" s="98">
        <v>90</v>
      </c>
    </row>
    <row r="16" spans="1:46" x14ac:dyDescent="0.2">
      <c r="A16" s="3" t="s">
        <v>26</v>
      </c>
      <c r="B16" s="2">
        <f>$B$6</f>
        <v>2</v>
      </c>
      <c r="C16" s="2">
        <f>$C$6</f>
        <v>40000</v>
      </c>
      <c r="D16" s="2"/>
      <c r="E16" s="2"/>
      <c r="F16" s="16"/>
      <c r="G16" s="2">
        <v>19</v>
      </c>
      <c r="H16" s="2">
        <f t="shared" si="7"/>
        <v>19</v>
      </c>
      <c r="I16" s="12">
        <f t="shared" si="8"/>
        <v>2105.2631578947367</v>
      </c>
      <c r="J16" s="12">
        <v>0.1</v>
      </c>
      <c r="K16" s="12">
        <f t="shared" si="9"/>
        <v>4000</v>
      </c>
      <c r="L16" s="12">
        <f t="shared" si="10"/>
        <v>44000</v>
      </c>
      <c r="M16" s="13">
        <f t="shared" si="11"/>
        <v>2800</v>
      </c>
      <c r="N16" s="12">
        <f t="shared" si="12"/>
        <v>44000</v>
      </c>
      <c r="O16" s="11">
        <f t="shared" si="13"/>
        <v>5356</v>
      </c>
      <c r="P16" s="10">
        <f t="shared" si="14"/>
        <v>38644</v>
      </c>
      <c r="AO16" s="96" t="s">
        <v>300</v>
      </c>
      <c r="AP16" s="98" t="s">
        <v>301</v>
      </c>
      <c r="AQ16" s="98" t="s">
        <v>302</v>
      </c>
      <c r="AR16" s="98">
        <v>22</v>
      </c>
      <c r="AS16" s="98">
        <v>57</v>
      </c>
    </row>
    <row r="17" spans="1:45" ht="22.5" customHeight="1" x14ac:dyDescent="0.2">
      <c r="A17" s="3" t="s">
        <v>27</v>
      </c>
      <c r="B17" s="2">
        <f>$B$7</f>
        <v>3</v>
      </c>
      <c r="C17" s="2">
        <f>$C$7</f>
        <v>70000</v>
      </c>
      <c r="D17" s="8"/>
      <c r="E17" s="8"/>
      <c r="F17" s="17"/>
      <c r="G17" s="2">
        <v>19</v>
      </c>
      <c r="H17" s="2">
        <f t="shared" si="7"/>
        <v>19</v>
      </c>
      <c r="I17" s="12">
        <f t="shared" si="8"/>
        <v>3684.2105263157896</v>
      </c>
      <c r="J17" s="14">
        <v>0.2</v>
      </c>
      <c r="K17" s="12">
        <f t="shared" si="9"/>
        <v>14000</v>
      </c>
      <c r="L17" s="12">
        <f t="shared" si="10"/>
        <v>84000</v>
      </c>
      <c r="M17" s="13">
        <f t="shared" si="11"/>
        <v>5800</v>
      </c>
      <c r="N17" s="12">
        <f t="shared" si="12"/>
        <v>84000</v>
      </c>
      <c r="O17" s="11">
        <f t="shared" si="13"/>
        <v>10166</v>
      </c>
      <c r="P17" s="10">
        <f t="shared" si="14"/>
        <v>73834</v>
      </c>
      <c r="AO17" s="96" t="s">
        <v>303</v>
      </c>
      <c r="AP17" s="98" t="s">
        <v>304</v>
      </c>
      <c r="AQ17" s="98" t="s">
        <v>305</v>
      </c>
      <c r="AR17" s="98">
        <v>9</v>
      </c>
      <c r="AS17" s="98">
        <v>33</v>
      </c>
    </row>
    <row r="18" spans="1:45" ht="18" customHeight="1" x14ac:dyDescent="0.2">
      <c r="A18" s="3" t="s">
        <v>28</v>
      </c>
      <c r="B18" s="2">
        <f>$B$8</f>
        <v>1</v>
      </c>
      <c r="C18" s="2">
        <f>$C$8</f>
        <v>50000</v>
      </c>
      <c r="D18" s="2"/>
      <c r="E18" s="2"/>
      <c r="F18" s="16"/>
      <c r="G18" s="2">
        <v>19</v>
      </c>
      <c r="H18" s="2">
        <f t="shared" si="7"/>
        <v>19</v>
      </c>
      <c r="I18" s="12">
        <f t="shared" si="8"/>
        <v>2631.5789473684213</v>
      </c>
      <c r="J18" s="14">
        <v>0.15</v>
      </c>
      <c r="K18" s="12">
        <f t="shared" si="9"/>
        <v>7500</v>
      </c>
      <c r="L18" s="12">
        <f t="shared" si="10"/>
        <v>57500</v>
      </c>
      <c r="M18" s="13">
        <f t="shared" si="11"/>
        <v>1400</v>
      </c>
      <c r="N18" s="12">
        <f t="shared" si="12"/>
        <v>57500</v>
      </c>
      <c r="O18" s="11">
        <f t="shared" si="13"/>
        <v>7293</v>
      </c>
      <c r="P18" s="10">
        <f t="shared" si="14"/>
        <v>50207</v>
      </c>
      <c r="AO18" s="152" t="s">
        <v>306</v>
      </c>
      <c r="AP18" s="152"/>
      <c r="AQ18" s="152"/>
      <c r="AR18" s="152"/>
      <c r="AS18" s="152"/>
    </row>
    <row r="19" spans="1:45" ht="14" customHeight="1" x14ac:dyDescent="0.2">
      <c r="A19" s="3" t="s">
        <v>39</v>
      </c>
      <c r="B19" s="2"/>
      <c r="C19" s="4"/>
      <c r="D19" s="4"/>
      <c r="E19" s="4"/>
      <c r="F19" s="18"/>
      <c r="G19" s="4"/>
      <c r="H19" s="4"/>
      <c r="I19" s="4"/>
      <c r="J19" s="4"/>
      <c r="K19" s="15">
        <f>SUM(K14:K18)</f>
        <v>39197.368421052633</v>
      </c>
      <c r="L19" s="15">
        <f>SUM(L14:L18)</f>
        <v>350250</v>
      </c>
      <c r="M19" s="4"/>
      <c r="N19" s="15">
        <f>SUM(N14:N18)</f>
        <v>313934.21052631579</v>
      </c>
      <c r="O19" s="15">
        <f>SUM(O14:O18)</f>
        <v>38393.447368421053</v>
      </c>
      <c r="P19" s="15">
        <f>SUM(P14:P18)</f>
        <v>275540.76315789472</v>
      </c>
      <c r="AO19" s="96" t="s">
        <v>307</v>
      </c>
      <c r="AP19" s="98">
        <v>128</v>
      </c>
      <c r="AQ19" s="98">
        <v>151</v>
      </c>
      <c r="AR19" s="98">
        <v>175</v>
      </c>
      <c r="AS19" s="98">
        <v>454</v>
      </c>
    </row>
    <row r="20" spans="1:45" x14ac:dyDescent="0.2">
      <c r="AO20" s="96" t="s">
        <v>308</v>
      </c>
      <c r="AP20" s="98">
        <v>124.8</v>
      </c>
      <c r="AQ20" s="98">
        <v>147.19999999999999</v>
      </c>
      <c r="AR20" s="98">
        <v>170.6</v>
      </c>
      <c r="AS20" s="98">
        <v>442.6</v>
      </c>
    </row>
    <row r="21" spans="1:45" x14ac:dyDescent="0.2">
      <c r="A21" s="4" t="s">
        <v>12</v>
      </c>
      <c r="B21" s="7"/>
      <c r="C21" s="7"/>
      <c r="D21" s="132" t="s">
        <v>4</v>
      </c>
      <c r="E21" s="132"/>
      <c r="F21" s="132"/>
      <c r="G21" s="132"/>
      <c r="H21" s="133" t="s">
        <v>31</v>
      </c>
      <c r="I21" s="134"/>
      <c r="J21" s="134"/>
      <c r="K21" s="134"/>
      <c r="L21" s="134"/>
      <c r="M21" s="134"/>
      <c r="N21" s="134"/>
      <c r="O21" s="134"/>
      <c r="P21" s="135"/>
      <c r="AO21" s="96" t="s">
        <v>309</v>
      </c>
      <c r="AP21" s="98" t="s">
        <v>310</v>
      </c>
      <c r="AQ21" s="98">
        <v>135.80000000000001</v>
      </c>
      <c r="AR21" s="98">
        <v>157.4</v>
      </c>
      <c r="AS21" s="98">
        <v>408.4</v>
      </c>
    </row>
    <row r="22" spans="1:45" ht="56" x14ac:dyDescent="0.2">
      <c r="A22" s="136" t="s">
        <v>34</v>
      </c>
      <c r="B22" s="138" t="s">
        <v>2</v>
      </c>
      <c r="C22" s="136" t="s">
        <v>0</v>
      </c>
      <c r="D22" s="136" t="s">
        <v>37</v>
      </c>
      <c r="E22" s="137"/>
      <c r="F22" s="137"/>
      <c r="G22" s="136" t="s">
        <v>15</v>
      </c>
      <c r="H22" s="136" t="s">
        <v>16</v>
      </c>
      <c r="I22" s="2" t="s">
        <v>13</v>
      </c>
      <c r="J22" s="136" t="s">
        <v>33</v>
      </c>
      <c r="K22" s="137"/>
      <c r="L22" s="2" t="s">
        <v>30</v>
      </c>
      <c r="M22" s="136" t="s">
        <v>17</v>
      </c>
      <c r="N22" s="136" t="s">
        <v>35</v>
      </c>
      <c r="O22" s="2" t="s">
        <v>22</v>
      </c>
      <c r="P22" s="136" t="s">
        <v>23</v>
      </c>
      <c r="AO22" s="96" t="s">
        <v>311</v>
      </c>
      <c r="AP22" s="98">
        <v>76.8</v>
      </c>
      <c r="AQ22" s="98">
        <v>90.2</v>
      </c>
      <c r="AR22" s="98">
        <v>104.6</v>
      </c>
      <c r="AS22" s="98">
        <v>271.60000000000002</v>
      </c>
    </row>
    <row r="23" spans="1:45" ht="42" x14ac:dyDescent="0.2">
      <c r="A23" s="137"/>
      <c r="B23" s="139"/>
      <c r="C23" s="137"/>
      <c r="D23" s="2" t="s">
        <v>18</v>
      </c>
      <c r="E23" s="2" t="s">
        <v>19</v>
      </c>
      <c r="F23" s="2" t="s">
        <v>21</v>
      </c>
      <c r="G23" s="137"/>
      <c r="H23" s="137"/>
      <c r="I23" s="2" t="s">
        <v>14</v>
      </c>
      <c r="J23" s="2" t="s">
        <v>32</v>
      </c>
      <c r="K23" s="2" t="s">
        <v>1</v>
      </c>
      <c r="L23" s="8">
        <f>350000</f>
        <v>350000</v>
      </c>
      <c r="M23" s="137"/>
      <c r="N23" s="137"/>
      <c r="O23" s="8">
        <f>0.13</f>
        <v>0.13</v>
      </c>
      <c r="P23" s="137"/>
    </row>
    <row r="24" spans="1:45" x14ac:dyDescent="0.2">
      <c r="A24" s="3" t="s">
        <v>24</v>
      </c>
      <c r="B24" s="2">
        <f>$B$4</f>
        <v>2</v>
      </c>
      <c r="C24" s="2">
        <f>$C$4</f>
        <v>75000</v>
      </c>
      <c r="D24" s="2"/>
      <c r="E24" s="2"/>
      <c r="F24" s="16"/>
      <c r="G24" s="2">
        <v>22</v>
      </c>
      <c r="H24" s="2">
        <f>G24-E24</f>
        <v>22</v>
      </c>
      <c r="I24" s="12">
        <f>C24/G24</f>
        <v>3409.090909090909</v>
      </c>
      <c r="J24" s="12">
        <v>0.2</v>
      </c>
      <c r="K24" s="12">
        <f>IF((G24-H24)&gt;0,I24*H24*J24,C24*J24)</f>
        <v>15000</v>
      </c>
      <c r="L24" s="12">
        <f>L14+N14</f>
        <v>143684.21052631579</v>
      </c>
      <c r="M24" s="13">
        <f>IF(B24=1,1400,IF(B24=2,1400*2,IF(B24&gt;=3,1400*2+(B24-2)*3000)))</f>
        <v>2800</v>
      </c>
      <c r="N24" s="12">
        <f>IF((G24-H24)&gt;0,F24++I24*H24+I24*H24*J24,C24+C24*J24)</f>
        <v>90000</v>
      </c>
      <c r="O24" s="11">
        <f>IF((N24+L24)&gt;=$L$3,($O$3*N24),$O$3*(N24-M24))</f>
        <v>11336</v>
      </c>
      <c r="P24" s="10">
        <f>N24-O24</f>
        <v>78664</v>
      </c>
    </row>
    <row r="25" spans="1:45" x14ac:dyDescent="0.2">
      <c r="A25" s="3" t="s">
        <v>25</v>
      </c>
      <c r="B25" s="2">
        <f>$B$5</f>
        <v>3</v>
      </c>
      <c r="C25" s="2">
        <f>$C$5</f>
        <v>65000</v>
      </c>
      <c r="D25" s="20" t="s">
        <v>436</v>
      </c>
      <c r="E25" s="8">
        <v>14</v>
      </c>
      <c r="F25" s="17">
        <v>45000</v>
      </c>
      <c r="G25" s="49">
        <v>22</v>
      </c>
      <c r="H25" s="2">
        <f t="shared" ref="H25:H28" si="15">G25-E25</f>
        <v>8</v>
      </c>
      <c r="I25" s="12">
        <f t="shared" ref="I25:I28" si="16">C25/G25</f>
        <v>2954.5454545454545</v>
      </c>
      <c r="J25" s="14">
        <v>0.15</v>
      </c>
      <c r="K25" s="12">
        <f t="shared" ref="K25:K28" si="17">IF((G25-H25)&gt;0,I25*H25*J25,C25*J25)</f>
        <v>3545.4545454545455</v>
      </c>
      <c r="L25" s="12">
        <f t="shared" ref="L25:L28" si="18">L15+N15</f>
        <v>149500</v>
      </c>
      <c r="M25" s="13">
        <f t="shared" ref="M25:M28" si="19">IF(B25=1,1400,IF(B25=2,1400*2,IF(B25&gt;=3,1400*2+(B25-2)*3000)))</f>
        <v>5800</v>
      </c>
      <c r="N25" s="12">
        <f t="shared" ref="N25:N28" si="20">IF((G25-H25)&gt;0,F25++I25*H25+I25*H25*J25,C25+C25*J25)</f>
        <v>72181.818181818177</v>
      </c>
      <c r="O25" s="11">
        <f t="shared" ref="O25:O28" si="21">IF((N25+L25)&gt;=$L$3,($O$3*N25),$O$3*(N25-M25))</f>
        <v>8629.636363636364</v>
      </c>
      <c r="P25" s="10">
        <f t="shared" ref="P25:P28" si="22">N25-O25</f>
        <v>63552.181818181809</v>
      </c>
    </row>
    <row r="26" spans="1:45" ht="14.5" customHeight="1" x14ac:dyDescent="0.2">
      <c r="A26" s="3" t="s">
        <v>26</v>
      </c>
      <c r="B26" s="2">
        <f>$B$6</f>
        <v>2</v>
      </c>
      <c r="C26" s="2">
        <f>$C$6</f>
        <v>40000</v>
      </c>
      <c r="D26" s="2"/>
      <c r="E26" s="2"/>
      <c r="F26" s="16"/>
      <c r="G26" s="49">
        <v>22</v>
      </c>
      <c r="H26" s="2">
        <f t="shared" si="15"/>
        <v>22</v>
      </c>
      <c r="I26" s="12">
        <f t="shared" si="16"/>
        <v>1818.1818181818182</v>
      </c>
      <c r="J26" s="12">
        <v>0.1</v>
      </c>
      <c r="K26" s="12">
        <f t="shared" si="17"/>
        <v>4000</v>
      </c>
      <c r="L26" s="12">
        <f t="shared" si="18"/>
        <v>88000</v>
      </c>
      <c r="M26" s="13">
        <f t="shared" si="19"/>
        <v>2800</v>
      </c>
      <c r="N26" s="12">
        <f t="shared" si="20"/>
        <v>44000</v>
      </c>
      <c r="O26" s="11">
        <f t="shared" si="21"/>
        <v>5356</v>
      </c>
      <c r="P26" s="10">
        <f t="shared" si="22"/>
        <v>38644</v>
      </c>
    </row>
    <row r="27" spans="1:45" x14ac:dyDescent="0.2">
      <c r="A27" s="3" t="s">
        <v>27</v>
      </c>
      <c r="B27" s="2">
        <f>$B$7</f>
        <v>3</v>
      </c>
      <c r="C27" s="2">
        <f>$C$7</f>
        <v>70000</v>
      </c>
      <c r="D27" s="8"/>
      <c r="E27" s="8"/>
      <c r="F27" s="17"/>
      <c r="G27" s="49">
        <v>22</v>
      </c>
      <c r="H27" s="2">
        <f t="shared" si="15"/>
        <v>22</v>
      </c>
      <c r="I27" s="12">
        <f t="shared" si="16"/>
        <v>3181.818181818182</v>
      </c>
      <c r="J27" s="14">
        <v>0.2</v>
      </c>
      <c r="K27" s="12">
        <f t="shared" si="17"/>
        <v>14000</v>
      </c>
      <c r="L27" s="12">
        <f t="shared" si="18"/>
        <v>168000</v>
      </c>
      <c r="M27" s="13">
        <f t="shared" si="19"/>
        <v>5800</v>
      </c>
      <c r="N27" s="12">
        <f t="shared" si="20"/>
        <v>84000</v>
      </c>
      <c r="O27" s="11">
        <f t="shared" si="21"/>
        <v>10166</v>
      </c>
      <c r="P27" s="10">
        <f t="shared" si="22"/>
        <v>73834</v>
      </c>
    </row>
    <row r="28" spans="1:45" x14ac:dyDescent="0.2">
      <c r="A28" s="3" t="s">
        <v>28</v>
      </c>
      <c r="B28" s="2">
        <f>$B$8</f>
        <v>1</v>
      </c>
      <c r="C28" s="2">
        <f>$C$8</f>
        <v>50000</v>
      </c>
      <c r="D28" s="2"/>
      <c r="E28" s="2"/>
      <c r="F28" s="16"/>
      <c r="G28" s="49">
        <v>22</v>
      </c>
      <c r="H28" s="2">
        <f t="shared" si="15"/>
        <v>22</v>
      </c>
      <c r="I28" s="12">
        <f t="shared" si="16"/>
        <v>2272.7272727272725</v>
      </c>
      <c r="J28" s="14">
        <v>0.15</v>
      </c>
      <c r="K28" s="12">
        <f t="shared" si="17"/>
        <v>7500</v>
      </c>
      <c r="L28" s="12">
        <f t="shared" si="18"/>
        <v>115000</v>
      </c>
      <c r="M28" s="13">
        <f t="shared" si="19"/>
        <v>1400</v>
      </c>
      <c r="N28" s="12">
        <f t="shared" si="20"/>
        <v>57500</v>
      </c>
      <c r="O28" s="11">
        <f t="shared" si="21"/>
        <v>7293</v>
      </c>
      <c r="P28" s="10">
        <f t="shared" si="22"/>
        <v>50207</v>
      </c>
    </row>
    <row r="29" spans="1:45" x14ac:dyDescent="0.2">
      <c r="A29" s="3" t="s">
        <v>39</v>
      </c>
      <c r="B29" s="2"/>
      <c r="C29" s="4"/>
      <c r="D29" s="4"/>
      <c r="E29" s="4"/>
      <c r="F29" s="18"/>
      <c r="G29" s="4"/>
      <c r="H29" s="4"/>
      <c r="I29" s="4"/>
      <c r="J29" s="4"/>
      <c r="K29" s="15">
        <f>SUM(K24:K28)</f>
        <v>44045.454545454544</v>
      </c>
      <c r="L29" s="15">
        <f>SUM(L24:L28)</f>
        <v>664184.21052631573</v>
      </c>
      <c r="M29" s="4"/>
      <c r="N29" s="15">
        <f>SUM(N24:N28)</f>
        <v>347681.81818181818</v>
      </c>
      <c r="O29" s="15">
        <f>SUM(O24:O28)</f>
        <v>42780.636363636368</v>
      </c>
      <c r="P29" s="15">
        <f>SUM(P24:P28)</f>
        <v>304901.18181818182</v>
      </c>
    </row>
    <row r="31" spans="1:45" x14ac:dyDescent="0.2">
      <c r="A31" s="4" t="s">
        <v>12</v>
      </c>
      <c r="B31" s="7"/>
      <c r="C31" s="7"/>
      <c r="D31" s="132" t="s">
        <v>36</v>
      </c>
      <c r="E31" s="132"/>
      <c r="F31" s="132"/>
      <c r="G31" s="132"/>
      <c r="H31" s="133" t="s">
        <v>31</v>
      </c>
      <c r="I31" s="134"/>
      <c r="J31" s="134"/>
      <c r="K31" s="134"/>
      <c r="L31" s="134"/>
      <c r="M31" s="134"/>
      <c r="N31" s="134"/>
      <c r="O31" s="134"/>
      <c r="P31" s="135"/>
    </row>
    <row r="32" spans="1:45" ht="56" x14ac:dyDescent="0.2">
      <c r="A32" s="136" t="s">
        <v>34</v>
      </c>
      <c r="B32" s="138" t="s">
        <v>2</v>
      </c>
      <c r="C32" s="136" t="s">
        <v>0</v>
      </c>
      <c r="D32" s="136" t="s">
        <v>37</v>
      </c>
      <c r="E32" s="137"/>
      <c r="F32" s="137"/>
      <c r="G32" s="136" t="s">
        <v>15</v>
      </c>
      <c r="H32" s="136" t="s">
        <v>16</v>
      </c>
      <c r="I32" s="2" t="s">
        <v>13</v>
      </c>
      <c r="J32" s="136" t="s">
        <v>33</v>
      </c>
      <c r="K32" s="137"/>
      <c r="L32" s="2" t="s">
        <v>30</v>
      </c>
      <c r="M32" s="136" t="s">
        <v>17</v>
      </c>
      <c r="N32" s="136" t="s">
        <v>35</v>
      </c>
      <c r="O32" s="2" t="s">
        <v>22</v>
      </c>
      <c r="P32" s="136" t="s">
        <v>23</v>
      </c>
    </row>
    <row r="33" spans="1:46" ht="42" x14ac:dyDescent="0.2">
      <c r="A33" s="137"/>
      <c r="B33" s="139"/>
      <c r="C33" s="137"/>
      <c r="D33" s="2" t="s">
        <v>18</v>
      </c>
      <c r="E33" s="2" t="s">
        <v>19</v>
      </c>
      <c r="F33" s="2" t="s">
        <v>21</v>
      </c>
      <c r="G33" s="137"/>
      <c r="H33" s="137"/>
      <c r="I33" s="2" t="s">
        <v>14</v>
      </c>
      <c r="J33" s="2" t="s">
        <v>32</v>
      </c>
      <c r="K33" s="2" t="s">
        <v>1</v>
      </c>
      <c r="L33" s="8">
        <f>350000</f>
        <v>350000</v>
      </c>
      <c r="M33" s="137"/>
      <c r="N33" s="137"/>
      <c r="O33" s="8">
        <f>0.13</f>
        <v>0.13</v>
      </c>
      <c r="P33" s="137"/>
    </row>
    <row r="34" spans="1:46" x14ac:dyDescent="0.2">
      <c r="A34" s="3" t="s">
        <v>24</v>
      </c>
      <c r="B34" s="2">
        <f>$B$4</f>
        <v>2</v>
      </c>
      <c r="C34" s="2">
        <f>$C$4</f>
        <v>75000</v>
      </c>
      <c r="D34" s="2"/>
      <c r="E34" s="2"/>
      <c r="F34" s="16"/>
      <c r="G34" s="2">
        <v>21</v>
      </c>
      <c r="H34" s="2">
        <f>G34-E34</f>
        <v>21</v>
      </c>
      <c r="I34" s="12">
        <f>C34/G34</f>
        <v>3571.4285714285716</v>
      </c>
      <c r="J34" s="12">
        <v>0.2</v>
      </c>
      <c r="K34" s="12">
        <f>IF((G34-H34)&gt;0,I34*H34*J34,C34*J34)</f>
        <v>15000</v>
      </c>
      <c r="L34" s="12">
        <f>L24+N24</f>
        <v>233684.21052631579</v>
      </c>
      <c r="M34" s="13">
        <f>IF(B34=1,1400,IF(B34=2,1400*2,IF(B34&gt;=3,1400*2+(B34-2)*3000)))</f>
        <v>2800</v>
      </c>
      <c r="N34" s="12">
        <f>IF((G34-H34)&gt;0,F34++I34*H34+I34*H34*J34,C34+C34*J34)</f>
        <v>90000</v>
      </c>
      <c r="O34" s="11">
        <f>IF((N34+L34)&gt;=$L$3,($O$3*N34),$O$3*(N34-M34))</f>
        <v>11336</v>
      </c>
      <c r="P34" s="10">
        <f>N34-O34</f>
        <v>78664</v>
      </c>
    </row>
    <row r="35" spans="1:46" x14ac:dyDescent="0.2">
      <c r="A35" s="3" t="s">
        <v>25</v>
      </c>
      <c r="B35" s="2">
        <f>$B$5</f>
        <v>3</v>
      </c>
      <c r="C35" s="2">
        <f>$C$5</f>
        <v>65000</v>
      </c>
      <c r="D35" s="2"/>
      <c r="E35" s="8"/>
      <c r="F35" s="17"/>
      <c r="G35" s="49">
        <v>21</v>
      </c>
      <c r="H35" s="2">
        <f t="shared" ref="H35:H38" si="23">G35-E35</f>
        <v>21</v>
      </c>
      <c r="I35" s="12">
        <f t="shared" ref="I35:I38" si="24">C35/G35</f>
        <v>3095.2380952380954</v>
      </c>
      <c r="J35" s="14">
        <v>0.15</v>
      </c>
      <c r="K35" s="12">
        <f t="shared" ref="K35:K38" si="25">IF((G35-H35)&gt;0,I35*H35*J35,C35*J35)</f>
        <v>9750</v>
      </c>
      <c r="L35" s="12">
        <f t="shared" ref="L35:L38" si="26">L25+N25</f>
        <v>221681.81818181818</v>
      </c>
      <c r="M35" s="13">
        <f t="shared" ref="M35:M38" si="27">IF(B35=1,1400,IF(B35=2,1400*2,IF(B35&gt;=3,1400*2+(B35-2)*3000)))</f>
        <v>5800</v>
      </c>
      <c r="N35" s="12">
        <f t="shared" ref="N35:N38" si="28">IF((G35-H35)&gt;0,F35++I35*H35+I35*H35*J35,C35+C35*J35)</f>
        <v>74750</v>
      </c>
      <c r="O35" s="11">
        <f t="shared" ref="O35:O38" si="29">IF((N35+L35)&gt;=$L$3,($O$3*N35),$O$3*(N35-M35))</f>
        <v>8963.5</v>
      </c>
      <c r="P35" s="10">
        <f t="shared" ref="P35:P38" si="30">N35-O35</f>
        <v>65786.5</v>
      </c>
    </row>
    <row r="36" spans="1:46" x14ac:dyDescent="0.2">
      <c r="A36" s="3" t="s">
        <v>26</v>
      </c>
      <c r="B36" s="2">
        <f>$B$6</f>
        <v>2</v>
      </c>
      <c r="C36" s="2">
        <f>$C$6</f>
        <v>40000</v>
      </c>
      <c r="D36" s="2"/>
      <c r="E36" s="2"/>
      <c r="F36" s="16"/>
      <c r="G36" s="49">
        <v>21</v>
      </c>
      <c r="H36" s="2">
        <f t="shared" si="23"/>
        <v>21</v>
      </c>
      <c r="I36" s="12">
        <f t="shared" si="24"/>
        <v>1904.7619047619048</v>
      </c>
      <c r="J36" s="12">
        <v>0.1</v>
      </c>
      <c r="K36" s="12">
        <f t="shared" si="25"/>
        <v>4000</v>
      </c>
      <c r="L36" s="12">
        <f t="shared" si="26"/>
        <v>132000</v>
      </c>
      <c r="M36" s="13">
        <f t="shared" si="27"/>
        <v>2800</v>
      </c>
      <c r="N36" s="12">
        <f t="shared" si="28"/>
        <v>44000</v>
      </c>
      <c r="O36" s="11">
        <f t="shared" si="29"/>
        <v>5356</v>
      </c>
      <c r="P36" s="10">
        <f t="shared" si="30"/>
        <v>38644</v>
      </c>
    </row>
    <row r="37" spans="1:46" x14ac:dyDescent="0.2">
      <c r="A37" s="3" t="s">
        <v>27</v>
      </c>
      <c r="B37" s="2">
        <f>$B$7</f>
        <v>3</v>
      </c>
      <c r="C37" s="2">
        <f>$C$7</f>
        <v>70000</v>
      </c>
      <c r="D37" s="8"/>
      <c r="E37" s="8"/>
      <c r="F37" s="17"/>
      <c r="G37" s="49">
        <v>21</v>
      </c>
      <c r="H37" s="2">
        <f t="shared" si="23"/>
        <v>21</v>
      </c>
      <c r="I37" s="12">
        <f t="shared" si="24"/>
        <v>3333.3333333333335</v>
      </c>
      <c r="J37" s="14">
        <v>0.2</v>
      </c>
      <c r="K37" s="12">
        <f t="shared" si="25"/>
        <v>14000</v>
      </c>
      <c r="L37" s="12">
        <f t="shared" si="26"/>
        <v>252000</v>
      </c>
      <c r="M37" s="13">
        <f t="shared" si="27"/>
        <v>5800</v>
      </c>
      <c r="N37" s="12">
        <f t="shared" si="28"/>
        <v>84000</v>
      </c>
      <c r="O37" s="11">
        <f t="shared" si="29"/>
        <v>10166</v>
      </c>
      <c r="P37" s="10">
        <f t="shared" si="30"/>
        <v>73834</v>
      </c>
    </row>
    <row r="38" spans="1:46" x14ac:dyDescent="0.2">
      <c r="A38" s="3" t="s">
        <v>28</v>
      </c>
      <c r="B38" s="2">
        <f>$B$8</f>
        <v>1</v>
      </c>
      <c r="C38" s="2">
        <f>$C$8</f>
        <v>50000</v>
      </c>
      <c r="D38" s="2"/>
      <c r="E38" s="2"/>
      <c r="F38" s="16"/>
      <c r="G38" s="49">
        <v>21</v>
      </c>
      <c r="H38" s="2">
        <f t="shared" si="23"/>
        <v>21</v>
      </c>
      <c r="I38" s="12">
        <f t="shared" si="24"/>
        <v>2380.9523809523807</v>
      </c>
      <c r="J38" s="14">
        <v>0.15</v>
      </c>
      <c r="K38" s="12">
        <f t="shared" si="25"/>
        <v>7500</v>
      </c>
      <c r="L38" s="12">
        <f t="shared" si="26"/>
        <v>172500</v>
      </c>
      <c r="M38" s="13">
        <f t="shared" si="27"/>
        <v>1400</v>
      </c>
      <c r="N38" s="12">
        <f t="shared" si="28"/>
        <v>57500</v>
      </c>
      <c r="O38" s="11">
        <f t="shared" si="29"/>
        <v>7293</v>
      </c>
      <c r="P38" s="10">
        <f t="shared" si="30"/>
        <v>50207</v>
      </c>
    </row>
    <row r="39" spans="1:46" x14ac:dyDescent="0.2">
      <c r="A39" s="2"/>
      <c r="B39" s="2"/>
      <c r="C39" s="4"/>
      <c r="D39" s="4"/>
      <c r="E39" s="4"/>
      <c r="F39" s="4"/>
      <c r="G39" s="4"/>
      <c r="H39" s="4"/>
      <c r="I39" s="4"/>
      <c r="J39" s="4"/>
      <c r="K39" s="15">
        <f>SUM(K34:K38)</f>
        <v>50250</v>
      </c>
      <c r="L39" s="15">
        <f>SUM(L34:L38)</f>
        <v>1011866.028708134</v>
      </c>
      <c r="M39" s="4"/>
      <c r="N39" s="15">
        <f>SUM(N34:N38)</f>
        <v>350250</v>
      </c>
      <c r="O39" s="15">
        <f>SUM(O34:O38)</f>
        <v>43114.5</v>
      </c>
      <c r="P39" s="15">
        <f>SUM(P34:P38)</f>
        <v>307135.5</v>
      </c>
    </row>
    <row r="41" spans="1:46" x14ac:dyDescent="0.2">
      <c r="A41" s="4" t="s">
        <v>12</v>
      </c>
      <c r="B41" s="7"/>
      <c r="C41" s="7"/>
      <c r="D41" s="132" t="s">
        <v>5</v>
      </c>
      <c r="E41" s="132"/>
      <c r="F41" s="132"/>
      <c r="G41" s="132"/>
      <c r="H41" s="133" t="s">
        <v>31</v>
      </c>
      <c r="I41" s="134"/>
      <c r="J41" s="134"/>
      <c r="K41" s="134"/>
      <c r="L41" s="134"/>
      <c r="M41" s="134"/>
      <c r="N41" s="134"/>
      <c r="O41" s="134"/>
      <c r="P41" s="135"/>
    </row>
    <row r="42" spans="1:46" ht="56" x14ac:dyDescent="0.2">
      <c r="A42" s="136" t="s">
        <v>34</v>
      </c>
      <c r="B42" s="138" t="s">
        <v>2</v>
      </c>
      <c r="C42" s="136" t="s">
        <v>0</v>
      </c>
      <c r="D42" s="136" t="s">
        <v>37</v>
      </c>
      <c r="E42" s="137"/>
      <c r="F42" s="137"/>
      <c r="G42" s="136" t="s">
        <v>15</v>
      </c>
      <c r="H42" s="136" t="s">
        <v>16</v>
      </c>
      <c r="I42" s="2" t="s">
        <v>13</v>
      </c>
      <c r="J42" s="136" t="s">
        <v>33</v>
      </c>
      <c r="K42" s="137"/>
      <c r="L42" s="2" t="s">
        <v>30</v>
      </c>
      <c r="M42" s="136" t="s">
        <v>17</v>
      </c>
      <c r="N42" s="136" t="s">
        <v>35</v>
      </c>
      <c r="O42" s="2" t="s">
        <v>22</v>
      </c>
      <c r="P42" s="136" t="s">
        <v>23</v>
      </c>
    </row>
    <row r="43" spans="1:46" ht="42" x14ac:dyDescent="0.2">
      <c r="A43" s="137"/>
      <c r="B43" s="139"/>
      <c r="C43" s="137"/>
      <c r="D43" s="2" t="s">
        <v>18</v>
      </c>
      <c r="E43" s="2" t="s">
        <v>19</v>
      </c>
      <c r="F43" s="2" t="s">
        <v>21</v>
      </c>
      <c r="G43" s="137"/>
      <c r="H43" s="137"/>
      <c r="I43" s="2" t="s">
        <v>14</v>
      </c>
      <c r="J43" s="2" t="s">
        <v>32</v>
      </c>
      <c r="K43" s="2" t="s">
        <v>1</v>
      </c>
      <c r="L43" s="8">
        <f>350000</f>
        <v>350000</v>
      </c>
      <c r="M43" s="137"/>
      <c r="N43" s="137"/>
      <c r="O43" s="8">
        <f>0.13</f>
        <v>0.13</v>
      </c>
      <c r="P43" s="137"/>
      <c r="AO43" s="96"/>
      <c r="AP43" s="97" t="s">
        <v>36</v>
      </c>
      <c r="AQ43" s="97" t="s">
        <v>5</v>
      </c>
      <c r="AR43" s="97" t="s">
        <v>6</v>
      </c>
      <c r="AS43" s="97" t="s">
        <v>318</v>
      </c>
      <c r="AT43" s="97" t="s">
        <v>319</v>
      </c>
    </row>
    <row r="44" spans="1:46" x14ac:dyDescent="0.2">
      <c r="A44" s="3" t="s">
        <v>24</v>
      </c>
      <c r="B44" s="2">
        <f>$B$4</f>
        <v>2</v>
      </c>
      <c r="C44" s="2">
        <f>$C$4</f>
        <v>75000</v>
      </c>
      <c r="D44" s="2"/>
      <c r="E44" s="2"/>
      <c r="F44" s="13"/>
      <c r="G44" s="2">
        <v>18</v>
      </c>
      <c r="H44" s="2">
        <f>G44-E44</f>
        <v>18</v>
      </c>
      <c r="I44" s="12">
        <f>C44/G44</f>
        <v>4166.666666666667</v>
      </c>
      <c r="J44" s="12">
        <v>0.2</v>
      </c>
      <c r="K44" s="12">
        <f>IF((G44-H44)&gt;0,I44*H44*J44,C44*J44)</f>
        <v>15000</v>
      </c>
      <c r="L44" s="12">
        <f>L34+N34</f>
        <v>323684.21052631579</v>
      </c>
      <c r="M44" s="13">
        <f>IF(B44=1,1400,IF(B44=2,1400*2,IF(B44&gt;=3,1400*2+(B44-2)*3000)))</f>
        <v>2800</v>
      </c>
      <c r="N44" s="12">
        <f>IF((G44-H44)&gt;0,F44++I44*H44+I44*H44*J44,C44+C44*J44)</f>
        <v>90000</v>
      </c>
      <c r="O44" s="11">
        <f>IF((N44+L44)&gt;=$L$3,($O$3*N44),$O$3*(N44-M44))</f>
        <v>11700</v>
      </c>
      <c r="P44" s="10">
        <f>N44-O44</f>
        <v>78300</v>
      </c>
      <c r="AO44" s="152" t="s">
        <v>19</v>
      </c>
      <c r="AP44" s="152"/>
      <c r="AQ44" s="152"/>
      <c r="AR44" s="152"/>
      <c r="AS44" s="152"/>
      <c r="AT44" s="152"/>
    </row>
    <row r="45" spans="1:46" x14ac:dyDescent="0.2">
      <c r="A45" s="3" t="s">
        <v>25</v>
      </c>
      <c r="B45" s="2">
        <f>$B$5</f>
        <v>3</v>
      </c>
      <c r="C45" s="2">
        <f>$C$5</f>
        <v>65000</v>
      </c>
      <c r="D45" s="2"/>
      <c r="E45" s="8"/>
      <c r="F45" s="19"/>
      <c r="G45" s="49">
        <v>18</v>
      </c>
      <c r="H45" s="2">
        <f t="shared" ref="H45:H48" si="31">G45-E45</f>
        <v>18</v>
      </c>
      <c r="I45" s="12">
        <f t="shared" ref="I45:I48" si="32">C45/G45</f>
        <v>3611.1111111111113</v>
      </c>
      <c r="J45" s="14">
        <v>0.15</v>
      </c>
      <c r="K45" s="12">
        <f t="shared" ref="K45:K48" si="33">IF((G45-H45)&gt;0,I45*H45*J45,C45*J45)</f>
        <v>9750</v>
      </c>
      <c r="L45" s="12">
        <f t="shared" ref="L45:L48" si="34">L35+N35</f>
        <v>296431.81818181818</v>
      </c>
      <c r="M45" s="13">
        <f t="shared" ref="M45:M48" si="35">IF(B45=1,1400,IF(B45=2,1400*2,IF(B45&gt;=3,1400*2+(B45-2)*3000)))</f>
        <v>5800</v>
      </c>
      <c r="N45" s="12">
        <f t="shared" ref="N45:N48" si="36">IF((G45-H45)&gt;0,F45++I45*H45+I45*H45*J45,C45+C45*J45)</f>
        <v>74750</v>
      </c>
      <c r="O45" s="11">
        <f t="shared" ref="O45:O48" si="37">IF((N45+L45)&gt;=$L$3,($O$3*N45),$O$3*(N45-M45))</f>
        <v>9717.5</v>
      </c>
      <c r="P45" s="10">
        <f t="shared" ref="P45:P48" si="38">N45-O45</f>
        <v>65032.5</v>
      </c>
      <c r="AO45" s="96" t="s">
        <v>298</v>
      </c>
      <c r="AP45" s="98">
        <v>30</v>
      </c>
      <c r="AQ45" s="98">
        <v>31</v>
      </c>
      <c r="AR45" s="98">
        <v>30</v>
      </c>
      <c r="AS45" s="98">
        <v>91</v>
      </c>
      <c r="AT45" s="98">
        <v>181</v>
      </c>
    </row>
    <row r="46" spans="1:46" x14ac:dyDescent="0.2">
      <c r="A46" s="3" t="s">
        <v>26</v>
      </c>
      <c r="B46" s="2">
        <f>$B$6</f>
        <v>2</v>
      </c>
      <c r="C46" s="2">
        <f>$C$6</f>
        <v>40000</v>
      </c>
      <c r="D46" s="2"/>
      <c r="E46" s="2"/>
      <c r="F46" s="13"/>
      <c r="G46" s="49">
        <v>18</v>
      </c>
      <c r="H46" s="2">
        <f t="shared" si="31"/>
        <v>18</v>
      </c>
      <c r="I46" s="12">
        <f t="shared" si="32"/>
        <v>2222.2222222222222</v>
      </c>
      <c r="J46" s="12">
        <v>0.1</v>
      </c>
      <c r="K46" s="12">
        <f t="shared" si="33"/>
        <v>4000</v>
      </c>
      <c r="L46" s="12">
        <f t="shared" si="34"/>
        <v>176000</v>
      </c>
      <c r="M46" s="13">
        <f t="shared" si="35"/>
        <v>2800</v>
      </c>
      <c r="N46" s="12">
        <f t="shared" si="36"/>
        <v>44000</v>
      </c>
      <c r="O46" s="11">
        <f t="shared" si="37"/>
        <v>5356</v>
      </c>
      <c r="P46" s="10">
        <f t="shared" si="38"/>
        <v>38644</v>
      </c>
      <c r="AO46" s="96" t="s">
        <v>300</v>
      </c>
      <c r="AP46" s="98" t="s">
        <v>320</v>
      </c>
      <c r="AQ46" s="98">
        <v>18</v>
      </c>
      <c r="AR46" s="98">
        <v>21</v>
      </c>
      <c r="AS46" s="98">
        <v>60</v>
      </c>
      <c r="AT46" s="98">
        <v>117</v>
      </c>
    </row>
    <row r="47" spans="1:46" x14ac:dyDescent="0.2">
      <c r="A47" s="3" t="s">
        <v>27</v>
      </c>
      <c r="B47" s="2">
        <f>$B$7</f>
        <v>3</v>
      </c>
      <c r="C47" s="2">
        <f>$C$7</f>
        <v>70000</v>
      </c>
      <c r="D47" s="20" t="s">
        <v>440</v>
      </c>
      <c r="E47" s="8">
        <v>14</v>
      </c>
      <c r="F47" s="19">
        <v>40000</v>
      </c>
      <c r="G47" s="49">
        <v>18</v>
      </c>
      <c r="H47" s="2">
        <f t="shared" si="31"/>
        <v>4</v>
      </c>
      <c r="I47" s="12">
        <f t="shared" si="32"/>
        <v>3888.8888888888887</v>
      </c>
      <c r="J47" s="14">
        <v>0.2</v>
      </c>
      <c r="K47" s="12">
        <f t="shared" si="33"/>
        <v>3111.1111111111113</v>
      </c>
      <c r="L47" s="12">
        <f t="shared" si="34"/>
        <v>336000</v>
      </c>
      <c r="M47" s="13">
        <f t="shared" si="35"/>
        <v>5800</v>
      </c>
      <c r="N47" s="12">
        <f t="shared" si="36"/>
        <v>58666.666666666664</v>
      </c>
      <c r="O47" s="11">
        <f t="shared" si="37"/>
        <v>7626.666666666667</v>
      </c>
      <c r="P47" s="10">
        <f t="shared" si="38"/>
        <v>51040</v>
      </c>
      <c r="AO47" s="96" t="s">
        <v>303</v>
      </c>
      <c r="AP47" s="98">
        <v>9</v>
      </c>
      <c r="AQ47" s="98">
        <v>13</v>
      </c>
      <c r="AR47" s="98">
        <v>9</v>
      </c>
      <c r="AS47" s="98">
        <v>31</v>
      </c>
      <c r="AT47" s="98">
        <v>64</v>
      </c>
    </row>
    <row r="48" spans="1:46" x14ac:dyDescent="0.2">
      <c r="A48" s="3" t="s">
        <v>28</v>
      </c>
      <c r="B48" s="2">
        <f>$B$8</f>
        <v>1</v>
      </c>
      <c r="C48" s="2">
        <f>$C$8</f>
        <v>50000</v>
      </c>
      <c r="D48" s="2"/>
      <c r="E48" s="2"/>
      <c r="F48" s="13"/>
      <c r="G48" s="49">
        <v>18</v>
      </c>
      <c r="H48" s="2">
        <f t="shared" si="31"/>
        <v>18</v>
      </c>
      <c r="I48" s="12">
        <f t="shared" si="32"/>
        <v>2777.7777777777778</v>
      </c>
      <c r="J48" s="14">
        <v>0.15</v>
      </c>
      <c r="K48" s="12">
        <f t="shared" si="33"/>
        <v>7500</v>
      </c>
      <c r="L48" s="12">
        <f t="shared" si="34"/>
        <v>230000</v>
      </c>
      <c r="M48" s="13">
        <f t="shared" si="35"/>
        <v>1400</v>
      </c>
      <c r="N48" s="12">
        <f t="shared" si="36"/>
        <v>57500</v>
      </c>
      <c r="O48" s="11">
        <f t="shared" si="37"/>
        <v>7293</v>
      </c>
      <c r="P48" s="10">
        <f t="shared" si="38"/>
        <v>50207</v>
      </c>
      <c r="AO48" s="152" t="s">
        <v>306</v>
      </c>
      <c r="AP48" s="152"/>
      <c r="AQ48" s="152"/>
      <c r="AR48" s="152"/>
      <c r="AS48" s="152"/>
      <c r="AT48" s="152"/>
    </row>
    <row r="49" spans="1:46" x14ac:dyDescent="0.2">
      <c r="A49" s="2"/>
      <c r="B49" s="2"/>
      <c r="C49" s="4"/>
      <c r="D49" s="4"/>
      <c r="E49" s="4"/>
      <c r="F49" s="7"/>
      <c r="G49" s="4"/>
      <c r="H49" s="4"/>
      <c r="I49" s="4"/>
      <c r="J49" s="4"/>
      <c r="K49" s="15">
        <f>SUM(K44:K48)</f>
        <v>39361.111111111109</v>
      </c>
      <c r="L49" s="15">
        <f>SUM(L44:L48)</f>
        <v>1362116.0287081338</v>
      </c>
      <c r="M49" s="4"/>
      <c r="N49" s="15">
        <f>SUM(N44:N48)</f>
        <v>324916.66666666669</v>
      </c>
      <c r="O49" s="15">
        <f>SUM(O44:O48)</f>
        <v>41693.166666666664</v>
      </c>
      <c r="P49" s="15">
        <f>SUM(P44:P48)</f>
        <v>283223.5</v>
      </c>
      <c r="AO49" s="96" t="s">
        <v>307</v>
      </c>
      <c r="AP49" s="98">
        <v>168</v>
      </c>
      <c r="AQ49" s="98">
        <v>144</v>
      </c>
      <c r="AR49" s="98">
        <v>168</v>
      </c>
      <c r="AS49" s="98">
        <v>480</v>
      </c>
      <c r="AT49" s="98">
        <v>934</v>
      </c>
    </row>
    <row r="50" spans="1:46" x14ac:dyDescent="0.2">
      <c r="AO50" s="96" t="s">
        <v>308</v>
      </c>
      <c r="AP50" s="98">
        <v>163.80000000000001</v>
      </c>
      <c r="AQ50" s="98">
        <v>140.4</v>
      </c>
      <c r="AR50" s="98">
        <v>163.80000000000001</v>
      </c>
      <c r="AS50" s="98">
        <v>468</v>
      </c>
      <c r="AT50" s="98">
        <v>910.6</v>
      </c>
    </row>
    <row r="51" spans="1:46" x14ac:dyDescent="0.2">
      <c r="A51" s="4" t="s">
        <v>12</v>
      </c>
      <c r="B51" s="7"/>
      <c r="C51" s="7"/>
      <c r="D51" s="132" t="s">
        <v>6</v>
      </c>
      <c r="E51" s="132"/>
      <c r="F51" s="132"/>
      <c r="G51" s="132"/>
      <c r="H51" s="133" t="s">
        <v>31</v>
      </c>
      <c r="I51" s="134"/>
      <c r="J51" s="134"/>
      <c r="K51" s="134"/>
      <c r="L51" s="134"/>
      <c r="M51" s="134"/>
      <c r="N51" s="134"/>
      <c r="O51" s="134"/>
      <c r="P51" s="135"/>
      <c r="AO51" s="96" t="s">
        <v>309</v>
      </c>
      <c r="AP51" s="98">
        <v>151.19999999999999</v>
      </c>
      <c r="AQ51" s="98">
        <v>129.6</v>
      </c>
      <c r="AR51" s="98">
        <v>151.19999999999999</v>
      </c>
      <c r="AS51" s="98">
        <v>432</v>
      </c>
      <c r="AT51" s="98">
        <v>840.4</v>
      </c>
    </row>
    <row r="52" spans="1:46" ht="56" x14ac:dyDescent="0.2">
      <c r="A52" s="136" t="s">
        <v>34</v>
      </c>
      <c r="B52" s="138" t="s">
        <v>2</v>
      </c>
      <c r="C52" s="136" t="s">
        <v>0</v>
      </c>
      <c r="D52" s="136" t="s">
        <v>37</v>
      </c>
      <c r="E52" s="137"/>
      <c r="F52" s="137"/>
      <c r="G52" s="136" t="s">
        <v>15</v>
      </c>
      <c r="H52" s="136" t="s">
        <v>16</v>
      </c>
      <c r="I52" s="2" t="s">
        <v>13</v>
      </c>
      <c r="J52" s="136" t="s">
        <v>33</v>
      </c>
      <c r="K52" s="137"/>
      <c r="L52" s="2" t="s">
        <v>30</v>
      </c>
      <c r="M52" s="136" t="s">
        <v>17</v>
      </c>
      <c r="N52" s="136" t="s">
        <v>35</v>
      </c>
      <c r="O52" s="2" t="s">
        <v>22</v>
      </c>
      <c r="P52" s="136" t="s">
        <v>23</v>
      </c>
      <c r="AO52" s="96" t="s">
        <v>311</v>
      </c>
      <c r="AP52" s="98">
        <v>100.8</v>
      </c>
      <c r="AQ52" s="98">
        <v>86.4</v>
      </c>
      <c r="AR52" s="98">
        <v>100.8</v>
      </c>
      <c r="AS52" s="98">
        <v>288</v>
      </c>
      <c r="AT52" s="98">
        <v>559.6</v>
      </c>
    </row>
    <row r="53" spans="1:46" ht="42" x14ac:dyDescent="0.2">
      <c r="A53" s="137"/>
      <c r="B53" s="139"/>
      <c r="C53" s="137"/>
      <c r="D53" s="2" t="s">
        <v>18</v>
      </c>
      <c r="E53" s="2" t="s">
        <v>19</v>
      </c>
      <c r="F53" s="2" t="s">
        <v>21</v>
      </c>
      <c r="G53" s="137"/>
      <c r="H53" s="137"/>
      <c r="I53" s="2" t="s">
        <v>14</v>
      </c>
      <c r="J53" s="2" t="s">
        <v>32</v>
      </c>
      <c r="K53" s="2" t="s">
        <v>1</v>
      </c>
      <c r="L53" s="8">
        <f>350000</f>
        <v>350000</v>
      </c>
      <c r="M53" s="137"/>
      <c r="N53" s="137"/>
      <c r="O53" s="8">
        <f>0.13</f>
        <v>0.13</v>
      </c>
      <c r="P53" s="137"/>
    </row>
    <row r="54" spans="1:46" x14ac:dyDescent="0.2">
      <c r="A54" s="3" t="s">
        <v>24</v>
      </c>
      <c r="B54" s="2">
        <f>$B$4</f>
        <v>2</v>
      </c>
      <c r="C54" s="2">
        <f>$C$4</f>
        <v>75000</v>
      </c>
      <c r="D54" s="2"/>
      <c r="E54" s="2"/>
      <c r="F54" s="2"/>
      <c r="G54" s="2">
        <v>21</v>
      </c>
      <c r="H54" s="2">
        <f>G54-E54</f>
        <v>21</v>
      </c>
      <c r="I54" s="12">
        <f>C54/G54</f>
        <v>3571.4285714285716</v>
      </c>
      <c r="J54" s="12">
        <v>0.2</v>
      </c>
      <c r="K54" s="12">
        <f>IF((G54-H54)&gt;0,I54*H54*J54,C54*J54)</f>
        <v>15000</v>
      </c>
      <c r="L54" s="12">
        <f>L44+N44</f>
        <v>413684.21052631579</v>
      </c>
      <c r="M54" s="13">
        <f>IF(B54=1,1400,IF(B54=2,1400*2,IF(B54&gt;=3,1400*2+(B54-2)*3000)))</f>
        <v>2800</v>
      </c>
      <c r="N54" s="12">
        <f>IF((G54-H54)&gt;0,F54++I54*H54+I54*H54*J54,C54+C54*J54)</f>
        <v>90000</v>
      </c>
      <c r="O54" s="11">
        <f>IF((N54+L54)&gt;=$L$3,($O$3*N54),$O$3*(N54-M54))</f>
        <v>11700</v>
      </c>
      <c r="P54" s="10">
        <f>N54-O54</f>
        <v>78300</v>
      </c>
    </row>
    <row r="55" spans="1:46" x14ac:dyDescent="0.2">
      <c r="A55" s="3" t="s">
        <v>25</v>
      </c>
      <c r="B55" s="2">
        <f>$B$5</f>
        <v>3</v>
      </c>
      <c r="C55" s="2">
        <f>$C$5</f>
        <v>65000</v>
      </c>
      <c r="D55" s="2"/>
      <c r="E55" s="8"/>
      <c r="F55" s="8"/>
      <c r="G55" s="49">
        <v>21</v>
      </c>
      <c r="H55" s="2">
        <f t="shared" ref="H55:H58" si="39">G55-E55</f>
        <v>21</v>
      </c>
      <c r="I55" s="12">
        <f t="shared" ref="I55:I58" si="40">C55/G55</f>
        <v>3095.2380952380954</v>
      </c>
      <c r="J55" s="14">
        <v>0.15</v>
      </c>
      <c r="K55" s="12">
        <f t="shared" ref="K55:K58" si="41">IF((G55-H55)&gt;0,I55*H55*J55,C55*J55)</f>
        <v>9750</v>
      </c>
      <c r="L55" s="12">
        <f t="shared" ref="L55:L58" si="42">L45+N45</f>
        <v>371181.81818181818</v>
      </c>
      <c r="M55" s="13">
        <f t="shared" ref="M55:M58" si="43">IF(B55=1,1400,IF(B55=2,1400*2,IF(B55&gt;=3,1400*2+(B55-2)*3000)))</f>
        <v>5800</v>
      </c>
      <c r="N55" s="12">
        <f t="shared" ref="N55:N58" si="44">IF((G55-H55)&gt;0,F55++I55*H55+I55*H55*J55,C55+C55*J55)</f>
        <v>74750</v>
      </c>
      <c r="O55" s="11">
        <f t="shared" ref="O55:O58" si="45">IF((N55+L55)&gt;=$L$3,($O$3*N55),$O$3*(N55-M55))</f>
        <v>9717.5</v>
      </c>
      <c r="P55" s="10">
        <f t="shared" ref="P55:P58" si="46">N55-O55</f>
        <v>65032.5</v>
      </c>
    </row>
    <row r="56" spans="1:46" x14ac:dyDescent="0.2">
      <c r="A56" s="3" t="s">
        <v>26</v>
      </c>
      <c r="B56" s="2">
        <f>$B$6</f>
        <v>2</v>
      </c>
      <c r="C56" s="2">
        <f>$C$6</f>
        <v>40000</v>
      </c>
      <c r="D56" s="2"/>
      <c r="E56" s="2"/>
      <c r="F56" s="2"/>
      <c r="G56" s="49">
        <v>21</v>
      </c>
      <c r="H56" s="2">
        <f t="shared" si="39"/>
        <v>21</v>
      </c>
      <c r="I56" s="12">
        <f t="shared" si="40"/>
        <v>1904.7619047619048</v>
      </c>
      <c r="J56" s="12">
        <v>0.1</v>
      </c>
      <c r="K56" s="12">
        <f t="shared" si="41"/>
        <v>4000</v>
      </c>
      <c r="L56" s="12">
        <f t="shared" si="42"/>
        <v>220000</v>
      </c>
      <c r="M56" s="13">
        <f t="shared" si="43"/>
        <v>2800</v>
      </c>
      <c r="N56" s="12">
        <f t="shared" si="44"/>
        <v>44000</v>
      </c>
      <c r="O56" s="11">
        <f t="shared" si="45"/>
        <v>5356</v>
      </c>
      <c r="P56" s="10">
        <f t="shared" si="46"/>
        <v>38644</v>
      </c>
    </row>
    <row r="57" spans="1:46" x14ac:dyDescent="0.2">
      <c r="A57" s="3" t="s">
        <v>27</v>
      </c>
      <c r="B57" s="2">
        <f>$B$7</f>
        <v>3</v>
      </c>
      <c r="C57" s="2">
        <f>$C$7</f>
        <v>70000</v>
      </c>
      <c r="D57" s="8"/>
      <c r="E57" s="8"/>
      <c r="F57" s="8"/>
      <c r="G57" s="49">
        <v>21</v>
      </c>
      <c r="H57" s="2">
        <f t="shared" si="39"/>
        <v>21</v>
      </c>
      <c r="I57" s="12">
        <f t="shared" si="40"/>
        <v>3333.3333333333335</v>
      </c>
      <c r="J57" s="14">
        <v>0.2</v>
      </c>
      <c r="K57" s="12">
        <f t="shared" si="41"/>
        <v>14000</v>
      </c>
      <c r="L57" s="12">
        <f t="shared" si="42"/>
        <v>394666.66666666669</v>
      </c>
      <c r="M57" s="13">
        <f t="shared" si="43"/>
        <v>5800</v>
      </c>
      <c r="N57" s="12">
        <f t="shared" si="44"/>
        <v>84000</v>
      </c>
      <c r="O57" s="11">
        <f t="shared" si="45"/>
        <v>10920</v>
      </c>
      <c r="P57" s="10">
        <f t="shared" si="46"/>
        <v>73080</v>
      </c>
    </row>
    <row r="58" spans="1:46" x14ac:dyDescent="0.2">
      <c r="A58" s="3" t="s">
        <v>28</v>
      </c>
      <c r="B58" s="2">
        <f>$B$8</f>
        <v>1</v>
      </c>
      <c r="C58" s="2">
        <f>$C$8</f>
        <v>50000</v>
      </c>
      <c r="D58" s="2"/>
      <c r="E58" s="2"/>
      <c r="F58" s="2"/>
      <c r="G58" s="49">
        <v>21</v>
      </c>
      <c r="H58" s="2">
        <f t="shared" si="39"/>
        <v>21</v>
      </c>
      <c r="I58" s="12">
        <f t="shared" si="40"/>
        <v>2380.9523809523807</v>
      </c>
      <c r="J58" s="14">
        <v>0.15</v>
      </c>
      <c r="K58" s="12">
        <f t="shared" si="41"/>
        <v>7500</v>
      </c>
      <c r="L58" s="12">
        <f t="shared" si="42"/>
        <v>287500</v>
      </c>
      <c r="M58" s="13">
        <f t="shared" si="43"/>
        <v>1400</v>
      </c>
      <c r="N58" s="12">
        <f t="shared" si="44"/>
        <v>57500</v>
      </c>
      <c r="O58" s="11">
        <f t="shared" si="45"/>
        <v>7293</v>
      </c>
      <c r="P58" s="10">
        <f t="shared" si="46"/>
        <v>50207</v>
      </c>
    </row>
    <row r="59" spans="1:46" x14ac:dyDescent="0.2">
      <c r="A59" s="2"/>
      <c r="B59" s="2"/>
      <c r="C59" s="4"/>
      <c r="D59" s="4"/>
      <c r="E59" s="4"/>
      <c r="F59" s="4"/>
      <c r="G59" s="4"/>
      <c r="H59" s="4"/>
      <c r="I59" s="4"/>
      <c r="J59" s="4"/>
      <c r="K59" s="15">
        <f>SUM(K54:K58)</f>
        <v>50250</v>
      </c>
      <c r="L59" s="15">
        <f>SUM(L54:L58)</f>
        <v>1687032.6953748006</v>
      </c>
      <c r="M59" s="4"/>
      <c r="N59" s="15">
        <f>SUM(N54:N58)</f>
        <v>350250</v>
      </c>
      <c r="O59" s="15">
        <f>SUM(O54:O58)</f>
        <v>44986.5</v>
      </c>
      <c r="P59" s="15">
        <f>SUM(P54:P58)</f>
        <v>305263.5</v>
      </c>
    </row>
    <row r="61" spans="1:46" ht="14.5" customHeight="1" x14ac:dyDescent="0.2">
      <c r="A61" s="4" t="s">
        <v>12</v>
      </c>
      <c r="B61" s="7"/>
      <c r="C61" s="7"/>
      <c r="D61" s="132" t="s">
        <v>7</v>
      </c>
      <c r="E61" s="132"/>
      <c r="F61" s="132"/>
      <c r="G61" s="132"/>
      <c r="H61" s="133" t="s">
        <v>31</v>
      </c>
      <c r="I61" s="134"/>
      <c r="J61" s="134"/>
      <c r="K61" s="134"/>
      <c r="L61" s="134"/>
      <c r="M61" s="134"/>
      <c r="N61" s="134"/>
      <c r="O61" s="134"/>
      <c r="P61" s="135"/>
      <c r="AO61" s="96"/>
      <c r="AP61" s="97" t="s">
        <v>7</v>
      </c>
      <c r="AQ61" s="97" t="s">
        <v>8</v>
      </c>
      <c r="AR61" s="97" t="s">
        <v>9</v>
      </c>
      <c r="AS61" s="97" t="s">
        <v>328</v>
      </c>
    </row>
    <row r="62" spans="1:46" ht="52" customHeight="1" x14ac:dyDescent="0.2">
      <c r="A62" s="136" t="s">
        <v>34</v>
      </c>
      <c r="B62" s="138" t="s">
        <v>2</v>
      </c>
      <c r="C62" s="136" t="s">
        <v>0</v>
      </c>
      <c r="D62" s="136" t="s">
        <v>37</v>
      </c>
      <c r="E62" s="137"/>
      <c r="F62" s="137"/>
      <c r="G62" s="136" t="s">
        <v>15</v>
      </c>
      <c r="H62" s="136" t="s">
        <v>16</v>
      </c>
      <c r="I62" s="2" t="s">
        <v>13</v>
      </c>
      <c r="J62" s="136" t="s">
        <v>33</v>
      </c>
      <c r="K62" s="137"/>
      <c r="L62" s="2" t="s">
        <v>30</v>
      </c>
      <c r="M62" s="136" t="s">
        <v>17</v>
      </c>
      <c r="N62" s="136" t="s">
        <v>35</v>
      </c>
      <c r="O62" s="2" t="s">
        <v>22</v>
      </c>
      <c r="P62" s="136" t="s">
        <v>23</v>
      </c>
      <c r="AO62" s="152" t="s">
        <v>19</v>
      </c>
      <c r="AP62" s="152"/>
      <c r="AQ62" s="152"/>
      <c r="AR62" s="152"/>
      <c r="AS62" s="152"/>
    </row>
    <row r="63" spans="1:46" ht="42" x14ac:dyDescent="0.2">
      <c r="A63" s="137"/>
      <c r="B63" s="139"/>
      <c r="C63" s="137"/>
      <c r="D63" s="2" t="s">
        <v>18</v>
      </c>
      <c r="E63" s="2" t="s">
        <v>19</v>
      </c>
      <c r="F63" s="2" t="s">
        <v>21</v>
      </c>
      <c r="G63" s="137"/>
      <c r="H63" s="137"/>
      <c r="I63" s="2" t="s">
        <v>14</v>
      </c>
      <c r="J63" s="2" t="s">
        <v>32</v>
      </c>
      <c r="K63" s="2" t="s">
        <v>1</v>
      </c>
      <c r="L63" s="8">
        <f>350000</f>
        <v>350000</v>
      </c>
      <c r="M63" s="137"/>
      <c r="N63" s="137"/>
      <c r="O63" s="8">
        <f>0.13</f>
        <v>0.13</v>
      </c>
      <c r="P63" s="137"/>
      <c r="AO63" s="96" t="s">
        <v>298</v>
      </c>
      <c r="AP63" s="98">
        <v>31</v>
      </c>
      <c r="AQ63" s="98">
        <v>31</v>
      </c>
      <c r="AR63" s="98">
        <v>30</v>
      </c>
      <c r="AS63" s="98">
        <v>92</v>
      </c>
    </row>
    <row r="64" spans="1:46" x14ac:dyDescent="0.2">
      <c r="A64" s="3" t="s">
        <v>24</v>
      </c>
      <c r="B64" s="2">
        <f>$B$4</f>
        <v>2</v>
      </c>
      <c r="C64" s="2">
        <f>$C$4</f>
        <v>75000</v>
      </c>
      <c r="D64" s="2"/>
      <c r="E64" s="2"/>
      <c r="F64" s="2"/>
      <c r="G64" s="2">
        <v>21</v>
      </c>
      <c r="H64" s="2">
        <f>G64-E64</f>
        <v>21</v>
      </c>
      <c r="I64" s="12">
        <f>C64/G64</f>
        <v>3571.4285714285716</v>
      </c>
      <c r="J64" s="12">
        <v>0.2</v>
      </c>
      <c r="K64" s="12">
        <f>IF((G64-H64)&gt;0,I64*H64*J64,C64*J64)</f>
        <v>15000</v>
      </c>
      <c r="L64" s="12">
        <f>L54+N54</f>
        <v>503684.21052631579</v>
      </c>
      <c r="M64" s="13">
        <f>IF(B64=1,1400,IF(B64=2,1400*2,IF(B64&gt;=3,1400*2+(B64-2)*3000)))</f>
        <v>2800</v>
      </c>
      <c r="N64" s="12">
        <f>IF((G64-H64)&gt;0,F64++I64*H64+I64*H64*J64,C64+C64*J64)</f>
        <v>90000</v>
      </c>
      <c r="O64" s="11">
        <f t="shared" ref="O64:O68" si="47">IF((N64+L64)&gt;=$L$3,($O$3*N64),$O$3*(N64-M64))</f>
        <v>11700</v>
      </c>
      <c r="P64" s="10">
        <f>N64-O64</f>
        <v>78300</v>
      </c>
      <c r="AO64" s="96" t="s">
        <v>300</v>
      </c>
      <c r="AP64" s="98">
        <v>21</v>
      </c>
      <c r="AQ64" s="98">
        <v>23</v>
      </c>
      <c r="AR64" s="98">
        <v>22</v>
      </c>
      <c r="AS64" s="98">
        <v>66</v>
      </c>
    </row>
    <row r="65" spans="1:45" x14ac:dyDescent="0.2">
      <c r="A65" s="3" t="s">
        <v>25</v>
      </c>
      <c r="B65" s="2">
        <f>$B$5</f>
        <v>3</v>
      </c>
      <c r="C65" s="2">
        <f>$C$5</f>
        <v>65000</v>
      </c>
      <c r="D65" s="2"/>
      <c r="E65" s="8"/>
      <c r="F65" s="8"/>
      <c r="G65" s="49">
        <v>21</v>
      </c>
      <c r="H65" s="2">
        <f t="shared" ref="H65:H68" si="48">G65-E65</f>
        <v>21</v>
      </c>
      <c r="I65" s="12">
        <f t="shared" ref="I65:I68" si="49">C65/G65</f>
        <v>3095.2380952380954</v>
      </c>
      <c r="J65" s="14">
        <v>0.15</v>
      </c>
      <c r="K65" s="12">
        <f t="shared" ref="K65:K68" si="50">IF((G65-H65)&gt;0,I65*H65*J65,C65*J65)</f>
        <v>9750</v>
      </c>
      <c r="L65" s="12">
        <f t="shared" ref="L65:L68" si="51">L55+N55</f>
        <v>445931.81818181818</v>
      </c>
      <c r="M65" s="13">
        <f t="shared" ref="M65:M68" si="52">IF(B65=1,1400,IF(B65=2,1400*2,IF(B65&gt;=3,1400*2+(B65-2)*3000)))</f>
        <v>5800</v>
      </c>
      <c r="N65" s="12">
        <f t="shared" ref="N65:N68" si="53">IF((G65-H65)&gt;0,F65++I65*H65+I65*H65*J65,C65+C65*J65)</f>
        <v>74750</v>
      </c>
      <c r="O65" s="11">
        <f t="shared" si="47"/>
        <v>9717.5</v>
      </c>
      <c r="P65" s="10">
        <f t="shared" ref="P65:P68" si="54">N65-O65</f>
        <v>65032.5</v>
      </c>
      <c r="AO65" s="96" t="s">
        <v>303</v>
      </c>
      <c r="AP65" s="98">
        <v>10</v>
      </c>
      <c r="AQ65" s="98">
        <v>8</v>
      </c>
      <c r="AR65" s="98">
        <v>8</v>
      </c>
      <c r="AS65" s="98">
        <v>26</v>
      </c>
    </row>
    <row r="66" spans="1:45" x14ac:dyDescent="0.2">
      <c r="A66" s="3" t="s">
        <v>26</v>
      </c>
      <c r="B66" s="2">
        <f>$B$6</f>
        <v>2</v>
      </c>
      <c r="C66" s="2">
        <f>$C$6</f>
        <v>40000</v>
      </c>
      <c r="D66" s="20" t="s">
        <v>438</v>
      </c>
      <c r="E66" s="2">
        <v>14</v>
      </c>
      <c r="F66" s="2">
        <v>25000</v>
      </c>
      <c r="G66" s="49">
        <v>21</v>
      </c>
      <c r="H66" s="2">
        <f t="shared" si="48"/>
        <v>7</v>
      </c>
      <c r="I66" s="12">
        <f t="shared" si="49"/>
        <v>1904.7619047619048</v>
      </c>
      <c r="J66" s="12">
        <v>0.1</v>
      </c>
      <c r="K66" s="12">
        <f t="shared" si="50"/>
        <v>1333.3333333333335</v>
      </c>
      <c r="L66" s="12">
        <f t="shared" si="51"/>
        <v>264000</v>
      </c>
      <c r="M66" s="13">
        <f t="shared" si="52"/>
        <v>2800</v>
      </c>
      <c r="N66" s="12">
        <f t="shared" si="53"/>
        <v>39666.666666666672</v>
      </c>
      <c r="O66" s="11">
        <f t="shared" si="47"/>
        <v>4792.6666666666679</v>
      </c>
      <c r="P66" s="10">
        <f t="shared" si="54"/>
        <v>34874</v>
      </c>
      <c r="AO66" s="152" t="s">
        <v>306</v>
      </c>
      <c r="AP66" s="152"/>
      <c r="AQ66" s="152"/>
      <c r="AR66" s="152"/>
      <c r="AS66" s="152"/>
    </row>
    <row r="67" spans="1:45" x14ac:dyDescent="0.2">
      <c r="A67" s="3" t="s">
        <v>27</v>
      </c>
      <c r="B67" s="2">
        <f>$B$7</f>
        <v>3</v>
      </c>
      <c r="C67" s="2">
        <f>$C$7</f>
        <v>70000</v>
      </c>
      <c r="D67" s="8"/>
      <c r="E67" s="8"/>
      <c r="F67" s="8"/>
      <c r="G67" s="49">
        <v>21</v>
      </c>
      <c r="H67" s="2">
        <f t="shared" si="48"/>
        <v>21</v>
      </c>
      <c r="I67" s="12">
        <f t="shared" si="49"/>
        <v>3333.3333333333335</v>
      </c>
      <c r="J67" s="14">
        <v>0.2</v>
      </c>
      <c r="K67" s="12">
        <f t="shared" si="50"/>
        <v>14000</v>
      </c>
      <c r="L67" s="12">
        <f t="shared" si="51"/>
        <v>478666.66666666669</v>
      </c>
      <c r="M67" s="13">
        <f t="shared" si="52"/>
        <v>5800</v>
      </c>
      <c r="N67" s="12">
        <f t="shared" si="53"/>
        <v>84000</v>
      </c>
      <c r="O67" s="11">
        <f t="shared" si="47"/>
        <v>10920</v>
      </c>
      <c r="P67" s="10">
        <f t="shared" si="54"/>
        <v>73080</v>
      </c>
      <c r="AO67" s="96" t="s">
        <v>307</v>
      </c>
      <c r="AP67" s="98">
        <v>168</v>
      </c>
      <c r="AQ67" s="98">
        <v>184</v>
      </c>
      <c r="AR67" s="98">
        <v>176</v>
      </c>
      <c r="AS67" s="98">
        <v>528</v>
      </c>
    </row>
    <row r="68" spans="1:45" x14ac:dyDescent="0.2">
      <c r="A68" s="3" t="s">
        <v>28</v>
      </c>
      <c r="B68" s="2">
        <f>$B$8</f>
        <v>1</v>
      </c>
      <c r="C68" s="2">
        <f>$C$8</f>
        <v>50000</v>
      </c>
      <c r="D68" s="20" t="s">
        <v>442</v>
      </c>
      <c r="E68" s="2">
        <v>14</v>
      </c>
      <c r="F68" s="20">
        <v>32000</v>
      </c>
      <c r="G68" s="49">
        <v>21</v>
      </c>
      <c r="H68" s="2">
        <f t="shared" si="48"/>
        <v>7</v>
      </c>
      <c r="I68" s="12">
        <f t="shared" si="49"/>
        <v>2380.9523809523807</v>
      </c>
      <c r="J68" s="14">
        <v>0.15</v>
      </c>
      <c r="K68" s="12">
        <f t="shared" si="50"/>
        <v>2499.9999999999995</v>
      </c>
      <c r="L68" s="12">
        <f t="shared" si="51"/>
        <v>345000</v>
      </c>
      <c r="M68" s="13">
        <f t="shared" si="52"/>
        <v>1400</v>
      </c>
      <c r="N68" s="12">
        <f t="shared" si="53"/>
        <v>51166.666666666664</v>
      </c>
      <c r="O68" s="11">
        <f t="shared" si="47"/>
        <v>6651.666666666667</v>
      </c>
      <c r="P68" s="10">
        <f t="shared" si="54"/>
        <v>44515</v>
      </c>
      <c r="AO68" s="96" t="s">
        <v>308</v>
      </c>
      <c r="AP68" s="98">
        <v>163.80000000000001</v>
      </c>
      <c r="AQ68" s="98">
        <v>179.4</v>
      </c>
      <c r="AR68" s="98">
        <v>171.6</v>
      </c>
      <c r="AS68" s="98">
        <v>514.79999999999995</v>
      </c>
    </row>
    <row r="69" spans="1:45" x14ac:dyDescent="0.2">
      <c r="A69" s="2"/>
      <c r="B69" s="2"/>
      <c r="C69" s="4"/>
      <c r="D69" s="4"/>
      <c r="E69" s="4"/>
      <c r="F69" s="4"/>
      <c r="G69" s="4"/>
      <c r="H69" s="4"/>
      <c r="I69" s="4"/>
      <c r="J69" s="4"/>
      <c r="K69" s="15">
        <f>SUM(K64:K68)</f>
        <v>42583.333333333328</v>
      </c>
      <c r="L69" s="15">
        <f>SUM(L64:L68)</f>
        <v>2037282.6953748006</v>
      </c>
      <c r="M69" s="4"/>
      <c r="N69" s="15">
        <f>SUM(N64:N68)</f>
        <v>339583.33333333337</v>
      </c>
      <c r="O69" s="15">
        <f>SUM(O64:O68)</f>
        <v>43781.833333333336</v>
      </c>
      <c r="P69" s="15">
        <f>SUM(P64:P68)</f>
        <v>295801.5</v>
      </c>
      <c r="AO69" s="96" t="s">
        <v>309</v>
      </c>
      <c r="AP69" s="98">
        <v>151.19999999999999</v>
      </c>
      <c r="AQ69" s="98">
        <v>165.6</v>
      </c>
      <c r="AR69" s="98">
        <v>158.4</v>
      </c>
      <c r="AS69" s="98">
        <v>475.2</v>
      </c>
    </row>
    <row r="70" spans="1:45" x14ac:dyDescent="0.2">
      <c r="AO70" s="96" t="s">
        <v>311</v>
      </c>
      <c r="AP70" s="98">
        <v>100.8</v>
      </c>
      <c r="AQ70" s="98">
        <v>110.4</v>
      </c>
      <c r="AR70" s="98">
        <v>105.6</v>
      </c>
      <c r="AS70" s="98">
        <v>316.8</v>
      </c>
    </row>
    <row r="71" spans="1:45" x14ac:dyDescent="0.2">
      <c r="A71" s="4" t="s">
        <v>12</v>
      </c>
      <c r="B71" s="7"/>
      <c r="C71" s="7"/>
      <c r="D71" s="132" t="s">
        <v>8</v>
      </c>
      <c r="E71" s="132"/>
      <c r="F71" s="132"/>
      <c r="G71" s="132"/>
      <c r="H71" s="133" t="s">
        <v>31</v>
      </c>
      <c r="I71" s="134"/>
      <c r="J71" s="134"/>
      <c r="K71" s="134"/>
      <c r="L71" s="134"/>
      <c r="M71" s="134"/>
      <c r="N71" s="134"/>
      <c r="O71" s="134"/>
      <c r="P71" s="135"/>
    </row>
    <row r="72" spans="1:45" ht="56" x14ac:dyDescent="0.2">
      <c r="A72" s="136" t="s">
        <v>34</v>
      </c>
      <c r="B72" s="138" t="s">
        <v>2</v>
      </c>
      <c r="C72" s="136" t="s">
        <v>0</v>
      </c>
      <c r="D72" s="136" t="s">
        <v>37</v>
      </c>
      <c r="E72" s="137"/>
      <c r="F72" s="137"/>
      <c r="G72" s="136" t="s">
        <v>15</v>
      </c>
      <c r="H72" s="136" t="s">
        <v>16</v>
      </c>
      <c r="I72" s="2" t="s">
        <v>13</v>
      </c>
      <c r="J72" s="136" t="s">
        <v>33</v>
      </c>
      <c r="K72" s="137"/>
      <c r="L72" s="2" t="s">
        <v>30</v>
      </c>
      <c r="M72" s="136" t="s">
        <v>17</v>
      </c>
      <c r="N72" s="136" t="s">
        <v>35</v>
      </c>
      <c r="O72" s="2" t="s">
        <v>22</v>
      </c>
      <c r="P72" s="136" t="s">
        <v>23</v>
      </c>
    </row>
    <row r="73" spans="1:45" ht="42" x14ac:dyDescent="0.2">
      <c r="A73" s="137"/>
      <c r="B73" s="139"/>
      <c r="C73" s="137"/>
      <c r="D73" s="2" t="s">
        <v>18</v>
      </c>
      <c r="E73" s="2" t="s">
        <v>19</v>
      </c>
      <c r="F73" s="2" t="s">
        <v>21</v>
      </c>
      <c r="G73" s="137"/>
      <c r="H73" s="137"/>
      <c r="I73" s="2" t="s">
        <v>14</v>
      </c>
      <c r="J73" s="2" t="s">
        <v>32</v>
      </c>
      <c r="K73" s="2" t="s">
        <v>1</v>
      </c>
      <c r="L73" s="8">
        <f>350000</f>
        <v>350000</v>
      </c>
      <c r="M73" s="137"/>
      <c r="N73" s="137"/>
      <c r="O73" s="8">
        <f>0.13</f>
        <v>0.13</v>
      </c>
      <c r="P73" s="137"/>
    </row>
    <row r="74" spans="1:45" x14ac:dyDescent="0.2">
      <c r="A74" s="3" t="s">
        <v>24</v>
      </c>
      <c r="B74" s="2">
        <f>$B$4</f>
        <v>2</v>
      </c>
      <c r="C74" s="2">
        <f>$C$4</f>
        <v>75000</v>
      </c>
      <c r="D74" s="20" t="s">
        <v>435</v>
      </c>
      <c r="E74" s="2">
        <v>14</v>
      </c>
      <c r="F74" s="2">
        <v>30000</v>
      </c>
      <c r="G74" s="2">
        <v>23</v>
      </c>
      <c r="H74" s="2">
        <f>G74-E74</f>
        <v>9</v>
      </c>
      <c r="I74" s="12">
        <f>C74/G74</f>
        <v>3260.8695652173915</v>
      </c>
      <c r="J74" s="12">
        <v>0.2</v>
      </c>
      <c r="K74" s="12">
        <f>IF((G74-H74)&gt;0,I74*H74*J74,C74*J74)</f>
        <v>5869.5652173913049</v>
      </c>
      <c r="L74" s="12">
        <f>L64+N64</f>
        <v>593684.21052631573</v>
      </c>
      <c r="M74" s="13">
        <f>IF(B74=1,1400,IF(B74=2,1400*2,IF(B74&gt;=3,1400*2+(B74-2)*3000)))</f>
        <v>2800</v>
      </c>
      <c r="N74" s="12">
        <f>IF((G74-H74)&gt;0,F74++I74*H74+I74*H74*J74,C74+C74*J74)</f>
        <v>65217.391304347831</v>
      </c>
      <c r="O74" s="11">
        <f t="shared" ref="O74:O78" si="55">IF((N74+L74)&gt;=$L$3,($O$3*N74),$O$3*(N74-M74))</f>
        <v>8478.2608695652179</v>
      </c>
      <c r="P74" s="10">
        <f>N74-O74</f>
        <v>56739.130434782615</v>
      </c>
    </row>
    <row r="75" spans="1:45" x14ac:dyDescent="0.2">
      <c r="A75" s="3" t="s">
        <v>25</v>
      </c>
      <c r="B75" s="2">
        <f>$B$5</f>
        <v>3</v>
      </c>
      <c r="C75" s="2">
        <f>$C$5</f>
        <v>65000</v>
      </c>
      <c r="D75" s="2"/>
      <c r="E75" s="8"/>
      <c r="F75" s="17"/>
      <c r="G75" s="49">
        <v>23</v>
      </c>
      <c r="H75" s="2">
        <f t="shared" ref="H75:H78" si="56">G75-E75</f>
        <v>23</v>
      </c>
      <c r="I75" s="12">
        <f t="shared" ref="I75:I78" si="57">C75/G75</f>
        <v>2826.086956521739</v>
      </c>
      <c r="J75" s="14">
        <v>0.15</v>
      </c>
      <c r="K75" s="12">
        <f t="shared" ref="K75:K78" si="58">IF((G75-H75)&gt;0,I75*H75*J75,C75*J75)</f>
        <v>9750</v>
      </c>
      <c r="L75" s="12">
        <f t="shared" ref="L75:L78" si="59">L65+N65</f>
        <v>520681.81818181818</v>
      </c>
      <c r="M75" s="13">
        <f t="shared" ref="M75:M78" si="60">IF(B75=1,1400,IF(B75=2,1400*2,IF(B75&gt;=3,1400*2+(B75-2)*3000)))</f>
        <v>5800</v>
      </c>
      <c r="N75" s="12">
        <f t="shared" ref="N75:N78" si="61">IF((G75-H75)&gt;0,F75++I75*H75+I75*H75*J75,C75+C75*J75)</f>
        <v>74750</v>
      </c>
      <c r="O75" s="11">
        <f t="shared" si="55"/>
        <v>9717.5</v>
      </c>
      <c r="P75" s="10">
        <f t="shared" ref="P75:P78" si="62">N75-O75</f>
        <v>65032.5</v>
      </c>
    </row>
    <row r="76" spans="1:45" x14ac:dyDescent="0.2">
      <c r="A76" s="3" t="s">
        <v>26</v>
      </c>
      <c r="B76" s="2">
        <f>$B$6</f>
        <v>2</v>
      </c>
      <c r="C76" s="2">
        <f>$C$6</f>
        <v>40000</v>
      </c>
      <c r="D76" s="2"/>
      <c r="E76" s="2"/>
      <c r="F76" s="16"/>
      <c r="G76" s="49">
        <v>23</v>
      </c>
      <c r="H76" s="2">
        <f t="shared" si="56"/>
        <v>23</v>
      </c>
      <c r="I76" s="12">
        <f t="shared" si="57"/>
        <v>1739.1304347826087</v>
      </c>
      <c r="J76" s="12">
        <v>0.1</v>
      </c>
      <c r="K76" s="12">
        <f t="shared" si="58"/>
        <v>4000</v>
      </c>
      <c r="L76" s="12">
        <f t="shared" si="59"/>
        <v>303666.66666666669</v>
      </c>
      <c r="M76" s="13">
        <f t="shared" si="60"/>
        <v>2800</v>
      </c>
      <c r="N76" s="12">
        <f t="shared" si="61"/>
        <v>44000</v>
      </c>
      <c r="O76" s="11">
        <f t="shared" si="55"/>
        <v>5356</v>
      </c>
      <c r="P76" s="10">
        <f t="shared" si="62"/>
        <v>38644</v>
      </c>
    </row>
    <row r="77" spans="1:45" x14ac:dyDescent="0.2">
      <c r="A77" s="3" t="s">
        <v>27</v>
      </c>
      <c r="B77" s="2">
        <f>$B$7</f>
        <v>3</v>
      </c>
      <c r="C77" s="2">
        <f>$C$7</f>
        <v>70000</v>
      </c>
      <c r="D77" s="20" t="s">
        <v>441</v>
      </c>
      <c r="E77" s="8">
        <v>14</v>
      </c>
      <c r="F77" s="17">
        <v>40000</v>
      </c>
      <c r="G77" s="49">
        <v>23</v>
      </c>
      <c r="H77" s="2">
        <f t="shared" si="56"/>
        <v>9</v>
      </c>
      <c r="I77" s="12">
        <f t="shared" si="57"/>
        <v>3043.478260869565</v>
      </c>
      <c r="J77" s="14">
        <v>0.2</v>
      </c>
      <c r="K77" s="12">
        <f t="shared" si="58"/>
        <v>5478.260869565217</v>
      </c>
      <c r="L77" s="12">
        <f t="shared" si="59"/>
        <v>562666.66666666674</v>
      </c>
      <c r="M77" s="13">
        <f t="shared" si="60"/>
        <v>5800</v>
      </c>
      <c r="N77" s="12">
        <f t="shared" si="61"/>
        <v>72869.565217391297</v>
      </c>
      <c r="O77" s="11">
        <f t="shared" si="55"/>
        <v>9473.0434782608681</v>
      </c>
      <c r="P77" s="10">
        <f t="shared" si="62"/>
        <v>63396.521739130432</v>
      </c>
    </row>
    <row r="78" spans="1:45" x14ac:dyDescent="0.2">
      <c r="A78" s="3" t="s">
        <v>28</v>
      </c>
      <c r="B78" s="2">
        <f>$B$8</f>
        <v>1</v>
      </c>
      <c r="C78" s="2">
        <f>$C$8</f>
        <v>50000</v>
      </c>
      <c r="D78" s="2"/>
      <c r="E78" s="2"/>
      <c r="F78" s="16"/>
      <c r="G78" s="49">
        <v>23</v>
      </c>
      <c r="H78" s="2">
        <f t="shared" si="56"/>
        <v>23</v>
      </c>
      <c r="I78" s="12">
        <f t="shared" si="57"/>
        <v>2173.913043478261</v>
      </c>
      <c r="J78" s="14">
        <v>0.15</v>
      </c>
      <c r="K78" s="12">
        <f t="shared" si="58"/>
        <v>7500</v>
      </c>
      <c r="L78" s="12">
        <f t="shared" si="59"/>
        <v>396166.66666666669</v>
      </c>
      <c r="M78" s="13">
        <f t="shared" si="60"/>
        <v>1400</v>
      </c>
      <c r="N78" s="12">
        <f t="shared" si="61"/>
        <v>57500</v>
      </c>
      <c r="O78" s="11">
        <f t="shared" si="55"/>
        <v>7475</v>
      </c>
      <c r="P78" s="10">
        <f t="shared" si="62"/>
        <v>50025</v>
      </c>
    </row>
    <row r="79" spans="1:45" x14ac:dyDescent="0.2">
      <c r="A79" s="2"/>
      <c r="B79" s="2"/>
      <c r="C79" s="4"/>
      <c r="D79" s="4"/>
      <c r="E79" s="4"/>
      <c r="F79" s="4"/>
      <c r="G79" s="4"/>
      <c r="H79" s="4"/>
      <c r="I79" s="4"/>
      <c r="J79" s="4"/>
      <c r="K79" s="15">
        <f>SUM(K74:K78)</f>
        <v>32597.82608695652</v>
      </c>
      <c r="L79" s="15">
        <f>SUM(L74:L78)</f>
        <v>2376866.0287081338</v>
      </c>
      <c r="M79" s="4"/>
      <c r="N79" s="15">
        <f>SUM(N74:N78)</f>
        <v>314336.95652173914</v>
      </c>
      <c r="O79" s="15">
        <f>SUM(O74:O78)</f>
        <v>40499.804347826081</v>
      </c>
      <c r="P79" s="15">
        <f>SUM(P74:P78)</f>
        <v>273837.15217391308</v>
      </c>
    </row>
    <row r="81" spans="1:47" x14ac:dyDescent="0.2">
      <c r="A81" s="4" t="s">
        <v>12</v>
      </c>
      <c r="B81" s="7"/>
      <c r="C81" s="7"/>
      <c r="D81" s="132" t="s">
        <v>9</v>
      </c>
      <c r="E81" s="132"/>
      <c r="F81" s="132"/>
      <c r="G81" s="132"/>
      <c r="H81" s="133" t="s">
        <v>31</v>
      </c>
      <c r="I81" s="134"/>
      <c r="J81" s="134"/>
      <c r="K81" s="134"/>
      <c r="L81" s="134"/>
      <c r="M81" s="134"/>
      <c r="N81" s="134"/>
      <c r="O81" s="134"/>
      <c r="P81" s="135"/>
    </row>
    <row r="82" spans="1:47" ht="56" x14ac:dyDescent="0.2">
      <c r="A82" s="136" t="s">
        <v>34</v>
      </c>
      <c r="B82" s="138" t="s">
        <v>2</v>
      </c>
      <c r="C82" s="136" t="s">
        <v>0</v>
      </c>
      <c r="D82" s="136" t="s">
        <v>37</v>
      </c>
      <c r="E82" s="137"/>
      <c r="F82" s="137"/>
      <c r="G82" s="136" t="s">
        <v>15</v>
      </c>
      <c r="H82" s="136" t="s">
        <v>16</v>
      </c>
      <c r="I82" s="2" t="s">
        <v>13</v>
      </c>
      <c r="J82" s="136" t="s">
        <v>33</v>
      </c>
      <c r="K82" s="137"/>
      <c r="L82" s="2" t="s">
        <v>30</v>
      </c>
      <c r="M82" s="136" t="s">
        <v>17</v>
      </c>
      <c r="N82" s="136" t="s">
        <v>35</v>
      </c>
      <c r="O82" s="2" t="s">
        <v>22</v>
      </c>
      <c r="P82" s="136" t="s">
        <v>23</v>
      </c>
    </row>
    <row r="83" spans="1:47" ht="42" x14ac:dyDescent="0.2">
      <c r="A83" s="137"/>
      <c r="B83" s="139"/>
      <c r="C83" s="137"/>
      <c r="D83" s="2" t="s">
        <v>18</v>
      </c>
      <c r="E83" s="2" t="s">
        <v>19</v>
      </c>
      <c r="F83" s="2" t="s">
        <v>21</v>
      </c>
      <c r="G83" s="137"/>
      <c r="H83" s="137"/>
      <c r="I83" s="2" t="s">
        <v>14</v>
      </c>
      <c r="J83" s="2" t="s">
        <v>32</v>
      </c>
      <c r="K83" s="2" t="s">
        <v>1</v>
      </c>
      <c r="L83" s="8">
        <f>350000</f>
        <v>350000</v>
      </c>
      <c r="M83" s="137"/>
      <c r="N83" s="137"/>
      <c r="O83" s="8">
        <f>0.13</f>
        <v>0.13</v>
      </c>
      <c r="P83" s="137"/>
    </row>
    <row r="84" spans="1:47" x14ac:dyDescent="0.2">
      <c r="A84" s="3" t="s">
        <v>24</v>
      </c>
      <c r="B84" s="2">
        <f>$B$4</f>
        <v>2</v>
      </c>
      <c r="C84" s="2">
        <f>$C$4</f>
        <v>75000</v>
      </c>
      <c r="D84" s="2"/>
      <c r="E84" s="2"/>
      <c r="F84" s="2"/>
      <c r="G84" s="2">
        <v>22</v>
      </c>
      <c r="H84" s="2">
        <f>G84-E84</f>
        <v>22</v>
      </c>
      <c r="I84" s="12">
        <f>C84/G84</f>
        <v>3409.090909090909</v>
      </c>
      <c r="J84" s="12">
        <v>0.2</v>
      </c>
      <c r="K84" s="12">
        <f>IF((G84-H84)&gt;0,I84*H84*J84,C84*J84)</f>
        <v>15000</v>
      </c>
      <c r="L84" s="12">
        <f>L74+N74</f>
        <v>658901.60183066351</v>
      </c>
      <c r="M84" s="13">
        <f>IF(B84=1,1400,IF(B84=2,1400*2,IF(B84&gt;=3,1400*2+(B84-2)*3000)))</f>
        <v>2800</v>
      </c>
      <c r="N84" s="12">
        <f>IF((G84-H84)&gt;0,F84++I84*H84+I84*H84*J84,C84+C84*J84)</f>
        <v>90000</v>
      </c>
      <c r="O84" s="11">
        <f t="shared" ref="O84:O88" si="63">IF((N84+L84)&gt;=$L$3,($O$3*N84),$O$3*(N84-M84))</f>
        <v>11700</v>
      </c>
      <c r="P84" s="10">
        <f>N84-O84</f>
        <v>78300</v>
      </c>
    </row>
    <row r="85" spans="1:47" x14ac:dyDescent="0.2">
      <c r="A85" s="3" t="s">
        <v>25</v>
      </c>
      <c r="B85" s="2">
        <f>$B$5</f>
        <v>3</v>
      </c>
      <c r="C85" s="2">
        <f>$C$5</f>
        <v>65000</v>
      </c>
      <c r="D85" s="20" t="s">
        <v>437</v>
      </c>
      <c r="E85" s="2">
        <v>14</v>
      </c>
      <c r="F85" s="2">
        <v>45000</v>
      </c>
      <c r="G85" s="2">
        <v>22</v>
      </c>
      <c r="H85" s="2">
        <f t="shared" ref="H85:H88" si="64">G85-E85</f>
        <v>8</v>
      </c>
      <c r="I85" s="12">
        <f t="shared" ref="I85:I88" si="65">C85/G85</f>
        <v>2954.5454545454545</v>
      </c>
      <c r="J85" s="14">
        <v>0.15</v>
      </c>
      <c r="K85" s="12">
        <f t="shared" ref="K85:K88" si="66">IF((G85-H85)&gt;0,I85*H85*J85,C85*J85)</f>
        <v>3545.4545454545455</v>
      </c>
      <c r="L85" s="12">
        <f t="shared" ref="L85:L88" si="67">L75+N75</f>
        <v>595431.81818181812</v>
      </c>
      <c r="M85" s="13">
        <f t="shared" ref="M85:M88" si="68">IF(B85=1,1400,IF(B85=2,1400*2,IF(B85&gt;=3,1400*2+(B85-2)*3000)))</f>
        <v>5800</v>
      </c>
      <c r="N85" s="12">
        <f t="shared" ref="N85:N88" si="69">IF((G85-H85)&gt;0,F85++I85*H85+I85*H85*J85,C85+C85*J85)</f>
        <v>72181.818181818177</v>
      </c>
      <c r="O85" s="11">
        <f t="shared" si="63"/>
        <v>9383.636363636364</v>
      </c>
      <c r="P85" s="10">
        <f t="shared" ref="P85:P88" si="70">N85-O85</f>
        <v>62798.181818181809</v>
      </c>
    </row>
    <row r="86" spans="1:47" x14ac:dyDescent="0.2">
      <c r="A86" s="3" t="s">
        <v>26</v>
      </c>
      <c r="B86" s="2">
        <f>$B$6</f>
        <v>2</v>
      </c>
      <c r="C86" s="2">
        <f>$C$6</f>
        <v>40000</v>
      </c>
      <c r="D86" s="2"/>
      <c r="E86" s="2"/>
      <c r="F86" s="2"/>
      <c r="G86" s="2">
        <v>22</v>
      </c>
      <c r="H86" s="2">
        <f t="shared" si="64"/>
        <v>22</v>
      </c>
      <c r="I86" s="12">
        <f t="shared" si="65"/>
        <v>1818.1818181818182</v>
      </c>
      <c r="J86" s="12">
        <v>0.1</v>
      </c>
      <c r="K86" s="12">
        <f t="shared" si="66"/>
        <v>4000</v>
      </c>
      <c r="L86" s="12">
        <f t="shared" si="67"/>
        <v>347666.66666666669</v>
      </c>
      <c r="M86" s="13">
        <f t="shared" si="68"/>
        <v>2800</v>
      </c>
      <c r="N86" s="12">
        <f t="shared" si="69"/>
        <v>44000</v>
      </c>
      <c r="O86" s="11">
        <f t="shared" si="63"/>
        <v>5720</v>
      </c>
      <c r="P86" s="10">
        <f t="shared" si="70"/>
        <v>38280</v>
      </c>
    </row>
    <row r="87" spans="1:47" x14ac:dyDescent="0.2">
      <c r="A87" s="3" t="s">
        <v>27</v>
      </c>
      <c r="B87" s="2">
        <f>$B$7</f>
        <v>3</v>
      </c>
      <c r="C87" s="2">
        <f>$C$7</f>
        <v>70000</v>
      </c>
      <c r="D87" s="8"/>
      <c r="E87" s="8"/>
      <c r="F87" s="8"/>
      <c r="G87" s="2">
        <v>22</v>
      </c>
      <c r="H87" s="2">
        <f t="shared" si="64"/>
        <v>22</v>
      </c>
      <c r="I87" s="12">
        <f t="shared" si="65"/>
        <v>3181.818181818182</v>
      </c>
      <c r="J87" s="14">
        <v>0.2</v>
      </c>
      <c r="K87" s="12">
        <f t="shared" si="66"/>
        <v>14000</v>
      </c>
      <c r="L87" s="12">
        <f t="shared" si="67"/>
        <v>635536.2318840581</v>
      </c>
      <c r="M87" s="13">
        <f t="shared" si="68"/>
        <v>5800</v>
      </c>
      <c r="N87" s="12">
        <f t="shared" si="69"/>
        <v>84000</v>
      </c>
      <c r="O87" s="11">
        <f t="shared" si="63"/>
        <v>10920</v>
      </c>
      <c r="P87" s="10">
        <f t="shared" si="70"/>
        <v>73080</v>
      </c>
    </row>
    <row r="88" spans="1:47" x14ac:dyDescent="0.2">
      <c r="A88" s="3" t="s">
        <v>28</v>
      </c>
      <c r="B88" s="2">
        <f>$B$8</f>
        <v>1</v>
      </c>
      <c r="C88" s="2">
        <f>$C$8</f>
        <v>50000</v>
      </c>
      <c r="D88" s="2" t="s">
        <v>40</v>
      </c>
      <c r="E88" s="2">
        <v>14</v>
      </c>
      <c r="F88" s="2">
        <v>32000</v>
      </c>
      <c r="G88" s="2">
        <v>22</v>
      </c>
      <c r="H88" s="2">
        <f t="shared" si="64"/>
        <v>8</v>
      </c>
      <c r="I88" s="12">
        <f t="shared" si="65"/>
        <v>2272.7272727272725</v>
      </c>
      <c r="J88" s="14">
        <v>0.15</v>
      </c>
      <c r="K88" s="12">
        <f t="shared" si="66"/>
        <v>2727.272727272727</v>
      </c>
      <c r="L88" s="12">
        <f t="shared" si="67"/>
        <v>453666.66666666669</v>
      </c>
      <c r="M88" s="13">
        <f t="shared" si="68"/>
        <v>1400</v>
      </c>
      <c r="N88" s="12">
        <f t="shared" si="69"/>
        <v>52909.090909090904</v>
      </c>
      <c r="O88" s="11">
        <f t="shared" si="63"/>
        <v>6878.181818181818</v>
      </c>
      <c r="P88" s="10">
        <f t="shared" si="70"/>
        <v>46030.909090909088</v>
      </c>
    </row>
    <row r="89" spans="1:47" x14ac:dyDescent="0.2">
      <c r="A89" s="2"/>
      <c r="B89" s="2"/>
      <c r="C89" s="4"/>
      <c r="D89" s="4"/>
      <c r="E89" s="4"/>
      <c r="F89" s="4"/>
      <c r="G89" s="4"/>
      <c r="H89" s="4"/>
      <c r="I89" s="4"/>
      <c r="J89" s="4"/>
      <c r="K89" s="15">
        <f>SUM(K84:K88)</f>
        <v>39272.727272727272</v>
      </c>
      <c r="L89" s="15">
        <f>SUM(L84:L88)</f>
        <v>2691202.9852298726</v>
      </c>
      <c r="M89" s="4"/>
      <c r="N89" s="15">
        <f>SUM(N84:N88)</f>
        <v>343090.90909090906</v>
      </c>
      <c r="O89" s="15">
        <f>SUM(O84:O88)</f>
        <v>44601.818181818184</v>
      </c>
      <c r="P89" s="15">
        <f>SUM(P84:P88)</f>
        <v>298489.09090909094</v>
      </c>
    </row>
    <row r="91" spans="1:47" x14ac:dyDescent="0.2">
      <c r="A91" s="4" t="s">
        <v>12</v>
      </c>
      <c r="B91" s="7"/>
      <c r="C91" s="7"/>
      <c r="D91" s="132" t="s">
        <v>11</v>
      </c>
      <c r="E91" s="132"/>
      <c r="F91" s="132"/>
      <c r="G91" s="132"/>
      <c r="H91" s="133" t="s">
        <v>31</v>
      </c>
      <c r="I91" s="134"/>
      <c r="J91" s="134"/>
      <c r="K91" s="134"/>
      <c r="L91" s="134"/>
      <c r="M91" s="134"/>
      <c r="N91" s="134"/>
      <c r="O91" s="134"/>
      <c r="P91" s="135"/>
    </row>
    <row r="92" spans="1:47" ht="56" x14ac:dyDescent="0.2">
      <c r="A92" s="136" t="s">
        <v>34</v>
      </c>
      <c r="B92" s="138" t="s">
        <v>2</v>
      </c>
      <c r="C92" s="136" t="s">
        <v>0</v>
      </c>
      <c r="D92" s="136" t="s">
        <v>37</v>
      </c>
      <c r="E92" s="137"/>
      <c r="F92" s="137"/>
      <c r="G92" s="136" t="s">
        <v>15</v>
      </c>
      <c r="H92" s="136" t="s">
        <v>16</v>
      </c>
      <c r="I92" s="2" t="s">
        <v>13</v>
      </c>
      <c r="J92" s="136" t="s">
        <v>33</v>
      </c>
      <c r="K92" s="137"/>
      <c r="L92" s="2" t="s">
        <v>30</v>
      </c>
      <c r="M92" s="136" t="s">
        <v>17</v>
      </c>
      <c r="N92" s="136" t="s">
        <v>35</v>
      </c>
      <c r="O92" s="2" t="s">
        <v>22</v>
      </c>
      <c r="P92" s="136" t="s">
        <v>23</v>
      </c>
    </row>
    <row r="93" spans="1:47" ht="42" x14ac:dyDescent="0.2">
      <c r="A93" s="137"/>
      <c r="B93" s="139"/>
      <c r="C93" s="137"/>
      <c r="D93" s="2" t="s">
        <v>18</v>
      </c>
      <c r="E93" s="2" t="s">
        <v>19</v>
      </c>
      <c r="F93" s="2" t="s">
        <v>21</v>
      </c>
      <c r="G93" s="137"/>
      <c r="H93" s="137"/>
      <c r="I93" s="2" t="s">
        <v>14</v>
      </c>
      <c r="J93" s="2" t="s">
        <v>32</v>
      </c>
      <c r="K93" s="2" t="s">
        <v>1</v>
      </c>
      <c r="L93" s="8">
        <f>350000</f>
        <v>350000</v>
      </c>
      <c r="M93" s="137"/>
      <c r="N93" s="137"/>
      <c r="O93" s="8">
        <f>0.13</f>
        <v>0.13</v>
      </c>
      <c r="P93" s="137"/>
      <c r="AO93" s="78"/>
      <c r="AP93" s="86" t="s">
        <v>11</v>
      </c>
      <c r="AQ93" s="86" t="s">
        <v>10</v>
      </c>
      <c r="AR93" s="86" t="s">
        <v>38</v>
      </c>
      <c r="AS93" s="86" t="s">
        <v>334</v>
      </c>
      <c r="AT93" s="86" t="s">
        <v>335</v>
      </c>
      <c r="AU93" s="86" t="s">
        <v>336</v>
      </c>
    </row>
    <row r="94" spans="1:47" x14ac:dyDescent="0.2">
      <c r="A94" s="3" t="s">
        <v>24</v>
      </c>
      <c r="B94" s="2">
        <f>$B$4</f>
        <v>2</v>
      </c>
      <c r="C94" s="2">
        <f>$C$4</f>
        <v>75000</v>
      </c>
      <c r="D94" s="2"/>
      <c r="E94" s="2"/>
      <c r="F94" s="16"/>
      <c r="G94" s="2">
        <v>21</v>
      </c>
      <c r="H94" s="2">
        <f>G94-E94</f>
        <v>21</v>
      </c>
      <c r="I94" s="12">
        <f>C94/G94</f>
        <v>3571.4285714285716</v>
      </c>
      <c r="J94" s="12">
        <v>0.2</v>
      </c>
      <c r="K94" s="12">
        <f>IF((G94-H94)&gt;0,I94*H94*J94,C94*J94)</f>
        <v>15000</v>
      </c>
      <c r="L94" s="12">
        <f>L84+N84</f>
        <v>748901.60183066351</v>
      </c>
      <c r="M94" s="13">
        <f>IF(B94=1,1400,IF(B94=2,1400*2,IF(B94&gt;=3,1400*2+(B94-2)*3000)))</f>
        <v>2800</v>
      </c>
      <c r="N94" s="12">
        <f>IF((G94-H94)&gt;0,F94++I94*H94+I94*H94*J94,C94+C94*J94)</f>
        <v>90000</v>
      </c>
      <c r="O94" s="11">
        <f t="shared" ref="O94:O98" si="71">IF((N94+L94)&gt;=$L$3,($O$3*N94),$O$3*(N94-M94))</f>
        <v>11700</v>
      </c>
      <c r="P94" s="10">
        <f>N94-O94</f>
        <v>78300</v>
      </c>
      <c r="AO94" s="149" t="s">
        <v>19</v>
      </c>
      <c r="AP94" s="149"/>
      <c r="AQ94" s="149"/>
      <c r="AR94" s="149"/>
      <c r="AS94" s="149"/>
      <c r="AT94" s="149"/>
      <c r="AU94" s="149"/>
    </row>
    <row r="95" spans="1:47" x14ac:dyDescent="0.2">
      <c r="A95" s="3" t="s">
        <v>25</v>
      </c>
      <c r="B95" s="2">
        <f>$B$5</f>
        <v>3</v>
      </c>
      <c r="C95" s="2">
        <f>$C$5</f>
        <v>65000</v>
      </c>
      <c r="D95" s="2"/>
      <c r="E95" s="8"/>
      <c r="F95" s="17"/>
      <c r="G95" s="49">
        <v>21</v>
      </c>
      <c r="H95" s="2">
        <f t="shared" ref="H95:H98" si="72">G95-E95</f>
        <v>21</v>
      </c>
      <c r="I95" s="12">
        <f t="shared" ref="I95:I98" si="73">C95/G95</f>
        <v>3095.2380952380954</v>
      </c>
      <c r="J95" s="14">
        <v>0.15</v>
      </c>
      <c r="K95" s="12">
        <f t="shared" ref="K95:K98" si="74">IF((G95-H95)&gt;0,I95*H95*J95,C95*J95)</f>
        <v>9750</v>
      </c>
      <c r="L95" s="12">
        <f t="shared" ref="L95:L98" si="75">L85+N85</f>
        <v>667613.63636363624</v>
      </c>
      <c r="M95" s="13">
        <f t="shared" ref="M95:M98" si="76">IF(B95=1,1400,IF(B95=2,1400*2,IF(B95&gt;=3,1400*2+(B95-2)*3000)))</f>
        <v>5800</v>
      </c>
      <c r="N95" s="12">
        <f t="shared" ref="N95:N98" si="77">IF((G95-H95)&gt;0,F95++I95*H95+I95*H95*J95,C95+C95*J95)</f>
        <v>74750</v>
      </c>
      <c r="O95" s="11">
        <f t="shared" si="71"/>
        <v>9717.5</v>
      </c>
      <c r="P95" s="10">
        <f t="shared" ref="P95:P98" si="78">N95-O95</f>
        <v>65032.5</v>
      </c>
      <c r="AO95" s="78" t="s">
        <v>337</v>
      </c>
      <c r="AP95" s="81">
        <v>31</v>
      </c>
      <c r="AQ95" s="81">
        <v>30</v>
      </c>
      <c r="AR95" s="81">
        <v>31</v>
      </c>
      <c r="AS95" s="81">
        <v>92</v>
      </c>
      <c r="AT95" s="81">
        <v>184</v>
      </c>
      <c r="AU95" s="81">
        <v>365</v>
      </c>
    </row>
    <row r="96" spans="1:47" x14ac:dyDescent="0.2">
      <c r="A96" s="3" t="s">
        <v>26</v>
      </c>
      <c r="B96" s="2">
        <f>$B$6</f>
        <v>2</v>
      </c>
      <c r="C96" s="2">
        <f>$C$6</f>
        <v>40000</v>
      </c>
      <c r="D96" s="20" t="s">
        <v>439</v>
      </c>
      <c r="E96" s="2">
        <v>14</v>
      </c>
      <c r="F96" s="16">
        <v>25000</v>
      </c>
      <c r="G96" s="49">
        <v>21</v>
      </c>
      <c r="H96" s="2">
        <f t="shared" si="72"/>
        <v>7</v>
      </c>
      <c r="I96" s="12">
        <f t="shared" si="73"/>
        <v>1904.7619047619048</v>
      </c>
      <c r="J96" s="12">
        <v>0.1</v>
      </c>
      <c r="K96" s="12">
        <f t="shared" si="74"/>
        <v>1333.3333333333335</v>
      </c>
      <c r="L96" s="12">
        <f t="shared" si="75"/>
        <v>391666.66666666669</v>
      </c>
      <c r="M96" s="13">
        <f t="shared" si="76"/>
        <v>2800</v>
      </c>
      <c r="N96" s="12">
        <f t="shared" si="77"/>
        <v>39666.666666666672</v>
      </c>
      <c r="O96" s="11">
        <f t="shared" si="71"/>
        <v>5156.6666666666679</v>
      </c>
      <c r="P96" s="10">
        <f t="shared" si="78"/>
        <v>34510</v>
      </c>
      <c r="AO96" s="78" t="s">
        <v>338</v>
      </c>
      <c r="AP96" s="81">
        <v>21</v>
      </c>
      <c r="AQ96" s="81">
        <v>21</v>
      </c>
      <c r="AR96" s="81">
        <v>22</v>
      </c>
      <c r="AS96" s="81">
        <v>64</v>
      </c>
      <c r="AT96" s="81">
        <v>130</v>
      </c>
      <c r="AU96" s="81">
        <v>247</v>
      </c>
    </row>
    <row r="97" spans="1:47" ht="28" x14ac:dyDescent="0.2">
      <c r="A97" s="3" t="s">
        <v>27</v>
      </c>
      <c r="B97" s="2">
        <f>$B$7</f>
        <v>3</v>
      </c>
      <c r="C97" s="2">
        <f>$C$7</f>
        <v>70000</v>
      </c>
      <c r="D97" s="8"/>
      <c r="E97" s="8"/>
      <c r="F97" s="17"/>
      <c r="G97" s="49">
        <v>21</v>
      </c>
      <c r="H97" s="2">
        <f t="shared" si="72"/>
        <v>21</v>
      </c>
      <c r="I97" s="12">
        <f t="shared" si="73"/>
        <v>3333.3333333333335</v>
      </c>
      <c r="J97" s="14">
        <v>0.2</v>
      </c>
      <c r="K97" s="12">
        <f t="shared" si="74"/>
        <v>14000</v>
      </c>
      <c r="L97" s="12">
        <f t="shared" si="75"/>
        <v>719536.2318840581</v>
      </c>
      <c r="M97" s="13">
        <f t="shared" si="76"/>
        <v>5800</v>
      </c>
      <c r="N97" s="12">
        <f t="shared" si="77"/>
        <v>84000</v>
      </c>
      <c r="O97" s="11">
        <f t="shared" si="71"/>
        <v>10920</v>
      </c>
      <c r="P97" s="10">
        <f t="shared" si="78"/>
        <v>73080</v>
      </c>
      <c r="AO97" s="78" t="s">
        <v>339</v>
      </c>
      <c r="AP97" s="81">
        <v>10</v>
      </c>
      <c r="AQ97" s="81">
        <v>9</v>
      </c>
      <c r="AR97" s="81">
        <v>9</v>
      </c>
      <c r="AS97" s="81">
        <v>28</v>
      </c>
      <c r="AT97" s="81">
        <v>54</v>
      </c>
      <c r="AU97" s="81">
        <v>118</v>
      </c>
    </row>
    <row r="98" spans="1:47" x14ac:dyDescent="0.2">
      <c r="A98" s="3" t="s">
        <v>28</v>
      </c>
      <c r="B98" s="2">
        <f>$B$8</f>
        <v>1</v>
      </c>
      <c r="C98" s="2">
        <f>$C$8</f>
        <v>50000</v>
      </c>
      <c r="D98" s="20" t="s">
        <v>443</v>
      </c>
      <c r="E98" s="2">
        <v>14</v>
      </c>
      <c r="F98" s="16"/>
      <c r="G98" s="49">
        <v>21</v>
      </c>
      <c r="H98" s="2">
        <f t="shared" si="72"/>
        <v>7</v>
      </c>
      <c r="I98" s="12">
        <f t="shared" si="73"/>
        <v>2380.9523809523807</v>
      </c>
      <c r="J98" s="14">
        <v>0.15</v>
      </c>
      <c r="K98" s="12">
        <f t="shared" si="74"/>
        <v>2499.9999999999995</v>
      </c>
      <c r="L98" s="12">
        <f t="shared" si="75"/>
        <v>506575.75757575757</v>
      </c>
      <c r="M98" s="13">
        <f t="shared" si="76"/>
        <v>1400</v>
      </c>
      <c r="N98" s="12">
        <f t="shared" si="77"/>
        <v>19166.666666666664</v>
      </c>
      <c r="O98" s="11">
        <f t="shared" si="71"/>
        <v>2491.6666666666665</v>
      </c>
      <c r="P98" s="10">
        <f t="shared" si="78"/>
        <v>16674.999999999996</v>
      </c>
      <c r="AO98" s="150" t="s">
        <v>306</v>
      </c>
      <c r="AP98" s="150"/>
      <c r="AQ98" s="150"/>
      <c r="AR98" s="150"/>
      <c r="AS98" s="150"/>
      <c r="AT98" s="150"/>
      <c r="AU98" s="150"/>
    </row>
    <row r="99" spans="1:47" ht="17.5" customHeight="1" x14ac:dyDescent="0.2">
      <c r="A99" s="2"/>
      <c r="B99" s="2"/>
      <c r="C99" s="4"/>
      <c r="D99" s="4"/>
      <c r="E99" s="4"/>
      <c r="F99" s="18"/>
      <c r="G99" s="4"/>
      <c r="H99" s="4"/>
      <c r="I99" s="4"/>
      <c r="J99" s="4"/>
      <c r="K99" s="15">
        <f>SUM(K94:K98)</f>
        <v>42583.333333333328</v>
      </c>
      <c r="L99" s="15">
        <f>SUM(L94:L98)</f>
        <v>3034293.8943207823</v>
      </c>
      <c r="M99" s="4"/>
      <c r="N99" s="15">
        <f>SUM(N94:N98)</f>
        <v>307583.33333333337</v>
      </c>
      <c r="O99" s="15">
        <f>SUM(O94:O98)</f>
        <v>39985.833333333336</v>
      </c>
      <c r="P99" s="15">
        <f>SUM(P94:P98)</f>
        <v>267597.5</v>
      </c>
      <c r="AO99" s="78" t="s">
        <v>340</v>
      </c>
      <c r="AP99" s="81">
        <v>168</v>
      </c>
      <c r="AQ99" s="81">
        <v>167</v>
      </c>
      <c r="AR99" s="81">
        <v>176</v>
      </c>
      <c r="AS99" s="81">
        <v>511</v>
      </c>
      <c r="AT99" s="81">
        <v>1039</v>
      </c>
      <c r="AU99" s="81">
        <v>1973</v>
      </c>
    </row>
    <row r="100" spans="1:47" ht="28" x14ac:dyDescent="0.2">
      <c r="AO100" s="78" t="s">
        <v>341</v>
      </c>
      <c r="AP100" s="81">
        <v>163.80000000000001</v>
      </c>
      <c r="AQ100" s="81">
        <v>162.80000000000001</v>
      </c>
      <c r="AR100" s="81">
        <v>171.6</v>
      </c>
      <c r="AS100" s="81">
        <v>498.2</v>
      </c>
      <c r="AT100" s="81">
        <v>1013</v>
      </c>
      <c r="AU100" s="81">
        <v>1923.6</v>
      </c>
    </row>
    <row r="101" spans="1:47" x14ac:dyDescent="0.2">
      <c r="A101" s="4" t="s">
        <v>12</v>
      </c>
      <c r="B101" s="7"/>
      <c r="C101" s="7"/>
      <c r="D101" s="132" t="s">
        <v>10</v>
      </c>
      <c r="E101" s="132"/>
      <c r="F101" s="132"/>
      <c r="G101" s="132"/>
      <c r="H101" s="133" t="s">
        <v>31</v>
      </c>
      <c r="I101" s="134"/>
      <c r="J101" s="134"/>
      <c r="K101" s="134"/>
      <c r="L101" s="134"/>
      <c r="M101" s="134"/>
      <c r="N101" s="134"/>
      <c r="O101" s="134"/>
      <c r="P101" s="135"/>
    </row>
    <row r="102" spans="1:47" ht="56" x14ac:dyDescent="0.2">
      <c r="A102" s="136" t="s">
        <v>34</v>
      </c>
      <c r="B102" s="138" t="s">
        <v>2</v>
      </c>
      <c r="C102" s="136" t="s">
        <v>0</v>
      </c>
      <c r="D102" s="136" t="s">
        <v>37</v>
      </c>
      <c r="E102" s="137"/>
      <c r="F102" s="137"/>
      <c r="G102" s="136" t="s">
        <v>15</v>
      </c>
      <c r="H102" s="136" t="s">
        <v>16</v>
      </c>
      <c r="I102" s="2" t="s">
        <v>13</v>
      </c>
      <c r="J102" s="136" t="s">
        <v>33</v>
      </c>
      <c r="K102" s="137"/>
      <c r="L102" s="2" t="s">
        <v>30</v>
      </c>
      <c r="M102" s="136" t="s">
        <v>17</v>
      </c>
      <c r="N102" s="136" t="s">
        <v>35</v>
      </c>
      <c r="O102" s="2" t="s">
        <v>22</v>
      </c>
      <c r="P102" s="136" t="s">
        <v>23</v>
      </c>
    </row>
    <row r="103" spans="1:47" ht="42" x14ac:dyDescent="0.2">
      <c r="A103" s="137"/>
      <c r="B103" s="139"/>
      <c r="C103" s="137"/>
      <c r="D103" s="2" t="s">
        <v>18</v>
      </c>
      <c r="E103" s="2" t="s">
        <v>19</v>
      </c>
      <c r="F103" s="2" t="s">
        <v>21</v>
      </c>
      <c r="G103" s="137"/>
      <c r="H103" s="137"/>
      <c r="I103" s="2" t="s">
        <v>14</v>
      </c>
      <c r="J103" s="2" t="s">
        <v>32</v>
      </c>
      <c r="K103" s="2" t="s">
        <v>1</v>
      </c>
      <c r="L103" s="8">
        <f>350000</f>
        <v>350000</v>
      </c>
      <c r="M103" s="137"/>
      <c r="N103" s="137"/>
      <c r="O103" s="8">
        <f>0.13</f>
        <v>0.13</v>
      </c>
      <c r="P103" s="137"/>
    </row>
    <row r="104" spans="1:47" x14ac:dyDescent="0.2">
      <c r="A104" s="3" t="s">
        <v>24</v>
      </c>
      <c r="B104" s="2">
        <f>$B$4</f>
        <v>2</v>
      </c>
      <c r="C104" s="2">
        <f>$C$4</f>
        <v>75000</v>
      </c>
      <c r="D104" s="2"/>
      <c r="E104" s="2"/>
      <c r="F104" s="2"/>
      <c r="G104" s="2">
        <v>21</v>
      </c>
      <c r="H104" s="2">
        <f>G104-E104</f>
        <v>21</v>
      </c>
      <c r="I104" s="12">
        <f>C104/G104</f>
        <v>3571.4285714285716</v>
      </c>
      <c r="J104" s="12">
        <v>0.2</v>
      </c>
      <c r="K104" s="12">
        <f>IF((G104-H104)&gt;0,I104*H104*J104,C104*J104)</f>
        <v>15000</v>
      </c>
      <c r="L104" s="12">
        <f>L94+N94</f>
        <v>838901.60183066351</v>
      </c>
      <c r="M104" s="13">
        <f>IF(B104=1,1400,IF(B104=2,1400*2,IF(B104&gt;=3,1400*2+(B104-2)*3000)))</f>
        <v>2800</v>
      </c>
      <c r="N104" s="12">
        <f>IF((G104-H104)&gt;0,F104++I104*H104+I104*H104*J104,C104+C104*J104)</f>
        <v>90000</v>
      </c>
      <c r="O104" s="11">
        <f t="shared" ref="O104:O108" si="79">IF((N104+L104)&gt;=$L$3,($O$3*N104),$O$3*(N104-M104))</f>
        <v>11700</v>
      </c>
      <c r="P104" s="10">
        <f>N104-O104</f>
        <v>78300</v>
      </c>
    </row>
    <row r="105" spans="1:47" x14ac:dyDescent="0.2">
      <c r="A105" s="3" t="s">
        <v>25</v>
      </c>
      <c r="B105" s="2">
        <f>$B$5</f>
        <v>3</v>
      </c>
      <c r="C105" s="2">
        <f>$C$5</f>
        <v>65000</v>
      </c>
      <c r="D105" s="2"/>
      <c r="E105" s="8"/>
      <c r="F105" s="8"/>
      <c r="G105" s="49">
        <v>21</v>
      </c>
      <c r="H105" s="2">
        <f t="shared" ref="H105:H108" si="80">G105-E105</f>
        <v>21</v>
      </c>
      <c r="I105" s="12">
        <f t="shared" ref="I105:I108" si="81">C105/G105</f>
        <v>3095.2380952380954</v>
      </c>
      <c r="J105" s="14">
        <v>0.15</v>
      </c>
      <c r="K105" s="12">
        <f t="shared" ref="K105:K108" si="82">IF((G105-H105)&gt;0,I105*H105*J105,C105*J105)</f>
        <v>9750</v>
      </c>
      <c r="L105" s="12">
        <f t="shared" ref="L105:L108" si="83">L95+N95</f>
        <v>742363.63636363624</v>
      </c>
      <c r="M105" s="13">
        <f t="shared" ref="M105:M108" si="84">IF(B105=1,1400,IF(B105=2,1400*2,IF(B105&gt;=3,1400*2+(B105-2)*3000)))</f>
        <v>5800</v>
      </c>
      <c r="N105" s="12">
        <f t="shared" ref="N105:N108" si="85">IF((G105-H105)&gt;0,F105++I105*H105+I105*H105*J105,C105+C105*J105)</f>
        <v>74750</v>
      </c>
      <c r="O105" s="11">
        <f t="shared" si="79"/>
        <v>9717.5</v>
      </c>
      <c r="P105" s="10">
        <f t="shared" ref="P105:P108" si="86">N105-O105</f>
        <v>65032.5</v>
      </c>
    </row>
    <row r="106" spans="1:47" x14ac:dyDescent="0.2">
      <c r="A106" s="3" t="s">
        <v>26</v>
      </c>
      <c r="B106" s="2">
        <f>$B$6</f>
        <v>2</v>
      </c>
      <c r="C106" s="2">
        <f>$C$6</f>
        <v>40000</v>
      </c>
      <c r="D106" s="2"/>
      <c r="E106" s="2"/>
      <c r="F106" s="2"/>
      <c r="G106" s="49">
        <v>21</v>
      </c>
      <c r="H106" s="2">
        <f t="shared" si="80"/>
        <v>21</v>
      </c>
      <c r="I106" s="12">
        <f t="shared" si="81"/>
        <v>1904.7619047619048</v>
      </c>
      <c r="J106" s="12">
        <v>0.1</v>
      </c>
      <c r="K106" s="12">
        <f t="shared" si="82"/>
        <v>4000</v>
      </c>
      <c r="L106" s="12">
        <f t="shared" si="83"/>
        <v>431333.33333333337</v>
      </c>
      <c r="M106" s="13">
        <f t="shared" si="84"/>
        <v>2800</v>
      </c>
      <c r="N106" s="12">
        <f t="shared" si="85"/>
        <v>44000</v>
      </c>
      <c r="O106" s="11">
        <f t="shared" si="79"/>
        <v>5720</v>
      </c>
      <c r="P106" s="10">
        <f t="shared" si="86"/>
        <v>38280</v>
      </c>
    </row>
    <row r="107" spans="1:47" x14ac:dyDescent="0.2">
      <c r="A107" s="3" t="s">
        <v>27</v>
      </c>
      <c r="B107" s="2">
        <f>$B$7</f>
        <v>3</v>
      </c>
      <c r="C107" s="2">
        <f>$C$7</f>
        <v>70000</v>
      </c>
      <c r="D107" s="8"/>
      <c r="E107" s="8"/>
      <c r="F107" s="8"/>
      <c r="G107" s="49">
        <v>21</v>
      </c>
      <c r="H107" s="2">
        <f t="shared" si="80"/>
        <v>21</v>
      </c>
      <c r="I107" s="12">
        <f t="shared" si="81"/>
        <v>3333.3333333333335</v>
      </c>
      <c r="J107" s="14">
        <v>0.2</v>
      </c>
      <c r="K107" s="12">
        <f t="shared" si="82"/>
        <v>14000</v>
      </c>
      <c r="L107" s="12">
        <f t="shared" si="83"/>
        <v>803536.2318840581</v>
      </c>
      <c r="M107" s="13">
        <f t="shared" si="84"/>
        <v>5800</v>
      </c>
      <c r="N107" s="12">
        <f t="shared" si="85"/>
        <v>84000</v>
      </c>
      <c r="O107" s="11">
        <f t="shared" si="79"/>
        <v>10920</v>
      </c>
      <c r="P107" s="10">
        <f t="shared" si="86"/>
        <v>73080</v>
      </c>
    </row>
    <row r="108" spans="1:47" x14ac:dyDescent="0.2">
      <c r="A108" s="3" t="s">
        <v>28</v>
      </c>
      <c r="B108" s="2">
        <f>$B$8</f>
        <v>1</v>
      </c>
      <c r="C108" s="2">
        <f>$C$8</f>
        <v>50000</v>
      </c>
      <c r="D108" s="2"/>
      <c r="E108" s="2"/>
      <c r="F108" s="2"/>
      <c r="G108" s="49">
        <v>21</v>
      </c>
      <c r="H108" s="2">
        <f t="shared" si="80"/>
        <v>21</v>
      </c>
      <c r="I108" s="12">
        <f t="shared" si="81"/>
        <v>2380.9523809523807</v>
      </c>
      <c r="J108" s="14">
        <v>0.15</v>
      </c>
      <c r="K108" s="12">
        <f t="shared" si="82"/>
        <v>7500</v>
      </c>
      <c r="L108" s="12">
        <f t="shared" si="83"/>
        <v>525742.4242424242</v>
      </c>
      <c r="M108" s="13">
        <f t="shared" si="84"/>
        <v>1400</v>
      </c>
      <c r="N108" s="12">
        <f t="shared" si="85"/>
        <v>57500</v>
      </c>
      <c r="O108" s="11">
        <f t="shared" si="79"/>
        <v>7475</v>
      </c>
      <c r="P108" s="10">
        <f t="shared" si="86"/>
        <v>50025</v>
      </c>
    </row>
    <row r="109" spans="1:47" x14ac:dyDescent="0.2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15">
        <f>SUM(K104:K108)</f>
        <v>50250</v>
      </c>
      <c r="L109" s="15">
        <f>SUM(L104:L108)</f>
        <v>3341877.2276541158</v>
      </c>
      <c r="M109" s="4"/>
      <c r="N109" s="15">
        <f>SUM(N104:N108)</f>
        <v>350250</v>
      </c>
      <c r="O109" s="15">
        <f>SUM(O104:O108)</f>
        <v>45532.5</v>
      </c>
      <c r="P109" s="15">
        <f>SUM(P104:P108)</f>
        <v>304717.5</v>
      </c>
    </row>
    <row r="111" spans="1:47" ht="14.5" customHeight="1" x14ac:dyDescent="0.2">
      <c r="A111" s="4" t="s">
        <v>12</v>
      </c>
      <c r="B111" s="7"/>
      <c r="C111" s="7"/>
      <c r="D111" s="132" t="s">
        <v>38</v>
      </c>
      <c r="E111" s="132"/>
      <c r="F111" s="132"/>
      <c r="G111" s="132"/>
      <c r="H111" s="133" t="s">
        <v>31</v>
      </c>
      <c r="I111" s="134"/>
      <c r="J111" s="134"/>
      <c r="K111" s="134"/>
      <c r="L111" s="134"/>
      <c r="M111" s="134"/>
      <c r="N111" s="134"/>
      <c r="O111" s="134"/>
      <c r="P111" s="135"/>
    </row>
    <row r="112" spans="1:47" ht="52" customHeight="1" x14ac:dyDescent="0.2">
      <c r="A112" s="136" t="s">
        <v>34</v>
      </c>
      <c r="B112" s="138" t="s">
        <v>2</v>
      </c>
      <c r="C112" s="136" t="s">
        <v>0</v>
      </c>
      <c r="D112" s="136" t="s">
        <v>37</v>
      </c>
      <c r="E112" s="137"/>
      <c r="F112" s="137"/>
      <c r="G112" s="136" t="s">
        <v>15</v>
      </c>
      <c r="H112" s="136" t="s">
        <v>16</v>
      </c>
      <c r="I112" s="2" t="s">
        <v>13</v>
      </c>
      <c r="J112" s="136" t="s">
        <v>33</v>
      </c>
      <c r="K112" s="137"/>
      <c r="L112" s="2" t="s">
        <v>30</v>
      </c>
      <c r="M112" s="136" t="s">
        <v>17</v>
      </c>
      <c r="N112" s="136" t="s">
        <v>35</v>
      </c>
      <c r="O112" s="2" t="s">
        <v>22</v>
      </c>
      <c r="P112" s="136" t="s">
        <v>23</v>
      </c>
    </row>
    <row r="113" spans="1:17" ht="42" x14ac:dyDescent="0.2">
      <c r="A113" s="137"/>
      <c r="B113" s="139"/>
      <c r="C113" s="137"/>
      <c r="D113" s="2" t="s">
        <v>18</v>
      </c>
      <c r="E113" s="2" t="s">
        <v>19</v>
      </c>
      <c r="F113" s="2" t="s">
        <v>21</v>
      </c>
      <c r="G113" s="137"/>
      <c r="H113" s="137"/>
      <c r="I113" s="2" t="s">
        <v>14</v>
      </c>
      <c r="J113" s="2" t="s">
        <v>32</v>
      </c>
      <c r="K113" s="2" t="s">
        <v>1</v>
      </c>
      <c r="L113" s="8">
        <f>350000</f>
        <v>350000</v>
      </c>
      <c r="M113" s="137"/>
      <c r="N113" s="137"/>
      <c r="O113" s="8">
        <f>0.13</f>
        <v>0.13</v>
      </c>
      <c r="P113" s="137"/>
    </row>
    <row r="114" spans="1:17" x14ac:dyDescent="0.2">
      <c r="A114" s="3" t="s">
        <v>24</v>
      </c>
      <c r="B114" s="2">
        <f>$B$4</f>
        <v>2</v>
      </c>
      <c r="C114" s="2">
        <f>$C$4</f>
        <v>75000</v>
      </c>
      <c r="D114" s="2"/>
      <c r="E114" s="2"/>
      <c r="F114" s="2"/>
      <c r="G114" s="2">
        <v>22</v>
      </c>
      <c r="H114" s="2">
        <f>G114-E114</f>
        <v>22</v>
      </c>
      <c r="I114" s="12">
        <f>C114/G114</f>
        <v>3409.090909090909</v>
      </c>
      <c r="J114" s="12">
        <v>0.2</v>
      </c>
      <c r="K114" s="12">
        <f>IF((G114-H114)&gt;0,I114*H114*J114,C114*J114)</f>
        <v>15000</v>
      </c>
      <c r="L114" s="12">
        <f>L104+N104</f>
        <v>928901.60183066351</v>
      </c>
      <c r="M114" s="13">
        <f>IF(B114=1,1400,IF(B114=2,1400*2,IF(B114&gt;=3,1400*2+(B114-2)*3000)))</f>
        <v>2800</v>
      </c>
      <c r="N114" s="12">
        <f>IF((G114-H114)&gt;0,F114++I114*H114+I114*H114*J114,C114+C114*J114)</f>
        <v>90000</v>
      </c>
      <c r="O114" s="11">
        <f t="shared" ref="O114:O118" si="87">IF((N114+L114)&gt;=$L$3,($O$3*N114),$O$3*(N114-M114))</f>
        <v>11700</v>
      </c>
      <c r="P114" s="10">
        <f>N114-O114</f>
        <v>78300</v>
      </c>
    </row>
    <row r="115" spans="1:17" x14ac:dyDescent="0.2">
      <c r="A115" s="3" t="s">
        <v>25</v>
      </c>
      <c r="B115" s="2">
        <f>$B$5</f>
        <v>3</v>
      </c>
      <c r="C115" s="2">
        <f>$C$5</f>
        <v>65000</v>
      </c>
      <c r="D115" s="2"/>
      <c r="E115" s="8"/>
      <c r="F115" s="8"/>
      <c r="G115" s="49">
        <v>22</v>
      </c>
      <c r="H115" s="2">
        <f t="shared" ref="H115:H118" si="88">G115-E115</f>
        <v>22</v>
      </c>
      <c r="I115" s="12">
        <f t="shared" ref="I115:I118" si="89">C115/G115</f>
        <v>2954.5454545454545</v>
      </c>
      <c r="J115" s="14">
        <v>0.15</v>
      </c>
      <c r="K115" s="12">
        <f t="shared" ref="K115:K118" si="90">IF((G115-H115)&gt;0,I115*H115*J115,C115*J115)</f>
        <v>9750</v>
      </c>
      <c r="L115" s="12">
        <f t="shared" ref="L115:L118" si="91">L105+N105</f>
        <v>817113.63636363624</v>
      </c>
      <c r="M115" s="13">
        <f t="shared" ref="M115:M118" si="92">IF(B115=1,1400,IF(B115=2,1400*2,IF(B115&gt;=3,1400*2+(B115-2)*3000)))</f>
        <v>5800</v>
      </c>
      <c r="N115" s="12">
        <f t="shared" ref="N115:N118" si="93">IF((G115-H115)&gt;0,F115++I115*H115+I115*H115*J115,C115+C115*J115)</f>
        <v>74750</v>
      </c>
      <c r="O115" s="11">
        <f t="shared" si="87"/>
        <v>9717.5</v>
      </c>
      <c r="P115" s="10">
        <f t="shared" ref="P115:P118" si="94">N115-O115</f>
        <v>65032.5</v>
      </c>
    </row>
    <row r="116" spans="1:17" x14ac:dyDescent="0.2">
      <c r="A116" s="3" t="s">
        <v>26</v>
      </c>
      <c r="B116" s="2">
        <f>$B$6</f>
        <v>2</v>
      </c>
      <c r="C116" s="2">
        <f>$C$6</f>
        <v>40000</v>
      </c>
      <c r="D116" s="2"/>
      <c r="E116" s="2"/>
      <c r="F116" s="2"/>
      <c r="G116" s="49">
        <v>22</v>
      </c>
      <c r="H116" s="2">
        <f t="shared" si="88"/>
        <v>22</v>
      </c>
      <c r="I116" s="12">
        <f t="shared" si="89"/>
        <v>1818.1818181818182</v>
      </c>
      <c r="J116" s="12">
        <v>0.1</v>
      </c>
      <c r="K116" s="12">
        <f t="shared" si="90"/>
        <v>4000</v>
      </c>
      <c r="L116" s="12">
        <f t="shared" si="91"/>
        <v>475333.33333333337</v>
      </c>
      <c r="M116" s="13">
        <f t="shared" si="92"/>
        <v>2800</v>
      </c>
      <c r="N116" s="12">
        <f t="shared" si="93"/>
        <v>44000</v>
      </c>
      <c r="O116" s="11">
        <f t="shared" si="87"/>
        <v>5720</v>
      </c>
      <c r="P116" s="10">
        <f t="shared" si="94"/>
        <v>38280</v>
      </c>
    </row>
    <row r="117" spans="1:17" x14ac:dyDescent="0.2">
      <c r="A117" s="3" t="s">
        <v>27</v>
      </c>
      <c r="B117" s="2">
        <f>$B$7</f>
        <v>3</v>
      </c>
      <c r="C117" s="2">
        <f>$C$7</f>
        <v>70000</v>
      </c>
      <c r="D117" s="8"/>
      <c r="E117" s="8"/>
      <c r="F117" s="8"/>
      <c r="G117" s="49">
        <v>22</v>
      </c>
      <c r="H117" s="2">
        <f t="shared" si="88"/>
        <v>22</v>
      </c>
      <c r="I117" s="12">
        <f t="shared" si="89"/>
        <v>3181.818181818182</v>
      </c>
      <c r="J117" s="14">
        <v>0.2</v>
      </c>
      <c r="K117" s="12">
        <f t="shared" si="90"/>
        <v>14000</v>
      </c>
      <c r="L117" s="12">
        <f t="shared" si="91"/>
        <v>887536.2318840581</v>
      </c>
      <c r="M117" s="13">
        <f t="shared" si="92"/>
        <v>5800</v>
      </c>
      <c r="N117" s="12">
        <f t="shared" si="93"/>
        <v>84000</v>
      </c>
      <c r="O117" s="11">
        <f t="shared" si="87"/>
        <v>10920</v>
      </c>
      <c r="P117" s="10">
        <f t="shared" si="94"/>
        <v>73080</v>
      </c>
    </row>
    <row r="118" spans="1:17" x14ac:dyDescent="0.2">
      <c r="A118" s="3" t="s">
        <v>28</v>
      </c>
      <c r="B118" s="2">
        <f>$B$8</f>
        <v>1</v>
      </c>
      <c r="C118" s="2">
        <f>$C$8</f>
        <v>50000</v>
      </c>
      <c r="D118" s="2"/>
      <c r="E118" s="2"/>
      <c r="F118" s="2"/>
      <c r="G118" s="49">
        <v>22</v>
      </c>
      <c r="H118" s="2">
        <f t="shared" si="88"/>
        <v>22</v>
      </c>
      <c r="I118" s="12">
        <f t="shared" si="89"/>
        <v>2272.7272727272725</v>
      </c>
      <c r="J118" s="14">
        <v>0.15</v>
      </c>
      <c r="K118" s="12">
        <f t="shared" si="90"/>
        <v>7500</v>
      </c>
      <c r="L118" s="12">
        <f t="shared" si="91"/>
        <v>583242.4242424242</v>
      </c>
      <c r="M118" s="13">
        <f t="shared" si="92"/>
        <v>1400</v>
      </c>
      <c r="N118" s="12">
        <f t="shared" si="93"/>
        <v>57500</v>
      </c>
      <c r="O118" s="11">
        <f t="shared" si="87"/>
        <v>7475</v>
      </c>
      <c r="P118" s="10">
        <f t="shared" si="94"/>
        <v>50025</v>
      </c>
    </row>
    <row r="119" spans="1:17" x14ac:dyDescent="0.2">
      <c r="A119" s="2"/>
      <c r="B119" s="2"/>
      <c r="C119" s="4"/>
      <c r="D119" s="4"/>
      <c r="E119" s="4"/>
      <c r="F119" s="4"/>
      <c r="G119" s="4"/>
      <c r="H119" s="4"/>
      <c r="I119" s="4"/>
      <c r="J119" s="4"/>
      <c r="K119" s="15">
        <f>SUM(K114:K118)</f>
        <v>50250</v>
      </c>
      <c r="L119" s="15">
        <f>SUM(L114:L118)</f>
        <v>3692127.2276541158</v>
      </c>
      <c r="M119" s="4"/>
      <c r="N119" s="15">
        <f>SUM(N114:N118)</f>
        <v>350250</v>
      </c>
      <c r="O119" s="15">
        <f>SUM(O114:O118)</f>
        <v>45532.5</v>
      </c>
      <c r="P119" s="15">
        <f>SUM(P114:P118)</f>
        <v>304717.5</v>
      </c>
    </row>
    <row r="120" spans="1:17" x14ac:dyDescent="0.2">
      <c r="O120" s="39"/>
    </row>
    <row r="123" spans="1:17" x14ac:dyDescent="0.2">
      <c r="L123" s="7" t="s">
        <v>444</v>
      </c>
      <c r="M123" s="40" t="s">
        <v>43</v>
      </c>
      <c r="N123" s="40" t="s">
        <v>44</v>
      </c>
      <c r="O123" s="43" t="s">
        <v>257</v>
      </c>
      <c r="P123" s="40" t="s">
        <v>45</v>
      </c>
      <c r="Q123" s="40" t="s">
        <v>46</v>
      </c>
    </row>
    <row r="124" spans="1:17" x14ac:dyDescent="0.2">
      <c r="L124" s="40" t="s">
        <v>47</v>
      </c>
      <c r="M124" s="40" t="s">
        <v>42</v>
      </c>
      <c r="N124" s="42">
        <v>2.9000000000000001E-2</v>
      </c>
      <c r="O124" s="44">
        <v>2E-3</v>
      </c>
      <c r="P124" s="42">
        <v>5.0999999999999997E-2</v>
      </c>
      <c r="Q124" s="40" t="s">
        <v>47</v>
      </c>
    </row>
    <row r="125" spans="1:17" x14ac:dyDescent="0.2">
      <c r="L125" s="15">
        <f>N9+N19+N29+N39+N49+N59+N69+N79+N89+N99+N109+N119</f>
        <v>4042377.2276541158</v>
      </c>
      <c r="M125" s="4">
        <f>0.22*ROUND($L$125,0)</f>
        <v>889322.94000000006</v>
      </c>
      <c r="N125" s="4">
        <f>0.029*ROUND($L$125,0)</f>
        <v>117228.933</v>
      </c>
      <c r="O125" s="4">
        <f>0.002*ROUND($L$125,0)</f>
        <v>8084.7539999999999</v>
      </c>
      <c r="P125" s="4">
        <f>0.051*ROUND($L$125,0)</f>
        <v>206161.22699999998</v>
      </c>
      <c r="Q125" s="15">
        <f>SUM(L125:P125)</f>
        <v>5263175.0816541156</v>
      </c>
    </row>
  </sheetData>
  <mergeCells count="174">
    <mergeCell ref="AO94:AU94"/>
    <mergeCell ref="AO98:AU98"/>
    <mergeCell ref="AO1:AT1"/>
    <mergeCell ref="AO14:AS14"/>
    <mergeCell ref="AO18:AS18"/>
    <mergeCell ref="AO62:AS62"/>
    <mergeCell ref="AO66:AS66"/>
    <mergeCell ref="AO44:AT44"/>
    <mergeCell ref="AO48:AT48"/>
    <mergeCell ref="T2:T3"/>
    <mergeCell ref="U2:U3"/>
    <mergeCell ref="V2:V3"/>
    <mergeCell ref="W2:W3"/>
    <mergeCell ref="X2:X3"/>
    <mergeCell ref="H1:P1"/>
    <mergeCell ref="J2:K2"/>
    <mergeCell ref="B2:B3"/>
    <mergeCell ref="G2:G3"/>
    <mergeCell ref="D1:G1"/>
    <mergeCell ref="C2:C3"/>
    <mergeCell ref="M2:M3"/>
    <mergeCell ref="N2:N3"/>
    <mergeCell ref="P2:P3"/>
    <mergeCell ref="H2:H3"/>
    <mergeCell ref="S2:S3"/>
    <mergeCell ref="R2:R3"/>
    <mergeCell ref="D2:F2"/>
    <mergeCell ref="A2:A3"/>
    <mergeCell ref="D11:G11"/>
    <mergeCell ref="H11:P11"/>
    <mergeCell ref="A12:A13"/>
    <mergeCell ref="B12:B13"/>
    <mergeCell ref="C12:C13"/>
    <mergeCell ref="D12:F12"/>
    <mergeCell ref="G12:G13"/>
    <mergeCell ref="H12:H13"/>
    <mergeCell ref="J12:K12"/>
    <mergeCell ref="M12:M13"/>
    <mergeCell ref="N12:N13"/>
    <mergeCell ref="P12:P13"/>
    <mergeCell ref="D21:G21"/>
    <mergeCell ref="H21:P21"/>
    <mergeCell ref="A22:A23"/>
    <mergeCell ref="B22:B23"/>
    <mergeCell ref="C22:C23"/>
    <mergeCell ref="D22:F22"/>
    <mergeCell ref="G22:G23"/>
    <mergeCell ref="H22:H23"/>
    <mergeCell ref="J22:K22"/>
    <mergeCell ref="M22:M23"/>
    <mergeCell ref="N22:N23"/>
    <mergeCell ref="P22:P23"/>
    <mergeCell ref="D31:G31"/>
    <mergeCell ref="H31:P31"/>
    <mergeCell ref="A32:A33"/>
    <mergeCell ref="B32:B33"/>
    <mergeCell ref="C32:C33"/>
    <mergeCell ref="D32:F32"/>
    <mergeCell ref="G32:G33"/>
    <mergeCell ref="H32:H33"/>
    <mergeCell ref="J32:K32"/>
    <mergeCell ref="M32:M33"/>
    <mergeCell ref="N32:N33"/>
    <mergeCell ref="P32:P33"/>
    <mergeCell ref="D41:G41"/>
    <mergeCell ref="H41:P41"/>
    <mergeCell ref="A42:A43"/>
    <mergeCell ref="B42:B43"/>
    <mergeCell ref="C42:C43"/>
    <mergeCell ref="D42:F42"/>
    <mergeCell ref="G42:G43"/>
    <mergeCell ref="H42:H43"/>
    <mergeCell ref="J42:K42"/>
    <mergeCell ref="M42:M43"/>
    <mergeCell ref="N42:N43"/>
    <mergeCell ref="P42:P43"/>
    <mergeCell ref="D51:G51"/>
    <mergeCell ref="H51:P51"/>
    <mergeCell ref="A52:A53"/>
    <mergeCell ref="B52:B53"/>
    <mergeCell ref="C52:C53"/>
    <mergeCell ref="D52:F52"/>
    <mergeCell ref="G52:G53"/>
    <mergeCell ref="H52:H53"/>
    <mergeCell ref="J52:K52"/>
    <mergeCell ref="M52:M53"/>
    <mergeCell ref="N52:N53"/>
    <mergeCell ref="P52:P53"/>
    <mergeCell ref="D61:G61"/>
    <mergeCell ref="H61:P61"/>
    <mergeCell ref="A62:A63"/>
    <mergeCell ref="B62:B63"/>
    <mergeCell ref="C62:C63"/>
    <mergeCell ref="D62:F62"/>
    <mergeCell ref="G62:G63"/>
    <mergeCell ref="H62:H63"/>
    <mergeCell ref="J62:K62"/>
    <mergeCell ref="M62:M63"/>
    <mergeCell ref="N62:N63"/>
    <mergeCell ref="P62:P63"/>
    <mergeCell ref="D71:G71"/>
    <mergeCell ref="H71:P71"/>
    <mergeCell ref="A72:A73"/>
    <mergeCell ref="B72:B73"/>
    <mergeCell ref="C72:C73"/>
    <mergeCell ref="D72:F72"/>
    <mergeCell ref="G72:G73"/>
    <mergeCell ref="H72:H73"/>
    <mergeCell ref="J72:K72"/>
    <mergeCell ref="M72:M73"/>
    <mergeCell ref="N72:N73"/>
    <mergeCell ref="P72:P73"/>
    <mergeCell ref="D81:G81"/>
    <mergeCell ref="H81:P81"/>
    <mergeCell ref="A82:A83"/>
    <mergeCell ref="B82:B83"/>
    <mergeCell ref="C82:C83"/>
    <mergeCell ref="D82:F82"/>
    <mergeCell ref="G82:G83"/>
    <mergeCell ref="H82:H83"/>
    <mergeCell ref="J82:K82"/>
    <mergeCell ref="M82:M83"/>
    <mergeCell ref="N82:N83"/>
    <mergeCell ref="P82:P83"/>
    <mergeCell ref="H102:H103"/>
    <mergeCell ref="J102:K102"/>
    <mergeCell ref="M102:M103"/>
    <mergeCell ref="N102:N103"/>
    <mergeCell ref="P102:P103"/>
    <mergeCell ref="D91:G91"/>
    <mergeCell ref="H91:P91"/>
    <mergeCell ref="A92:A93"/>
    <mergeCell ref="B92:B93"/>
    <mergeCell ref="C92:C93"/>
    <mergeCell ref="D92:F92"/>
    <mergeCell ref="G92:G93"/>
    <mergeCell ref="H92:H93"/>
    <mergeCell ref="J92:K92"/>
    <mergeCell ref="M92:M93"/>
    <mergeCell ref="N92:N93"/>
    <mergeCell ref="P92:P93"/>
    <mergeCell ref="Y2:Y3"/>
    <mergeCell ref="Z2:Z3"/>
    <mergeCell ref="AA2:AA3"/>
    <mergeCell ref="AB2:AB3"/>
    <mergeCell ref="AC2:AC3"/>
    <mergeCell ref="D111:G111"/>
    <mergeCell ref="H111:P111"/>
    <mergeCell ref="A112:A113"/>
    <mergeCell ref="B112:B113"/>
    <mergeCell ref="C112:C113"/>
    <mergeCell ref="D112:F112"/>
    <mergeCell ref="G112:G113"/>
    <mergeCell ref="H112:H113"/>
    <mergeCell ref="J112:K112"/>
    <mergeCell ref="M112:M113"/>
    <mergeCell ref="N112:N113"/>
    <mergeCell ref="P112:P113"/>
    <mergeCell ref="D101:G101"/>
    <mergeCell ref="H101:P101"/>
    <mergeCell ref="A102:A103"/>
    <mergeCell ref="B102:B103"/>
    <mergeCell ref="C102:C103"/>
    <mergeCell ref="D102:F102"/>
    <mergeCell ref="G102:G103"/>
    <mergeCell ref="AK2:AK3"/>
    <mergeCell ref="AL2:AL3"/>
    <mergeCell ref="AI2:AI3"/>
    <mergeCell ref="AJ2:AJ3"/>
    <mergeCell ref="AD2:AD3"/>
    <mergeCell ref="AE2:AE3"/>
    <mergeCell ref="AF2:AF3"/>
    <mergeCell ref="AG2:AG3"/>
    <mergeCell ref="AH2:AH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7"/>
  <sheetViews>
    <sheetView topLeftCell="A148" workbookViewId="0">
      <selection activeCell="C10" sqref="C10"/>
    </sheetView>
  </sheetViews>
  <sheetFormatPr baseColWidth="10" defaultColWidth="8.83203125" defaultRowHeight="15" x14ac:dyDescent="0.2"/>
  <cols>
    <col min="2" max="2" width="14.83203125" customWidth="1"/>
    <col min="3" max="3" width="126.33203125" customWidth="1"/>
    <col min="5" max="5" width="14" customWidth="1"/>
    <col min="7" max="7" width="13" customWidth="1"/>
  </cols>
  <sheetData>
    <row r="1" spans="2:3" ht="15.5" customHeight="1" x14ac:dyDescent="0.2">
      <c r="C1" s="41" t="s">
        <v>87</v>
      </c>
    </row>
    <row r="2" spans="2:3" ht="28" x14ac:dyDescent="0.3">
      <c r="B2" s="154" t="s">
        <v>568</v>
      </c>
      <c r="C2" s="155"/>
    </row>
    <row r="3" spans="2:3" x14ac:dyDescent="0.2">
      <c r="B3" s="108" t="s">
        <v>449</v>
      </c>
      <c r="C3" s="108" t="s">
        <v>450</v>
      </c>
    </row>
    <row r="4" spans="2:3" x14ac:dyDescent="0.2">
      <c r="B4" s="153">
        <v>58</v>
      </c>
      <c r="C4" s="109" t="s">
        <v>451</v>
      </c>
    </row>
    <row r="5" spans="2:3" x14ac:dyDescent="0.2">
      <c r="B5" s="153"/>
      <c r="C5" s="109" t="s">
        <v>50</v>
      </c>
    </row>
    <row r="6" spans="2:3" x14ac:dyDescent="0.2">
      <c r="B6" s="153"/>
      <c r="C6" s="109" t="s">
        <v>452</v>
      </c>
    </row>
    <row r="7" spans="2:3" x14ac:dyDescent="0.2">
      <c r="B7" s="153"/>
      <c r="C7" s="109" t="s">
        <v>453</v>
      </c>
    </row>
    <row r="8" spans="2:3" ht="24" x14ac:dyDescent="0.2">
      <c r="B8" s="153"/>
      <c r="C8" s="109" t="s">
        <v>454</v>
      </c>
    </row>
    <row r="9" spans="2:3" x14ac:dyDescent="0.2">
      <c r="B9" s="153"/>
      <c r="C9" s="109" t="s">
        <v>53</v>
      </c>
    </row>
    <row r="10" spans="2:3" ht="24" x14ac:dyDescent="0.2">
      <c r="B10" s="153"/>
      <c r="C10" s="109" t="s">
        <v>455</v>
      </c>
    </row>
    <row r="11" spans="2:3" x14ac:dyDescent="0.2">
      <c r="B11" s="153"/>
      <c r="C11" s="109" t="s">
        <v>57</v>
      </c>
    </row>
    <row r="12" spans="2:3" x14ac:dyDescent="0.2">
      <c r="B12" s="153"/>
      <c r="C12" s="109" t="s">
        <v>456</v>
      </c>
    </row>
    <row r="13" spans="2:3" x14ac:dyDescent="0.2">
      <c r="B13" s="153"/>
      <c r="C13" s="109" t="s">
        <v>457</v>
      </c>
    </row>
    <row r="14" spans="2:3" x14ac:dyDescent="0.2">
      <c r="B14" s="153"/>
      <c r="C14" s="109" t="s">
        <v>458</v>
      </c>
    </row>
    <row r="15" spans="2:3" x14ac:dyDescent="0.2">
      <c r="B15" s="153"/>
      <c r="C15" s="109" t="s">
        <v>459</v>
      </c>
    </row>
    <row r="16" spans="2:3" x14ac:dyDescent="0.2">
      <c r="B16" s="153"/>
      <c r="C16" s="109" t="s">
        <v>50</v>
      </c>
    </row>
    <row r="17" spans="2:3" ht="24" x14ac:dyDescent="0.2">
      <c r="B17" s="153"/>
      <c r="C17" s="109" t="s">
        <v>460</v>
      </c>
    </row>
    <row r="18" spans="2:3" x14ac:dyDescent="0.2">
      <c r="B18" s="153" t="s">
        <v>461</v>
      </c>
      <c r="C18" s="109" t="s">
        <v>462</v>
      </c>
    </row>
    <row r="19" spans="2:3" x14ac:dyDescent="0.2">
      <c r="B19" s="153"/>
      <c r="C19" s="109" t="s">
        <v>50</v>
      </c>
    </row>
    <row r="20" spans="2:3" x14ac:dyDescent="0.2">
      <c r="B20" s="153"/>
      <c r="C20" s="109" t="s">
        <v>463</v>
      </c>
    </row>
    <row r="21" spans="2:3" x14ac:dyDescent="0.2">
      <c r="B21" s="153"/>
      <c r="C21" s="109" t="s">
        <v>53</v>
      </c>
    </row>
    <row r="22" spans="2:3" x14ac:dyDescent="0.2">
      <c r="B22" s="153"/>
      <c r="C22" s="109" t="s">
        <v>464</v>
      </c>
    </row>
    <row r="23" spans="2:3" x14ac:dyDescent="0.2">
      <c r="B23" s="153"/>
      <c r="C23" s="109" t="s">
        <v>465</v>
      </c>
    </row>
    <row r="24" spans="2:3" x14ac:dyDescent="0.2">
      <c r="B24" s="153"/>
      <c r="C24" s="109" t="s">
        <v>466</v>
      </c>
    </row>
    <row r="25" spans="2:3" x14ac:dyDescent="0.2">
      <c r="B25" s="153"/>
      <c r="C25" s="109" t="s">
        <v>467</v>
      </c>
    </row>
    <row r="26" spans="2:3" x14ac:dyDescent="0.2">
      <c r="B26" s="109" t="s">
        <v>468</v>
      </c>
      <c r="C26" s="109" t="s">
        <v>469</v>
      </c>
    </row>
    <row r="27" spans="2:3" x14ac:dyDescent="0.2">
      <c r="B27" s="109" t="s">
        <v>470</v>
      </c>
      <c r="C27" s="109" t="s">
        <v>471</v>
      </c>
    </row>
    <row r="28" spans="2:3" x14ac:dyDescent="0.2">
      <c r="B28" s="109" t="s">
        <v>472</v>
      </c>
      <c r="C28" s="109" t="s">
        <v>473</v>
      </c>
    </row>
    <row r="29" spans="2:3" x14ac:dyDescent="0.2">
      <c r="B29" s="109" t="s">
        <v>474</v>
      </c>
      <c r="C29" s="109" t="s">
        <v>475</v>
      </c>
    </row>
    <row r="30" spans="2:3" x14ac:dyDescent="0.2">
      <c r="B30" s="153" t="s">
        <v>476</v>
      </c>
      <c r="C30" s="109" t="s">
        <v>477</v>
      </c>
    </row>
    <row r="31" spans="2:3" x14ac:dyDescent="0.2">
      <c r="B31" s="153"/>
      <c r="C31" s="109" t="s">
        <v>50</v>
      </c>
    </row>
    <row r="32" spans="2:3" x14ac:dyDescent="0.2">
      <c r="B32" s="153"/>
      <c r="C32" s="109" t="s">
        <v>478</v>
      </c>
    </row>
    <row r="33" spans="2:3" x14ac:dyDescent="0.2">
      <c r="B33" s="153"/>
      <c r="C33" s="109" t="s">
        <v>50</v>
      </c>
    </row>
    <row r="34" spans="2:3" x14ac:dyDescent="0.2">
      <c r="B34" s="153"/>
      <c r="C34" s="109" t="s">
        <v>479</v>
      </c>
    </row>
    <row r="35" spans="2:3" x14ac:dyDescent="0.2">
      <c r="B35" s="153"/>
      <c r="C35" s="109" t="s">
        <v>480</v>
      </c>
    </row>
    <row r="36" spans="2:3" x14ac:dyDescent="0.2">
      <c r="B36" s="153"/>
      <c r="C36" s="109" t="s">
        <v>481</v>
      </c>
    </row>
    <row r="37" spans="2:3" x14ac:dyDescent="0.2">
      <c r="B37" s="109" t="s">
        <v>482</v>
      </c>
      <c r="C37" s="109" t="s">
        <v>483</v>
      </c>
    </row>
    <row r="38" spans="2:3" x14ac:dyDescent="0.2">
      <c r="B38" s="109" t="s">
        <v>484</v>
      </c>
      <c r="C38" s="109" t="s">
        <v>485</v>
      </c>
    </row>
    <row r="39" spans="2:3" x14ac:dyDescent="0.2">
      <c r="B39" s="153" t="s">
        <v>486</v>
      </c>
      <c r="C39" s="109" t="s">
        <v>487</v>
      </c>
    </row>
    <row r="40" spans="2:3" x14ac:dyDescent="0.2">
      <c r="B40" s="153"/>
      <c r="C40" s="109" t="s">
        <v>50</v>
      </c>
    </row>
    <row r="41" spans="2:3" ht="24" x14ac:dyDescent="0.2">
      <c r="B41" s="153"/>
      <c r="C41" s="109" t="s">
        <v>488</v>
      </c>
    </row>
    <row r="42" spans="2:3" x14ac:dyDescent="0.2">
      <c r="B42" s="153"/>
      <c r="C42" s="109" t="s">
        <v>57</v>
      </c>
    </row>
    <row r="43" spans="2:3" x14ac:dyDescent="0.2">
      <c r="B43" s="153"/>
      <c r="C43" s="109" t="s">
        <v>489</v>
      </c>
    </row>
    <row r="44" spans="2:3" x14ac:dyDescent="0.2">
      <c r="B44" s="109" t="s">
        <v>490</v>
      </c>
      <c r="C44" s="109" t="s">
        <v>491</v>
      </c>
    </row>
    <row r="45" spans="2:3" x14ac:dyDescent="0.2">
      <c r="B45" s="153" t="s">
        <v>492</v>
      </c>
      <c r="C45" s="109" t="s">
        <v>493</v>
      </c>
    </row>
    <row r="46" spans="2:3" x14ac:dyDescent="0.2">
      <c r="B46" s="153"/>
      <c r="C46" s="109" t="s">
        <v>50</v>
      </c>
    </row>
    <row r="47" spans="2:3" ht="24" x14ac:dyDescent="0.2">
      <c r="B47" s="153"/>
      <c r="C47" s="109" t="s">
        <v>494</v>
      </c>
    </row>
    <row r="48" spans="2:3" x14ac:dyDescent="0.2">
      <c r="B48" s="153"/>
      <c r="C48" s="109" t="s">
        <v>53</v>
      </c>
    </row>
    <row r="49" spans="2:3" x14ac:dyDescent="0.2">
      <c r="B49" s="153"/>
      <c r="C49" s="109" t="s">
        <v>495</v>
      </c>
    </row>
    <row r="50" spans="2:3" x14ac:dyDescent="0.2">
      <c r="B50" s="109" t="s">
        <v>496</v>
      </c>
      <c r="C50" s="109" t="s">
        <v>497</v>
      </c>
    </row>
    <row r="51" spans="2:3" x14ac:dyDescent="0.2">
      <c r="B51" s="109" t="s">
        <v>498</v>
      </c>
      <c r="C51" s="109" t="s">
        <v>499</v>
      </c>
    </row>
    <row r="52" spans="2:3" x14ac:dyDescent="0.2">
      <c r="B52" s="153" t="s">
        <v>500</v>
      </c>
      <c r="C52" s="109" t="s">
        <v>501</v>
      </c>
    </row>
    <row r="53" spans="2:3" x14ac:dyDescent="0.2">
      <c r="B53" s="153"/>
      <c r="C53" s="109" t="s">
        <v>50</v>
      </c>
    </row>
    <row r="54" spans="2:3" ht="24" x14ac:dyDescent="0.2">
      <c r="B54" s="153"/>
      <c r="C54" s="109" t="s">
        <v>502</v>
      </c>
    </row>
    <row r="55" spans="2:3" x14ac:dyDescent="0.2">
      <c r="B55" s="153"/>
      <c r="C55" s="109" t="s">
        <v>57</v>
      </c>
    </row>
    <row r="56" spans="2:3" x14ac:dyDescent="0.2">
      <c r="B56" s="153"/>
      <c r="C56" s="109" t="s">
        <v>503</v>
      </c>
    </row>
    <row r="57" spans="2:3" ht="24" x14ac:dyDescent="0.2">
      <c r="B57" s="153"/>
      <c r="C57" s="109" t="s">
        <v>504</v>
      </c>
    </row>
    <row r="58" spans="2:3" x14ac:dyDescent="0.2">
      <c r="B58" s="109" t="s">
        <v>505</v>
      </c>
      <c r="C58" s="109" t="s">
        <v>506</v>
      </c>
    </row>
    <row r="59" spans="2:3" x14ac:dyDescent="0.2">
      <c r="B59" s="153" t="s">
        <v>507</v>
      </c>
      <c r="C59" s="109" t="s">
        <v>508</v>
      </c>
    </row>
    <row r="60" spans="2:3" x14ac:dyDescent="0.2">
      <c r="B60" s="153"/>
      <c r="C60" s="109" t="s">
        <v>50</v>
      </c>
    </row>
    <row r="61" spans="2:3" x14ac:dyDescent="0.2">
      <c r="B61" s="153"/>
      <c r="C61" s="109" t="s">
        <v>509</v>
      </c>
    </row>
    <row r="62" spans="2:3" x14ac:dyDescent="0.2">
      <c r="B62" s="153" t="s">
        <v>510</v>
      </c>
      <c r="C62" s="109" t="s">
        <v>511</v>
      </c>
    </row>
    <row r="63" spans="2:3" x14ac:dyDescent="0.2">
      <c r="B63" s="153"/>
      <c r="C63" s="109" t="s">
        <v>50</v>
      </c>
    </row>
    <row r="64" spans="2:3" ht="24" x14ac:dyDescent="0.2">
      <c r="B64" s="153"/>
      <c r="C64" s="109" t="s">
        <v>512</v>
      </c>
    </row>
    <row r="65" spans="2:3" x14ac:dyDescent="0.2">
      <c r="B65" s="153"/>
      <c r="C65" s="109" t="s">
        <v>57</v>
      </c>
    </row>
    <row r="66" spans="2:3" x14ac:dyDescent="0.2">
      <c r="B66" s="153"/>
      <c r="C66" s="109" t="s">
        <v>513</v>
      </c>
    </row>
    <row r="67" spans="2:3" x14ac:dyDescent="0.2">
      <c r="B67" s="153"/>
      <c r="C67" s="109" t="s">
        <v>514</v>
      </c>
    </row>
    <row r="68" spans="2:3" ht="24" x14ac:dyDescent="0.2">
      <c r="B68" s="153"/>
      <c r="C68" s="109" t="s">
        <v>515</v>
      </c>
    </row>
    <row r="69" spans="2:3" ht="24" x14ac:dyDescent="0.2">
      <c r="B69" s="153"/>
      <c r="C69" s="109" t="s">
        <v>516</v>
      </c>
    </row>
    <row r="70" spans="2:3" x14ac:dyDescent="0.2">
      <c r="B70" s="153"/>
      <c r="C70" s="109" t="s">
        <v>50</v>
      </c>
    </row>
    <row r="71" spans="2:3" x14ac:dyDescent="0.2">
      <c r="B71" s="153"/>
      <c r="C71" s="109" t="s">
        <v>517</v>
      </c>
    </row>
    <row r="72" spans="2:3" ht="24" x14ac:dyDescent="0.2">
      <c r="B72" s="153"/>
      <c r="C72" s="109" t="s">
        <v>518</v>
      </c>
    </row>
    <row r="73" spans="2:3" x14ac:dyDescent="0.2">
      <c r="B73" s="153"/>
      <c r="C73" s="109" t="s">
        <v>53</v>
      </c>
    </row>
    <row r="74" spans="2:3" x14ac:dyDescent="0.2">
      <c r="B74" s="153"/>
      <c r="C74" s="109" t="s">
        <v>519</v>
      </c>
    </row>
    <row r="75" spans="2:3" x14ac:dyDescent="0.2">
      <c r="B75" s="153"/>
      <c r="C75" s="109" t="s">
        <v>520</v>
      </c>
    </row>
    <row r="76" spans="2:3" x14ac:dyDescent="0.2">
      <c r="B76" s="153" t="s">
        <v>521</v>
      </c>
      <c r="C76" s="109" t="s">
        <v>522</v>
      </c>
    </row>
    <row r="77" spans="2:3" x14ac:dyDescent="0.2">
      <c r="B77" s="153"/>
      <c r="C77" s="109" t="s">
        <v>50</v>
      </c>
    </row>
    <row r="78" spans="2:3" ht="24" x14ac:dyDescent="0.2">
      <c r="B78" s="153"/>
      <c r="C78" s="109" t="s">
        <v>523</v>
      </c>
    </row>
    <row r="79" spans="2:3" ht="24" x14ac:dyDescent="0.2">
      <c r="B79" s="153"/>
      <c r="C79" s="109" t="s">
        <v>524</v>
      </c>
    </row>
    <row r="80" spans="2:3" x14ac:dyDescent="0.2">
      <c r="B80" s="153"/>
      <c r="C80" s="109" t="s">
        <v>525</v>
      </c>
    </row>
    <row r="81" spans="2:3" x14ac:dyDescent="0.2">
      <c r="B81" s="153"/>
      <c r="C81" s="109" t="s">
        <v>526</v>
      </c>
    </row>
    <row r="82" spans="2:3" x14ac:dyDescent="0.2">
      <c r="B82" s="153" t="s">
        <v>527</v>
      </c>
      <c r="C82" s="109" t="s">
        <v>522</v>
      </c>
    </row>
    <row r="83" spans="2:3" x14ac:dyDescent="0.2">
      <c r="B83" s="153"/>
      <c r="C83" s="109" t="s">
        <v>50</v>
      </c>
    </row>
    <row r="84" spans="2:3" x14ac:dyDescent="0.2">
      <c r="B84" s="153"/>
      <c r="C84" s="109" t="s">
        <v>528</v>
      </c>
    </row>
    <row r="85" spans="2:3" x14ac:dyDescent="0.2">
      <c r="B85" s="153"/>
      <c r="C85" s="109" t="s">
        <v>57</v>
      </c>
    </row>
    <row r="86" spans="2:3" ht="24" x14ac:dyDescent="0.2">
      <c r="B86" s="153"/>
      <c r="C86" s="109" t="s">
        <v>529</v>
      </c>
    </row>
    <row r="87" spans="2:3" x14ac:dyDescent="0.2">
      <c r="B87" s="153"/>
      <c r="C87" s="109" t="s">
        <v>530</v>
      </c>
    </row>
    <row r="88" spans="2:3" x14ac:dyDescent="0.2">
      <c r="B88" s="153"/>
      <c r="C88" s="109" t="s">
        <v>531</v>
      </c>
    </row>
    <row r="89" spans="2:3" x14ac:dyDescent="0.2">
      <c r="B89" s="153"/>
      <c r="C89" s="109" t="s">
        <v>532</v>
      </c>
    </row>
    <row r="90" spans="2:3" x14ac:dyDescent="0.2">
      <c r="B90" s="153"/>
      <c r="C90" s="109" t="s">
        <v>533</v>
      </c>
    </row>
    <row r="91" spans="2:3" x14ac:dyDescent="0.2">
      <c r="B91" s="153"/>
      <c r="C91" s="109" t="s">
        <v>534</v>
      </c>
    </row>
    <row r="92" spans="2:3" x14ac:dyDescent="0.2">
      <c r="B92" s="153"/>
      <c r="C92" s="109" t="s">
        <v>535</v>
      </c>
    </row>
    <row r="93" spans="2:3" x14ac:dyDescent="0.2">
      <c r="B93" s="153"/>
      <c r="C93" s="109" t="s">
        <v>536</v>
      </c>
    </row>
    <row r="94" spans="2:3" x14ac:dyDescent="0.2">
      <c r="B94" s="153"/>
      <c r="C94" s="109" t="s">
        <v>537</v>
      </c>
    </row>
    <row r="95" spans="2:3" x14ac:dyDescent="0.2">
      <c r="B95" s="153"/>
      <c r="C95" s="109" t="s">
        <v>538</v>
      </c>
    </row>
    <row r="96" spans="2:3" x14ac:dyDescent="0.2">
      <c r="B96" s="153"/>
      <c r="C96" s="109" t="s">
        <v>539</v>
      </c>
    </row>
    <row r="97" spans="2:3" x14ac:dyDescent="0.2">
      <c r="B97" s="153"/>
      <c r="C97" s="109" t="s">
        <v>540</v>
      </c>
    </row>
    <row r="98" spans="2:3" ht="24" x14ac:dyDescent="0.2">
      <c r="B98" s="153"/>
      <c r="C98" s="109" t="s">
        <v>541</v>
      </c>
    </row>
    <row r="99" spans="2:3" x14ac:dyDescent="0.2">
      <c r="B99" s="153"/>
      <c r="C99" s="109" t="s">
        <v>50</v>
      </c>
    </row>
    <row r="100" spans="2:3" ht="36" x14ac:dyDescent="0.2">
      <c r="B100" s="153"/>
      <c r="C100" s="109" t="s">
        <v>542</v>
      </c>
    </row>
    <row r="101" spans="2:3" x14ac:dyDescent="0.2">
      <c r="B101" s="153"/>
      <c r="C101" s="109" t="s">
        <v>53</v>
      </c>
    </row>
    <row r="102" spans="2:3" x14ac:dyDescent="0.2">
      <c r="B102" s="153"/>
      <c r="C102" s="109" t="s">
        <v>543</v>
      </c>
    </row>
    <row r="103" spans="2:3" x14ac:dyDescent="0.2">
      <c r="B103" s="153" t="s">
        <v>544</v>
      </c>
      <c r="C103" s="109" t="s">
        <v>545</v>
      </c>
    </row>
    <row r="104" spans="2:3" x14ac:dyDescent="0.2">
      <c r="B104" s="153"/>
      <c r="C104" s="109" t="s">
        <v>50</v>
      </c>
    </row>
    <row r="105" spans="2:3" ht="24" x14ac:dyDescent="0.2">
      <c r="B105" s="153"/>
      <c r="C105" s="109" t="s">
        <v>546</v>
      </c>
    </row>
    <row r="106" spans="2:3" x14ac:dyDescent="0.2">
      <c r="B106" s="153"/>
      <c r="C106" s="109" t="s">
        <v>53</v>
      </c>
    </row>
    <row r="107" spans="2:3" x14ac:dyDescent="0.2">
      <c r="B107" s="153"/>
      <c r="C107" s="109" t="s">
        <v>547</v>
      </c>
    </row>
    <row r="108" spans="2:3" x14ac:dyDescent="0.2">
      <c r="B108" s="153"/>
      <c r="C108" s="109" t="s">
        <v>57</v>
      </c>
    </row>
    <row r="109" spans="2:3" x14ac:dyDescent="0.2">
      <c r="B109" s="153"/>
      <c r="C109" s="109" t="s">
        <v>548</v>
      </c>
    </row>
    <row r="110" spans="2:3" x14ac:dyDescent="0.2">
      <c r="B110" s="153"/>
      <c r="C110" s="109" t="s">
        <v>549</v>
      </c>
    </row>
    <row r="111" spans="2:3" x14ac:dyDescent="0.2">
      <c r="B111" s="153"/>
      <c r="C111" s="109" t="s">
        <v>550</v>
      </c>
    </row>
    <row r="112" spans="2:3" x14ac:dyDescent="0.2">
      <c r="B112" s="153"/>
      <c r="C112" s="109" t="s">
        <v>50</v>
      </c>
    </row>
    <row r="113" spans="2:3" x14ac:dyDescent="0.2">
      <c r="B113" s="153"/>
      <c r="C113" s="109" t="s">
        <v>551</v>
      </c>
    </row>
    <row r="114" spans="2:3" x14ac:dyDescent="0.2">
      <c r="B114" s="153"/>
      <c r="C114" s="109" t="s">
        <v>552</v>
      </c>
    </row>
    <row r="115" spans="2:3" x14ac:dyDescent="0.2">
      <c r="B115" s="109" t="s">
        <v>553</v>
      </c>
      <c r="C115" s="109" t="s">
        <v>554</v>
      </c>
    </row>
    <row r="116" spans="2:3" x14ac:dyDescent="0.2">
      <c r="B116" s="153" t="s">
        <v>555</v>
      </c>
      <c r="C116" s="109" t="s">
        <v>554</v>
      </c>
    </row>
    <row r="117" spans="2:3" x14ac:dyDescent="0.2">
      <c r="B117" s="153"/>
      <c r="C117" s="109" t="s">
        <v>50</v>
      </c>
    </row>
    <row r="118" spans="2:3" x14ac:dyDescent="0.2">
      <c r="B118" s="153"/>
      <c r="C118" s="109" t="s">
        <v>556</v>
      </c>
    </row>
    <row r="119" spans="2:3" x14ac:dyDescent="0.2">
      <c r="B119" s="153"/>
      <c r="C119" s="109" t="s">
        <v>557</v>
      </c>
    </row>
    <row r="120" spans="2:3" ht="24" x14ac:dyDescent="0.2">
      <c r="B120" s="153"/>
      <c r="C120" s="109" t="s">
        <v>558</v>
      </c>
    </row>
    <row r="121" spans="2:3" x14ac:dyDescent="0.2">
      <c r="B121" s="153"/>
      <c r="C121" s="109" t="s">
        <v>53</v>
      </c>
    </row>
    <row r="122" spans="2:3" x14ac:dyDescent="0.2">
      <c r="B122" s="153"/>
      <c r="C122" s="109" t="s">
        <v>559</v>
      </c>
    </row>
    <row r="123" spans="2:3" ht="36" x14ac:dyDescent="0.2">
      <c r="B123" s="153"/>
      <c r="C123" s="109" t="s">
        <v>560</v>
      </c>
    </row>
    <row r="124" spans="2:3" x14ac:dyDescent="0.2">
      <c r="B124" s="109" t="s">
        <v>561</v>
      </c>
      <c r="C124" s="109" t="s">
        <v>562</v>
      </c>
    </row>
    <row r="125" spans="2:3" x14ac:dyDescent="0.2">
      <c r="B125" s="109" t="s">
        <v>563</v>
      </c>
      <c r="C125" s="109" t="s">
        <v>564</v>
      </c>
    </row>
    <row r="126" spans="2:3" x14ac:dyDescent="0.2">
      <c r="B126" s="109" t="s">
        <v>565</v>
      </c>
      <c r="C126" s="109" t="s">
        <v>566</v>
      </c>
    </row>
    <row r="127" spans="2:3" x14ac:dyDescent="0.2">
      <c r="B127" s="153">
        <v>60</v>
      </c>
      <c r="C127" s="109" t="s">
        <v>88</v>
      </c>
    </row>
    <row r="128" spans="2:3" x14ac:dyDescent="0.2">
      <c r="B128" s="153"/>
      <c r="C128" s="109" t="s">
        <v>50</v>
      </c>
    </row>
    <row r="129" spans="2:3" x14ac:dyDescent="0.2">
      <c r="B129" s="153"/>
      <c r="C129" s="109" t="s">
        <v>89</v>
      </c>
    </row>
    <row r="130" spans="2:3" x14ac:dyDescent="0.2">
      <c r="B130" s="153"/>
      <c r="C130" s="109" t="s">
        <v>90</v>
      </c>
    </row>
    <row r="131" spans="2:3" ht="24" x14ac:dyDescent="0.2">
      <c r="B131" s="153"/>
      <c r="C131" s="109" t="s">
        <v>91</v>
      </c>
    </row>
    <row r="132" spans="2:3" x14ac:dyDescent="0.2">
      <c r="B132" s="153"/>
      <c r="C132" s="109" t="s">
        <v>53</v>
      </c>
    </row>
    <row r="133" spans="2:3" x14ac:dyDescent="0.2">
      <c r="B133" s="153"/>
      <c r="C133" s="109" t="s">
        <v>92</v>
      </c>
    </row>
    <row r="134" spans="2:3" x14ac:dyDescent="0.2">
      <c r="B134" s="153"/>
      <c r="C134" s="109" t="s">
        <v>53</v>
      </c>
    </row>
    <row r="135" spans="2:3" ht="24" x14ac:dyDescent="0.2">
      <c r="B135" s="153"/>
      <c r="C135" s="109" t="s">
        <v>93</v>
      </c>
    </row>
    <row r="136" spans="2:3" x14ac:dyDescent="0.2">
      <c r="B136" s="109" t="s">
        <v>94</v>
      </c>
      <c r="C136" s="109" t="s">
        <v>95</v>
      </c>
    </row>
    <row r="137" spans="2:3" x14ac:dyDescent="0.2">
      <c r="B137" s="153" t="s">
        <v>96</v>
      </c>
      <c r="C137" s="109" t="s">
        <v>95</v>
      </c>
    </row>
    <row r="138" spans="2:3" x14ac:dyDescent="0.2">
      <c r="B138" s="153"/>
      <c r="C138" s="109" t="s">
        <v>50</v>
      </c>
    </row>
    <row r="139" spans="2:3" ht="24" x14ac:dyDescent="0.2">
      <c r="B139" s="153"/>
      <c r="C139" s="109" t="s">
        <v>97</v>
      </c>
    </row>
    <row r="140" spans="2:3" x14ac:dyDescent="0.2">
      <c r="B140" s="153"/>
      <c r="C140" s="109" t="s">
        <v>98</v>
      </c>
    </row>
    <row r="141" spans="2:3" x14ac:dyDescent="0.2">
      <c r="B141" s="153"/>
      <c r="C141" s="109" t="s">
        <v>99</v>
      </c>
    </row>
    <row r="142" spans="2:3" x14ac:dyDescent="0.2">
      <c r="B142" s="153"/>
      <c r="C142" s="109" t="s">
        <v>100</v>
      </c>
    </row>
    <row r="143" spans="2:3" x14ac:dyDescent="0.2">
      <c r="B143" s="153"/>
      <c r="C143" s="109" t="s">
        <v>101</v>
      </c>
    </row>
    <row r="144" spans="2:3" x14ac:dyDescent="0.2">
      <c r="B144" s="153"/>
      <c r="C144" s="109" t="s">
        <v>57</v>
      </c>
    </row>
    <row r="145" spans="2:3" x14ac:dyDescent="0.2">
      <c r="B145" s="153"/>
      <c r="C145" s="109" t="s">
        <v>102</v>
      </c>
    </row>
    <row r="146" spans="2:3" ht="24" x14ac:dyDescent="0.2">
      <c r="B146" s="153"/>
      <c r="C146" s="109" t="s">
        <v>103</v>
      </c>
    </row>
    <row r="147" spans="2:3" ht="24" x14ac:dyDescent="0.2">
      <c r="B147" s="153"/>
      <c r="C147" s="109" t="s">
        <v>104</v>
      </c>
    </row>
    <row r="148" spans="2:3" x14ac:dyDescent="0.2">
      <c r="B148" s="153" t="s">
        <v>105</v>
      </c>
      <c r="C148" s="109" t="s">
        <v>106</v>
      </c>
    </row>
    <row r="149" spans="2:3" x14ac:dyDescent="0.2">
      <c r="B149" s="153"/>
      <c r="C149" s="109" t="s">
        <v>50</v>
      </c>
    </row>
    <row r="150" spans="2:3" ht="36" x14ac:dyDescent="0.2">
      <c r="B150" s="153"/>
      <c r="C150" s="109" t="s">
        <v>107</v>
      </c>
    </row>
    <row r="151" spans="2:3" x14ac:dyDescent="0.2">
      <c r="B151" s="153"/>
      <c r="C151" s="109" t="s">
        <v>108</v>
      </c>
    </row>
    <row r="152" spans="2:3" x14ac:dyDescent="0.2">
      <c r="B152" s="153"/>
      <c r="C152" s="109" t="s">
        <v>109</v>
      </c>
    </row>
    <row r="153" spans="2:3" x14ac:dyDescent="0.2">
      <c r="B153" s="153"/>
      <c r="C153" s="109" t="s">
        <v>110</v>
      </c>
    </row>
    <row r="154" spans="2:3" ht="24" x14ac:dyDescent="0.2">
      <c r="B154" s="153"/>
      <c r="C154" s="109" t="s">
        <v>111</v>
      </c>
    </row>
    <row r="155" spans="2:3" x14ac:dyDescent="0.2">
      <c r="B155" s="153"/>
      <c r="C155" s="109" t="s">
        <v>112</v>
      </c>
    </row>
    <row r="156" spans="2:3" x14ac:dyDescent="0.2">
      <c r="B156" s="153"/>
      <c r="C156" s="109" t="s">
        <v>113</v>
      </c>
    </row>
    <row r="157" spans="2:3" x14ac:dyDescent="0.2">
      <c r="B157" s="153"/>
      <c r="C157" s="109" t="s">
        <v>57</v>
      </c>
    </row>
    <row r="158" spans="2:3" x14ac:dyDescent="0.2">
      <c r="B158" s="153"/>
      <c r="C158" s="109" t="s">
        <v>114</v>
      </c>
    </row>
    <row r="159" spans="2:3" x14ac:dyDescent="0.2">
      <c r="B159" s="153"/>
      <c r="C159" s="109" t="s">
        <v>115</v>
      </c>
    </row>
    <row r="160" spans="2:3" ht="24" x14ac:dyDescent="0.2">
      <c r="B160" s="153"/>
      <c r="C160" s="109" t="s">
        <v>116</v>
      </c>
    </row>
    <row r="161" spans="2:3" x14ac:dyDescent="0.2">
      <c r="B161" s="153"/>
      <c r="C161" s="109" t="s">
        <v>50</v>
      </c>
    </row>
    <row r="162" spans="2:3" ht="36" x14ac:dyDescent="0.2">
      <c r="B162" s="153"/>
      <c r="C162" s="109" t="s">
        <v>117</v>
      </c>
    </row>
    <row r="163" spans="2:3" x14ac:dyDescent="0.2">
      <c r="B163" s="153"/>
      <c r="C163" s="109" t="s">
        <v>53</v>
      </c>
    </row>
    <row r="164" spans="2:3" ht="24" x14ac:dyDescent="0.2">
      <c r="B164" s="153"/>
      <c r="C164" s="109" t="s">
        <v>118</v>
      </c>
    </row>
    <row r="165" spans="2:3" ht="24" x14ac:dyDescent="0.2">
      <c r="B165" s="153"/>
      <c r="C165" s="109" t="s">
        <v>119</v>
      </c>
    </row>
    <row r="166" spans="2:3" x14ac:dyDescent="0.2">
      <c r="B166" s="109" t="s">
        <v>86</v>
      </c>
      <c r="C166" s="109" t="s">
        <v>48</v>
      </c>
    </row>
    <row r="167" spans="2:3" x14ac:dyDescent="0.2">
      <c r="B167" s="153" t="s">
        <v>49</v>
      </c>
      <c r="C167" s="109" t="s">
        <v>48</v>
      </c>
    </row>
    <row r="168" spans="2:3" x14ac:dyDescent="0.2">
      <c r="B168" s="153"/>
      <c r="C168" s="109" t="s">
        <v>50</v>
      </c>
    </row>
    <row r="169" spans="2:3" ht="36" x14ac:dyDescent="0.2">
      <c r="B169" s="153"/>
      <c r="C169" s="109" t="s">
        <v>51</v>
      </c>
    </row>
    <row r="170" spans="2:3" x14ac:dyDescent="0.2">
      <c r="B170" s="153"/>
      <c r="C170" s="109" t="s">
        <v>50</v>
      </c>
    </row>
    <row r="171" spans="2:3" ht="24" x14ac:dyDescent="0.2">
      <c r="B171" s="153"/>
      <c r="C171" s="109" t="s">
        <v>52</v>
      </c>
    </row>
    <row r="172" spans="2:3" x14ac:dyDescent="0.2">
      <c r="B172" s="153"/>
      <c r="C172" s="109" t="s">
        <v>53</v>
      </c>
    </row>
    <row r="173" spans="2:3" x14ac:dyDescent="0.2">
      <c r="B173" s="153"/>
      <c r="C173" s="109" t="s">
        <v>54</v>
      </c>
    </row>
    <row r="174" spans="2:3" x14ac:dyDescent="0.2">
      <c r="B174" s="153"/>
      <c r="C174" s="109" t="s">
        <v>55</v>
      </c>
    </row>
    <row r="175" spans="2:3" ht="24" x14ac:dyDescent="0.2">
      <c r="B175" s="153"/>
      <c r="C175" s="109" t="s">
        <v>56</v>
      </c>
    </row>
    <row r="176" spans="2:3" x14ac:dyDescent="0.2">
      <c r="B176" s="153"/>
      <c r="C176" s="109" t="s">
        <v>57</v>
      </c>
    </row>
    <row r="177" spans="2:3" x14ac:dyDescent="0.2">
      <c r="B177" s="153"/>
      <c r="C177" s="109" t="s">
        <v>58</v>
      </c>
    </row>
    <row r="178" spans="2:3" x14ac:dyDescent="0.2">
      <c r="B178" s="153"/>
      <c r="C178" s="109" t="s">
        <v>53</v>
      </c>
    </row>
    <row r="179" spans="2:3" x14ac:dyDescent="0.2">
      <c r="B179" s="153"/>
      <c r="C179" s="109" t="s">
        <v>59</v>
      </c>
    </row>
    <row r="180" spans="2:3" x14ac:dyDescent="0.2">
      <c r="B180" s="109" t="s">
        <v>60</v>
      </c>
      <c r="C180" s="109" t="s">
        <v>61</v>
      </c>
    </row>
    <row r="181" spans="2:3" x14ac:dyDescent="0.2">
      <c r="B181" s="109" t="s">
        <v>62</v>
      </c>
      <c r="C181" s="109" t="s">
        <v>63</v>
      </c>
    </row>
    <row r="182" spans="2:3" x14ac:dyDescent="0.2">
      <c r="B182" s="109" t="s">
        <v>64</v>
      </c>
      <c r="C182" s="109" t="s">
        <v>65</v>
      </c>
    </row>
    <row r="183" spans="2:3" x14ac:dyDescent="0.2">
      <c r="B183" s="109" t="s">
        <v>66</v>
      </c>
      <c r="C183" s="109" t="s">
        <v>67</v>
      </c>
    </row>
    <row r="184" spans="2:3" x14ac:dyDescent="0.2">
      <c r="B184" s="153" t="s">
        <v>68</v>
      </c>
      <c r="C184" s="109" t="s">
        <v>69</v>
      </c>
    </row>
    <row r="185" spans="2:3" x14ac:dyDescent="0.2">
      <c r="B185" s="153"/>
      <c r="C185" s="109" t="s">
        <v>50</v>
      </c>
    </row>
    <row r="186" spans="2:3" x14ac:dyDescent="0.2">
      <c r="B186" s="153"/>
      <c r="C186" s="109" t="s">
        <v>70</v>
      </c>
    </row>
    <row r="187" spans="2:3" x14ac:dyDescent="0.2">
      <c r="B187" s="153"/>
      <c r="C187" s="109" t="s">
        <v>71</v>
      </c>
    </row>
    <row r="188" spans="2:3" x14ac:dyDescent="0.2">
      <c r="B188" s="153"/>
      <c r="C188" s="109" t="s">
        <v>72</v>
      </c>
    </row>
    <row r="189" spans="2:3" x14ac:dyDescent="0.2">
      <c r="B189" s="153" t="s">
        <v>73</v>
      </c>
      <c r="C189" s="109" t="s">
        <v>74</v>
      </c>
    </row>
    <row r="190" spans="2:3" x14ac:dyDescent="0.2">
      <c r="B190" s="153"/>
      <c r="C190" s="109" t="s">
        <v>50</v>
      </c>
    </row>
    <row r="191" spans="2:3" x14ac:dyDescent="0.2">
      <c r="B191" s="153"/>
      <c r="C191" s="109" t="s">
        <v>75</v>
      </c>
    </row>
    <row r="192" spans="2:3" x14ac:dyDescent="0.2">
      <c r="B192" s="153"/>
      <c r="C192" s="109" t="s">
        <v>70</v>
      </c>
    </row>
    <row r="193" spans="2:3" x14ac:dyDescent="0.2">
      <c r="B193" s="153"/>
      <c r="C193" s="109" t="s">
        <v>71</v>
      </c>
    </row>
    <row r="194" spans="2:3" x14ac:dyDescent="0.2">
      <c r="B194" s="153"/>
      <c r="C194" s="109" t="s">
        <v>76</v>
      </c>
    </row>
    <row r="195" spans="2:3" x14ac:dyDescent="0.2">
      <c r="B195" s="153"/>
      <c r="C195" s="109" t="s">
        <v>77</v>
      </c>
    </row>
    <row r="196" spans="2:3" x14ac:dyDescent="0.2">
      <c r="B196" s="109" t="s">
        <v>78</v>
      </c>
      <c r="C196" s="109" t="s">
        <v>79</v>
      </c>
    </row>
    <row r="197" spans="2:3" x14ac:dyDescent="0.2">
      <c r="B197" s="109" t="s">
        <v>120</v>
      </c>
      <c r="C197" s="109" t="s">
        <v>121</v>
      </c>
    </row>
    <row r="198" spans="2:3" x14ac:dyDescent="0.2">
      <c r="B198" s="153" t="s">
        <v>122</v>
      </c>
      <c r="C198" s="109" t="s">
        <v>121</v>
      </c>
    </row>
    <row r="199" spans="2:3" x14ac:dyDescent="0.2">
      <c r="B199" s="153"/>
      <c r="C199" s="109" t="s">
        <v>50</v>
      </c>
    </row>
    <row r="200" spans="2:3" x14ac:dyDescent="0.2">
      <c r="B200" s="153"/>
      <c r="C200" s="109" t="s">
        <v>123</v>
      </c>
    </row>
    <row r="201" spans="2:3" x14ac:dyDescent="0.2">
      <c r="B201" s="153"/>
      <c r="C201" s="109" t="s">
        <v>124</v>
      </c>
    </row>
    <row r="202" spans="2:3" x14ac:dyDescent="0.2">
      <c r="B202" s="153"/>
      <c r="C202" s="109" t="s">
        <v>125</v>
      </c>
    </row>
    <row r="203" spans="2:3" x14ac:dyDescent="0.2">
      <c r="B203" s="153"/>
      <c r="C203" s="109" t="s">
        <v>126</v>
      </c>
    </row>
    <row r="204" spans="2:3" x14ac:dyDescent="0.2">
      <c r="B204" s="153"/>
      <c r="C204" s="109" t="s">
        <v>53</v>
      </c>
    </row>
    <row r="205" spans="2:3" x14ac:dyDescent="0.2">
      <c r="B205" s="153"/>
      <c r="C205" s="109" t="s">
        <v>127</v>
      </c>
    </row>
    <row r="206" spans="2:3" ht="24" x14ac:dyDescent="0.2">
      <c r="B206" s="153"/>
      <c r="C206" s="109" t="s">
        <v>128</v>
      </c>
    </row>
    <row r="207" spans="2:3" x14ac:dyDescent="0.2">
      <c r="B207" s="153"/>
      <c r="C207" s="109" t="s">
        <v>57</v>
      </c>
    </row>
    <row r="208" spans="2:3" x14ac:dyDescent="0.2">
      <c r="B208" s="153"/>
      <c r="C208" s="109" t="s">
        <v>129</v>
      </c>
    </row>
    <row r="209" spans="2:3" x14ac:dyDescent="0.2">
      <c r="B209" s="109" t="s">
        <v>130</v>
      </c>
      <c r="C209" s="109" t="s">
        <v>131</v>
      </c>
    </row>
    <row r="210" spans="2:3" x14ac:dyDescent="0.2">
      <c r="B210" s="109" t="s">
        <v>132</v>
      </c>
      <c r="C210" s="109" t="s">
        <v>133</v>
      </c>
    </row>
    <row r="211" spans="2:3" x14ac:dyDescent="0.2">
      <c r="B211" s="109" t="s">
        <v>134</v>
      </c>
      <c r="C211" s="109" t="s">
        <v>135</v>
      </c>
    </row>
    <row r="212" spans="2:3" x14ac:dyDescent="0.2">
      <c r="B212" s="109" t="s">
        <v>136</v>
      </c>
      <c r="C212" s="109" t="s">
        <v>137</v>
      </c>
    </row>
    <row r="213" spans="2:3" x14ac:dyDescent="0.2">
      <c r="B213" s="153" t="s">
        <v>138</v>
      </c>
      <c r="C213" s="109" t="s">
        <v>139</v>
      </c>
    </row>
    <row r="214" spans="2:3" x14ac:dyDescent="0.2">
      <c r="B214" s="153"/>
      <c r="C214" s="109" t="s">
        <v>57</v>
      </c>
    </row>
    <row r="215" spans="2:3" x14ac:dyDescent="0.2">
      <c r="B215" s="153"/>
      <c r="C215" s="109" t="s">
        <v>140</v>
      </c>
    </row>
    <row r="216" spans="2:3" x14ac:dyDescent="0.2">
      <c r="B216" s="153"/>
      <c r="C216" s="109" t="s">
        <v>50</v>
      </c>
    </row>
    <row r="217" spans="2:3" x14ac:dyDescent="0.2">
      <c r="B217" s="153"/>
      <c r="C217" s="109" t="s">
        <v>141</v>
      </c>
    </row>
    <row r="218" spans="2:3" x14ac:dyDescent="0.2">
      <c r="B218" s="153"/>
      <c r="C218" s="109" t="s">
        <v>142</v>
      </c>
    </row>
    <row r="219" spans="2:3" x14ac:dyDescent="0.2">
      <c r="B219" s="153"/>
      <c r="C219" s="109" t="s">
        <v>143</v>
      </c>
    </row>
    <row r="220" spans="2:3" x14ac:dyDescent="0.2">
      <c r="B220" s="153"/>
      <c r="C220" s="109" t="s">
        <v>53</v>
      </c>
    </row>
    <row r="221" spans="2:3" x14ac:dyDescent="0.2">
      <c r="B221" s="153"/>
      <c r="C221" s="109" t="s">
        <v>144</v>
      </c>
    </row>
    <row r="222" spans="2:3" x14ac:dyDescent="0.2">
      <c r="B222" s="153"/>
      <c r="C222" s="109" t="s">
        <v>57</v>
      </c>
    </row>
    <row r="223" spans="2:3" x14ac:dyDescent="0.2">
      <c r="B223" s="153"/>
      <c r="C223" s="109" t="s">
        <v>145</v>
      </c>
    </row>
    <row r="224" spans="2:3" x14ac:dyDescent="0.2">
      <c r="B224" s="109" t="s">
        <v>146</v>
      </c>
      <c r="C224" s="109" t="s">
        <v>147</v>
      </c>
    </row>
    <row r="225" spans="2:3" x14ac:dyDescent="0.2">
      <c r="B225" s="109" t="s">
        <v>148</v>
      </c>
      <c r="C225" s="109" t="s">
        <v>149</v>
      </c>
    </row>
    <row r="226" spans="2:3" x14ac:dyDescent="0.2">
      <c r="B226" s="153" t="s">
        <v>150</v>
      </c>
      <c r="C226" s="109" t="s">
        <v>149</v>
      </c>
    </row>
    <row r="227" spans="2:3" x14ac:dyDescent="0.2">
      <c r="B227" s="153"/>
      <c r="C227" s="109" t="s">
        <v>50</v>
      </c>
    </row>
    <row r="228" spans="2:3" ht="24" x14ac:dyDescent="0.2">
      <c r="B228" s="153"/>
      <c r="C228" s="109" t="s">
        <v>151</v>
      </c>
    </row>
    <row r="229" spans="2:3" ht="24" x14ac:dyDescent="0.2">
      <c r="B229" s="153"/>
      <c r="C229" s="109" t="s">
        <v>152</v>
      </c>
    </row>
    <row r="230" spans="2:3" x14ac:dyDescent="0.2">
      <c r="B230" s="153"/>
      <c r="C230" s="109" t="s">
        <v>153</v>
      </c>
    </row>
    <row r="231" spans="2:3" x14ac:dyDescent="0.2">
      <c r="B231" s="153"/>
      <c r="C231" s="109" t="s">
        <v>154</v>
      </c>
    </row>
    <row r="232" spans="2:3" x14ac:dyDescent="0.2">
      <c r="B232" s="153"/>
      <c r="C232" s="109" t="s">
        <v>155</v>
      </c>
    </row>
    <row r="233" spans="2:3" x14ac:dyDescent="0.2">
      <c r="B233" s="153"/>
      <c r="C233" s="109" t="s">
        <v>156</v>
      </c>
    </row>
    <row r="234" spans="2:3" x14ac:dyDescent="0.2">
      <c r="B234" s="153"/>
      <c r="C234" s="109" t="s">
        <v>57</v>
      </c>
    </row>
    <row r="235" spans="2:3" ht="24" x14ac:dyDescent="0.2">
      <c r="B235" s="153"/>
      <c r="C235" s="109" t="s">
        <v>157</v>
      </c>
    </row>
    <row r="236" spans="2:3" x14ac:dyDescent="0.2">
      <c r="B236" s="153"/>
      <c r="C236" s="109" t="s">
        <v>50</v>
      </c>
    </row>
    <row r="237" spans="2:3" ht="24" x14ac:dyDescent="0.2">
      <c r="B237" s="153"/>
      <c r="C237" s="109" t="s">
        <v>158</v>
      </c>
    </row>
    <row r="238" spans="2:3" x14ac:dyDescent="0.2">
      <c r="B238" s="153"/>
      <c r="C238" s="109" t="s">
        <v>159</v>
      </c>
    </row>
    <row r="239" spans="2:3" x14ac:dyDescent="0.2">
      <c r="B239" s="153"/>
      <c r="C239" s="109" t="s">
        <v>160</v>
      </c>
    </row>
    <row r="240" spans="2:3" x14ac:dyDescent="0.2">
      <c r="B240" s="109" t="s">
        <v>161</v>
      </c>
      <c r="C240" s="109" t="s">
        <v>162</v>
      </c>
    </row>
    <row r="241" spans="2:3" x14ac:dyDescent="0.2">
      <c r="B241" s="153" t="s">
        <v>163</v>
      </c>
      <c r="C241" s="109" t="s">
        <v>164</v>
      </c>
    </row>
    <row r="242" spans="2:3" x14ac:dyDescent="0.2">
      <c r="B242" s="153"/>
      <c r="C242" s="109" t="s">
        <v>50</v>
      </c>
    </row>
    <row r="243" spans="2:3" x14ac:dyDescent="0.2">
      <c r="B243" s="153"/>
      <c r="C243" s="109" t="s">
        <v>165</v>
      </c>
    </row>
    <row r="244" spans="2:3" x14ac:dyDescent="0.2">
      <c r="B244" s="153"/>
      <c r="C244" s="109" t="s">
        <v>50</v>
      </c>
    </row>
    <row r="245" spans="2:3" ht="24" x14ac:dyDescent="0.2">
      <c r="B245" s="153"/>
      <c r="C245" s="109" t="s">
        <v>166</v>
      </c>
    </row>
    <row r="246" spans="2:3" x14ac:dyDescent="0.2">
      <c r="B246" s="153"/>
      <c r="C246" s="109" t="s">
        <v>167</v>
      </c>
    </row>
    <row r="247" spans="2:3" x14ac:dyDescent="0.2">
      <c r="B247" s="153"/>
      <c r="C247" s="109" t="s">
        <v>57</v>
      </c>
    </row>
    <row r="248" spans="2:3" x14ac:dyDescent="0.2">
      <c r="B248" s="153"/>
      <c r="C248" s="109" t="s">
        <v>168</v>
      </c>
    </row>
    <row r="249" spans="2:3" x14ac:dyDescent="0.2">
      <c r="B249" s="153"/>
      <c r="C249" s="109" t="s">
        <v>169</v>
      </c>
    </row>
    <row r="250" spans="2:3" ht="24" x14ac:dyDescent="0.2">
      <c r="B250" s="153"/>
      <c r="C250" s="109" t="s">
        <v>170</v>
      </c>
    </row>
    <row r="251" spans="2:3" x14ac:dyDescent="0.2">
      <c r="B251" s="153"/>
      <c r="C251" s="109" t="s">
        <v>50</v>
      </c>
    </row>
    <row r="252" spans="2:3" ht="24" x14ac:dyDescent="0.2">
      <c r="B252" s="153"/>
      <c r="C252" s="109" t="s">
        <v>171</v>
      </c>
    </row>
    <row r="253" spans="2:3" x14ac:dyDescent="0.2">
      <c r="B253" s="153"/>
      <c r="C253" s="109" t="s">
        <v>57</v>
      </c>
    </row>
    <row r="254" spans="2:3" x14ac:dyDescent="0.2">
      <c r="B254" s="153"/>
      <c r="C254" s="109" t="s">
        <v>172</v>
      </c>
    </row>
    <row r="255" spans="2:3" x14ac:dyDescent="0.2">
      <c r="B255" s="153"/>
      <c r="C255" s="109" t="s">
        <v>173</v>
      </c>
    </row>
    <row r="256" spans="2:3" x14ac:dyDescent="0.2">
      <c r="B256" s="153"/>
      <c r="C256" s="109" t="s">
        <v>174</v>
      </c>
    </row>
    <row r="257" spans="2:3" x14ac:dyDescent="0.2">
      <c r="B257" s="153"/>
      <c r="C257" s="109" t="s">
        <v>175</v>
      </c>
    </row>
    <row r="258" spans="2:3" x14ac:dyDescent="0.2">
      <c r="B258" s="109" t="s">
        <v>176</v>
      </c>
      <c r="C258" s="109" t="s">
        <v>177</v>
      </c>
    </row>
    <row r="259" spans="2:3" x14ac:dyDescent="0.2">
      <c r="B259" s="109" t="s">
        <v>178</v>
      </c>
      <c r="C259" s="109" t="s">
        <v>179</v>
      </c>
    </row>
    <row r="260" spans="2:3" x14ac:dyDescent="0.2">
      <c r="B260" s="109" t="s">
        <v>180</v>
      </c>
      <c r="C260" s="109" t="s">
        <v>181</v>
      </c>
    </row>
    <row r="261" spans="2:3" x14ac:dyDescent="0.2">
      <c r="B261" s="109" t="s">
        <v>182</v>
      </c>
      <c r="C261" s="109" t="s">
        <v>183</v>
      </c>
    </row>
    <row r="262" spans="2:3" x14ac:dyDescent="0.2">
      <c r="B262" s="153" t="s">
        <v>184</v>
      </c>
      <c r="C262" s="109" t="s">
        <v>185</v>
      </c>
    </row>
    <row r="263" spans="2:3" x14ac:dyDescent="0.2">
      <c r="B263" s="153"/>
      <c r="C263" s="109" t="s">
        <v>50</v>
      </c>
    </row>
    <row r="264" spans="2:3" x14ac:dyDescent="0.2">
      <c r="B264" s="153"/>
      <c r="C264" s="109" t="s">
        <v>186</v>
      </c>
    </row>
    <row r="265" spans="2:3" x14ac:dyDescent="0.2">
      <c r="B265" s="109" t="s">
        <v>187</v>
      </c>
      <c r="C265" s="109" t="s">
        <v>188</v>
      </c>
    </row>
    <row r="266" spans="2:3" x14ac:dyDescent="0.2">
      <c r="B266" s="109" t="s">
        <v>189</v>
      </c>
      <c r="C266" s="109" t="s">
        <v>190</v>
      </c>
    </row>
    <row r="267" spans="2:3" x14ac:dyDescent="0.2">
      <c r="B267" s="109" t="s">
        <v>191</v>
      </c>
      <c r="C267" s="109" t="s">
        <v>192</v>
      </c>
    </row>
    <row r="268" spans="2:3" x14ac:dyDescent="0.2">
      <c r="B268" s="109" t="s">
        <v>193</v>
      </c>
      <c r="C268" s="109" t="s">
        <v>194</v>
      </c>
    </row>
    <row r="269" spans="2:3" x14ac:dyDescent="0.2">
      <c r="B269" s="109" t="s">
        <v>195</v>
      </c>
      <c r="C269" s="109" t="s">
        <v>196</v>
      </c>
    </row>
    <row r="270" spans="2:3" x14ac:dyDescent="0.2">
      <c r="B270" s="153" t="s">
        <v>197</v>
      </c>
      <c r="C270" s="109" t="s">
        <v>198</v>
      </c>
    </row>
    <row r="271" spans="2:3" x14ac:dyDescent="0.2">
      <c r="B271" s="153"/>
      <c r="C271" s="109" t="s">
        <v>50</v>
      </c>
    </row>
    <row r="272" spans="2:3" ht="24" x14ac:dyDescent="0.2">
      <c r="B272" s="153"/>
      <c r="C272" s="109" t="s">
        <v>199</v>
      </c>
    </row>
    <row r="273" spans="2:3" x14ac:dyDescent="0.2">
      <c r="B273" s="153"/>
      <c r="C273" s="109" t="s">
        <v>57</v>
      </c>
    </row>
    <row r="274" spans="2:3" x14ac:dyDescent="0.2">
      <c r="B274" s="153"/>
      <c r="C274" s="109" t="s">
        <v>200</v>
      </c>
    </row>
    <row r="275" spans="2:3" x14ac:dyDescent="0.2">
      <c r="B275" s="153"/>
      <c r="C275" s="109" t="s">
        <v>201</v>
      </c>
    </row>
    <row r="276" spans="2:3" x14ac:dyDescent="0.2">
      <c r="B276" s="153"/>
      <c r="C276" s="109" t="s">
        <v>202</v>
      </c>
    </row>
    <row r="277" spans="2:3" x14ac:dyDescent="0.2">
      <c r="B277" s="153"/>
      <c r="C277" s="109" t="s">
        <v>203</v>
      </c>
    </row>
    <row r="278" spans="2:3" x14ac:dyDescent="0.2">
      <c r="B278" s="153"/>
      <c r="C278" s="109" t="s">
        <v>204</v>
      </c>
    </row>
    <row r="279" spans="2:3" x14ac:dyDescent="0.2">
      <c r="B279" s="153"/>
      <c r="C279" s="109" t="s">
        <v>50</v>
      </c>
    </row>
    <row r="280" spans="2:3" x14ac:dyDescent="0.2">
      <c r="B280" s="153"/>
      <c r="C280" s="109" t="s">
        <v>205</v>
      </c>
    </row>
    <row r="281" spans="2:3" x14ac:dyDescent="0.2">
      <c r="B281" s="153"/>
      <c r="C281" s="109" t="s">
        <v>206</v>
      </c>
    </row>
    <row r="282" spans="2:3" x14ac:dyDescent="0.2">
      <c r="B282" s="153" t="s">
        <v>207</v>
      </c>
      <c r="C282" s="109" t="s">
        <v>208</v>
      </c>
    </row>
    <row r="283" spans="2:3" x14ac:dyDescent="0.2">
      <c r="B283" s="153"/>
      <c r="C283" s="109" t="s">
        <v>50</v>
      </c>
    </row>
    <row r="284" spans="2:3" x14ac:dyDescent="0.2">
      <c r="B284" s="153"/>
      <c r="C284" s="109" t="s">
        <v>209</v>
      </c>
    </row>
    <row r="285" spans="2:3" x14ac:dyDescent="0.2">
      <c r="B285" s="153"/>
      <c r="C285" s="109" t="s">
        <v>210</v>
      </c>
    </row>
    <row r="286" spans="2:3" x14ac:dyDescent="0.2">
      <c r="B286" s="153" t="s">
        <v>211</v>
      </c>
      <c r="C286" s="109" t="s">
        <v>212</v>
      </c>
    </row>
    <row r="287" spans="2:3" x14ac:dyDescent="0.2">
      <c r="B287" s="153"/>
      <c r="C287" s="109" t="s">
        <v>50</v>
      </c>
    </row>
    <row r="288" spans="2:3" x14ac:dyDescent="0.2">
      <c r="B288" s="153"/>
      <c r="C288" s="109" t="s">
        <v>213</v>
      </c>
    </row>
    <row r="289" spans="2:3" x14ac:dyDescent="0.2">
      <c r="B289" s="153"/>
      <c r="C289" s="109" t="s">
        <v>214</v>
      </c>
    </row>
    <row r="290" spans="2:3" x14ac:dyDescent="0.2">
      <c r="B290" s="153"/>
      <c r="C290" s="109" t="s">
        <v>215</v>
      </c>
    </row>
    <row r="291" spans="2:3" x14ac:dyDescent="0.2">
      <c r="B291" s="153"/>
      <c r="C291" s="109" t="s">
        <v>216</v>
      </c>
    </row>
    <row r="292" spans="2:3" x14ac:dyDescent="0.2">
      <c r="B292" s="153"/>
      <c r="C292" s="109" t="s">
        <v>217</v>
      </c>
    </row>
    <row r="293" spans="2:3" x14ac:dyDescent="0.2">
      <c r="B293" s="153"/>
      <c r="C293" s="109" t="s">
        <v>218</v>
      </c>
    </row>
    <row r="294" spans="2:3" x14ac:dyDescent="0.2">
      <c r="B294" s="153"/>
      <c r="C294" s="109" t="s">
        <v>219</v>
      </c>
    </row>
    <row r="295" spans="2:3" x14ac:dyDescent="0.2">
      <c r="B295" s="153"/>
      <c r="C295" s="109" t="s">
        <v>220</v>
      </c>
    </row>
    <row r="296" spans="2:3" x14ac:dyDescent="0.2">
      <c r="B296" s="153"/>
      <c r="C296" s="109" t="s">
        <v>221</v>
      </c>
    </row>
    <row r="297" spans="2:3" x14ac:dyDescent="0.2">
      <c r="B297" s="153"/>
      <c r="C297" s="109" t="s">
        <v>57</v>
      </c>
    </row>
    <row r="298" spans="2:3" x14ac:dyDescent="0.2">
      <c r="B298" s="153"/>
      <c r="C298" s="109" t="s">
        <v>222</v>
      </c>
    </row>
    <row r="299" spans="2:3" x14ac:dyDescent="0.2">
      <c r="B299" s="153" t="s">
        <v>223</v>
      </c>
      <c r="C299" s="109" t="s">
        <v>224</v>
      </c>
    </row>
    <row r="300" spans="2:3" x14ac:dyDescent="0.2">
      <c r="B300" s="153"/>
      <c r="C300" s="109" t="s">
        <v>50</v>
      </c>
    </row>
    <row r="301" spans="2:3" x14ac:dyDescent="0.2">
      <c r="B301" s="153"/>
      <c r="C301" s="109" t="s">
        <v>225</v>
      </c>
    </row>
    <row r="302" spans="2:3" x14ac:dyDescent="0.2">
      <c r="B302" s="153"/>
      <c r="C302" s="109" t="s">
        <v>226</v>
      </c>
    </row>
    <row r="303" spans="2:3" x14ac:dyDescent="0.2">
      <c r="B303" s="153"/>
      <c r="C303" s="109" t="s">
        <v>227</v>
      </c>
    </row>
    <row r="304" spans="2:3" x14ac:dyDescent="0.2">
      <c r="B304" s="153"/>
      <c r="C304" s="109" t="s">
        <v>228</v>
      </c>
    </row>
    <row r="305" spans="2:3" x14ac:dyDescent="0.2">
      <c r="B305" s="153"/>
      <c r="C305" s="109" t="s">
        <v>229</v>
      </c>
    </row>
    <row r="306" spans="2:3" x14ac:dyDescent="0.2">
      <c r="B306" s="153"/>
      <c r="C306" s="109" t="s">
        <v>230</v>
      </c>
    </row>
    <row r="307" spans="2:3" x14ac:dyDescent="0.2">
      <c r="B307" s="153"/>
      <c r="C307" s="109" t="s">
        <v>231</v>
      </c>
    </row>
    <row r="308" spans="2:3" x14ac:dyDescent="0.2">
      <c r="B308" s="153"/>
      <c r="C308" s="109" t="s">
        <v>57</v>
      </c>
    </row>
    <row r="309" spans="2:3" x14ac:dyDescent="0.2">
      <c r="B309" s="153"/>
      <c r="C309" s="109" t="s">
        <v>232</v>
      </c>
    </row>
    <row r="310" spans="2:3" x14ac:dyDescent="0.2">
      <c r="B310" s="153" t="s">
        <v>233</v>
      </c>
      <c r="C310" s="109" t="s">
        <v>234</v>
      </c>
    </row>
    <row r="311" spans="2:3" x14ac:dyDescent="0.2">
      <c r="B311" s="153"/>
      <c r="C311" s="109" t="s">
        <v>50</v>
      </c>
    </row>
    <row r="312" spans="2:3" x14ac:dyDescent="0.2">
      <c r="B312" s="153"/>
      <c r="C312" s="109" t="s">
        <v>235</v>
      </c>
    </row>
    <row r="313" spans="2:3" ht="24" x14ac:dyDescent="0.2">
      <c r="B313" s="153"/>
      <c r="C313" s="109" t="s">
        <v>236</v>
      </c>
    </row>
    <row r="314" spans="2:3" x14ac:dyDescent="0.2">
      <c r="B314" s="153"/>
      <c r="C314" s="109" t="s">
        <v>57</v>
      </c>
    </row>
    <row r="315" spans="2:3" x14ac:dyDescent="0.2">
      <c r="B315" s="153"/>
      <c r="C315" s="109" t="s">
        <v>237</v>
      </c>
    </row>
    <row r="316" spans="2:3" x14ac:dyDescent="0.2">
      <c r="B316" s="153"/>
      <c r="C316" s="109" t="s">
        <v>238</v>
      </c>
    </row>
    <row r="317" spans="2:3" x14ac:dyDescent="0.2">
      <c r="B317" s="153"/>
      <c r="C317" s="109" t="s">
        <v>50</v>
      </c>
    </row>
    <row r="318" spans="2:3" ht="24" x14ac:dyDescent="0.2">
      <c r="B318" s="153"/>
      <c r="C318" s="109" t="s">
        <v>239</v>
      </c>
    </row>
    <row r="319" spans="2:3" x14ac:dyDescent="0.2">
      <c r="B319" s="153" t="s">
        <v>240</v>
      </c>
      <c r="C319" s="109" t="s">
        <v>241</v>
      </c>
    </row>
    <row r="320" spans="2:3" x14ac:dyDescent="0.2">
      <c r="B320" s="153"/>
      <c r="C320" s="109" t="s">
        <v>50</v>
      </c>
    </row>
    <row r="321" spans="2:3" x14ac:dyDescent="0.2">
      <c r="B321" s="153"/>
      <c r="C321" s="109" t="s">
        <v>242</v>
      </c>
    </row>
    <row r="322" spans="2:3" x14ac:dyDescent="0.2">
      <c r="B322" s="153"/>
      <c r="C322" s="109" t="s">
        <v>243</v>
      </c>
    </row>
    <row r="323" spans="2:3" x14ac:dyDescent="0.2">
      <c r="B323" s="153"/>
      <c r="C323" s="109" t="s">
        <v>57</v>
      </c>
    </row>
    <row r="324" spans="2:3" x14ac:dyDescent="0.2">
      <c r="B324" s="153"/>
      <c r="C324" s="109" t="s">
        <v>244</v>
      </c>
    </row>
    <row r="325" spans="2:3" x14ac:dyDescent="0.2">
      <c r="B325" s="153"/>
      <c r="C325" s="109" t="s">
        <v>50</v>
      </c>
    </row>
    <row r="326" spans="2:3" ht="24" x14ac:dyDescent="0.2">
      <c r="B326" s="153"/>
      <c r="C326" s="109" t="s">
        <v>245</v>
      </c>
    </row>
    <row r="327" spans="2:3" x14ac:dyDescent="0.2">
      <c r="B327" s="153"/>
      <c r="C327" s="109" t="s">
        <v>246</v>
      </c>
    </row>
    <row r="328" spans="2:3" x14ac:dyDescent="0.2">
      <c r="B328" s="153"/>
      <c r="C328" s="109" t="s">
        <v>57</v>
      </c>
    </row>
    <row r="329" spans="2:3" x14ac:dyDescent="0.2">
      <c r="B329" s="153"/>
      <c r="C329" s="109" t="s">
        <v>247</v>
      </c>
    </row>
    <row r="330" spans="2:3" x14ac:dyDescent="0.2">
      <c r="B330" s="153"/>
      <c r="C330" s="109" t="s">
        <v>248</v>
      </c>
    </row>
    <row r="331" spans="2:3" x14ac:dyDescent="0.2">
      <c r="B331" s="153"/>
      <c r="C331" s="109" t="s">
        <v>50</v>
      </c>
    </row>
    <row r="332" spans="2:3" ht="24" x14ac:dyDescent="0.2">
      <c r="B332" s="153"/>
      <c r="C332" s="109" t="s">
        <v>249</v>
      </c>
    </row>
    <row r="333" spans="2:3" x14ac:dyDescent="0.2">
      <c r="B333" s="153"/>
      <c r="C333" s="109" t="s">
        <v>57</v>
      </c>
    </row>
    <row r="334" spans="2:3" x14ac:dyDescent="0.2">
      <c r="B334" s="153"/>
      <c r="C334" s="109" t="s">
        <v>250</v>
      </c>
    </row>
    <row r="335" spans="2:3" x14ac:dyDescent="0.2">
      <c r="B335" s="109" t="s">
        <v>251</v>
      </c>
      <c r="C335" s="109" t="s">
        <v>252</v>
      </c>
    </row>
    <row r="336" spans="2:3" x14ac:dyDescent="0.2">
      <c r="B336" s="109" t="s">
        <v>253</v>
      </c>
      <c r="C336" s="109" t="s">
        <v>254</v>
      </c>
    </row>
    <row r="337" spans="1:8" x14ac:dyDescent="0.2">
      <c r="B337" s="109" t="s">
        <v>255</v>
      </c>
      <c r="C337" s="109" t="s">
        <v>256</v>
      </c>
    </row>
    <row r="338" spans="1:8" ht="34" x14ac:dyDescent="0.2">
      <c r="B338" s="107" t="s">
        <v>567</v>
      </c>
    </row>
    <row r="339" spans="1:8" x14ac:dyDescent="0.2">
      <c r="B339" s="50"/>
    </row>
    <row r="340" spans="1:8" ht="42" x14ac:dyDescent="0.2">
      <c r="A340" s="45" t="s">
        <v>85</v>
      </c>
      <c r="B340" s="45" t="s">
        <v>80</v>
      </c>
      <c r="C340" s="45" t="s">
        <v>81</v>
      </c>
    </row>
    <row r="341" spans="1:8" ht="409.6" x14ac:dyDescent="0.2">
      <c r="A341" s="45" t="s">
        <v>82</v>
      </c>
      <c r="B341" s="45" t="s">
        <v>83</v>
      </c>
      <c r="C341" s="110" t="s">
        <v>84</v>
      </c>
    </row>
    <row r="342" spans="1:8" x14ac:dyDescent="0.2">
      <c r="B342" s="50"/>
      <c r="E342" s="50">
        <v>58</v>
      </c>
      <c r="F342" s="50">
        <v>60</v>
      </c>
    </row>
    <row r="343" spans="1:8" ht="16" x14ac:dyDescent="0.2">
      <c r="B343" s="50"/>
      <c r="E343" s="50" t="s">
        <v>461</v>
      </c>
      <c r="F343" s="50" t="s">
        <v>94</v>
      </c>
      <c r="G343" s="50" t="s">
        <v>161</v>
      </c>
      <c r="H343" s="50" t="s">
        <v>207</v>
      </c>
    </row>
    <row r="344" spans="1:8" ht="16" x14ac:dyDescent="0.2">
      <c r="B344" s="50"/>
      <c r="E344" s="50" t="s">
        <v>468</v>
      </c>
      <c r="F344" s="50" t="s">
        <v>96</v>
      </c>
      <c r="G344" s="50" t="s">
        <v>163</v>
      </c>
      <c r="H344" s="50" t="s">
        <v>211</v>
      </c>
    </row>
    <row r="345" spans="1:8" ht="16" x14ac:dyDescent="0.2">
      <c r="B345" s="50"/>
      <c r="E345" s="50" t="s">
        <v>470</v>
      </c>
      <c r="F345" s="50" t="s">
        <v>105</v>
      </c>
      <c r="G345" s="50" t="s">
        <v>176</v>
      </c>
      <c r="H345" s="50" t="s">
        <v>223</v>
      </c>
    </row>
    <row r="346" spans="1:8" ht="16" x14ac:dyDescent="0.2">
      <c r="B346" s="50"/>
      <c r="E346" s="50" t="s">
        <v>472</v>
      </c>
      <c r="F346" s="50" t="s">
        <v>86</v>
      </c>
      <c r="G346" s="50" t="s">
        <v>178</v>
      </c>
      <c r="H346" s="50" t="s">
        <v>233</v>
      </c>
    </row>
    <row r="347" spans="1:8" ht="16" x14ac:dyDescent="0.2">
      <c r="B347" s="50"/>
      <c r="E347" s="50" t="s">
        <v>474</v>
      </c>
      <c r="F347" s="50" t="s">
        <v>49</v>
      </c>
      <c r="G347" s="50" t="s">
        <v>180</v>
      </c>
      <c r="H347" s="50" t="s">
        <v>240</v>
      </c>
    </row>
    <row r="348" spans="1:8" ht="32" x14ac:dyDescent="0.2">
      <c r="B348" s="50"/>
      <c r="E348" s="50" t="s">
        <v>476</v>
      </c>
      <c r="F348" s="50" t="s">
        <v>60</v>
      </c>
      <c r="G348" s="50" t="s">
        <v>182</v>
      </c>
      <c r="H348" s="50" t="s">
        <v>251</v>
      </c>
    </row>
    <row r="349" spans="1:8" ht="32" x14ac:dyDescent="0.2">
      <c r="B349" s="50"/>
      <c r="E349" s="50" t="s">
        <v>482</v>
      </c>
      <c r="F349" s="50" t="s">
        <v>62</v>
      </c>
      <c r="G349" s="50" t="s">
        <v>184</v>
      </c>
      <c r="H349" s="50" t="s">
        <v>253</v>
      </c>
    </row>
    <row r="350" spans="1:8" ht="16" x14ac:dyDescent="0.2">
      <c r="B350" s="50"/>
      <c r="E350" s="50" t="s">
        <v>484</v>
      </c>
      <c r="F350" s="50" t="s">
        <v>64</v>
      </c>
      <c r="G350" s="50" t="s">
        <v>187</v>
      </c>
      <c r="H350" s="50" t="s">
        <v>255</v>
      </c>
    </row>
    <row r="351" spans="1:8" ht="16" x14ac:dyDescent="0.2">
      <c r="B351" s="50"/>
      <c r="E351" s="50" t="s">
        <v>486</v>
      </c>
      <c r="F351" s="50" t="s">
        <v>66</v>
      </c>
      <c r="G351" s="50" t="s">
        <v>189</v>
      </c>
    </row>
    <row r="352" spans="1:8" ht="16" x14ac:dyDescent="0.2">
      <c r="B352" s="50"/>
      <c r="E352" s="50" t="s">
        <v>490</v>
      </c>
      <c r="F352" s="50" t="s">
        <v>68</v>
      </c>
      <c r="G352" s="50" t="s">
        <v>191</v>
      </c>
    </row>
    <row r="353" spans="2:7" ht="16" x14ac:dyDescent="0.2">
      <c r="B353" s="50"/>
      <c r="E353" s="50" t="s">
        <v>492</v>
      </c>
      <c r="F353" s="50" t="s">
        <v>73</v>
      </c>
      <c r="G353" s="50" t="s">
        <v>193</v>
      </c>
    </row>
    <row r="354" spans="2:7" ht="16" x14ac:dyDescent="0.2">
      <c r="B354" s="50"/>
      <c r="E354" s="50" t="s">
        <v>496</v>
      </c>
      <c r="F354" s="50" t="s">
        <v>78</v>
      </c>
      <c r="G354" s="50" t="s">
        <v>195</v>
      </c>
    </row>
    <row r="355" spans="2:7" ht="16" x14ac:dyDescent="0.2">
      <c r="B355" s="50"/>
      <c r="E355" s="50" t="s">
        <v>498</v>
      </c>
      <c r="F355" s="50" t="s">
        <v>120</v>
      </c>
      <c r="G355" s="50" t="s">
        <v>197</v>
      </c>
    </row>
    <row r="356" spans="2:7" ht="16" x14ac:dyDescent="0.2">
      <c r="B356" s="50"/>
      <c r="E356" s="50" t="s">
        <v>500</v>
      </c>
      <c r="F356" s="50" t="s">
        <v>122</v>
      </c>
    </row>
    <row r="357" spans="2:7" ht="16" x14ac:dyDescent="0.2">
      <c r="B357" s="50"/>
      <c r="E357" s="50" t="s">
        <v>505</v>
      </c>
      <c r="F357" s="50" t="s">
        <v>130</v>
      </c>
    </row>
    <row r="358" spans="2:7" ht="16" x14ac:dyDescent="0.2">
      <c r="B358" s="50"/>
      <c r="E358" s="50" t="s">
        <v>507</v>
      </c>
      <c r="F358" s="50" t="s">
        <v>132</v>
      </c>
    </row>
    <row r="359" spans="2:7" ht="16" x14ac:dyDescent="0.2">
      <c r="B359" s="50"/>
      <c r="E359" s="50" t="s">
        <v>510</v>
      </c>
      <c r="F359" s="50" t="s">
        <v>134</v>
      </c>
    </row>
    <row r="360" spans="2:7" ht="16" x14ac:dyDescent="0.2">
      <c r="B360" s="50"/>
      <c r="E360" s="50" t="s">
        <v>521</v>
      </c>
      <c r="F360" s="50" t="s">
        <v>136</v>
      </c>
    </row>
    <row r="361" spans="2:7" ht="16" x14ac:dyDescent="0.2">
      <c r="B361" s="50"/>
      <c r="E361" s="50" t="s">
        <v>527</v>
      </c>
      <c r="F361" s="50" t="s">
        <v>138</v>
      </c>
    </row>
    <row r="362" spans="2:7" ht="16" x14ac:dyDescent="0.2">
      <c r="B362" s="50"/>
      <c r="E362" s="50" t="s">
        <v>544</v>
      </c>
      <c r="F362" s="50" t="s">
        <v>146</v>
      </c>
    </row>
    <row r="363" spans="2:7" ht="16" x14ac:dyDescent="0.2">
      <c r="B363" s="50"/>
      <c r="E363" s="50" t="s">
        <v>553</v>
      </c>
      <c r="F363" s="50" t="s">
        <v>148</v>
      </c>
    </row>
    <row r="364" spans="2:7" ht="16" x14ac:dyDescent="0.2">
      <c r="B364" s="50"/>
      <c r="E364" s="50" t="s">
        <v>555</v>
      </c>
      <c r="F364" s="50" t="s">
        <v>150</v>
      </c>
    </row>
    <row r="365" spans="2:7" ht="16" x14ac:dyDescent="0.2">
      <c r="E365" s="50" t="s">
        <v>561</v>
      </c>
    </row>
    <row r="366" spans="2:7" ht="16" x14ac:dyDescent="0.2">
      <c r="E366" s="50" t="s">
        <v>563</v>
      </c>
    </row>
    <row r="367" spans="2:7" ht="16" x14ac:dyDescent="0.2">
      <c r="E367" s="50" t="s">
        <v>565</v>
      </c>
    </row>
  </sheetData>
  <mergeCells count="30">
    <mergeCell ref="B4:B17"/>
    <mergeCell ref="B18:B25"/>
    <mergeCell ref="B30:B36"/>
    <mergeCell ref="B39:B43"/>
    <mergeCell ref="B45:B49"/>
    <mergeCell ref="B116:B123"/>
    <mergeCell ref="B127:B135"/>
    <mergeCell ref="B137:B147"/>
    <mergeCell ref="B148:B165"/>
    <mergeCell ref="B52:B57"/>
    <mergeCell ref="B59:B61"/>
    <mergeCell ref="B62:B75"/>
    <mergeCell ref="B76:B81"/>
    <mergeCell ref="B82:B102"/>
    <mergeCell ref="B286:B298"/>
    <mergeCell ref="B299:B309"/>
    <mergeCell ref="B310:B318"/>
    <mergeCell ref="B319:B334"/>
    <mergeCell ref="B2:C2"/>
    <mergeCell ref="B226:B239"/>
    <mergeCell ref="B241:B257"/>
    <mergeCell ref="B262:B264"/>
    <mergeCell ref="B270:B281"/>
    <mergeCell ref="B282:B285"/>
    <mergeCell ref="B167:B179"/>
    <mergeCell ref="B184:B188"/>
    <mergeCell ref="B189:B195"/>
    <mergeCell ref="B198:B208"/>
    <mergeCell ref="B213:B223"/>
    <mergeCell ref="B103:B114"/>
  </mergeCells>
  <hyperlinks>
    <hyperlink ref="C1" r:id="rId1" location="10" xr:uid="{00000000-0004-0000-0100-000000000000}"/>
    <hyperlink ref="F342" r:id="rId2" tooltip="ОКВЭД код 2022г. - 60" display="https://код-оквэд.рф/razdel-j/60.html" xr:uid="{00000000-0004-0000-0100-000001000000}"/>
    <hyperlink ref="F343" r:id="rId3" tooltip="ОКВЭД код 2022г. - 60.1" display="https://код-оквэд.рф/razdel-j/60-1.html" xr:uid="{00000000-0004-0000-0100-000002000000}"/>
    <hyperlink ref="F344" r:id="rId4" tooltip="ОКВЭД код 2022г. - 60.10" display="https://код-оквэд.рф/razdel-j/60-10.html" xr:uid="{00000000-0004-0000-0100-000003000000}"/>
    <hyperlink ref="F345" r:id="rId5" tooltip="ОКВЭД код 2022г. - 60.20" display="https://код-оквэд.рф/razdel-j/60-20.html" xr:uid="{00000000-0004-0000-0100-000004000000}"/>
    <hyperlink ref="F346" r:id="rId6" tooltip="ОКВЭД код 2022г. - 61.1" display="https://код-оквэд.рф/razdel-j/61-1.html" xr:uid="{00000000-0004-0000-0100-000005000000}"/>
    <hyperlink ref="F347" r:id="rId7" tooltip="ОКВЭД код 2022г. - 61.10" display="https://код-оквэд.рф/razdel-j/61-10.html" xr:uid="{00000000-0004-0000-0100-000006000000}"/>
    <hyperlink ref="F348" r:id="rId8" tooltip="ОКВЭД код 2022г. - 61.10.2" display="https://код-оквэд.рф/razdel-j/61-10-2.html" xr:uid="{00000000-0004-0000-0100-000007000000}"/>
    <hyperlink ref="F349" r:id="rId9" tooltip="ОКВЭД код 2022г. - 61.10.3" display="https://код-оквэд.рф/razdel-j/61-10-3.html" xr:uid="{00000000-0004-0000-0100-000008000000}"/>
    <hyperlink ref="F350" r:id="rId10" tooltip="ОКВЭД код 2022г. - 61.10.4" display="https://код-оквэд.рф/razdel-j/61-10-4.html" xr:uid="{00000000-0004-0000-0100-000009000000}"/>
    <hyperlink ref="F351" r:id="rId11" tooltip="ОКВЭД код 2022г. - 61.10.5" display="https://код-оквэд.рф/razdel-j/61-10-5.html" xr:uid="{00000000-0004-0000-0100-00000A000000}"/>
    <hyperlink ref="F352" r:id="rId12" tooltip="ОКВЭД код 2022г. - 61.10.6" display="https://код-оквэд.рф/razdel-j/61-10-6.html" xr:uid="{00000000-0004-0000-0100-00000B000000}"/>
    <hyperlink ref="F353" r:id="rId13" tooltip="ОКВЭД код 2022г. - 61.10.8" display="https://код-оквэд.рф/razdel-j/61-10-8.html" xr:uid="{00000000-0004-0000-0100-00000C000000}"/>
    <hyperlink ref="F354" r:id="rId14" tooltip="ОКВЭД код 2022г. - 61.10.9" display="https://код-оквэд.рф/razdel-j/61-10-9.html" xr:uid="{00000000-0004-0000-0100-00000D000000}"/>
    <hyperlink ref="F355" r:id="rId15" tooltip="ОКВЭД код 2022г. - 61.2" display="https://код-оквэд.рф/razdel-j/61-2.html" xr:uid="{00000000-0004-0000-0100-00000E000000}"/>
    <hyperlink ref="F356" r:id="rId16" tooltip="ОКВЭД код 2022г. - 61.20" display="https://код-оквэд.рф/razdel-j/61-20.html" xr:uid="{00000000-0004-0000-0100-00000F000000}"/>
    <hyperlink ref="F357" r:id="rId17" tooltip="ОКВЭД код 2022г. - 61.20.2" display="https://код-оквэд.рф/razdel-j/61-20-2.html" xr:uid="{00000000-0004-0000-0100-000010000000}"/>
    <hyperlink ref="F358" r:id="rId18" tooltip="ОКВЭД код 2022г. - 61.20.3" display="https://код-оквэд.рф/razdel-j/61-20-3.html" xr:uid="{00000000-0004-0000-0100-000011000000}"/>
    <hyperlink ref="F359" r:id="rId19" tooltip="ОКВЭД код 2022г. - 61.20.4" display="https://код-оквэд.рф/razdel-j/61-20-4.html" xr:uid="{00000000-0004-0000-0100-000012000000}"/>
    <hyperlink ref="F360" r:id="rId20" tooltip="ОКВЭД код 2022г. - 61.20.5" display="https://код-оквэд.рф/razdel-j/61-20-5.html" xr:uid="{00000000-0004-0000-0100-000013000000}"/>
    <hyperlink ref="F361" r:id="rId21" tooltip="ОКВЭД код 2022г. - 61.3" display="https://код-оквэд.рф/razdel-j/61-3.html" xr:uid="{00000000-0004-0000-0100-000014000000}"/>
    <hyperlink ref="F362" r:id="rId22" tooltip="ОКВЭД код 2022г. - 61.30.2" display="https://код-оквэд.рф/razdel-j/61-30-2.html" xr:uid="{00000000-0004-0000-0100-000015000000}"/>
    <hyperlink ref="F363" r:id="rId23" tooltip="ОКВЭД код 2022г. - 61.9" display="https://код-оквэд.рф/razdel-j/61-9.html" xr:uid="{00000000-0004-0000-0100-000016000000}"/>
    <hyperlink ref="F364" r:id="rId24" tooltip="ОКВЭД код 2022г. - 61.90" display="https://код-оквэд.рф/razdel-j/61-90.html" xr:uid="{00000000-0004-0000-0100-000017000000}"/>
    <hyperlink ref="G343" r:id="rId25" tooltip="ОКВЭД код 2022г. - 62.0" display="https://код-оквэд.рф/razdel-j/62-0.html" xr:uid="{00000000-0004-0000-0100-000018000000}"/>
    <hyperlink ref="G344" r:id="rId26" tooltip="ОКВЭД код 2022г. - 62.01" display="https://код-оквэд.рф/razdel-j/62-01.html" xr:uid="{00000000-0004-0000-0100-000019000000}"/>
    <hyperlink ref="G345" r:id="rId27" tooltip="ОКВЭД код 2022г. - 62.02.2" display="https://код-оквэд.рф/razdel-j/62-02-2.html" xr:uid="{00000000-0004-0000-0100-00001A000000}"/>
    <hyperlink ref="G346" r:id="rId28" tooltip="ОКВЭД код 2022г. - 62.02.3" display="https://код-оквэд.рф/razdel-j/62-02-3.html" xr:uid="{00000000-0004-0000-0100-00001B000000}"/>
    <hyperlink ref="G347" r:id="rId29" tooltip="ОКВЭД код 2022г. - 62.02.4" display="https://код-оквэд.рф/razdel-j/62-02-4.html" xr:uid="{00000000-0004-0000-0100-00001C000000}"/>
    <hyperlink ref="G348" r:id="rId30" tooltip="ОКВЭД код 2022г. - 62.02.9" display="https://код-оквэд.рф/razdel-j/62-02-9.html" xr:uid="{00000000-0004-0000-0100-00001D000000}"/>
    <hyperlink ref="G349" r:id="rId31" tooltip="ОКВЭД код 2022г. - 62.03" display="https://код-оквэд.рф/razdel-j/62-03.html" xr:uid="{00000000-0004-0000-0100-00001E000000}"/>
    <hyperlink ref="G350" r:id="rId32" tooltip="ОКВЭД код 2022г. - 62.03.1" display="https://код-оквэд.рф/razdel-j/62-03-1.html" xr:uid="{00000000-0004-0000-0100-00001F000000}"/>
    <hyperlink ref="G351" r:id="rId33" tooltip="ОКВЭД код 2022г. - 62.03.11" display="https://код-оквэд.рф/razdel-j/62-03-11.html" xr:uid="{00000000-0004-0000-0100-000020000000}"/>
    <hyperlink ref="G352" r:id="rId34" tooltip="ОКВЭД код 2022г. - 62.03.12" display="https://код-оквэд.рф/razdel-j/62-03-12.html" xr:uid="{00000000-0004-0000-0100-000021000000}"/>
    <hyperlink ref="G353" r:id="rId35" tooltip="ОКВЭД код 2022г. - 62.03.13" display="https://код-оквэд.рф/razdel-j/62-03-13.html" xr:uid="{00000000-0004-0000-0100-000022000000}"/>
    <hyperlink ref="G354" r:id="rId36" tooltip="ОКВЭД код 2022г. - 62.03.19" display="https://код-оквэд.рф/razdel-j/62-03-19.html" xr:uid="{00000000-0004-0000-0100-000023000000}"/>
    <hyperlink ref="G355" r:id="rId37" tooltip="ОКВЭД код 2022г. - 62.09" display="https://код-оквэд.рф/razdel-j/62-09.html" xr:uid="{00000000-0004-0000-0100-000024000000}"/>
    <hyperlink ref="H343" r:id="rId38" tooltip="ОКВЭД код 2022г. - 63.1" display="https://код-оквэд.рф/razdel-j/63-1.html" xr:uid="{00000000-0004-0000-0100-000025000000}"/>
    <hyperlink ref="H344" r:id="rId39" tooltip="ОКВЭД код 2022г. - 63.11" display="https://код-оквэд.рф/razdel-j/63-11.html" xr:uid="{00000000-0004-0000-0100-000026000000}"/>
    <hyperlink ref="H345" r:id="rId40" tooltip="ОКВЭД код 2022г. - 63.11.1" display="https://код-оквэд.рф/razdel-j/63-11-1.html" xr:uid="{00000000-0004-0000-0100-000027000000}"/>
    <hyperlink ref="H346" r:id="rId41" tooltip="ОКВЭД код 2022г. - 63.12" display="https://код-оквэд.рф/razdel-j/63-12.html" xr:uid="{00000000-0004-0000-0100-000028000000}"/>
    <hyperlink ref="H347" r:id="rId42" tooltip="ОКВЭД код 2022г. - 63.9" display="https://код-оквэд.рф/razdel-j/63-9.html" xr:uid="{00000000-0004-0000-0100-000029000000}"/>
    <hyperlink ref="H348" r:id="rId43" tooltip="ОКВЭД код 2022г. - 63.99.11" display="https://код-оквэд.рф/razdel-j/63-99-11.html" xr:uid="{00000000-0004-0000-0100-00002A000000}"/>
    <hyperlink ref="H349" r:id="rId44" tooltip="ОКВЭД код 2022г. - 63.99.12" display="https://код-оквэд.рф/razdel-j/63-99-12.html" xr:uid="{00000000-0004-0000-0100-00002B000000}"/>
    <hyperlink ref="H350" r:id="rId45" tooltip="ОКВЭД код 2022г. - 63.99.2" display="https://код-оквэд.рф/razdel-j/63-99-2.html" xr:uid="{00000000-0004-0000-0100-00002C000000}"/>
    <hyperlink ref="E342" r:id="rId46" tooltip="ОКВЭД код 2022г. - 58" display="https://код-оквэд.рф/razdel-j/58.html" xr:uid="{00000000-0004-0000-0100-00002D000000}"/>
    <hyperlink ref="E345" r:id="rId47" tooltip="ОКВЭД код 2022г. - 58.11.2" display="https://код-оквэд.рф/razdel-j/58-11-2.html" xr:uid="{00000000-0004-0000-0100-00002E000000}"/>
    <hyperlink ref="E346" r:id="rId48" tooltip="ОКВЭД код 2022г. - 58.11.3" display="https://код-оквэд.рф/razdel-j/58-11-3.html" xr:uid="{00000000-0004-0000-0100-00002F000000}"/>
    <hyperlink ref="E347" r:id="rId49" tooltip="ОКВЭД код 2022г. - 58.11.4" display="https://код-оквэд.рф/razdel-j/58-11-4.html" xr:uid="{00000000-0004-0000-0100-000030000000}"/>
    <hyperlink ref="E348" r:id="rId50" tooltip="ОКВЭД код 2022г. - 58.12" display="https://код-оквэд.рф/razdel-j/58-12.html" xr:uid="{00000000-0004-0000-0100-000031000000}"/>
    <hyperlink ref="E349" r:id="rId51" tooltip="ОКВЭД код 2022г. - 58.12.1" display="https://код-оквэд.рф/razdel-j/58-12-1.html" xr:uid="{00000000-0004-0000-0100-000032000000}"/>
    <hyperlink ref="E350" r:id="rId52" tooltip="ОКВЭД код 2022г. - 58.12.2" display="https://код-оквэд.рф/razdel-j/58-12-2.html" xr:uid="{00000000-0004-0000-0100-000033000000}"/>
    <hyperlink ref="E351" r:id="rId53" tooltip="ОКВЭД код 2022г. - 58.13" display="https://код-оквэд.рф/razdel-j/58-13.html" xr:uid="{00000000-0004-0000-0100-000034000000}"/>
    <hyperlink ref="E352" r:id="rId54" tooltip="ОКВЭД код 2022г. - 58.13.2" display="https://код-оквэд.рф/razdel-j/58-13-2.html" xr:uid="{00000000-0004-0000-0100-000035000000}"/>
    <hyperlink ref="E353" r:id="rId55" tooltip="ОКВЭД код 2022г. - 58.14" display="https://код-оквэд.рф/razdel-j/58-14.html" xr:uid="{00000000-0004-0000-0100-000036000000}"/>
    <hyperlink ref="E354" r:id="rId56" tooltip="ОКВЭД код 2022г. - 58.14.1" display="https://код-оквэд.рф/razdel-j/58-14-1.html" xr:uid="{00000000-0004-0000-0100-000037000000}"/>
    <hyperlink ref="E355" r:id="rId57" tooltip="ОКВЭД код 2022г. - 58.14.2" display="https://код-оквэд.рф/razdel-j/58-14-2.html" xr:uid="{00000000-0004-0000-0100-000038000000}"/>
    <hyperlink ref="E356" r:id="rId58" tooltip="ОКВЭД код 2022г. - 58.19" display="https://код-оквэд.рф/razdel-j/58-19.html" xr:uid="{00000000-0004-0000-0100-000039000000}"/>
    <hyperlink ref="E357" r:id="rId59" tooltip="ОКВЭД код 2022г. - 58.2" display="https://код-оквэд.рф/razdel-j/58-2.html" xr:uid="{00000000-0004-0000-0100-00003A000000}"/>
    <hyperlink ref="E358" r:id="rId60" tooltip="ОКВЭД код 2022г. - 58.21" display="https://код-оквэд.рф/razdel-j/58-21.html" xr:uid="{00000000-0004-0000-0100-00003B000000}"/>
    <hyperlink ref="E359" r:id="rId61" tooltip="ОКВЭД код 2022г. - 58.29" display="https://код-оквэд.рф/razdel-j/58-29.html" xr:uid="{00000000-0004-0000-0100-00003C000000}"/>
    <hyperlink ref="E360" r:id="rId62" tooltip="ОКВЭД код 2022г. - 59.1" display="https://код-оквэд.рф/razdel-j/59-1.html" xr:uid="{00000000-0004-0000-0100-00003D000000}"/>
    <hyperlink ref="E361" r:id="rId63" tooltip="ОКВЭД код 2022г. - 59.11" display="https://код-оквэд.рф/razdel-j/59-11.html" xr:uid="{00000000-0004-0000-0100-00003E000000}"/>
    <hyperlink ref="E362" r:id="rId64" tooltip="ОКВЭД код 2022г. - 59.13" display="https://код-оквэд.рф/razdel-j/59-13.html" xr:uid="{00000000-0004-0000-0100-00003F000000}"/>
    <hyperlink ref="E363" r:id="rId65" tooltip="ОКВЭД код 2022г. - 59.2" display="https://код-оквэд.рф/razdel-j/59-2.html" xr:uid="{00000000-0004-0000-0100-000040000000}"/>
    <hyperlink ref="E364" r:id="rId66" tooltip="ОКВЭД код 2022г. - 59.20" display="https://код-оквэд.рф/razdel-j/59-20.html" xr:uid="{00000000-0004-0000-0100-000041000000}"/>
    <hyperlink ref="E365" r:id="rId67" tooltip="ОКВЭД код 2022г. - 59.20.1" display="https://код-оквэд.рф/razdel-j/59-20-1.html" xr:uid="{00000000-0004-0000-0100-000042000000}"/>
    <hyperlink ref="E366" r:id="rId68" tooltip="ОКВЭД код 2022г. - 59.20.2" display="https://код-оквэд.рф/razdel-j/59-20-2.html" xr:uid="{00000000-0004-0000-0100-000043000000}"/>
    <hyperlink ref="E367" r:id="rId69" tooltip="ОКВЭД код 2022г. - 59.20.3" display="https://код-оквэд.рф/razdel-j/59-20-3.html" xr:uid="{00000000-0004-0000-0100-000044000000}"/>
    <hyperlink ref="E344" r:id="rId70" tooltip="ОКВЭД код 2022г. - 58.11.1" display="https://код-оквэд.рф/razdel-j/58-11-1.html" xr:uid="{00000000-0004-0000-0100-000045000000}"/>
    <hyperlink ref="E343" r:id="rId71" tooltip="ОКВЭД код 2022г. - 58.11" display="https://код-оквэд.рф/razdel-j/58-11.html" xr:uid="{00000000-0004-0000-0100-000046000000}"/>
  </hyperlinks>
  <pageMargins left="0.7" right="0.7" top="0.75" bottom="0.75" header="0.3" footer="0.3"/>
  <pageSetup paperSize="9" orientation="portrait" horizontalDpi="0" verticalDpi="0" r:id="rId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78"/>
  <sheetViews>
    <sheetView topLeftCell="A11" workbookViewId="0">
      <selection activeCell="F11" sqref="F11"/>
    </sheetView>
  </sheetViews>
  <sheetFormatPr baseColWidth="10" defaultColWidth="8.83203125" defaultRowHeight="15" x14ac:dyDescent="0.2"/>
  <cols>
    <col min="1" max="1" width="17.1640625" customWidth="1"/>
    <col min="4" max="4" width="14.5" customWidth="1"/>
    <col min="8" max="8" width="89.5" customWidth="1"/>
    <col min="10" max="10" width="14.83203125" customWidth="1"/>
  </cols>
  <sheetData>
    <row r="1" spans="1:28" ht="25" x14ac:dyDescent="0.2">
      <c r="D1" t="s">
        <v>41</v>
      </c>
      <c r="J1" s="51">
        <v>2022</v>
      </c>
    </row>
    <row r="2" spans="1:28" x14ac:dyDescent="0.2">
      <c r="A2" s="20" t="s">
        <v>24</v>
      </c>
      <c r="B2" s="20">
        <v>2</v>
      </c>
      <c r="C2" s="20">
        <v>55000</v>
      </c>
      <c r="D2" s="20" t="s">
        <v>434</v>
      </c>
      <c r="E2" s="20">
        <v>14</v>
      </c>
      <c r="F2" s="20">
        <v>30000</v>
      </c>
      <c r="J2" s="52" t="s">
        <v>282</v>
      </c>
    </row>
    <row r="3" spans="1:28" x14ac:dyDescent="0.2">
      <c r="A3" s="20" t="s">
        <v>24</v>
      </c>
      <c r="B3" s="20">
        <v>2</v>
      </c>
      <c r="C3" s="20">
        <v>55000</v>
      </c>
      <c r="D3" s="20" t="s">
        <v>435</v>
      </c>
      <c r="E3" s="20">
        <v>14</v>
      </c>
      <c r="F3" s="20">
        <v>30000</v>
      </c>
      <c r="J3" s="53"/>
      <c r="K3" s="54"/>
      <c r="L3" s="156" t="s">
        <v>283</v>
      </c>
      <c r="M3" s="156"/>
      <c r="N3" s="156"/>
      <c r="O3" s="156"/>
      <c r="P3" s="156"/>
      <c r="Q3" s="54"/>
      <c r="R3" s="156" t="s">
        <v>284</v>
      </c>
      <c r="S3" s="156"/>
      <c r="T3" s="156"/>
      <c r="U3" s="156"/>
      <c r="V3" s="156"/>
      <c r="W3" s="56"/>
      <c r="X3" s="156" t="s">
        <v>285</v>
      </c>
      <c r="Y3" s="156"/>
      <c r="Z3" s="156"/>
      <c r="AA3" s="156"/>
      <c r="AB3" s="156"/>
    </row>
    <row r="4" spans="1:28" x14ac:dyDescent="0.2">
      <c r="A4" s="20" t="s">
        <v>25</v>
      </c>
      <c r="B4" s="20">
        <v>3</v>
      </c>
      <c r="C4" s="20">
        <v>65000</v>
      </c>
      <c r="D4" s="20" t="s">
        <v>436</v>
      </c>
      <c r="E4" s="20">
        <v>14</v>
      </c>
      <c r="F4" s="20">
        <v>45000</v>
      </c>
      <c r="J4" s="57" t="s">
        <v>286</v>
      </c>
      <c r="K4" s="54"/>
      <c r="L4" s="58"/>
      <c r="M4" s="59">
        <v>3</v>
      </c>
      <c r="N4" s="60">
        <v>10</v>
      </c>
      <c r="O4" s="60">
        <v>17</v>
      </c>
      <c r="P4" s="60" t="s">
        <v>287</v>
      </c>
      <c r="Q4" s="54"/>
      <c r="R4" s="58"/>
      <c r="S4" s="60">
        <v>7</v>
      </c>
      <c r="T4" s="60">
        <v>14</v>
      </c>
      <c r="U4" s="60">
        <v>21</v>
      </c>
      <c r="V4" s="60" t="s">
        <v>288</v>
      </c>
      <c r="W4" s="61"/>
      <c r="X4" s="58"/>
      <c r="Y4" s="59">
        <v>7</v>
      </c>
      <c r="Z4" s="60">
        <v>14</v>
      </c>
      <c r="AA4" s="60">
        <v>21</v>
      </c>
      <c r="AB4" s="60">
        <v>28</v>
      </c>
    </row>
    <row r="5" spans="1:28" x14ac:dyDescent="0.2">
      <c r="A5" s="20" t="s">
        <v>25</v>
      </c>
      <c r="B5" s="20">
        <v>3</v>
      </c>
      <c r="C5" s="20">
        <v>65000</v>
      </c>
      <c r="D5" s="20" t="s">
        <v>437</v>
      </c>
      <c r="E5" s="20">
        <v>14</v>
      </c>
      <c r="F5" s="20">
        <v>45000</v>
      </c>
      <c r="J5" s="62" t="s">
        <v>289</v>
      </c>
      <c r="K5" s="61"/>
      <c r="L5" s="58"/>
      <c r="M5" s="63">
        <v>4</v>
      </c>
      <c r="N5" s="64">
        <v>11</v>
      </c>
      <c r="O5" s="64">
        <v>18</v>
      </c>
      <c r="P5" s="64">
        <v>25</v>
      </c>
      <c r="Q5" s="61"/>
      <c r="R5" s="64">
        <v>1</v>
      </c>
      <c r="S5" s="64">
        <v>8</v>
      </c>
      <c r="T5" s="64">
        <v>15</v>
      </c>
      <c r="U5" s="64" t="s">
        <v>290</v>
      </c>
      <c r="V5" s="58"/>
      <c r="W5" s="61"/>
      <c r="X5" s="64">
        <v>1</v>
      </c>
      <c r="Y5" s="63">
        <v>8</v>
      </c>
      <c r="Z5" s="64">
        <v>15</v>
      </c>
      <c r="AA5" s="64">
        <v>22</v>
      </c>
      <c r="AB5" s="64">
        <v>29</v>
      </c>
    </row>
    <row r="6" spans="1:28" x14ac:dyDescent="0.2">
      <c r="A6" s="20" t="s">
        <v>26</v>
      </c>
      <c r="B6" s="20">
        <v>2</v>
      </c>
      <c r="C6" s="20">
        <v>40000</v>
      </c>
      <c r="D6" s="20" t="s">
        <v>438</v>
      </c>
      <c r="E6" s="20">
        <v>14</v>
      </c>
      <c r="F6" s="20">
        <v>25000</v>
      </c>
      <c r="J6" s="57" t="s">
        <v>291</v>
      </c>
      <c r="K6" s="61"/>
      <c r="L6" s="58"/>
      <c r="M6" s="59">
        <v>5</v>
      </c>
      <c r="N6" s="60">
        <v>12</v>
      </c>
      <c r="O6" s="60">
        <v>19</v>
      </c>
      <c r="P6" s="60">
        <v>26</v>
      </c>
      <c r="Q6" s="61"/>
      <c r="R6" s="60">
        <v>2</v>
      </c>
      <c r="S6" s="60">
        <v>9</v>
      </c>
      <c r="T6" s="60">
        <v>16</v>
      </c>
      <c r="U6" s="59">
        <v>23</v>
      </c>
      <c r="V6" s="58"/>
      <c r="W6" s="61"/>
      <c r="X6" s="60">
        <v>2</v>
      </c>
      <c r="Y6" s="60">
        <v>9</v>
      </c>
      <c r="Z6" s="60">
        <v>16</v>
      </c>
      <c r="AA6" s="60">
        <v>23</v>
      </c>
      <c r="AB6" s="60">
        <v>30</v>
      </c>
    </row>
    <row r="7" spans="1:28" x14ac:dyDescent="0.2">
      <c r="A7" s="20" t="s">
        <v>26</v>
      </c>
      <c r="B7" s="20">
        <v>2</v>
      </c>
      <c r="C7" s="20">
        <v>40000</v>
      </c>
      <c r="D7" s="20" t="s">
        <v>439</v>
      </c>
      <c r="E7" s="20">
        <v>14</v>
      </c>
      <c r="F7" s="20">
        <v>25000</v>
      </c>
      <c r="J7" s="62" t="s">
        <v>292</v>
      </c>
      <c r="K7" s="61"/>
      <c r="L7" s="58"/>
      <c r="M7" s="63">
        <v>6</v>
      </c>
      <c r="N7" s="64">
        <v>13</v>
      </c>
      <c r="O7" s="64">
        <v>20</v>
      </c>
      <c r="P7" s="64">
        <v>27</v>
      </c>
      <c r="Q7" s="61"/>
      <c r="R7" s="64">
        <v>3</v>
      </c>
      <c r="S7" s="64">
        <v>10</v>
      </c>
      <c r="T7" s="64">
        <v>17</v>
      </c>
      <c r="U7" s="64">
        <v>24</v>
      </c>
      <c r="V7" s="58"/>
      <c r="W7" s="61"/>
      <c r="X7" s="64">
        <v>3</v>
      </c>
      <c r="Y7" s="64">
        <v>10</v>
      </c>
      <c r="Z7" s="64">
        <v>17</v>
      </c>
      <c r="AA7" s="64">
        <v>24</v>
      </c>
      <c r="AB7" s="64">
        <v>31</v>
      </c>
    </row>
    <row r="8" spans="1:28" x14ac:dyDescent="0.2">
      <c r="A8" s="20" t="s">
        <v>27</v>
      </c>
      <c r="B8" s="20">
        <v>1</v>
      </c>
      <c r="C8" s="20">
        <v>70000</v>
      </c>
      <c r="D8" s="20" t="s">
        <v>440</v>
      </c>
      <c r="E8" s="20">
        <v>14</v>
      </c>
      <c r="F8" s="20">
        <v>40000</v>
      </c>
      <c r="J8" s="57" t="s">
        <v>293</v>
      </c>
      <c r="K8" s="61"/>
      <c r="L8" s="58"/>
      <c r="M8" s="59">
        <v>7</v>
      </c>
      <c r="N8" s="60">
        <v>14</v>
      </c>
      <c r="O8" s="60">
        <v>21</v>
      </c>
      <c r="P8" s="60">
        <v>28</v>
      </c>
      <c r="Q8" s="61"/>
      <c r="R8" s="60">
        <v>4</v>
      </c>
      <c r="S8" s="60">
        <v>11</v>
      </c>
      <c r="T8" s="60">
        <v>18</v>
      </c>
      <c r="U8" s="60">
        <v>25</v>
      </c>
      <c r="V8" s="58"/>
      <c r="W8" s="61"/>
      <c r="X8" s="60">
        <v>4</v>
      </c>
      <c r="Y8" s="60">
        <v>11</v>
      </c>
      <c r="Z8" s="60">
        <v>18</v>
      </c>
      <c r="AA8" s="60">
        <v>25</v>
      </c>
      <c r="AB8" s="58"/>
    </row>
    <row r="9" spans="1:28" x14ac:dyDescent="0.2">
      <c r="A9" s="20" t="s">
        <v>27</v>
      </c>
      <c r="B9" s="20">
        <v>1</v>
      </c>
      <c r="C9" s="20">
        <v>70000</v>
      </c>
      <c r="D9" s="20" t="s">
        <v>441</v>
      </c>
      <c r="E9" s="20">
        <v>14</v>
      </c>
      <c r="F9" s="20">
        <v>40000</v>
      </c>
      <c r="J9" s="65" t="s">
        <v>294</v>
      </c>
      <c r="K9" s="66"/>
      <c r="L9" s="63">
        <v>1</v>
      </c>
      <c r="M9" s="63">
        <v>8</v>
      </c>
      <c r="N9" s="63">
        <v>15</v>
      </c>
      <c r="O9" s="63">
        <v>22</v>
      </c>
      <c r="P9" s="63">
        <v>29</v>
      </c>
      <c r="Q9" s="66"/>
      <c r="R9" s="63">
        <v>5</v>
      </c>
      <c r="S9" s="63">
        <v>12</v>
      </c>
      <c r="T9" s="63">
        <v>19</v>
      </c>
      <c r="U9" s="63">
        <v>26</v>
      </c>
      <c r="V9" s="67"/>
      <c r="W9" s="66"/>
      <c r="X9" s="68" t="s">
        <v>295</v>
      </c>
      <c r="Y9" s="63">
        <v>12</v>
      </c>
      <c r="Z9" s="63">
        <v>19</v>
      </c>
      <c r="AA9" s="63">
        <v>26</v>
      </c>
      <c r="AB9" s="67"/>
    </row>
    <row r="10" spans="1:28" x14ac:dyDescent="0.2">
      <c r="A10" s="20" t="s">
        <v>28</v>
      </c>
      <c r="B10" s="20">
        <v>3</v>
      </c>
      <c r="C10" s="20">
        <v>50000</v>
      </c>
      <c r="D10" s="20" t="s">
        <v>442</v>
      </c>
      <c r="E10" s="20">
        <v>14</v>
      </c>
      <c r="F10" s="20">
        <v>32000</v>
      </c>
      <c r="J10" s="69" t="s">
        <v>296</v>
      </c>
      <c r="K10" s="66"/>
      <c r="L10" s="59">
        <v>2</v>
      </c>
      <c r="M10" s="59">
        <v>9</v>
      </c>
      <c r="N10" s="59">
        <v>16</v>
      </c>
      <c r="O10" s="59">
        <v>23</v>
      </c>
      <c r="P10" s="59">
        <v>30</v>
      </c>
      <c r="Q10" s="66"/>
      <c r="R10" s="59">
        <v>6</v>
      </c>
      <c r="S10" s="59">
        <v>13</v>
      </c>
      <c r="T10" s="59">
        <v>20</v>
      </c>
      <c r="U10" s="59">
        <v>27</v>
      </c>
      <c r="V10" s="67"/>
      <c r="W10" s="66"/>
      <c r="X10" s="59">
        <v>6</v>
      </c>
      <c r="Y10" s="59">
        <v>13</v>
      </c>
      <c r="Z10" s="59">
        <v>20</v>
      </c>
      <c r="AA10" s="59">
        <v>27</v>
      </c>
      <c r="AB10" s="67"/>
    </row>
    <row r="11" spans="1:28" x14ac:dyDescent="0.2">
      <c r="A11" s="20" t="s">
        <v>28</v>
      </c>
      <c r="B11" s="20">
        <v>3</v>
      </c>
      <c r="C11" s="20">
        <v>50000</v>
      </c>
      <c r="D11" s="20" t="s">
        <v>443</v>
      </c>
      <c r="E11" s="20">
        <v>14</v>
      </c>
      <c r="F11" s="20">
        <v>32000</v>
      </c>
      <c r="J11" s="70"/>
    </row>
    <row r="12" spans="1:28" x14ac:dyDescent="0.2">
      <c r="J12" s="53"/>
      <c r="K12" s="55" t="s">
        <v>29</v>
      </c>
      <c r="L12" s="55" t="s">
        <v>3</v>
      </c>
      <c r="M12" s="55" t="s">
        <v>4</v>
      </c>
      <c r="N12" s="55" t="s">
        <v>297</v>
      </c>
    </row>
    <row r="13" spans="1:28" x14ac:dyDescent="0.2">
      <c r="J13" s="157" t="s">
        <v>19</v>
      </c>
      <c r="K13" s="157"/>
      <c r="L13" s="157"/>
      <c r="M13" s="157"/>
      <c r="N13" s="157"/>
    </row>
    <row r="14" spans="1:28" x14ac:dyDescent="0.2">
      <c r="H14" s="101" t="s">
        <v>258</v>
      </c>
      <c r="J14" s="71" t="s">
        <v>298</v>
      </c>
      <c r="K14" s="60" t="s">
        <v>299</v>
      </c>
      <c r="L14" s="60" t="s">
        <v>288</v>
      </c>
      <c r="M14" s="60">
        <v>31</v>
      </c>
      <c r="N14" s="60">
        <v>90</v>
      </c>
    </row>
    <row r="15" spans="1:28" x14ac:dyDescent="0.2">
      <c r="H15" s="102" t="s">
        <v>259</v>
      </c>
      <c r="J15" s="71" t="s">
        <v>300</v>
      </c>
      <c r="K15" s="60" t="s">
        <v>301</v>
      </c>
      <c r="L15" s="60" t="s">
        <v>302</v>
      </c>
      <c r="M15" s="60">
        <v>22</v>
      </c>
      <c r="N15" s="60">
        <v>57</v>
      </c>
    </row>
    <row r="16" spans="1:28" x14ac:dyDescent="0.2">
      <c r="H16" s="103"/>
      <c r="J16" s="71" t="s">
        <v>303</v>
      </c>
      <c r="K16" s="60" t="s">
        <v>304</v>
      </c>
      <c r="L16" s="60" t="s">
        <v>305</v>
      </c>
      <c r="M16" s="60">
        <v>9</v>
      </c>
      <c r="N16" s="60">
        <v>33</v>
      </c>
    </row>
    <row r="17" spans="8:28" x14ac:dyDescent="0.2">
      <c r="H17" s="102" t="s">
        <v>260</v>
      </c>
      <c r="J17" s="157" t="s">
        <v>306</v>
      </c>
      <c r="K17" s="157"/>
      <c r="L17" s="157"/>
      <c r="M17" s="157"/>
      <c r="N17" s="157"/>
    </row>
    <row r="18" spans="8:28" x14ac:dyDescent="0.2">
      <c r="H18" s="103"/>
      <c r="J18" s="71" t="s">
        <v>307</v>
      </c>
      <c r="K18" s="60">
        <v>128</v>
      </c>
      <c r="L18" s="60">
        <v>151</v>
      </c>
      <c r="M18" s="60">
        <v>175</v>
      </c>
      <c r="N18" s="60">
        <v>454</v>
      </c>
    </row>
    <row r="19" spans="8:28" x14ac:dyDescent="0.2">
      <c r="H19" s="102" t="s">
        <v>261</v>
      </c>
      <c r="J19" s="71" t="s">
        <v>308</v>
      </c>
      <c r="K19" s="60">
        <v>124.8</v>
      </c>
      <c r="L19" s="60">
        <v>147.19999999999999</v>
      </c>
      <c r="M19" s="60">
        <v>170.6</v>
      </c>
      <c r="N19" s="60">
        <v>442.6</v>
      </c>
    </row>
    <row r="20" spans="8:28" x14ac:dyDescent="0.2">
      <c r="H20" s="103"/>
      <c r="J20" s="71" t="s">
        <v>309</v>
      </c>
      <c r="K20" s="60" t="s">
        <v>310</v>
      </c>
      <c r="L20" s="60">
        <v>135.80000000000001</v>
      </c>
      <c r="M20" s="60">
        <v>157.4</v>
      </c>
      <c r="N20" s="60">
        <v>408.4</v>
      </c>
    </row>
    <row r="21" spans="8:28" x14ac:dyDescent="0.2">
      <c r="H21" s="102" t="s">
        <v>262</v>
      </c>
      <c r="J21" s="71" t="s">
        <v>311</v>
      </c>
      <c r="K21" s="60">
        <v>76.8</v>
      </c>
      <c r="L21" s="60">
        <v>90.2</v>
      </c>
      <c r="M21" s="60">
        <v>104.6</v>
      </c>
      <c r="N21" s="60">
        <v>271.60000000000002</v>
      </c>
    </row>
    <row r="22" spans="8:28" x14ac:dyDescent="0.2">
      <c r="H22" s="103"/>
      <c r="J22" s="52" t="s">
        <v>312</v>
      </c>
    </row>
    <row r="23" spans="8:28" ht="28" x14ac:dyDescent="0.2">
      <c r="H23" s="102" t="s">
        <v>263</v>
      </c>
      <c r="J23" s="53"/>
      <c r="K23" s="56"/>
      <c r="L23" s="156" t="s">
        <v>313</v>
      </c>
      <c r="M23" s="156"/>
      <c r="N23" s="156"/>
      <c r="O23" s="156"/>
      <c r="P23" s="156"/>
      <c r="Q23" s="56"/>
      <c r="R23" s="156" t="s">
        <v>314</v>
      </c>
      <c r="S23" s="156"/>
      <c r="T23" s="156"/>
      <c r="U23" s="156"/>
      <c r="V23" s="156"/>
      <c r="W23" s="56"/>
      <c r="X23" s="156" t="s">
        <v>315</v>
      </c>
      <c r="Y23" s="156"/>
      <c r="Z23" s="156"/>
      <c r="AA23" s="156"/>
      <c r="AB23" s="156"/>
    </row>
    <row r="24" spans="8:28" x14ac:dyDescent="0.2">
      <c r="H24" s="103"/>
      <c r="J24" s="57" t="s">
        <v>286</v>
      </c>
      <c r="K24" s="58"/>
      <c r="L24" s="58"/>
      <c r="M24" s="60">
        <v>4</v>
      </c>
      <c r="N24" s="60">
        <v>11</v>
      </c>
      <c r="O24" s="60">
        <v>18</v>
      </c>
      <c r="P24" s="60">
        <v>25</v>
      </c>
      <c r="Q24" s="58"/>
      <c r="R24" s="58"/>
      <c r="S24" s="59">
        <v>2</v>
      </c>
      <c r="T24" s="59">
        <v>9</v>
      </c>
      <c r="U24" s="60">
        <v>16</v>
      </c>
      <c r="V24" s="60" t="s">
        <v>316</v>
      </c>
      <c r="W24" s="58"/>
      <c r="X24" s="58"/>
      <c r="Y24" s="60" t="s">
        <v>317</v>
      </c>
      <c r="Z24" s="59">
        <v>13</v>
      </c>
      <c r="AA24" s="60">
        <v>20</v>
      </c>
      <c r="AB24" s="60">
        <v>27</v>
      </c>
    </row>
    <row r="25" spans="8:28" ht="42" x14ac:dyDescent="0.2">
      <c r="H25" s="102" t="s">
        <v>264</v>
      </c>
      <c r="J25" s="62" t="s">
        <v>289</v>
      </c>
      <c r="K25" s="58"/>
      <c r="L25" s="58"/>
      <c r="M25" s="64">
        <v>5</v>
      </c>
      <c r="N25" s="64">
        <v>12</v>
      </c>
      <c r="O25" s="64">
        <v>19</v>
      </c>
      <c r="P25" s="64">
        <v>26</v>
      </c>
      <c r="Q25" s="58"/>
      <c r="R25" s="58"/>
      <c r="S25" s="63">
        <v>3</v>
      </c>
      <c r="T25" s="63">
        <v>10</v>
      </c>
      <c r="U25" s="64">
        <v>17</v>
      </c>
      <c r="V25" s="64" t="s">
        <v>287</v>
      </c>
      <c r="W25" s="58"/>
      <c r="X25" s="58"/>
      <c r="Y25" s="64">
        <v>7</v>
      </c>
      <c r="Z25" s="64">
        <v>14</v>
      </c>
      <c r="AA25" s="64">
        <v>21</v>
      </c>
      <c r="AB25" s="64">
        <v>28</v>
      </c>
    </row>
    <row r="26" spans="8:28" x14ac:dyDescent="0.2">
      <c r="H26" s="103"/>
      <c r="J26" s="57" t="s">
        <v>291</v>
      </c>
      <c r="K26" s="58"/>
      <c r="L26" s="58"/>
      <c r="M26" s="60">
        <v>6</v>
      </c>
      <c r="N26" s="60">
        <v>13</v>
      </c>
      <c r="O26" s="60">
        <v>20</v>
      </c>
      <c r="P26" s="60">
        <v>27</v>
      </c>
      <c r="Q26" s="58"/>
      <c r="R26" s="58"/>
      <c r="S26" s="60">
        <v>4</v>
      </c>
      <c r="T26" s="60">
        <v>11</v>
      </c>
      <c r="U26" s="60">
        <v>18</v>
      </c>
      <c r="V26" s="60">
        <v>25</v>
      </c>
      <c r="W26" s="58"/>
      <c r="X26" s="60">
        <v>1</v>
      </c>
      <c r="Y26" s="60">
        <v>8</v>
      </c>
      <c r="Z26" s="60">
        <v>15</v>
      </c>
      <c r="AA26" s="60">
        <v>22</v>
      </c>
      <c r="AB26" s="60">
        <v>29</v>
      </c>
    </row>
    <row r="27" spans="8:28" ht="42" x14ac:dyDescent="0.2">
      <c r="H27" s="102" t="s">
        <v>265</v>
      </c>
      <c r="J27" s="62" t="s">
        <v>292</v>
      </c>
      <c r="K27" s="58"/>
      <c r="L27" s="58"/>
      <c r="M27" s="64">
        <v>7</v>
      </c>
      <c r="N27" s="64">
        <v>14</v>
      </c>
      <c r="O27" s="64">
        <v>21</v>
      </c>
      <c r="P27" s="64">
        <v>28</v>
      </c>
      <c r="Q27" s="58"/>
      <c r="R27" s="58"/>
      <c r="S27" s="64">
        <v>5</v>
      </c>
      <c r="T27" s="64">
        <v>12</v>
      </c>
      <c r="U27" s="64">
        <v>19</v>
      </c>
      <c r="V27" s="64">
        <v>26</v>
      </c>
      <c r="W27" s="58"/>
      <c r="X27" s="64">
        <v>2</v>
      </c>
      <c r="Y27" s="64">
        <v>9</v>
      </c>
      <c r="Z27" s="64">
        <v>16</v>
      </c>
      <c r="AA27" s="64">
        <v>23</v>
      </c>
      <c r="AB27" s="64">
        <v>30</v>
      </c>
    </row>
    <row r="28" spans="8:28" x14ac:dyDescent="0.2">
      <c r="H28" s="103"/>
      <c r="J28" s="57" t="s">
        <v>293</v>
      </c>
      <c r="K28" s="58"/>
      <c r="L28" s="60">
        <v>1</v>
      </c>
      <c r="M28" s="60">
        <v>8</v>
      </c>
      <c r="N28" s="60">
        <v>15</v>
      </c>
      <c r="O28" s="60">
        <v>22</v>
      </c>
      <c r="P28" s="60">
        <v>29</v>
      </c>
      <c r="Q28" s="58"/>
      <c r="R28" s="58"/>
      <c r="S28" s="72">
        <v>6</v>
      </c>
      <c r="T28" s="60">
        <v>13</v>
      </c>
      <c r="U28" s="60">
        <v>20</v>
      </c>
      <c r="V28" s="60">
        <v>27</v>
      </c>
      <c r="W28" s="58"/>
      <c r="X28" s="60">
        <v>3</v>
      </c>
      <c r="Y28" s="60">
        <v>10</v>
      </c>
      <c r="Z28" s="60">
        <v>17</v>
      </c>
      <c r="AA28" s="60">
        <v>24</v>
      </c>
      <c r="AB28" s="58"/>
    </row>
    <row r="29" spans="8:28" ht="28" x14ac:dyDescent="0.2">
      <c r="H29" s="102" t="s">
        <v>266</v>
      </c>
      <c r="J29" s="65" t="s">
        <v>294</v>
      </c>
      <c r="K29" s="67"/>
      <c r="L29" s="63">
        <v>2</v>
      </c>
      <c r="M29" s="63">
        <v>9</v>
      </c>
      <c r="N29" s="63">
        <v>16</v>
      </c>
      <c r="O29" s="63">
        <v>23</v>
      </c>
      <c r="P29" s="63">
        <v>30</v>
      </c>
      <c r="Q29" s="67"/>
      <c r="R29" s="67"/>
      <c r="S29" s="63">
        <v>7</v>
      </c>
      <c r="T29" s="63">
        <v>14</v>
      </c>
      <c r="U29" s="63">
        <v>21</v>
      </c>
      <c r="V29" s="63">
        <v>28</v>
      </c>
      <c r="W29" s="67"/>
      <c r="X29" s="63">
        <v>4</v>
      </c>
      <c r="Y29" s="63">
        <v>11</v>
      </c>
      <c r="Z29" s="63">
        <v>18</v>
      </c>
      <c r="AA29" s="63">
        <v>25</v>
      </c>
      <c r="AB29" s="67"/>
    </row>
    <row r="30" spans="8:28" x14ac:dyDescent="0.2">
      <c r="H30" s="104" t="s">
        <v>267</v>
      </c>
      <c r="J30" s="69" t="s">
        <v>296</v>
      </c>
      <c r="K30" s="67"/>
      <c r="L30" s="59">
        <v>3</v>
      </c>
      <c r="M30" s="59">
        <v>10</v>
      </c>
      <c r="N30" s="59">
        <v>17</v>
      </c>
      <c r="O30" s="59">
        <v>24</v>
      </c>
      <c r="P30" s="67"/>
      <c r="Q30" s="67"/>
      <c r="R30" s="59">
        <v>1</v>
      </c>
      <c r="S30" s="59">
        <v>8</v>
      </c>
      <c r="T30" s="59">
        <v>15</v>
      </c>
      <c r="U30" s="59">
        <v>22</v>
      </c>
      <c r="V30" s="59">
        <v>29</v>
      </c>
      <c r="W30" s="67"/>
      <c r="X30" s="59">
        <v>5</v>
      </c>
      <c r="Y30" s="59">
        <v>12</v>
      </c>
      <c r="Z30" s="59">
        <v>19</v>
      </c>
      <c r="AA30" s="59">
        <v>26</v>
      </c>
      <c r="AB30" s="67"/>
    </row>
    <row r="31" spans="8:28" x14ac:dyDescent="0.2">
      <c r="H31" s="101" t="s">
        <v>268</v>
      </c>
      <c r="J31" s="70"/>
    </row>
    <row r="32" spans="8:28" x14ac:dyDescent="0.2">
      <c r="H32" s="102" t="s">
        <v>269</v>
      </c>
      <c r="J32" s="53"/>
      <c r="K32" s="55" t="s">
        <v>36</v>
      </c>
      <c r="L32" s="55" t="s">
        <v>5</v>
      </c>
      <c r="M32" s="55" t="s">
        <v>6</v>
      </c>
      <c r="N32" s="55" t="s">
        <v>318</v>
      </c>
      <c r="O32" s="55" t="s">
        <v>319</v>
      </c>
    </row>
    <row r="33" spans="8:28" x14ac:dyDescent="0.2">
      <c r="H33" s="102" t="s">
        <v>270</v>
      </c>
      <c r="J33" s="157" t="s">
        <v>19</v>
      </c>
      <c r="K33" s="157"/>
      <c r="L33" s="157"/>
      <c r="M33" s="157"/>
      <c r="N33" s="157"/>
      <c r="O33" s="157"/>
    </row>
    <row r="34" spans="8:28" x14ac:dyDescent="0.2">
      <c r="H34" s="102" t="s">
        <v>271</v>
      </c>
      <c r="J34" s="71" t="s">
        <v>298</v>
      </c>
      <c r="K34" s="60">
        <v>30</v>
      </c>
      <c r="L34" s="60">
        <v>31</v>
      </c>
      <c r="M34" s="60">
        <v>30</v>
      </c>
      <c r="N34" s="60">
        <v>91</v>
      </c>
      <c r="O34" s="60">
        <v>181</v>
      </c>
    </row>
    <row r="35" spans="8:28" x14ac:dyDescent="0.2">
      <c r="H35" s="101" t="s">
        <v>272</v>
      </c>
      <c r="J35" s="71" t="s">
        <v>300</v>
      </c>
      <c r="K35" s="60" t="s">
        <v>320</v>
      </c>
      <c r="L35" s="60">
        <v>18</v>
      </c>
      <c r="M35" s="60">
        <v>21</v>
      </c>
      <c r="N35" s="60">
        <v>60</v>
      </c>
      <c r="O35" s="60">
        <v>117</v>
      </c>
    </row>
    <row r="36" spans="8:28" x14ac:dyDescent="0.2">
      <c r="H36" s="102" t="s">
        <v>273</v>
      </c>
      <c r="J36" s="71" t="s">
        <v>303</v>
      </c>
      <c r="K36" s="60">
        <v>9</v>
      </c>
      <c r="L36" s="60">
        <v>13</v>
      </c>
      <c r="M36" s="60">
        <v>9</v>
      </c>
      <c r="N36" s="60">
        <v>31</v>
      </c>
      <c r="O36" s="60">
        <v>64</v>
      </c>
    </row>
    <row r="37" spans="8:28" x14ac:dyDescent="0.2">
      <c r="H37" s="102" t="s">
        <v>274</v>
      </c>
      <c r="J37" s="157" t="s">
        <v>306</v>
      </c>
      <c r="K37" s="157"/>
      <c r="L37" s="157"/>
      <c r="M37" s="157"/>
      <c r="N37" s="157"/>
      <c r="O37" s="157"/>
    </row>
    <row r="38" spans="8:28" x14ac:dyDescent="0.2">
      <c r="H38" s="102" t="s">
        <v>275</v>
      </c>
      <c r="J38" s="71" t="s">
        <v>307</v>
      </c>
      <c r="K38" s="60">
        <v>168</v>
      </c>
      <c r="L38" s="60">
        <v>144</v>
      </c>
      <c r="M38" s="60">
        <v>168</v>
      </c>
      <c r="N38" s="60">
        <v>480</v>
      </c>
      <c r="O38" s="60">
        <v>934</v>
      </c>
    </row>
    <row r="39" spans="8:28" x14ac:dyDescent="0.2">
      <c r="H39" s="101" t="s">
        <v>276</v>
      </c>
      <c r="J39" s="71" t="s">
        <v>308</v>
      </c>
      <c r="K39" s="60">
        <v>163.80000000000001</v>
      </c>
      <c r="L39" s="60">
        <v>140.4</v>
      </c>
      <c r="M39" s="60">
        <v>163.80000000000001</v>
      </c>
      <c r="N39" s="60">
        <v>468</v>
      </c>
      <c r="O39" s="60">
        <v>910.6</v>
      </c>
    </row>
    <row r="40" spans="8:28" ht="56" x14ac:dyDescent="0.2">
      <c r="H40" s="105" t="s">
        <v>277</v>
      </c>
      <c r="J40" s="71" t="s">
        <v>309</v>
      </c>
      <c r="K40" s="60">
        <v>151.19999999999999</v>
      </c>
      <c r="L40" s="60">
        <v>129.6</v>
      </c>
      <c r="M40" s="60">
        <v>151.19999999999999</v>
      </c>
      <c r="N40" s="60">
        <v>432</v>
      </c>
      <c r="O40" s="60">
        <v>840.4</v>
      </c>
    </row>
    <row r="41" spans="8:28" x14ac:dyDescent="0.2">
      <c r="H41" s="106"/>
      <c r="J41" s="71" t="s">
        <v>311</v>
      </c>
      <c r="K41" s="60">
        <v>100.8</v>
      </c>
      <c r="L41" s="60">
        <v>86.4</v>
      </c>
      <c r="M41" s="60">
        <v>100.8</v>
      </c>
      <c r="N41" s="60">
        <v>288</v>
      </c>
      <c r="O41" s="60">
        <v>559.6</v>
      </c>
    </row>
    <row r="42" spans="8:28" ht="28" x14ac:dyDescent="0.2">
      <c r="H42" s="104" t="s">
        <v>278</v>
      </c>
      <c r="J42" s="70"/>
    </row>
    <row r="43" spans="8:28" x14ac:dyDescent="0.2">
      <c r="J43" s="52" t="s">
        <v>321</v>
      </c>
    </row>
    <row r="44" spans="8:28" x14ac:dyDescent="0.2">
      <c r="J44" s="53"/>
      <c r="K44" s="56"/>
      <c r="L44" s="156" t="s">
        <v>322</v>
      </c>
      <c r="M44" s="156"/>
      <c r="N44" s="156"/>
      <c r="O44" s="156"/>
      <c r="P44" s="156"/>
      <c r="Q44" s="56"/>
      <c r="R44" s="156" t="s">
        <v>323</v>
      </c>
      <c r="S44" s="156"/>
      <c r="T44" s="156"/>
      <c r="U44" s="156"/>
      <c r="V44" s="156"/>
      <c r="W44" s="56"/>
      <c r="X44" s="156" t="s">
        <v>324</v>
      </c>
      <c r="Y44" s="156"/>
      <c r="Z44" s="156"/>
      <c r="AA44" s="156"/>
      <c r="AB44" s="156"/>
    </row>
    <row r="45" spans="8:28" ht="42.5" customHeight="1" x14ac:dyDescent="0.2">
      <c r="J45" s="57" t="s">
        <v>286</v>
      </c>
      <c r="K45" s="56"/>
      <c r="L45" s="58"/>
      <c r="M45" s="60">
        <v>4</v>
      </c>
      <c r="N45" s="60">
        <v>11</v>
      </c>
      <c r="O45" s="60">
        <v>18</v>
      </c>
      <c r="P45" s="60">
        <v>25</v>
      </c>
      <c r="Q45" s="56"/>
      <c r="R45" s="60">
        <v>1</v>
      </c>
      <c r="S45" s="60">
        <v>8</v>
      </c>
      <c r="T45" s="60">
        <v>15</v>
      </c>
      <c r="U45" s="60">
        <v>22</v>
      </c>
      <c r="V45" s="60">
        <v>29</v>
      </c>
      <c r="W45" s="56"/>
      <c r="X45" s="58"/>
      <c r="Y45" s="60">
        <v>5</v>
      </c>
      <c r="Z45" s="60">
        <v>12</v>
      </c>
      <c r="AA45" s="60">
        <v>19</v>
      </c>
      <c r="AB45" s="60">
        <v>26</v>
      </c>
    </row>
    <row r="46" spans="8:28" x14ac:dyDescent="0.2">
      <c r="J46" s="62" t="s">
        <v>289</v>
      </c>
      <c r="K46" s="56"/>
      <c r="L46" s="58"/>
      <c r="M46" s="64">
        <v>5</v>
      </c>
      <c r="N46" s="64">
        <v>12</v>
      </c>
      <c r="O46" s="64">
        <v>19</v>
      </c>
      <c r="P46" s="64">
        <v>26</v>
      </c>
      <c r="Q46" s="56"/>
      <c r="R46" s="64">
        <v>2</v>
      </c>
      <c r="S46" s="64">
        <v>9</v>
      </c>
      <c r="T46" s="64">
        <v>16</v>
      </c>
      <c r="U46" s="64">
        <v>23</v>
      </c>
      <c r="V46" s="64">
        <v>30</v>
      </c>
      <c r="W46" s="56"/>
      <c r="X46" s="58"/>
      <c r="Y46" s="64">
        <v>6</v>
      </c>
      <c r="Z46" s="64">
        <v>13</v>
      </c>
      <c r="AA46" s="64">
        <v>20</v>
      </c>
      <c r="AB46" s="64">
        <v>27</v>
      </c>
    </row>
    <row r="47" spans="8:28" x14ac:dyDescent="0.2">
      <c r="J47" s="57" t="s">
        <v>291</v>
      </c>
      <c r="K47" s="56"/>
      <c r="L47" s="58"/>
      <c r="M47" s="60">
        <v>6</v>
      </c>
      <c r="N47" s="60">
        <v>13</v>
      </c>
      <c r="O47" s="60">
        <v>20</v>
      </c>
      <c r="P47" s="60">
        <v>27</v>
      </c>
      <c r="Q47" s="56"/>
      <c r="R47" s="60">
        <v>3</v>
      </c>
      <c r="S47" s="60">
        <v>10</v>
      </c>
      <c r="T47" s="60">
        <v>17</v>
      </c>
      <c r="U47" s="60">
        <v>24</v>
      </c>
      <c r="V47" s="60">
        <v>31</v>
      </c>
      <c r="W47" s="56"/>
      <c r="X47" s="58"/>
      <c r="Y47" s="60">
        <v>7</v>
      </c>
      <c r="Z47" s="60">
        <v>14</v>
      </c>
      <c r="AA47" s="60">
        <v>21</v>
      </c>
      <c r="AB47" s="60">
        <v>28</v>
      </c>
    </row>
    <row r="48" spans="8:28" x14ac:dyDescent="0.2">
      <c r="J48" s="62" t="s">
        <v>292</v>
      </c>
      <c r="K48" s="56"/>
      <c r="L48" s="58"/>
      <c r="M48" s="64">
        <v>7</v>
      </c>
      <c r="N48" s="64">
        <v>14</v>
      </c>
      <c r="O48" s="64">
        <v>21</v>
      </c>
      <c r="P48" s="64">
        <v>28</v>
      </c>
      <c r="Q48" s="56"/>
      <c r="R48" s="64">
        <v>4</v>
      </c>
      <c r="S48" s="64">
        <v>11</v>
      </c>
      <c r="T48" s="64">
        <v>18</v>
      </c>
      <c r="U48" s="64">
        <v>25</v>
      </c>
      <c r="V48" s="58"/>
      <c r="W48" s="56"/>
      <c r="X48" s="64">
        <v>1</v>
      </c>
      <c r="Y48" s="64">
        <v>8</v>
      </c>
      <c r="Z48" s="64">
        <v>15</v>
      </c>
      <c r="AA48" s="64">
        <v>22</v>
      </c>
      <c r="AB48" s="64" t="s">
        <v>325</v>
      </c>
    </row>
    <row r="49" spans="10:28" x14ac:dyDescent="0.2">
      <c r="J49" s="57" t="s">
        <v>293</v>
      </c>
      <c r="K49" s="56"/>
      <c r="L49" s="60">
        <v>1</v>
      </c>
      <c r="M49" s="60">
        <v>8</v>
      </c>
      <c r="N49" s="60">
        <v>15</v>
      </c>
      <c r="O49" s="60">
        <v>22</v>
      </c>
      <c r="P49" s="60">
        <v>29</v>
      </c>
      <c r="Q49" s="56"/>
      <c r="R49" s="60">
        <v>5</v>
      </c>
      <c r="S49" s="60">
        <v>12</v>
      </c>
      <c r="T49" s="60">
        <v>19</v>
      </c>
      <c r="U49" s="60">
        <v>26</v>
      </c>
      <c r="V49" s="58"/>
      <c r="W49" s="56"/>
      <c r="X49" s="60">
        <v>2</v>
      </c>
      <c r="Y49" s="60">
        <v>9</v>
      </c>
      <c r="Z49" s="60">
        <v>16</v>
      </c>
      <c r="AA49" s="60">
        <v>23</v>
      </c>
      <c r="AB49" s="60" t="s">
        <v>326</v>
      </c>
    </row>
    <row r="50" spans="10:28" x14ac:dyDescent="0.2">
      <c r="J50" s="65" t="s">
        <v>294</v>
      </c>
      <c r="K50" s="73"/>
      <c r="L50" s="63">
        <v>2</v>
      </c>
      <c r="M50" s="63">
        <v>9</v>
      </c>
      <c r="N50" s="63">
        <v>16</v>
      </c>
      <c r="O50" s="63">
        <v>23</v>
      </c>
      <c r="P50" s="63">
        <v>30</v>
      </c>
      <c r="Q50" s="73"/>
      <c r="R50" s="63">
        <v>6</v>
      </c>
      <c r="S50" s="63">
        <v>13</v>
      </c>
      <c r="T50" s="63">
        <v>20</v>
      </c>
      <c r="U50" s="63">
        <v>27</v>
      </c>
      <c r="V50" s="67"/>
      <c r="W50" s="73"/>
      <c r="X50" s="63">
        <v>3</v>
      </c>
      <c r="Y50" s="63">
        <v>10</v>
      </c>
      <c r="Z50" s="63">
        <v>17</v>
      </c>
      <c r="AA50" s="63">
        <v>24</v>
      </c>
      <c r="AB50" s="67"/>
    </row>
    <row r="51" spans="10:28" x14ac:dyDescent="0.2">
      <c r="J51" s="69" t="s">
        <v>296</v>
      </c>
      <c r="K51" s="73"/>
      <c r="L51" s="59">
        <v>3</v>
      </c>
      <c r="M51" s="59">
        <v>10</v>
      </c>
      <c r="N51" s="59">
        <v>17</v>
      </c>
      <c r="O51" s="59">
        <v>24</v>
      </c>
      <c r="P51" s="59" t="s">
        <v>327</v>
      </c>
      <c r="Q51" s="73"/>
      <c r="R51" s="59">
        <v>7</v>
      </c>
      <c r="S51" s="59">
        <v>14</v>
      </c>
      <c r="T51" s="59">
        <v>21</v>
      </c>
      <c r="U51" s="59">
        <v>28</v>
      </c>
      <c r="V51" s="67"/>
      <c r="W51" s="73"/>
      <c r="X51" s="59">
        <v>4</v>
      </c>
      <c r="Y51" s="59">
        <v>11</v>
      </c>
      <c r="Z51" s="59">
        <v>18</v>
      </c>
      <c r="AA51" s="59">
        <v>25</v>
      </c>
      <c r="AB51" s="67"/>
    </row>
    <row r="52" spans="10:28" x14ac:dyDescent="0.2">
      <c r="J52" s="70"/>
    </row>
    <row r="53" spans="10:28" x14ac:dyDescent="0.2">
      <c r="J53" s="53"/>
      <c r="K53" s="55" t="s">
        <v>7</v>
      </c>
      <c r="L53" s="55" t="s">
        <v>8</v>
      </c>
      <c r="M53" s="55" t="s">
        <v>9</v>
      </c>
      <c r="N53" s="55" t="s">
        <v>328</v>
      </c>
    </row>
    <row r="54" spans="10:28" x14ac:dyDescent="0.2">
      <c r="J54" s="157" t="s">
        <v>19</v>
      </c>
      <c r="K54" s="157"/>
      <c r="L54" s="157"/>
      <c r="M54" s="157"/>
      <c r="N54" s="157"/>
    </row>
    <row r="55" spans="10:28" x14ac:dyDescent="0.2">
      <c r="J55" s="71" t="s">
        <v>298</v>
      </c>
      <c r="K55" s="60">
        <v>31</v>
      </c>
      <c r="L55" s="60">
        <v>31</v>
      </c>
      <c r="M55" s="60">
        <v>30</v>
      </c>
      <c r="N55" s="60">
        <v>92</v>
      </c>
    </row>
    <row r="56" spans="10:28" x14ac:dyDescent="0.2">
      <c r="J56" s="71" t="s">
        <v>300</v>
      </c>
      <c r="K56" s="60">
        <v>21</v>
      </c>
      <c r="L56" s="60">
        <v>23</v>
      </c>
      <c r="M56" s="60">
        <v>22</v>
      </c>
      <c r="N56" s="60">
        <v>66</v>
      </c>
    </row>
    <row r="57" spans="10:28" x14ac:dyDescent="0.2">
      <c r="J57" s="71" t="s">
        <v>303</v>
      </c>
      <c r="K57" s="60">
        <v>10</v>
      </c>
      <c r="L57" s="60">
        <v>8</v>
      </c>
      <c r="M57" s="60">
        <v>8</v>
      </c>
      <c r="N57" s="60">
        <v>26</v>
      </c>
    </row>
    <row r="58" spans="10:28" x14ac:dyDescent="0.2">
      <c r="J58" s="157" t="s">
        <v>306</v>
      </c>
      <c r="K58" s="157"/>
      <c r="L58" s="157"/>
      <c r="M58" s="157"/>
      <c r="N58" s="157"/>
    </row>
    <row r="59" spans="10:28" x14ac:dyDescent="0.2">
      <c r="J59" s="71" t="s">
        <v>307</v>
      </c>
      <c r="K59" s="60">
        <v>168</v>
      </c>
      <c r="L59" s="60">
        <v>184</v>
      </c>
      <c r="M59" s="60">
        <v>176</v>
      </c>
      <c r="N59" s="60">
        <v>528</v>
      </c>
    </row>
    <row r="60" spans="10:28" x14ac:dyDescent="0.2">
      <c r="J60" s="71" t="s">
        <v>308</v>
      </c>
      <c r="K60" s="60">
        <v>163.80000000000001</v>
      </c>
      <c r="L60" s="60">
        <v>179.4</v>
      </c>
      <c r="M60" s="60">
        <v>171.6</v>
      </c>
      <c r="N60" s="60">
        <v>514.79999999999995</v>
      </c>
    </row>
    <row r="61" spans="10:28" x14ac:dyDescent="0.2">
      <c r="J61" s="71" t="s">
        <v>309</v>
      </c>
      <c r="K61" s="60">
        <v>151.19999999999999</v>
      </c>
      <c r="L61" s="60">
        <v>165.6</v>
      </c>
      <c r="M61" s="60">
        <v>158.4</v>
      </c>
      <c r="N61" s="60">
        <v>475.2</v>
      </c>
    </row>
    <row r="62" spans="10:28" x14ac:dyDescent="0.2">
      <c r="J62" s="71" t="s">
        <v>311</v>
      </c>
      <c r="K62" s="60">
        <v>100.8</v>
      </c>
      <c r="L62" s="60">
        <v>110.4</v>
      </c>
      <c r="M62" s="60">
        <v>105.6</v>
      </c>
      <c r="N62" s="60">
        <v>316.8</v>
      </c>
    </row>
    <row r="63" spans="10:28" x14ac:dyDescent="0.2">
      <c r="J63" s="70"/>
    </row>
    <row r="64" spans="10:28" ht="26" x14ac:dyDescent="0.2">
      <c r="J64" s="52" t="s">
        <v>329</v>
      </c>
    </row>
    <row r="65" spans="10:28" x14ac:dyDescent="0.2">
      <c r="J65" s="53"/>
      <c r="K65" s="56"/>
      <c r="L65" s="156" t="s">
        <v>330</v>
      </c>
      <c r="M65" s="156"/>
      <c r="N65" s="156"/>
      <c r="O65" s="156"/>
      <c r="P65" s="156"/>
      <c r="Q65" s="56"/>
      <c r="R65" s="156" t="s">
        <v>331</v>
      </c>
      <c r="S65" s="156"/>
      <c r="T65" s="156"/>
      <c r="U65" s="156"/>
      <c r="V65" s="156"/>
      <c r="W65" s="56"/>
      <c r="X65" s="156" t="s">
        <v>332</v>
      </c>
      <c r="Y65" s="156"/>
      <c r="Z65" s="156"/>
      <c r="AA65" s="156"/>
      <c r="AB65" s="156"/>
    </row>
    <row r="66" spans="10:28" x14ac:dyDescent="0.2">
      <c r="J66" s="57" t="s">
        <v>286</v>
      </c>
      <c r="K66" s="56"/>
      <c r="L66" s="58"/>
      <c r="M66" s="60">
        <v>3</v>
      </c>
      <c r="N66" s="60">
        <v>10</v>
      </c>
      <c r="O66" s="60">
        <v>17</v>
      </c>
      <c r="P66" s="60" t="s">
        <v>287</v>
      </c>
      <c r="Q66" s="56"/>
      <c r="R66" s="58"/>
      <c r="S66" s="60">
        <v>7</v>
      </c>
      <c r="T66" s="60">
        <v>14</v>
      </c>
      <c r="U66" s="60">
        <v>21</v>
      </c>
      <c r="V66" s="60">
        <v>28</v>
      </c>
      <c r="W66" s="56"/>
      <c r="X66" s="58"/>
      <c r="Y66" s="60">
        <v>5</v>
      </c>
      <c r="Z66" s="60">
        <v>12</v>
      </c>
      <c r="AA66" s="60">
        <v>19</v>
      </c>
      <c r="AB66" s="60">
        <v>26</v>
      </c>
    </row>
    <row r="67" spans="10:28" x14ac:dyDescent="0.2">
      <c r="J67" s="62" t="s">
        <v>289</v>
      </c>
      <c r="K67" s="56"/>
      <c r="L67" s="58"/>
      <c r="M67" s="64">
        <v>4</v>
      </c>
      <c r="N67" s="64">
        <v>11</v>
      </c>
      <c r="O67" s="64">
        <v>18</v>
      </c>
      <c r="P67" s="64">
        <v>25</v>
      </c>
      <c r="Q67" s="56"/>
      <c r="R67" s="64">
        <v>1</v>
      </c>
      <c r="S67" s="64">
        <v>8</v>
      </c>
      <c r="T67" s="64">
        <v>15</v>
      </c>
      <c r="U67" s="64">
        <v>22</v>
      </c>
      <c r="V67" s="64">
        <v>29</v>
      </c>
      <c r="W67" s="56"/>
      <c r="X67" s="58"/>
      <c r="Y67" s="64">
        <v>6</v>
      </c>
      <c r="Z67" s="64">
        <v>13</v>
      </c>
      <c r="AA67" s="64">
        <v>20</v>
      </c>
      <c r="AB67" s="64">
        <v>27</v>
      </c>
    </row>
    <row r="68" spans="10:28" x14ac:dyDescent="0.2">
      <c r="J68" s="57" t="s">
        <v>291</v>
      </c>
      <c r="K68" s="56"/>
      <c r="L68" s="58"/>
      <c r="M68" s="60">
        <v>5</v>
      </c>
      <c r="N68" s="60">
        <v>12</v>
      </c>
      <c r="O68" s="60">
        <v>19</v>
      </c>
      <c r="P68" s="60">
        <v>26</v>
      </c>
      <c r="Q68" s="56"/>
      <c r="R68" s="60">
        <v>2</v>
      </c>
      <c r="S68" s="60">
        <v>9</v>
      </c>
      <c r="T68" s="60">
        <v>16</v>
      </c>
      <c r="U68" s="60">
        <v>23</v>
      </c>
      <c r="V68" s="60">
        <v>30</v>
      </c>
      <c r="W68" s="56"/>
      <c r="X68" s="58"/>
      <c r="Y68" s="60">
        <v>7</v>
      </c>
      <c r="Z68" s="60">
        <v>14</v>
      </c>
      <c r="AA68" s="60">
        <v>21</v>
      </c>
      <c r="AB68" s="60">
        <v>28</v>
      </c>
    </row>
    <row r="69" spans="10:28" x14ac:dyDescent="0.2">
      <c r="J69" s="62" t="s">
        <v>292</v>
      </c>
      <c r="K69" s="56"/>
      <c r="L69" s="58"/>
      <c r="M69" s="64">
        <v>6</v>
      </c>
      <c r="N69" s="64">
        <v>13</v>
      </c>
      <c r="O69" s="64">
        <v>20</v>
      </c>
      <c r="P69" s="64">
        <v>27</v>
      </c>
      <c r="Q69" s="56"/>
      <c r="R69" s="64" t="s">
        <v>333</v>
      </c>
      <c r="S69" s="64">
        <v>10</v>
      </c>
      <c r="T69" s="64">
        <v>17</v>
      </c>
      <c r="U69" s="64">
        <v>24</v>
      </c>
      <c r="V69" s="58"/>
      <c r="W69" s="56"/>
      <c r="X69" s="64">
        <v>1</v>
      </c>
      <c r="Y69" s="64">
        <v>8</v>
      </c>
      <c r="Z69" s="64">
        <v>15</v>
      </c>
      <c r="AA69" s="64">
        <v>22</v>
      </c>
      <c r="AB69" s="64">
        <v>29</v>
      </c>
    </row>
    <row r="70" spans="10:28" x14ac:dyDescent="0.2">
      <c r="J70" s="57" t="s">
        <v>293</v>
      </c>
      <c r="K70" s="56"/>
      <c r="L70" s="58"/>
      <c r="M70" s="60">
        <v>7</v>
      </c>
      <c r="N70" s="60">
        <v>14</v>
      </c>
      <c r="O70" s="60">
        <v>21</v>
      </c>
      <c r="P70" s="60">
        <v>28</v>
      </c>
      <c r="Q70" s="56"/>
      <c r="R70" s="59">
        <v>4</v>
      </c>
      <c r="S70" s="60">
        <v>11</v>
      </c>
      <c r="T70" s="60">
        <v>18</v>
      </c>
      <c r="U70" s="60">
        <v>25</v>
      </c>
      <c r="V70" s="58"/>
      <c r="W70" s="56"/>
      <c r="X70" s="60">
        <v>2</v>
      </c>
      <c r="Y70" s="60">
        <v>9</v>
      </c>
      <c r="Z70" s="60">
        <v>16</v>
      </c>
      <c r="AA70" s="60">
        <v>23</v>
      </c>
      <c r="AB70" s="60">
        <v>30</v>
      </c>
    </row>
    <row r="71" spans="10:28" x14ac:dyDescent="0.2">
      <c r="J71" s="65" t="s">
        <v>294</v>
      </c>
      <c r="K71" s="73"/>
      <c r="L71" s="63">
        <v>1</v>
      </c>
      <c r="M71" s="63">
        <v>8</v>
      </c>
      <c r="N71" s="63">
        <v>15</v>
      </c>
      <c r="O71" s="63">
        <v>22</v>
      </c>
      <c r="P71" s="63">
        <v>29</v>
      </c>
      <c r="Q71" s="73"/>
      <c r="R71" s="63">
        <v>5</v>
      </c>
      <c r="S71" s="63">
        <v>12</v>
      </c>
      <c r="T71" s="63">
        <v>19</v>
      </c>
      <c r="U71" s="63">
        <v>26</v>
      </c>
      <c r="V71" s="67"/>
      <c r="W71" s="73"/>
      <c r="X71" s="63">
        <v>3</v>
      </c>
      <c r="Y71" s="63">
        <v>10</v>
      </c>
      <c r="Z71" s="63">
        <v>17</v>
      </c>
      <c r="AA71" s="63">
        <v>24</v>
      </c>
      <c r="AB71" s="63">
        <v>31</v>
      </c>
    </row>
    <row r="72" spans="10:28" x14ac:dyDescent="0.2">
      <c r="J72" s="69" t="s">
        <v>296</v>
      </c>
      <c r="K72" s="73"/>
      <c r="L72" s="59">
        <v>2</v>
      </c>
      <c r="M72" s="59">
        <v>9</v>
      </c>
      <c r="N72" s="59">
        <v>16</v>
      </c>
      <c r="O72" s="59">
        <v>23</v>
      </c>
      <c r="P72" s="59">
        <v>30</v>
      </c>
      <c r="Q72" s="73"/>
      <c r="R72" s="59">
        <v>6</v>
      </c>
      <c r="S72" s="59">
        <v>13</v>
      </c>
      <c r="T72" s="59">
        <v>20</v>
      </c>
      <c r="U72" s="59">
        <v>27</v>
      </c>
      <c r="V72" s="67"/>
      <c r="W72" s="73"/>
      <c r="X72" s="59">
        <v>4</v>
      </c>
      <c r="Y72" s="59">
        <v>11</v>
      </c>
      <c r="Z72" s="59">
        <v>18</v>
      </c>
      <c r="AA72" s="59">
        <v>25</v>
      </c>
      <c r="AB72" s="67"/>
    </row>
    <row r="73" spans="10:28" x14ac:dyDescent="0.2">
      <c r="J73" s="70"/>
    </row>
    <row r="74" spans="10:28" x14ac:dyDescent="0.2">
      <c r="J74" s="53"/>
      <c r="K74" s="55" t="s">
        <v>11</v>
      </c>
      <c r="L74" s="55" t="s">
        <v>10</v>
      </c>
      <c r="M74" s="55" t="s">
        <v>38</v>
      </c>
      <c r="N74" s="55" t="s">
        <v>334</v>
      </c>
      <c r="O74" s="55" t="s">
        <v>335</v>
      </c>
      <c r="P74" s="55" t="s">
        <v>336</v>
      </c>
    </row>
    <row r="75" spans="10:28" x14ac:dyDescent="0.2">
      <c r="J75" s="157" t="s">
        <v>19</v>
      </c>
      <c r="K75" s="157"/>
      <c r="L75" s="157"/>
      <c r="M75" s="157"/>
      <c r="N75" s="157"/>
      <c r="O75" s="157"/>
      <c r="P75" s="157"/>
    </row>
    <row r="76" spans="10:28" x14ac:dyDescent="0.2">
      <c r="J76" s="71" t="s">
        <v>337</v>
      </c>
      <c r="K76" s="60">
        <v>31</v>
      </c>
      <c r="L76" s="60">
        <v>30</v>
      </c>
      <c r="M76" s="60">
        <v>31</v>
      </c>
      <c r="N76" s="60">
        <v>92</v>
      </c>
      <c r="O76" s="60">
        <v>184</v>
      </c>
      <c r="P76" s="60">
        <v>365</v>
      </c>
    </row>
    <row r="77" spans="10:28" x14ac:dyDescent="0.2">
      <c r="J77" s="71" t="s">
        <v>338</v>
      </c>
      <c r="K77" s="60">
        <v>21</v>
      </c>
      <c r="L77" s="60">
        <v>21</v>
      </c>
      <c r="M77" s="60">
        <v>22</v>
      </c>
      <c r="N77" s="60">
        <v>64</v>
      </c>
      <c r="O77" s="60">
        <v>130</v>
      </c>
      <c r="P77" s="60">
        <v>247</v>
      </c>
    </row>
    <row r="78" spans="10:28" ht="24" x14ac:dyDescent="0.2">
      <c r="J78" s="71" t="s">
        <v>339</v>
      </c>
      <c r="K78" s="60">
        <v>10</v>
      </c>
      <c r="L78" s="60">
        <v>9</v>
      </c>
      <c r="M78" s="60">
        <v>9</v>
      </c>
      <c r="N78" s="60">
        <v>28</v>
      </c>
      <c r="O78" s="60">
        <v>54</v>
      </c>
      <c r="P78" s="60">
        <v>118</v>
      </c>
    </row>
    <row r="79" spans="10:28" x14ac:dyDescent="0.2">
      <c r="J79" s="158" t="s">
        <v>306</v>
      </c>
      <c r="K79" s="158"/>
      <c r="L79" s="158"/>
      <c r="M79" s="158"/>
      <c r="N79" s="158"/>
      <c r="O79" s="158"/>
      <c r="P79" s="158"/>
    </row>
    <row r="80" spans="10:28" ht="24" x14ac:dyDescent="0.2">
      <c r="J80" s="71" t="s">
        <v>340</v>
      </c>
      <c r="K80" s="60">
        <v>168</v>
      </c>
      <c r="L80" s="60">
        <v>167</v>
      </c>
      <c r="M80" s="60">
        <v>176</v>
      </c>
      <c r="N80" s="60">
        <v>511</v>
      </c>
      <c r="O80" s="60">
        <v>1039</v>
      </c>
      <c r="P80" s="60">
        <v>1973</v>
      </c>
    </row>
    <row r="81" spans="10:16" ht="24" x14ac:dyDescent="0.2">
      <c r="J81" s="71" t="s">
        <v>341</v>
      </c>
      <c r="K81" s="60">
        <v>163.80000000000001</v>
      </c>
      <c r="L81" s="60">
        <v>162.80000000000001</v>
      </c>
      <c r="M81" s="60">
        <v>171.6</v>
      </c>
      <c r="N81" s="60">
        <v>498.2</v>
      </c>
      <c r="O81" s="60">
        <v>1013</v>
      </c>
      <c r="P81" s="60">
        <v>1923.6</v>
      </c>
    </row>
    <row r="82" spans="10:16" ht="24" x14ac:dyDescent="0.2">
      <c r="J82" s="71" t="s">
        <v>342</v>
      </c>
      <c r="K82" s="60">
        <v>151.19999999999999</v>
      </c>
      <c r="L82" s="60">
        <v>150.19999999999999</v>
      </c>
      <c r="M82" s="60">
        <v>158.4</v>
      </c>
      <c r="N82" s="60">
        <v>459.8</v>
      </c>
      <c r="O82" s="60">
        <v>935</v>
      </c>
      <c r="P82" s="60">
        <v>1775.4</v>
      </c>
    </row>
    <row r="83" spans="10:16" ht="24" x14ac:dyDescent="0.2">
      <c r="J83" s="71" t="s">
        <v>343</v>
      </c>
      <c r="K83" s="60">
        <v>100.8</v>
      </c>
      <c r="L83" s="60">
        <v>99.8</v>
      </c>
      <c r="M83" s="60">
        <v>105.6</v>
      </c>
      <c r="N83" s="60">
        <v>306.2</v>
      </c>
      <c r="O83" s="60">
        <v>623</v>
      </c>
      <c r="P83" s="60">
        <v>1182.5999999999999</v>
      </c>
    </row>
    <row r="84" spans="10:16" x14ac:dyDescent="0.2">
      <c r="J84" s="74"/>
    </row>
    <row r="86" spans="10:16" ht="62" x14ac:dyDescent="0.2">
      <c r="J86" s="75" t="s">
        <v>344</v>
      </c>
    </row>
    <row r="87" spans="10:16" ht="36" x14ac:dyDescent="0.2">
      <c r="J87" s="76" t="s">
        <v>345</v>
      </c>
    </row>
    <row r="88" spans="10:16" ht="409.6" x14ac:dyDescent="0.2">
      <c r="J88" s="74" t="s">
        <v>346</v>
      </c>
    </row>
    <row r="89" spans="10:16" ht="262" x14ac:dyDescent="0.2">
      <c r="J89" s="74" t="s">
        <v>347</v>
      </c>
    </row>
    <row r="90" spans="10:16" ht="144" x14ac:dyDescent="0.2">
      <c r="J90" s="48" t="s">
        <v>348</v>
      </c>
    </row>
    <row r="91" spans="10:16" ht="36" x14ac:dyDescent="0.2">
      <c r="J91" s="74" t="s">
        <v>349</v>
      </c>
    </row>
    <row r="92" spans="10:16" ht="24" x14ac:dyDescent="0.2">
      <c r="J92" s="74" t="s">
        <v>350</v>
      </c>
    </row>
    <row r="93" spans="10:16" ht="24" x14ac:dyDescent="0.2">
      <c r="J93" s="74" t="s">
        <v>351</v>
      </c>
    </row>
    <row r="94" spans="10:16" ht="36" x14ac:dyDescent="0.2">
      <c r="J94" s="74" t="s">
        <v>352</v>
      </c>
    </row>
    <row r="95" spans="10:16" ht="24" x14ac:dyDescent="0.2">
      <c r="J95" s="74" t="s">
        <v>353</v>
      </c>
    </row>
    <row r="96" spans="10:16" x14ac:dyDescent="0.2">
      <c r="J96" s="74" t="s">
        <v>354</v>
      </c>
    </row>
    <row r="97" spans="10:10" ht="24" x14ac:dyDescent="0.2">
      <c r="J97" s="74" t="s">
        <v>355</v>
      </c>
    </row>
    <row r="98" spans="10:10" ht="24" x14ac:dyDescent="0.2">
      <c r="J98" s="74" t="s">
        <v>356</v>
      </c>
    </row>
    <row r="99" spans="10:10" ht="335" x14ac:dyDescent="0.2">
      <c r="J99" s="48" t="s">
        <v>357</v>
      </c>
    </row>
    <row r="100" spans="10:10" ht="288" x14ac:dyDescent="0.2">
      <c r="J100" s="48" t="s">
        <v>358</v>
      </c>
    </row>
    <row r="101" spans="10:10" ht="144" x14ac:dyDescent="0.2">
      <c r="J101" s="74" t="s">
        <v>359</v>
      </c>
    </row>
    <row r="102" spans="10:10" ht="288" x14ac:dyDescent="0.2">
      <c r="J102" s="48" t="s">
        <v>360</v>
      </c>
    </row>
    <row r="103" spans="10:10" ht="176" x14ac:dyDescent="0.2">
      <c r="J103" s="48" t="s">
        <v>361</v>
      </c>
    </row>
    <row r="104" spans="10:10" ht="24" x14ac:dyDescent="0.2">
      <c r="J104" s="77" t="s">
        <v>362</v>
      </c>
    </row>
    <row r="105" spans="10:10" ht="36" x14ac:dyDescent="0.2">
      <c r="J105" s="77" t="s">
        <v>363</v>
      </c>
    </row>
    <row r="106" spans="10:10" ht="24" x14ac:dyDescent="0.2">
      <c r="J106" s="77" t="s">
        <v>364</v>
      </c>
    </row>
    <row r="107" spans="10:10" ht="72" x14ac:dyDescent="0.2">
      <c r="J107" s="74" t="s">
        <v>365</v>
      </c>
    </row>
    <row r="108" spans="10:10" ht="84" x14ac:dyDescent="0.2">
      <c r="J108" s="74" t="s">
        <v>366</v>
      </c>
    </row>
    <row r="109" spans="10:10" ht="96" x14ac:dyDescent="0.2">
      <c r="J109" s="74" t="s">
        <v>367</v>
      </c>
    </row>
    <row r="110" spans="10:10" ht="108" x14ac:dyDescent="0.2">
      <c r="J110" s="74" t="s">
        <v>368</v>
      </c>
    </row>
    <row r="111" spans="10:10" ht="409.6" x14ac:dyDescent="0.2">
      <c r="J111" s="48" t="s">
        <v>369</v>
      </c>
    </row>
    <row r="112" spans="10:10" ht="96" x14ac:dyDescent="0.2">
      <c r="J112" s="74" t="s">
        <v>370</v>
      </c>
    </row>
    <row r="113" spans="10:10" ht="72" x14ac:dyDescent="0.2">
      <c r="J113" s="76" t="s">
        <v>371</v>
      </c>
    </row>
    <row r="114" spans="10:10" x14ac:dyDescent="0.2">
      <c r="J114" s="76" t="s">
        <v>372</v>
      </c>
    </row>
    <row r="115" spans="10:10" x14ac:dyDescent="0.2">
      <c r="J115" s="74" t="s">
        <v>373</v>
      </c>
    </row>
    <row r="116" spans="10:10" x14ac:dyDescent="0.2">
      <c r="J116" s="74" t="s">
        <v>374</v>
      </c>
    </row>
    <row r="117" spans="10:10" ht="24" x14ac:dyDescent="0.2">
      <c r="J117" s="74" t="s">
        <v>375</v>
      </c>
    </row>
    <row r="118" spans="10:10" x14ac:dyDescent="0.2">
      <c r="J118" s="76" t="s">
        <v>376</v>
      </c>
    </row>
    <row r="119" spans="10:10" ht="24" x14ac:dyDescent="0.2">
      <c r="J119" s="74" t="s">
        <v>377</v>
      </c>
    </row>
    <row r="120" spans="10:10" x14ac:dyDescent="0.2">
      <c r="J120" s="74" t="s">
        <v>378</v>
      </c>
    </row>
    <row r="121" spans="10:10" ht="24" x14ac:dyDescent="0.2">
      <c r="J121" s="74" t="s">
        <v>379</v>
      </c>
    </row>
    <row r="122" spans="10:10" x14ac:dyDescent="0.2">
      <c r="J122" s="76" t="s">
        <v>380</v>
      </c>
    </row>
    <row r="123" spans="10:10" x14ac:dyDescent="0.2">
      <c r="J123" s="74" t="s">
        <v>381</v>
      </c>
    </row>
    <row r="124" spans="10:10" x14ac:dyDescent="0.2">
      <c r="J124" s="74" t="s">
        <v>382</v>
      </c>
    </row>
    <row r="125" spans="10:10" ht="24" x14ac:dyDescent="0.2">
      <c r="J125" s="74" t="s">
        <v>379</v>
      </c>
    </row>
    <row r="126" spans="10:10" x14ac:dyDescent="0.2">
      <c r="J126" s="76" t="s">
        <v>383</v>
      </c>
    </row>
    <row r="127" spans="10:10" x14ac:dyDescent="0.2">
      <c r="J127" s="74" t="s">
        <v>384</v>
      </c>
    </row>
    <row r="128" spans="10:10" x14ac:dyDescent="0.2">
      <c r="J128" s="74" t="s">
        <v>385</v>
      </c>
    </row>
    <row r="129" spans="10:10" x14ac:dyDescent="0.2">
      <c r="J129" s="76" t="s">
        <v>386</v>
      </c>
    </row>
    <row r="130" spans="10:10" x14ac:dyDescent="0.2">
      <c r="J130" s="74" t="s">
        <v>387</v>
      </c>
    </row>
    <row r="131" spans="10:10" x14ac:dyDescent="0.2">
      <c r="J131" s="74" t="s">
        <v>388</v>
      </c>
    </row>
    <row r="132" spans="10:10" ht="24" x14ac:dyDescent="0.2">
      <c r="J132" s="74" t="s">
        <v>389</v>
      </c>
    </row>
    <row r="133" spans="10:10" x14ac:dyDescent="0.2">
      <c r="J133" s="76" t="s">
        <v>390</v>
      </c>
    </row>
    <row r="134" spans="10:10" x14ac:dyDescent="0.2">
      <c r="J134" s="74" t="s">
        <v>384</v>
      </c>
    </row>
    <row r="135" spans="10:10" x14ac:dyDescent="0.2">
      <c r="J135" s="74" t="s">
        <v>378</v>
      </c>
    </row>
    <row r="136" spans="10:10" ht="24" x14ac:dyDescent="0.2">
      <c r="J136" s="74" t="s">
        <v>379</v>
      </c>
    </row>
    <row r="137" spans="10:10" x14ac:dyDescent="0.2">
      <c r="J137" s="76" t="s">
        <v>391</v>
      </c>
    </row>
    <row r="138" spans="10:10" x14ac:dyDescent="0.2">
      <c r="J138" s="74" t="s">
        <v>384</v>
      </c>
    </row>
    <row r="139" spans="10:10" x14ac:dyDescent="0.2">
      <c r="J139" s="74" t="s">
        <v>392</v>
      </c>
    </row>
    <row r="140" spans="10:10" x14ac:dyDescent="0.2">
      <c r="J140" s="76" t="s">
        <v>393</v>
      </c>
    </row>
    <row r="141" spans="10:10" x14ac:dyDescent="0.2">
      <c r="J141" s="74" t="s">
        <v>394</v>
      </c>
    </row>
    <row r="142" spans="10:10" x14ac:dyDescent="0.2">
      <c r="J142" s="74" t="s">
        <v>378</v>
      </c>
    </row>
    <row r="143" spans="10:10" x14ac:dyDescent="0.2">
      <c r="J143" s="76" t="s">
        <v>395</v>
      </c>
    </row>
    <row r="144" spans="10:10" x14ac:dyDescent="0.2">
      <c r="J144" s="74" t="s">
        <v>381</v>
      </c>
    </row>
    <row r="145" spans="10:10" x14ac:dyDescent="0.2">
      <c r="J145" s="74" t="s">
        <v>378</v>
      </c>
    </row>
    <row r="146" spans="10:10" x14ac:dyDescent="0.2">
      <c r="J146" s="76" t="s">
        <v>396</v>
      </c>
    </row>
    <row r="147" spans="10:10" x14ac:dyDescent="0.2">
      <c r="J147" s="74" t="s">
        <v>384</v>
      </c>
    </row>
    <row r="148" spans="10:10" x14ac:dyDescent="0.2">
      <c r="J148" s="74" t="s">
        <v>392</v>
      </c>
    </row>
    <row r="149" spans="10:10" x14ac:dyDescent="0.2">
      <c r="J149" s="76" t="s">
        <v>397</v>
      </c>
    </row>
    <row r="150" spans="10:10" ht="24" x14ac:dyDescent="0.2">
      <c r="J150" s="74" t="s">
        <v>398</v>
      </c>
    </row>
    <row r="151" spans="10:10" x14ac:dyDescent="0.2">
      <c r="J151" s="74" t="s">
        <v>378</v>
      </c>
    </row>
    <row r="152" spans="10:10" ht="24" x14ac:dyDescent="0.2">
      <c r="J152" s="74" t="s">
        <v>379</v>
      </c>
    </row>
    <row r="153" spans="10:10" x14ac:dyDescent="0.2">
      <c r="J153" s="76" t="s">
        <v>399</v>
      </c>
    </row>
    <row r="154" spans="10:10" x14ac:dyDescent="0.2">
      <c r="J154" s="74" t="s">
        <v>381</v>
      </c>
    </row>
    <row r="155" spans="10:10" x14ac:dyDescent="0.2">
      <c r="J155" s="74" t="s">
        <v>385</v>
      </c>
    </row>
    <row r="156" spans="10:10" ht="295" x14ac:dyDescent="0.2">
      <c r="J156" s="74" t="s">
        <v>400</v>
      </c>
    </row>
    <row r="157" spans="10:10" ht="284" x14ac:dyDescent="0.2">
      <c r="J157" s="74" t="s">
        <v>401</v>
      </c>
    </row>
    <row r="158" spans="10:10" ht="84" x14ac:dyDescent="0.2">
      <c r="J158" s="74" t="s">
        <v>402</v>
      </c>
    </row>
    <row r="159" spans="10:10" ht="36" x14ac:dyDescent="0.2">
      <c r="J159" s="74" t="s">
        <v>403</v>
      </c>
    </row>
    <row r="160" spans="10:10" ht="24" x14ac:dyDescent="0.2">
      <c r="J160" s="74" t="s">
        <v>404</v>
      </c>
    </row>
    <row r="161" spans="10:10" x14ac:dyDescent="0.2">
      <c r="J161" s="74" t="s">
        <v>405</v>
      </c>
    </row>
    <row r="162" spans="10:10" ht="24" x14ac:dyDescent="0.2">
      <c r="J162" s="74" t="s">
        <v>406</v>
      </c>
    </row>
    <row r="163" spans="10:10" x14ac:dyDescent="0.2">
      <c r="J163" s="74" t="s">
        <v>407</v>
      </c>
    </row>
    <row r="164" spans="10:10" ht="24" x14ac:dyDescent="0.2">
      <c r="J164" s="74" t="s">
        <v>408</v>
      </c>
    </row>
    <row r="165" spans="10:10" x14ac:dyDescent="0.2">
      <c r="J165" s="74" t="s">
        <v>409</v>
      </c>
    </row>
    <row r="166" spans="10:10" ht="24" x14ac:dyDescent="0.2">
      <c r="J166" s="74" t="s">
        <v>410</v>
      </c>
    </row>
    <row r="167" spans="10:10" x14ac:dyDescent="0.2">
      <c r="J167" s="74" t="s">
        <v>411</v>
      </c>
    </row>
    <row r="168" spans="10:10" ht="144" x14ac:dyDescent="0.2">
      <c r="J168" s="74" t="s">
        <v>412</v>
      </c>
    </row>
    <row r="169" spans="10:10" ht="36" x14ac:dyDescent="0.2">
      <c r="J169" s="74" t="s">
        <v>413</v>
      </c>
    </row>
    <row r="170" spans="10:10" ht="24" x14ac:dyDescent="0.2">
      <c r="J170" s="74" t="s">
        <v>414</v>
      </c>
    </row>
    <row r="171" spans="10:10" x14ac:dyDescent="0.2">
      <c r="J171" s="74" t="s">
        <v>415</v>
      </c>
    </row>
    <row r="172" spans="10:10" ht="24" x14ac:dyDescent="0.2">
      <c r="J172" s="74" t="s">
        <v>416</v>
      </c>
    </row>
    <row r="173" spans="10:10" x14ac:dyDescent="0.2">
      <c r="J173" s="74" t="s">
        <v>417</v>
      </c>
    </row>
    <row r="174" spans="10:10" ht="24" x14ac:dyDescent="0.2">
      <c r="J174" s="74" t="s">
        <v>418</v>
      </c>
    </row>
    <row r="175" spans="10:10" x14ac:dyDescent="0.2">
      <c r="J175" s="74" t="s">
        <v>419</v>
      </c>
    </row>
    <row r="176" spans="10:10" ht="24" x14ac:dyDescent="0.2">
      <c r="J176" s="74" t="s">
        <v>420</v>
      </c>
    </row>
    <row r="177" spans="10:10" ht="24" x14ac:dyDescent="0.2">
      <c r="J177" s="74" t="s">
        <v>421</v>
      </c>
    </row>
    <row r="178" spans="10:10" x14ac:dyDescent="0.2">
      <c r="J178" s="74"/>
    </row>
  </sheetData>
  <mergeCells count="20">
    <mergeCell ref="X65:AB65"/>
    <mergeCell ref="J75:P75"/>
    <mergeCell ref="J79:P79"/>
    <mergeCell ref="J33:O33"/>
    <mergeCell ref="J37:O37"/>
    <mergeCell ref="L44:P44"/>
    <mergeCell ref="R44:V44"/>
    <mergeCell ref="J58:N58"/>
    <mergeCell ref="L65:P65"/>
    <mergeCell ref="R65:V65"/>
    <mergeCell ref="X44:AB44"/>
    <mergeCell ref="J54:N54"/>
    <mergeCell ref="L3:P3"/>
    <mergeCell ref="R3:V3"/>
    <mergeCell ref="X3:AB3"/>
    <mergeCell ref="J13:N13"/>
    <mergeCell ref="J17:N17"/>
    <mergeCell ref="L23:P23"/>
    <mergeCell ref="R23:V23"/>
    <mergeCell ref="X23:AB23"/>
  </mergeCells>
  <hyperlinks>
    <hyperlink ref="H40" r:id="rId1" display="http://nalog.ru/" xr:uid="{00000000-0004-0000-0200-000000000000}"/>
    <hyperlink ref="J90" r:id="rId2" location="block_112" display="http://base.garant.ru/12125268/ea54c1918750348cf1860e01a0121200/ - block_112" xr:uid="{00000000-0004-0000-0200-000001000000}"/>
    <hyperlink ref="J99" r:id="rId3" location="block_112" display="http://base.garant.ru/12125268/ea54c1918750348cf1860e01a0121200/ - block_112" xr:uid="{00000000-0004-0000-0200-000002000000}"/>
    <hyperlink ref="J100" r:id="rId4" location="/document/12125268/entry/1222" display="http://ivo.garant.ru/ - /document/12125268/entry/1222" xr:uid="{00000000-0004-0000-0200-000003000000}"/>
    <hyperlink ref="J102" r:id="rId5" location="/document/12125268/entry/1124" display="http://ivo.garant.ru/ - /document/12125268/entry/1124" xr:uid="{00000000-0004-0000-0200-000004000000}"/>
    <hyperlink ref="J103" r:id="rId6" display="http://base.garant.ru/402807384/" xr:uid="{00000000-0004-0000-0200-000005000000}"/>
    <hyperlink ref="J111" r:id="rId7" display="http://base.garant.ru/12169888/" xr:uid="{00000000-0004-0000-0200-000006000000}"/>
  </hyperlinks>
  <pageMargins left="0.7" right="0.7" top="0.75" bottom="0.75" header="0.3" footer="0.3"/>
  <pageSetup paperSize="9" orientation="portrait" horizontalDpi="0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83"/>
  <sheetViews>
    <sheetView workbookViewId="0">
      <selection activeCell="I2" sqref="H2:I2"/>
    </sheetView>
  </sheetViews>
  <sheetFormatPr baseColWidth="10" defaultColWidth="8.83203125" defaultRowHeight="15" x14ac:dyDescent="0.2"/>
  <cols>
    <col min="1" max="1" width="33.83203125" style="9" customWidth="1"/>
    <col min="2" max="7" width="8.6640625" style="9"/>
    <col min="10" max="10" width="13.83203125" customWidth="1"/>
    <col min="22" max="22" width="123.6640625" customWidth="1"/>
  </cols>
  <sheetData>
    <row r="1" spans="1:22" ht="57" customHeight="1" x14ac:dyDescent="0.2">
      <c r="A1" s="159" t="s">
        <v>279</v>
      </c>
      <c r="B1" s="160"/>
      <c r="C1" s="160"/>
      <c r="D1" s="160"/>
      <c r="E1" s="160"/>
      <c r="F1" s="160"/>
      <c r="G1" s="160"/>
      <c r="H1" s="95"/>
      <c r="I1" s="95"/>
      <c r="V1" s="99" t="s">
        <v>445</v>
      </c>
    </row>
    <row r="2" spans="1:22" ht="43" customHeight="1" x14ac:dyDescent="0.2">
      <c r="A2" s="161" t="s">
        <v>433</v>
      </c>
      <c r="B2" s="160"/>
      <c r="C2" s="160"/>
      <c r="D2" s="160"/>
      <c r="E2" s="160"/>
      <c r="F2" s="160"/>
      <c r="G2" s="160"/>
      <c r="H2" s="95"/>
      <c r="I2" s="95"/>
      <c r="V2" s="99" t="s">
        <v>446</v>
      </c>
    </row>
    <row r="3" spans="1:22" ht="38.5" customHeight="1" x14ac:dyDescent="0.2">
      <c r="A3" s="162" t="s">
        <v>280</v>
      </c>
      <c r="B3" s="160"/>
      <c r="C3" s="160"/>
      <c r="D3" s="160"/>
      <c r="E3" s="160"/>
      <c r="F3" s="160"/>
      <c r="G3" s="160"/>
      <c r="H3" s="95"/>
      <c r="I3" s="95"/>
      <c r="V3" s="99" t="s">
        <v>447</v>
      </c>
    </row>
    <row r="4" spans="1:22" ht="57.5" customHeight="1" x14ac:dyDescent="0.2">
      <c r="A4" s="163" t="s">
        <v>281</v>
      </c>
      <c r="B4" s="160"/>
      <c r="C4" s="160"/>
      <c r="D4" s="160"/>
      <c r="E4" s="160"/>
      <c r="F4" s="160"/>
      <c r="G4" s="160"/>
      <c r="H4" s="95"/>
      <c r="I4" s="95"/>
      <c r="V4" s="99" t="s">
        <v>448</v>
      </c>
    </row>
    <row r="5" spans="1:22" x14ac:dyDescent="0.2">
      <c r="A5" s="164"/>
      <c r="B5" s="165"/>
      <c r="C5" s="165"/>
      <c r="D5" s="165"/>
      <c r="E5" s="165"/>
      <c r="F5" s="165"/>
      <c r="G5" s="165"/>
      <c r="H5" s="165"/>
      <c r="I5" s="165"/>
      <c r="V5" s="95"/>
    </row>
    <row r="6" spans="1:22" ht="25" x14ac:dyDescent="0.2">
      <c r="A6" s="51">
        <v>2022</v>
      </c>
      <c r="B6"/>
      <c r="C6"/>
      <c r="D6"/>
      <c r="E6"/>
      <c r="F6"/>
      <c r="G6"/>
    </row>
    <row r="7" spans="1:22" ht="23" customHeight="1" x14ac:dyDescent="0.2">
      <c r="A7" s="52" t="s">
        <v>282</v>
      </c>
      <c r="B7"/>
      <c r="C7"/>
      <c r="D7"/>
      <c r="E7"/>
      <c r="F7"/>
      <c r="G7"/>
    </row>
    <row r="8" spans="1:22" x14ac:dyDescent="0.2">
      <c r="A8" s="78"/>
      <c r="B8" s="78"/>
      <c r="C8" s="149" t="s">
        <v>283</v>
      </c>
      <c r="D8" s="149"/>
      <c r="E8" s="149"/>
      <c r="F8" s="149"/>
      <c r="G8" s="149"/>
      <c r="H8" s="78"/>
      <c r="I8" s="149" t="s">
        <v>284</v>
      </c>
      <c r="J8" s="149"/>
      <c r="K8" s="149"/>
      <c r="L8" s="149"/>
      <c r="M8" s="149"/>
      <c r="N8" s="78"/>
      <c r="O8" s="149" t="s">
        <v>285</v>
      </c>
      <c r="P8" s="149"/>
      <c r="Q8" s="149"/>
      <c r="R8" s="149"/>
      <c r="S8" s="149"/>
      <c r="T8" s="79"/>
    </row>
    <row r="9" spans="1:22" x14ac:dyDescent="0.2">
      <c r="A9" s="80" t="s">
        <v>286</v>
      </c>
      <c r="B9" s="78"/>
      <c r="C9" s="81"/>
      <c r="D9" s="82">
        <v>3</v>
      </c>
      <c r="E9" s="81">
        <v>10</v>
      </c>
      <c r="F9" s="81">
        <v>17</v>
      </c>
      <c r="G9" s="81" t="s">
        <v>287</v>
      </c>
      <c r="H9" s="78"/>
      <c r="I9" s="81"/>
      <c r="J9" s="81">
        <v>7</v>
      </c>
      <c r="K9" s="81">
        <v>14</v>
      </c>
      <c r="L9" s="81">
        <v>21</v>
      </c>
      <c r="M9" s="81" t="s">
        <v>288</v>
      </c>
      <c r="N9" s="81"/>
      <c r="O9" s="81"/>
      <c r="P9" s="82">
        <v>7</v>
      </c>
      <c r="Q9" s="81">
        <v>14</v>
      </c>
      <c r="R9" s="81">
        <v>21</v>
      </c>
      <c r="S9" s="81">
        <v>28</v>
      </c>
      <c r="T9" s="79"/>
    </row>
    <row r="10" spans="1:22" x14ac:dyDescent="0.2">
      <c r="A10" s="80" t="s">
        <v>289</v>
      </c>
      <c r="B10" s="81"/>
      <c r="C10" s="81"/>
      <c r="D10" s="82">
        <v>4</v>
      </c>
      <c r="E10" s="81">
        <v>11</v>
      </c>
      <c r="F10" s="81">
        <v>18</v>
      </c>
      <c r="G10" s="81">
        <v>25</v>
      </c>
      <c r="H10" s="81"/>
      <c r="I10" s="81">
        <v>1</v>
      </c>
      <c r="J10" s="81">
        <v>8</v>
      </c>
      <c r="K10" s="81">
        <v>15</v>
      </c>
      <c r="L10" s="81" t="s">
        <v>290</v>
      </c>
      <c r="M10" s="81"/>
      <c r="N10" s="81"/>
      <c r="O10" s="81">
        <v>1</v>
      </c>
      <c r="P10" s="82">
        <v>8</v>
      </c>
      <c r="Q10" s="81">
        <v>15</v>
      </c>
      <c r="R10" s="81">
        <v>22</v>
      </c>
      <c r="S10" s="81">
        <v>29</v>
      </c>
      <c r="T10" s="79"/>
    </row>
    <row r="11" spans="1:22" x14ac:dyDescent="0.2">
      <c r="A11" s="80" t="s">
        <v>291</v>
      </c>
      <c r="B11" s="81"/>
      <c r="C11" s="81"/>
      <c r="D11" s="82">
        <v>5</v>
      </c>
      <c r="E11" s="81">
        <v>12</v>
      </c>
      <c r="F11" s="81">
        <v>19</v>
      </c>
      <c r="G11" s="81">
        <v>26</v>
      </c>
      <c r="H11" s="81"/>
      <c r="I11" s="81">
        <v>2</v>
      </c>
      <c r="J11" s="81">
        <v>9</v>
      </c>
      <c r="K11" s="81">
        <v>16</v>
      </c>
      <c r="L11" s="82">
        <v>23</v>
      </c>
      <c r="M11" s="81"/>
      <c r="N11" s="81"/>
      <c r="O11" s="81">
        <v>2</v>
      </c>
      <c r="P11" s="81">
        <v>9</v>
      </c>
      <c r="Q11" s="81">
        <v>16</v>
      </c>
      <c r="R11" s="81">
        <v>23</v>
      </c>
      <c r="S11" s="81">
        <v>30</v>
      </c>
      <c r="T11" s="79"/>
    </row>
    <row r="12" spans="1:22" x14ac:dyDescent="0.2">
      <c r="A12" s="80" t="s">
        <v>292</v>
      </c>
      <c r="B12" s="81"/>
      <c r="C12" s="81"/>
      <c r="D12" s="82">
        <v>6</v>
      </c>
      <c r="E12" s="81">
        <v>13</v>
      </c>
      <c r="F12" s="81">
        <v>20</v>
      </c>
      <c r="G12" s="81">
        <v>27</v>
      </c>
      <c r="H12" s="81"/>
      <c r="I12" s="81">
        <v>3</v>
      </c>
      <c r="J12" s="81">
        <v>10</v>
      </c>
      <c r="K12" s="81">
        <v>17</v>
      </c>
      <c r="L12" s="81">
        <v>24</v>
      </c>
      <c r="M12" s="81"/>
      <c r="N12" s="81"/>
      <c r="O12" s="81">
        <v>3</v>
      </c>
      <c r="P12" s="81">
        <v>10</v>
      </c>
      <c r="Q12" s="81">
        <v>17</v>
      </c>
      <c r="R12" s="81">
        <v>24</v>
      </c>
      <c r="S12" s="81">
        <v>31</v>
      </c>
      <c r="T12" s="79"/>
    </row>
    <row r="13" spans="1:22" x14ac:dyDescent="0.2">
      <c r="A13" s="80" t="s">
        <v>293</v>
      </c>
      <c r="B13" s="81"/>
      <c r="C13" s="81"/>
      <c r="D13" s="82">
        <v>7</v>
      </c>
      <c r="E13" s="81">
        <v>14</v>
      </c>
      <c r="F13" s="81">
        <v>21</v>
      </c>
      <c r="G13" s="81">
        <v>28</v>
      </c>
      <c r="H13" s="81"/>
      <c r="I13" s="81">
        <v>4</v>
      </c>
      <c r="J13" s="81">
        <v>11</v>
      </c>
      <c r="K13" s="81">
        <v>18</v>
      </c>
      <c r="L13" s="81">
        <v>25</v>
      </c>
      <c r="M13" s="81"/>
      <c r="N13" s="81"/>
      <c r="O13" s="81">
        <v>4</v>
      </c>
      <c r="P13" s="81">
        <v>11</v>
      </c>
      <c r="Q13" s="81">
        <v>18</v>
      </c>
      <c r="R13" s="81">
        <v>25</v>
      </c>
      <c r="S13" s="81"/>
      <c r="T13" s="79"/>
    </row>
    <row r="14" spans="1:22" x14ac:dyDescent="0.2">
      <c r="A14" s="83" t="s">
        <v>294</v>
      </c>
      <c r="B14" s="82"/>
      <c r="C14" s="82">
        <v>1</v>
      </c>
      <c r="D14" s="82">
        <v>8</v>
      </c>
      <c r="E14" s="82">
        <v>15</v>
      </c>
      <c r="F14" s="82">
        <v>22</v>
      </c>
      <c r="G14" s="82">
        <v>29</v>
      </c>
      <c r="H14" s="82"/>
      <c r="I14" s="82">
        <v>5</v>
      </c>
      <c r="J14" s="82">
        <v>12</v>
      </c>
      <c r="K14" s="82">
        <v>19</v>
      </c>
      <c r="L14" s="82">
        <v>26</v>
      </c>
      <c r="M14" s="82"/>
      <c r="N14" s="82"/>
      <c r="O14" s="84" t="s">
        <v>295</v>
      </c>
      <c r="P14" s="82">
        <v>12</v>
      </c>
      <c r="Q14" s="82">
        <v>19</v>
      </c>
      <c r="R14" s="82">
        <v>26</v>
      </c>
      <c r="S14" s="82"/>
      <c r="T14" s="79"/>
    </row>
    <row r="15" spans="1:22" x14ac:dyDescent="0.2">
      <c r="A15" s="83" t="s">
        <v>296</v>
      </c>
      <c r="B15" s="82"/>
      <c r="C15" s="82">
        <v>2</v>
      </c>
      <c r="D15" s="82">
        <v>9</v>
      </c>
      <c r="E15" s="82">
        <v>16</v>
      </c>
      <c r="F15" s="82">
        <v>23</v>
      </c>
      <c r="G15" s="82">
        <v>30</v>
      </c>
      <c r="H15" s="82"/>
      <c r="I15" s="82">
        <v>6</v>
      </c>
      <c r="J15" s="82">
        <v>13</v>
      </c>
      <c r="K15" s="82">
        <v>20</v>
      </c>
      <c r="L15" s="82">
        <v>27</v>
      </c>
      <c r="M15" s="82"/>
      <c r="N15" s="82"/>
      <c r="O15" s="82">
        <v>6</v>
      </c>
      <c r="P15" s="82">
        <v>13</v>
      </c>
      <c r="Q15" s="82">
        <v>20</v>
      </c>
      <c r="R15" s="82">
        <v>27</v>
      </c>
      <c r="S15" s="82"/>
      <c r="T15" s="79"/>
    </row>
    <row r="16" spans="1:22" x14ac:dyDescent="0.2">
      <c r="A16" s="85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</row>
    <row r="17" spans="1:20" x14ac:dyDescent="0.2">
      <c r="A17" s="78"/>
      <c r="B17" s="86" t="s">
        <v>29</v>
      </c>
      <c r="C17" s="86" t="s">
        <v>3</v>
      </c>
      <c r="D17" s="86" t="s">
        <v>4</v>
      </c>
      <c r="E17" s="86" t="s">
        <v>297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 x14ac:dyDescent="0.2">
      <c r="A18" s="149" t="s">
        <v>19</v>
      </c>
      <c r="B18" s="149"/>
      <c r="C18" s="149"/>
      <c r="D18" s="149"/>
      <c r="E18" s="14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 x14ac:dyDescent="0.2">
      <c r="A19" s="78" t="s">
        <v>298</v>
      </c>
      <c r="B19" s="81" t="s">
        <v>299</v>
      </c>
      <c r="C19" s="81" t="s">
        <v>288</v>
      </c>
      <c r="D19" s="81">
        <v>31</v>
      </c>
      <c r="E19" s="81">
        <v>90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 x14ac:dyDescent="0.2">
      <c r="A20" s="78" t="s">
        <v>300</v>
      </c>
      <c r="B20" s="81" t="s">
        <v>301</v>
      </c>
      <c r="C20" s="81" t="s">
        <v>302</v>
      </c>
      <c r="D20" s="81">
        <v>22</v>
      </c>
      <c r="E20" s="81">
        <v>57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ht="19.5" customHeight="1" x14ac:dyDescent="0.2">
      <c r="A21" s="78" t="s">
        <v>303</v>
      </c>
      <c r="B21" s="81" t="s">
        <v>304</v>
      </c>
      <c r="C21" s="81" t="s">
        <v>305</v>
      </c>
      <c r="D21" s="81">
        <v>9</v>
      </c>
      <c r="E21" s="81">
        <v>33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0" x14ac:dyDescent="0.2">
      <c r="A22" s="149" t="s">
        <v>306</v>
      </c>
      <c r="B22" s="149"/>
      <c r="C22" s="149"/>
      <c r="D22" s="149"/>
      <c r="E22" s="14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1:20" x14ac:dyDescent="0.2">
      <c r="A23" s="78" t="s">
        <v>307</v>
      </c>
      <c r="B23" s="81">
        <v>128</v>
      </c>
      <c r="C23" s="81">
        <v>151</v>
      </c>
      <c r="D23" s="81">
        <v>175</v>
      </c>
      <c r="E23" s="81">
        <v>454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1:20" ht="22" customHeight="1" x14ac:dyDescent="0.2">
      <c r="A24" s="78" t="s">
        <v>308</v>
      </c>
      <c r="B24" s="81">
        <v>124.8</v>
      </c>
      <c r="C24" s="81">
        <v>147.19999999999999</v>
      </c>
      <c r="D24" s="81">
        <v>170.6</v>
      </c>
      <c r="E24" s="81">
        <v>442.6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1:20" x14ac:dyDescent="0.2">
      <c r="A25" s="78" t="s">
        <v>309</v>
      </c>
      <c r="B25" s="81" t="s">
        <v>310</v>
      </c>
      <c r="C25" s="81">
        <v>135.80000000000001</v>
      </c>
      <c r="D25" s="81">
        <v>157.4</v>
      </c>
      <c r="E25" s="81">
        <v>408.4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1:20" x14ac:dyDescent="0.2">
      <c r="A26" s="78" t="s">
        <v>311</v>
      </c>
      <c r="B26" s="81">
        <v>76.8</v>
      </c>
      <c r="C26" s="81">
        <v>90.2</v>
      </c>
      <c r="D26" s="81">
        <v>104.6</v>
      </c>
      <c r="E26" s="81">
        <v>271.60000000000002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0" x14ac:dyDescent="0.2">
      <c r="A27" s="87" t="s">
        <v>312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1:20" x14ac:dyDescent="0.2">
      <c r="A28" s="78"/>
      <c r="B28" s="78"/>
      <c r="C28" s="149" t="s">
        <v>313</v>
      </c>
      <c r="D28" s="149"/>
      <c r="E28" s="149"/>
      <c r="F28" s="149"/>
      <c r="G28" s="149"/>
      <c r="H28" s="78"/>
      <c r="I28" s="149" t="s">
        <v>314</v>
      </c>
      <c r="J28" s="149"/>
      <c r="K28" s="149"/>
      <c r="L28" s="149"/>
      <c r="M28" s="149"/>
      <c r="N28" s="78"/>
      <c r="O28" s="149" t="s">
        <v>315</v>
      </c>
      <c r="P28" s="149"/>
      <c r="Q28" s="149"/>
      <c r="R28" s="149"/>
      <c r="S28" s="149"/>
      <c r="T28" s="79"/>
    </row>
    <row r="29" spans="1:20" x14ac:dyDescent="0.2">
      <c r="A29" s="80" t="s">
        <v>286</v>
      </c>
      <c r="B29" s="81"/>
      <c r="C29" s="81"/>
      <c r="D29" s="81">
        <v>4</v>
      </c>
      <c r="E29" s="81">
        <v>11</v>
      </c>
      <c r="F29" s="81">
        <v>18</v>
      </c>
      <c r="G29" s="81">
        <v>25</v>
      </c>
      <c r="H29" s="81"/>
      <c r="I29" s="81"/>
      <c r="J29" s="82">
        <v>2</v>
      </c>
      <c r="K29" s="82">
        <v>9</v>
      </c>
      <c r="L29" s="81">
        <v>16</v>
      </c>
      <c r="M29" s="81" t="s">
        <v>316</v>
      </c>
      <c r="N29" s="81"/>
      <c r="O29" s="81"/>
      <c r="P29" s="81" t="s">
        <v>317</v>
      </c>
      <c r="Q29" s="82">
        <v>13</v>
      </c>
      <c r="R29" s="81">
        <v>20</v>
      </c>
      <c r="S29" s="81">
        <v>27</v>
      </c>
      <c r="T29" s="79"/>
    </row>
    <row r="30" spans="1:20" x14ac:dyDescent="0.2">
      <c r="A30" s="80" t="s">
        <v>289</v>
      </c>
      <c r="B30" s="81"/>
      <c r="C30" s="81"/>
      <c r="D30" s="81">
        <v>5</v>
      </c>
      <c r="E30" s="81">
        <v>12</v>
      </c>
      <c r="F30" s="81">
        <v>19</v>
      </c>
      <c r="G30" s="81">
        <v>26</v>
      </c>
      <c r="H30" s="81"/>
      <c r="I30" s="81"/>
      <c r="J30" s="82">
        <v>3</v>
      </c>
      <c r="K30" s="82">
        <v>10</v>
      </c>
      <c r="L30" s="81">
        <v>17</v>
      </c>
      <c r="M30" s="81" t="s">
        <v>287</v>
      </c>
      <c r="N30" s="81"/>
      <c r="O30" s="81"/>
      <c r="P30" s="81">
        <v>7</v>
      </c>
      <c r="Q30" s="81">
        <v>14</v>
      </c>
      <c r="R30" s="81">
        <v>21</v>
      </c>
      <c r="S30" s="81">
        <v>28</v>
      </c>
      <c r="T30" s="79"/>
    </row>
    <row r="31" spans="1:20" x14ac:dyDescent="0.2">
      <c r="A31" s="80" t="s">
        <v>291</v>
      </c>
      <c r="B31" s="81"/>
      <c r="C31" s="81"/>
      <c r="D31" s="81">
        <v>6</v>
      </c>
      <c r="E31" s="81">
        <v>13</v>
      </c>
      <c r="F31" s="81">
        <v>20</v>
      </c>
      <c r="G31" s="81">
        <v>27</v>
      </c>
      <c r="H31" s="81"/>
      <c r="I31" s="81"/>
      <c r="J31" s="81">
        <v>4</v>
      </c>
      <c r="K31" s="81">
        <v>11</v>
      </c>
      <c r="L31" s="81">
        <v>18</v>
      </c>
      <c r="M31" s="81">
        <v>25</v>
      </c>
      <c r="N31" s="81"/>
      <c r="O31" s="81">
        <v>1</v>
      </c>
      <c r="P31" s="81">
        <v>8</v>
      </c>
      <c r="Q31" s="81">
        <v>15</v>
      </c>
      <c r="R31" s="81">
        <v>22</v>
      </c>
      <c r="S31" s="81">
        <v>29</v>
      </c>
      <c r="T31" s="79"/>
    </row>
    <row r="32" spans="1:20" x14ac:dyDescent="0.2">
      <c r="A32" s="80" t="s">
        <v>292</v>
      </c>
      <c r="B32" s="81"/>
      <c r="C32" s="81"/>
      <c r="D32" s="81">
        <v>7</v>
      </c>
      <c r="E32" s="81">
        <v>14</v>
      </c>
      <c r="F32" s="81">
        <v>21</v>
      </c>
      <c r="G32" s="81">
        <v>28</v>
      </c>
      <c r="H32" s="81"/>
      <c r="I32" s="81"/>
      <c r="J32" s="81">
        <v>5</v>
      </c>
      <c r="K32" s="81">
        <v>12</v>
      </c>
      <c r="L32" s="81">
        <v>19</v>
      </c>
      <c r="M32" s="81">
        <v>26</v>
      </c>
      <c r="N32" s="81"/>
      <c r="O32" s="81">
        <v>2</v>
      </c>
      <c r="P32" s="81">
        <v>9</v>
      </c>
      <c r="Q32" s="81">
        <v>16</v>
      </c>
      <c r="R32" s="81">
        <v>23</v>
      </c>
      <c r="S32" s="81">
        <v>30</v>
      </c>
      <c r="T32" s="79"/>
    </row>
    <row r="33" spans="1:20" x14ac:dyDescent="0.2">
      <c r="A33" s="80" t="s">
        <v>293</v>
      </c>
      <c r="B33" s="81"/>
      <c r="C33" s="81">
        <v>1</v>
      </c>
      <c r="D33" s="81">
        <v>8</v>
      </c>
      <c r="E33" s="81">
        <v>15</v>
      </c>
      <c r="F33" s="81">
        <v>22</v>
      </c>
      <c r="G33" s="81">
        <v>29</v>
      </c>
      <c r="H33" s="81"/>
      <c r="I33" s="81"/>
      <c r="J33" s="88">
        <v>6</v>
      </c>
      <c r="K33" s="81">
        <v>13</v>
      </c>
      <c r="L33" s="81">
        <v>20</v>
      </c>
      <c r="M33" s="81">
        <v>27</v>
      </c>
      <c r="N33" s="81"/>
      <c r="O33" s="81">
        <v>3</v>
      </c>
      <c r="P33" s="81">
        <v>10</v>
      </c>
      <c r="Q33" s="81">
        <v>17</v>
      </c>
      <c r="R33" s="81">
        <v>24</v>
      </c>
      <c r="S33" s="81"/>
      <c r="T33" s="79"/>
    </row>
    <row r="34" spans="1:20" x14ac:dyDescent="0.2">
      <c r="A34" s="83" t="s">
        <v>294</v>
      </c>
      <c r="B34" s="82"/>
      <c r="C34" s="82">
        <v>2</v>
      </c>
      <c r="D34" s="82">
        <v>9</v>
      </c>
      <c r="E34" s="82">
        <v>16</v>
      </c>
      <c r="F34" s="82">
        <v>23</v>
      </c>
      <c r="G34" s="82">
        <v>30</v>
      </c>
      <c r="H34" s="82"/>
      <c r="I34" s="82"/>
      <c r="J34" s="82">
        <v>7</v>
      </c>
      <c r="K34" s="82">
        <v>14</v>
      </c>
      <c r="L34" s="82">
        <v>21</v>
      </c>
      <c r="M34" s="82">
        <v>28</v>
      </c>
      <c r="N34" s="82"/>
      <c r="O34" s="82">
        <v>4</v>
      </c>
      <c r="P34" s="82">
        <v>11</v>
      </c>
      <c r="Q34" s="82">
        <v>18</v>
      </c>
      <c r="R34" s="82">
        <v>25</v>
      </c>
      <c r="S34" s="82"/>
      <c r="T34" s="79"/>
    </row>
    <row r="35" spans="1:20" x14ac:dyDescent="0.2">
      <c r="A35" s="83" t="s">
        <v>296</v>
      </c>
      <c r="B35" s="82"/>
      <c r="C35" s="82">
        <v>3</v>
      </c>
      <c r="D35" s="82">
        <v>10</v>
      </c>
      <c r="E35" s="82">
        <v>17</v>
      </c>
      <c r="F35" s="82">
        <v>24</v>
      </c>
      <c r="G35" s="82"/>
      <c r="H35" s="82"/>
      <c r="I35" s="82">
        <v>1</v>
      </c>
      <c r="J35" s="82">
        <v>8</v>
      </c>
      <c r="K35" s="82">
        <v>15</v>
      </c>
      <c r="L35" s="82">
        <v>22</v>
      </c>
      <c r="M35" s="82">
        <v>29</v>
      </c>
      <c r="N35" s="82"/>
      <c r="O35" s="82">
        <v>5</v>
      </c>
      <c r="P35" s="82">
        <v>12</v>
      </c>
      <c r="Q35" s="82">
        <v>19</v>
      </c>
      <c r="R35" s="82">
        <v>26</v>
      </c>
      <c r="S35" s="82"/>
      <c r="T35" s="79"/>
    </row>
    <row r="36" spans="1:20" x14ac:dyDescent="0.2">
      <c r="A36" s="85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1:20" x14ac:dyDescent="0.2">
      <c r="A37" s="96"/>
      <c r="B37" s="97" t="s">
        <v>36</v>
      </c>
      <c r="C37" s="97" t="s">
        <v>5</v>
      </c>
      <c r="D37" s="97" t="s">
        <v>6</v>
      </c>
      <c r="E37" s="97" t="s">
        <v>318</v>
      </c>
      <c r="F37" s="97" t="s">
        <v>319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1:20" x14ac:dyDescent="0.2">
      <c r="A38" s="152" t="s">
        <v>19</v>
      </c>
      <c r="B38" s="152"/>
      <c r="C38" s="152"/>
      <c r="D38" s="152"/>
      <c r="E38" s="152"/>
      <c r="F38" s="152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1:20" x14ac:dyDescent="0.2">
      <c r="A39" s="96" t="s">
        <v>298</v>
      </c>
      <c r="B39" s="98">
        <v>30</v>
      </c>
      <c r="C39" s="98">
        <v>31</v>
      </c>
      <c r="D39" s="98">
        <v>30</v>
      </c>
      <c r="E39" s="98">
        <v>91</v>
      </c>
      <c r="F39" s="98">
        <v>181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1:20" x14ac:dyDescent="0.2">
      <c r="A40" s="96" t="s">
        <v>300</v>
      </c>
      <c r="B40" s="98" t="s">
        <v>320</v>
      </c>
      <c r="C40" s="98">
        <v>18</v>
      </c>
      <c r="D40" s="98">
        <v>21</v>
      </c>
      <c r="E40" s="98">
        <v>60</v>
      </c>
      <c r="F40" s="98">
        <v>117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1:20" x14ac:dyDescent="0.2">
      <c r="A41" s="96" t="s">
        <v>303</v>
      </c>
      <c r="B41" s="98">
        <v>9</v>
      </c>
      <c r="C41" s="98">
        <v>13</v>
      </c>
      <c r="D41" s="98">
        <v>9</v>
      </c>
      <c r="E41" s="98">
        <v>31</v>
      </c>
      <c r="F41" s="98">
        <v>64</v>
      </c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1:20" x14ac:dyDescent="0.2">
      <c r="A42" s="152" t="s">
        <v>306</v>
      </c>
      <c r="B42" s="152"/>
      <c r="C42" s="152"/>
      <c r="D42" s="152"/>
      <c r="E42" s="152"/>
      <c r="F42" s="152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1:20" x14ac:dyDescent="0.2">
      <c r="A43" s="96" t="s">
        <v>307</v>
      </c>
      <c r="B43" s="98">
        <v>168</v>
      </c>
      <c r="C43" s="98">
        <v>144</v>
      </c>
      <c r="D43" s="98">
        <v>168</v>
      </c>
      <c r="E43" s="98">
        <v>480</v>
      </c>
      <c r="F43" s="98">
        <v>934</v>
      </c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1:20" x14ac:dyDescent="0.2">
      <c r="A44" s="96" t="s">
        <v>308</v>
      </c>
      <c r="B44" s="98">
        <v>163.80000000000001</v>
      </c>
      <c r="C44" s="98">
        <v>140.4</v>
      </c>
      <c r="D44" s="98">
        <v>163.80000000000001</v>
      </c>
      <c r="E44" s="98">
        <v>468</v>
      </c>
      <c r="F44" s="98">
        <v>910.6</v>
      </c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1:20" x14ac:dyDescent="0.2">
      <c r="A45" s="96" t="s">
        <v>309</v>
      </c>
      <c r="B45" s="98">
        <v>151.19999999999999</v>
      </c>
      <c r="C45" s="98">
        <v>129.6</v>
      </c>
      <c r="D45" s="98">
        <v>151.19999999999999</v>
      </c>
      <c r="E45" s="98">
        <v>432</v>
      </c>
      <c r="F45" s="98">
        <v>840.4</v>
      </c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1:20" x14ac:dyDescent="0.2">
      <c r="A46" s="96" t="s">
        <v>311</v>
      </c>
      <c r="B46" s="98">
        <v>100.8</v>
      </c>
      <c r="C46" s="98">
        <v>86.4</v>
      </c>
      <c r="D46" s="98">
        <v>100.8</v>
      </c>
      <c r="E46" s="98">
        <v>288</v>
      </c>
      <c r="F46" s="98">
        <v>559.6</v>
      </c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1:20" x14ac:dyDescent="0.2">
      <c r="A47" s="85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1:20" x14ac:dyDescent="0.2">
      <c r="A48" s="87" t="s">
        <v>321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1:20" x14ac:dyDescent="0.2">
      <c r="A49" s="78"/>
      <c r="B49" s="78"/>
      <c r="C49" s="149" t="s">
        <v>322</v>
      </c>
      <c r="D49" s="149"/>
      <c r="E49" s="149"/>
      <c r="F49" s="149"/>
      <c r="G49" s="149"/>
      <c r="H49" s="78"/>
      <c r="I49" s="149" t="s">
        <v>323</v>
      </c>
      <c r="J49" s="149"/>
      <c r="K49" s="149"/>
      <c r="L49" s="149"/>
      <c r="M49" s="149"/>
      <c r="N49" s="78"/>
      <c r="O49" s="149" t="s">
        <v>324</v>
      </c>
      <c r="P49" s="149"/>
      <c r="Q49" s="149"/>
      <c r="R49" s="149"/>
      <c r="S49" s="149"/>
      <c r="T49" s="79"/>
    </row>
    <row r="50" spans="1:20" x14ac:dyDescent="0.2">
      <c r="A50" s="80" t="s">
        <v>286</v>
      </c>
      <c r="B50" s="78"/>
      <c r="C50" s="81"/>
      <c r="D50" s="81">
        <v>4</v>
      </c>
      <c r="E50" s="81">
        <v>11</v>
      </c>
      <c r="F50" s="81">
        <v>18</v>
      </c>
      <c r="G50" s="81">
        <v>25</v>
      </c>
      <c r="H50" s="78"/>
      <c r="I50" s="81">
        <v>1</v>
      </c>
      <c r="J50" s="81">
        <v>8</v>
      </c>
      <c r="K50" s="81">
        <v>15</v>
      </c>
      <c r="L50" s="81">
        <v>22</v>
      </c>
      <c r="M50" s="81">
        <v>29</v>
      </c>
      <c r="N50" s="78"/>
      <c r="O50" s="81"/>
      <c r="P50" s="81">
        <v>5</v>
      </c>
      <c r="Q50" s="81">
        <v>12</v>
      </c>
      <c r="R50" s="81">
        <v>19</v>
      </c>
      <c r="S50" s="81">
        <v>26</v>
      </c>
      <c r="T50" s="79"/>
    </row>
    <row r="51" spans="1:20" x14ac:dyDescent="0.2">
      <c r="A51" s="80" t="s">
        <v>289</v>
      </c>
      <c r="B51" s="78"/>
      <c r="C51" s="81"/>
      <c r="D51" s="81">
        <v>5</v>
      </c>
      <c r="E51" s="81">
        <v>12</v>
      </c>
      <c r="F51" s="81">
        <v>19</v>
      </c>
      <c r="G51" s="81">
        <v>26</v>
      </c>
      <c r="H51" s="78"/>
      <c r="I51" s="81">
        <v>2</v>
      </c>
      <c r="J51" s="81">
        <v>9</v>
      </c>
      <c r="K51" s="81">
        <v>16</v>
      </c>
      <c r="L51" s="81">
        <v>23</v>
      </c>
      <c r="M51" s="81">
        <v>30</v>
      </c>
      <c r="N51" s="78"/>
      <c r="O51" s="81"/>
      <c r="P51" s="81">
        <v>6</v>
      </c>
      <c r="Q51" s="81">
        <v>13</v>
      </c>
      <c r="R51" s="81">
        <v>20</v>
      </c>
      <c r="S51" s="81">
        <v>27</v>
      </c>
      <c r="T51" s="79"/>
    </row>
    <row r="52" spans="1:20" x14ac:dyDescent="0.2">
      <c r="A52" s="80" t="s">
        <v>291</v>
      </c>
      <c r="B52" s="78"/>
      <c r="C52" s="81"/>
      <c r="D52" s="81">
        <v>6</v>
      </c>
      <c r="E52" s="81">
        <v>13</v>
      </c>
      <c r="F52" s="81">
        <v>20</v>
      </c>
      <c r="G52" s="81">
        <v>27</v>
      </c>
      <c r="H52" s="78"/>
      <c r="I52" s="81">
        <v>3</v>
      </c>
      <c r="J52" s="81">
        <v>10</v>
      </c>
      <c r="K52" s="81">
        <v>17</v>
      </c>
      <c r="L52" s="81">
        <v>24</v>
      </c>
      <c r="M52" s="81">
        <v>31</v>
      </c>
      <c r="N52" s="78"/>
      <c r="O52" s="81"/>
      <c r="P52" s="81">
        <v>7</v>
      </c>
      <c r="Q52" s="81">
        <v>14</v>
      </c>
      <c r="R52" s="81">
        <v>21</v>
      </c>
      <c r="S52" s="81">
        <v>28</v>
      </c>
      <c r="T52" s="79"/>
    </row>
    <row r="53" spans="1:20" x14ac:dyDescent="0.2">
      <c r="A53" s="80" t="s">
        <v>292</v>
      </c>
      <c r="B53" s="78"/>
      <c r="C53" s="81"/>
      <c r="D53" s="81">
        <v>7</v>
      </c>
      <c r="E53" s="81">
        <v>14</v>
      </c>
      <c r="F53" s="81">
        <v>21</v>
      </c>
      <c r="G53" s="81">
        <v>28</v>
      </c>
      <c r="H53" s="78"/>
      <c r="I53" s="81">
        <v>4</v>
      </c>
      <c r="J53" s="81">
        <v>11</v>
      </c>
      <c r="K53" s="81">
        <v>18</v>
      </c>
      <c r="L53" s="81">
        <v>25</v>
      </c>
      <c r="M53" s="81"/>
      <c r="N53" s="78"/>
      <c r="O53" s="81">
        <v>1</v>
      </c>
      <c r="P53" s="81">
        <v>8</v>
      </c>
      <c r="Q53" s="81">
        <v>15</v>
      </c>
      <c r="R53" s="81">
        <v>22</v>
      </c>
      <c r="S53" s="81" t="s">
        <v>325</v>
      </c>
      <c r="T53" s="79"/>
    </row>
    <row r="54" spans="1:20" x14ac:dyDescent="0.2">
      <c r="A54" s="80" t="s">
        <v>293</v>
      </c>
      <c r="B54" s="78"/>
      <c r="C54" s="81">
        <v>1</v>
      </c>
      <c r="D54" s="81">
        <v>8</v>
      </c>
      <c r="E54" s="81">
        <v>15</v>
      </c>
      <c r="F54" s="81">
        <v>22</v>
      </c>
      <c r="G54" s="81">
        <v>29</v>
      </c>
      <c r="H54" s="78"/>
      <c r="I54" s="81">
        <v>5</v>
      </c>
      <c r="J54" s="81">
        <v>12</v>
      </c>
      <c r="K54" s="81">
        <v>19</v>
      </c>
      <c r="L54" s="81">
        <v>26</v>
      </c>
      <c r="M54" s="81"/>
      <c r="N54" s="78"/>
      <c r="O54" s="81">
        <v>2</v>
      </c>
      <c r="P54" s="81">
        <v>9</v>
      </c>
      <c r="Q54" s="81">
        <v>16</v>
      </c>
      <c r="R54" s="81">
        <v>23</v>
      </c>
      <c r="S54" s="81" t="s">
        <v>326</v>
      </c>
      <c r="T54" s="79"/>
    </row>
    <row r="55" spans="1:20" x14ac:dyDescent="0.2">
      <c r="A55" s="83" t="s">
        <v>294</v>
      </c>
      <c r="B55" s="89"/>
      <c r="C55" s="82">
        <v>2</v>
      </c>
      <c r="D55" s="82">
        <v>9</v>
      </c>
      <c r="E55" s="82">
        <v>16</v>
      </c>
      <c r="F55" s="82">
        <v>23</v>
      </c>
      <c r="G55" s="82">
        <v>30</v>
      </c>
      <c r="H55" s="89"/>
      <c r="I55" s="82">
        <v>6</v>
      </c>
      <c r="J55" s="82">
        <v>13</v>
      </c>
      <c r="K55" s="82">
        <v>20</v>
      </c>
      <c r="L55" s="82">
        <v>27</v>
      </c>
      <c r="M55" s="82"/>
      <c r="N55" s="89"/>
      <c r="O55" s="82">
        <v>3</v>
      </c>
      <c r="P55" s="82">
        <v>10</v>
      </c>
      <c r="Q55" s="82">
        <v>17</v>
      </c>
      <c r="R55" s="82">
        <v>24</v>
      </c>
      <c r="S55" s="82"/>
      <c r="T55" s="79"/>
    </row>
    <row r="56" spans="1:20" x14ac:dyDescent="0.2">
      <c r="A56" s="83" t="s">
        <v>296</v>
      </c>
      <c r="B56" s="89"/>
      <c r="C56" s="82">
        <v>3</v>
      </c>
      <c r="D56" s="82">
        <v>10</v>
      </c>
      <c r="E56" s="82">
        <v>17</v>
      </c>
      <c r="F56" s="82">
        <v>24</v>
      </c>
      <c r="G56" s="82" t="s">
        <v>327</v>
      </c>
      <c r="H56" s="89"/>
      <c r="I56" s="82">
        <v>7</v>
      </c>
      <c r="J56" s="82">
        <v>14</v>
      </c>
      <c r="K56" s="82">
        <v>21</v>
      </c>
      <c r="L56" s="82">
        <v>28</v>
      </c>
      <c r="M56" s="82"/>
      <c r="N56" s="89"/>
      <c r="O56" s="82">
        <v>4</v>
      </c>
      <c r="P56" s="82">
        <v>11</v>
      </c>
      <c r="Q56" s="82">
        <v>18</v>
      </c>
      <c r="R56" s="82">
        <v>25</v>
      </c>
      <c r="S56" s="82"/>
      <c r="T56" s="79"/>
    </row>
    <row r="57" spans="1:20" x14ac:dyDescent="0.2">
      <c r="A57" s="85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1:20" x14ac:dyDescent="0.2">
      <c r="A58" s="96"/>
      <c r="B58" s="97" t="s">
        <v>7</v>
      </c>
      <c r="C58" s="97" t="s">
        <v>8</v>
      </c>
      <c r="D58" s="97" t="s">
        <v>9</v>
      </c>
      <c r="E58" s="97" t="s">
        <v>328</v>
      </c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0" x14ac:dyDescent="0.2">
      <c r="A59" s="152" t="s">
        <v>19</v>
      </c>
      <c r="B59" s="152"/>
      <c r="C59" s="152"/>
      <c r="D59" s="152"/>
      <c r="E59" s="152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0" x14ac:dyDescent="0.2">
      <c r="A60" s="96" t="s">
        <v>298</v>
      </c>
      <c r="B60" s="98">
        <v>31</v>
      </c>
      <c r="C60" s="98">
        <v>31</v>
      </c>
      <c r="D60" s="98">
        <v>30</v>
      </c>
      <c r="E60" s="98">
        <v>92</v>
      </c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0" x14ac:dyDescent="0.2">
      <c r="A61" s="96" t="s">
        <v>300</v>
      </c>
      <c r="B61" s="98">
        <v>21</v>
      </c>
      <c r="C61" s="98">
        <v>23</v>
      </c>
      <c r="D61" s="98">
        <v>22</v>
      </c>
      <c r="E61" s="98">
        <v>66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1:20" x14ac:dyDescent="0.2">
      <c r="A62" s="96" t="s">
        <v>303</v>
      </c>
      <c r="B62" s="98">
        <v>10</v>
      </c>
      <c r="C62" s="98">
        <v>8</v>
      </c>
      <c r="D62" s="98">
        <v>8</v>
      </c>
      <c r="E62" s="98">
        <v>26</v>
      </c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1:20" x14ac:dyDescent="0.2">
      <c r="A63" s="152" t="s">
        <v>306</v>
      </c>
      <c r="B63" s="152"/>
      <c r="C63" s="152"/>
      <c r="D63" s="152"/>
      <c r="E63" s="152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1:20" x14ac:dyDescent="0.2">
      <c r="A64" s="96" t="s">
        <v>307</v>
      </c>
      <c r="B64" s="98">
        <v>168</v>
      </c>
      <c r="C64" s="98">
        <v>184</v>
      </c>
      <c r="D64" s="98">
        <v>176</v>
      </c>
      <c r="E64" s="98">
        <v>528</v>
      </c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1:20" x14ac:dyDescent="0.2">
      <c r="A65" s="96" t="s">
        <v>308</v>
      </c>
      <c r="B65" s="98">
        <v>163.80000000000001</v>
      </c>
      <c r="C65" s="98">
        <v>179.4</v>
      </c>
      <c r="D65" s="98">
        <v>171.6</v>
      </c>
      <c r="E65" s="98">
        <v>514.79999999999995</v>
      </c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1:20" x14ac:dyDescent="0.2">
      <c r="A66" s="96" t="s">
        <v>309</v>
      </c>
      <c r="B66" s="98">
        <v>151.19999999999999</v>
      </c>
      <c r="C66" s="98">
        <v>165.6</v>
      </c>
      <c r="D66" s="98">
        <v>158.4</v>
      </c>
      <c r="E66" s="98">
        <v>475.2</v>
      </c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1:20" x14ac:dyDescent="0.2">
      <c r="A67" s="96" t="s">
        <v>311</v>
      </c>
      <c r="B67" s="98">
        <v>100.8</v>
      </c>
      <c r="C67" s="98">
        <v>110.4</v>
      </c>
      <c r="D67" s="98">
        <v>105.6</v>
      </c>
      <c r="E67" s="98">
        <v>316.8</v>
      </c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1:20" x14ac:dyDescent="0.2">
      <c r="A68" s="85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1:20" x14ac:dyDescent="0.2">
      <c r="A69" s="87" t="s">
        <v>329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1:20" x14ac:dyDescent="0.2">
      <c r="A70" s="78"/>
      <c r="B70" s="78"/>
      <c r="C70" s="149" t="s">
        <v>330</v>
      </c>
      <c r="D70" s="149"/>
      <c r="E70" s="149"/>
      <c r="F70" s="149"/>
      <c r="G70" s="149"/>
      <c r="H70" s="78"/>
      <c r="I70" s="149" t="s">
        <v>331</v>
      </c>
      <c r="J70" s="149"/>
      <c r="K70" s="149"/>
      <c r="L70" s="149"/>
      <c r="M70" s="149"/>
      <c r="N70" s="78"/>
      <c r="O70" s="149" t="s">
        <v>332</v>
      </c>
      <c r="P70" s="149"/>
      <c r="Q70" s="149"/>
      <c r="R70" s="149"/>
      <c r="S70" s="149"/>
      <c r="T70" s="79"/>
    </row>
    <row r="71" spans="1:20" x14ac:dyDescent="0.2">
      <c r="A71" s="80" t="s">
        <v>286</v>
      </c>
      <c r="B71" s="78"/>
      <c r="C71" s="81"/>
      <c r="D71" s="81">
        <v>3</v>
      </c>
      <c r="E71" s="81">
        <v>10</v>
      </c>
      <c r="F71" s="81">
        <v>17</v>
      </c>
      <c r="G71" s="81" t="s">
        <v>287</v>
      </c>
      <c r="H71" s="78"/>
      <c r="I71" s="81"/>
      <c r="J71" s="81">
        <v>7</v>
      </c>
      <c r="K71" s="81">
        <v>14</v>
      </c>
      <c r="L71" s="81">
        <v>21</v>
      </c>
      <c r="M71" s="81">
        <v>28</v>
      </c>
      <c r="N71" s="78"/>
      <c r="O71" s="81"/>
      <c r="P71" s="81">
        <v>5</v>
      </c>
      <c r="Q71" s="81">
        <v>12</v>
      </c>
      <c r="R71" s="81">
        <v>19</v>
      </c>
      <c r="S71" s="81">
        <v>26</v>
      </c>
      <c r="T71" s="79"/>
    </row>
    <row r="72" spans="1:20" x14ac:dyDescent="0.2">
      <c r="A72" s="80" t="s">
        <v>289</v>
      </c>
      <c r="B72" s="78"/>
      <c r="C72" s="81"/>
      <c r="D72" s="81">
        <v>4</v>
      </c>
      <c r="E72" s="81">
        <v>11</v>
      </c>
      <c r="F72" s="81">
        <v>18</v>
      </c>
      <c r="G72" s="81">
        <v>25</v>
      </c>
      <c r="H72" s="78"/>
      <c r="I72" s="81">
        <v>1</v>
      </c>
      <c r="J72" s="81">
        <v>8</v>
      </c>
      <c r="K72" s="81">
        <v>15</v>
      </c>
      <c r="L72" s="81">
        <v>22</v>
      </c>
      <c r="M72" s="81">
        <v>29</v>
      </c>
      <c r="N72" s="78"/>
      <c r="O72" s="81"/>
      <c r="P72" s="81">
        <v>6</v>
      </c>
      <c r="Q72" s="81">
        <v>13</v>
      </c>
      <c r="R72" s="81">
        <v>20</v>
      </c>
      <c r="S72" s="81">
        <v>27</v>
      </c>
      <c r="T72" s="79"/>
    </row>
    <row r="73" spans="1:20" x14ac:dyDescent="0.2">
      <c r="A73" s="80" t="s">
        <v>291</v>
      </c>
      <c r="B73" s="78"/>
      <c r="C73" s="81"/>
      <c r="D73" s="81">
        <v>5</v>
      </c>
      <c r="E73" s="81">
        <v>12</v>
      </c>
      <c r="F73" s="81">
        <v>19</v>
      </c>
      <c r="G73" s="81">
        <v>26</v>
      </c>
      <c r="H73" s="78"/>
      <c r="I73" s="81">
        <v>2</v>
      </c>
      <c r="J73" s="81">
        <v>9</v>
      </c>
      <c r="K73" s="81">
        <v>16</v>
      </c>
      <c r="L73" s="81">
        <v>23</v>
      </c>
      <c r="M73" s="81">
        <v>30</v>
      </c>
      <c r="N73" s="78"/>
      <c r="O73" s="81"/>
      <c r="P73" s="81">
        <v>7</v>
      </c>
      <c r="Q73" s="81">
        <v>14</v>
      </c>
      <c r="R73" s="81">
        <v>21</v>
      </c>
      <c r="S73" s="81">
        <v>28</v>
      </c>
      <c r="T73" s="79"/>
    </row>
    <row r="74" spans="1:20" x14ac:dyDescent="0.2">
      <c r="A74" s="80" t="s">
        <v>292</v>
      </c>
      <c r="B74" s="78"/>
      <c r="C74" s="81"/>
      <c r="D74" s="81">
        <v>6</v>
      </c>
      <c r="E74" s="81">
        <v>13</v>
      </c>
      <c r="F74" s="81">
        <v>20</v>
      </c>
      <c r="G74" s="81">
        <v>27</v>
      </c>
      <c r="H74" s="78"/>
      <c r="I74" s="81" t="s">
        <v>333</v>
      </c>
      <c r="J74" s="81">
        <v>10</v>
      </c>
      <c r="K74" s="81">
        <v>17</v>
      </c>
      <c r="L74" s="81">
        <v>24</v>
      </c>
      <c r="M74" s="81"/>
      <c r="N74" s="78"/>
      <c r="O74" s="81">
        <v>1</v>
      </c>
      <c r="P74" s="81">
        <v>8</v>
      </c>
      <c r="Q74" s="81">
        <v>15</v>
      </c>
      <c r="R74" s="81">
        <v>22</v>
      </c>
      <c r="S74" s="81">
        <v>29</v>
      </c>
      <c r="T74" s="79"/>
    </row>
    <row r="75" spans="1:20" x14ac:dyDescent="0.2">
      <c r="A75" s="80" t="s">
        <v>293</v>
      </c>
      <c r="B75" s="78"/>
      <c r="C75" s="81"/>
      <c r="D75" s="81">
        <v>7</v>
      </c>
      <c r="E75" s="81">
        <v>14</v>
      </c>
      <c r="F75" s="81">
        <v>21</v>
      </c>
      <c r="G75" s="81">
        <v>28</v>
      </c>
      <c r="H75" s="78"/>
      <c r="I75" s="82">
        <v>4</v>
      </c>
      <c r="J75" s="81">
        <v>11</v>
      </c>
      <c r="K75" s="81">
        <v>18</v>
      </c>
      <c r="L75" s="81">
        <v>25</v>
      </c>
      <c r="M75" s="81"/>
      <c r="N75" s="78"/>
      <c r="O75" s="81">
        <v>2</v>
      </c>
      <c r="P75" s="81">
        <v>9</v>
      </c>
      <c r="Q75" s="81">
        <v>16</v>
      </c>
      <c r="R75" s="81">
        <v>23</v>
      </c>
      <c r="S75" s="81">
        <v>30</v>
      </c>
      <c r="T75" s="79"/>
    </row>
    <row r="76" spans="1:20" x14ac:dyDescent="0.2">
      <c r="A76" s="83" t="s">
        <v>294</v>
      </c>
      <c r="B76" s="89"/>
      <c r="C76" s="82">
        <v>1</v>
      </c>
      <c r="D76" s="82">
        <v>8</v>
      </c>
      <c r="E76" s="82">
        <v>15</v>
      </c>
      <c r="F76" s="82">
        <v>22</v>
      </c>
      <c r="G76" s="82">
        <v>29</v>
      </c>
      <c r="H76" s="89"/>
      <c r="I76" s="82">
        <v>5</v>
      </c>
      <c r="J76" s="82">
        <v>12</v>
      </c>
      <c r="K76" s="82">
        <v>19</v>
      </c>
      <c r="L76" s="82">
        <v>26</v>
      </c>
      <c r="M76" s="82"/>
      <c r="N76" s="89"/>
      <c r="O76" s="82">
        <v>3</v>
      </c>
      <c r="P76" s="82">
        <v>10</v>
      </c>
      <c r="Q76" s="82">
        <v>17</v>
      </c>
      <c r="R76" s="82">
        <v>24</v>
      </c>
      <c r="S76" s="82">
        <v>31</v>
      </c>
      <c r="T76" s="79"/>
    </row>
    <row r="77" spans="1:20" x14ac:dyDescent="0.2">
      <c r="A77" s="83" t="s">
        <v>296</v>
      </c>
      <c r="B77" s="89"/>
      <c r="C77" s="82">
        <v>2</v>
      </c>
      <c r="D77" s="82">
        <v>9</v>
      </c>
      <c r="E77" s="82">
        <v>16</v>
      </c>
      <c r="F77" s="82">
        <v>23</v>
      </c>
      <c r="G77" s="82">
        <v>30</v>
      </c>
      <c r="H77" s="89"/>
      <c r="I77" s="82">
        <v>6</v>
      </c>
      <c r="J77" s="82">
        <v>13</v>
      </c>
      <c r="K77" s="82">
        <v>20</v>
      </c>
      <c r="L77" s="82">
        <v>27</v>
      </c>
      <c r="M77" s="82"/>
      <c r="N77" s="89"/>
      <c r="O77" s="82">
        <v>4</v>
      </c>
      <c r="P77" s="82">
        <v>11</v>
      </c>
      <c r="Q77" s="82">
        <v>18</v>
      </c>
      <c r="R77" s="82">
        <v>25</v>
      </c>
      <c r="S77" s="82"/>
      <c r="T77" s="79"/>
    </row>
    <row r="78" spans="1:20" x14ac:dyDescent="0.2">
      <c r="A78" s="85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1:20" x14ac:dyDescent="0.2">
      <c r="A79" s="78"/>
      <c r="B79" s="86" t="s">
        <v>11</v>
      </c>
      <c r="C79" s="86" t="s">
        <v>10</v>
      </c>
      <c r="D79" s="86" t="s">
        <v>38</v>
      </c>
      <c r="E79" s="86" t="s">
        <v>334</v>
      </c>
      <c r="F79" s="86" t="s">
        <v>335</v>
      </c>
      <c r="G79" s="86" t="s">
        <v>336</v>
      </c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1:20" x14ac:dyDescent="0.2">
      <c r="A80" s="149" t="s">
        <v>19</v>
      </c>
      <c r="B80" s="149"/>
      <c r="C80" s="149"/>
      <c r="D80" s="149"/>
      <c r="E80" s="149"/>
      <c r="F80" s="149"/>
      <c r="G80" s="14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1:20" x14ac:dyDescent="0.2">
      <c r="A81" s="78" t="s">
        <v>337</v>
      </c>
      <c r="B81" s="81">
        <v>31</v>
      </c>
      <c r="C81" s="81">
        <v>30</v>
      </c>
      <c r="D81" s="81">
        <v>31</v>
      </c>
      <c r="E81" s="81">
        <v>92</v>
      </c>
      <c r="F81" s="81">
        <v>184</v>
      </c>
      <c r="G81" s="81">
        <v>365</v>
      </c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1:20" x14ac:dyDescent="0.2">
      <c r="A82" s="78" t="s">
        <v>338</v>
      </c>
      <c r="B82" s="81">
        <v>21</v>
      </c>
      <c r="C82" s="81">
        <v>21</v>
      </c>
      <c r="D82" s="81">
        <v>22</v>
      </c>
      <c r="E82" s="81">
        <v>64</v>
      </c>
      <c r="F82" s="81">
        <v>130</v>
      </c>
      <c r="G82" s="81">
        <v>247</v>
      </c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1:20" x14ac:dyDescent="0.2">
      <c r="A83" s="78" t="s">
        <v>339</v>
      </c>
      <c r="B83" s="81">
        <v>10</v>
      </c>
      <c r="C83" s="81">
        <v>9</v>
      </c>
      <c r="D83" s="81">
        <v>9</v>
      </c>
      <c r="E83" s="81">
        <v>28</v>
      </c>
      <c r="F83" s="81">
        <v>54</v>
      </c>
      <c r="G83" s="81">
        <v>118</v>
      </c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1:20" x14ac:dyDescent="0.2">
      <c r="A84" s="150" t="s">
        <v>306</v>
      </c>
      <c r="B84" s="150"/>
      <c r="C84" s="150"/>
      <c r="D84" s="150"/>
      <c r="E84" s="150"/>
      <c r="F84" s="150"/>
      <c r="G84" s="150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1:20" ht="24" customHeight="1" x14ac:dyDescent="0.2">
      <c r="A85" s="78" t="s">
        <v>340</v>
      </c>
      <c r="B85" s="81">
        <v>168</v>
      </c>
      <c r="C85" s="81">
        <v>167</v>
      </c>
      <c r="D85" s="81">
        <v>176</v>
      </c>
      <c r="E85" s="81">
        <v>511</v>
      </c>
      <c r="F85" s="81">
        <v>1039</v>
      </c>
      <c r="G85" s="81">
        <v>1973</v>
      </c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1:20" ht="26" customHeight="1" x14ac:dyDescent="0.2">
      <c r="A86" s="78" t="s">
        <v>341</v>
      </c>
      <c r="B86" s="81">
        <v>163.80000000000001</v>
      </c>
      <c r="C86" s="81">
        <v>162.80000000000001</v>
      </c>
      <c r="D86" s="81">
        <v>171.6</v>
      </c>
      <c r="E86" s="81">
        <v>498.2</v>
      </c>
      <c r="F86" s="81">
        <v>1013</v>
      </c>
      <c r="G86" s="81">
        <v>1923.6</v>
      </c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1:20" hidden="1" x14ac:dyDescent="0.2">
      <c r="A87" s="78" t="s">
        <v>342</v>
      </c>
      <c r="B87" s="81">
        <v>151.19999999999999</v>
      </c>
      <c r="C87" s="81">
        <v>150.19999999999999</v>
      </c>
      <c r="D87" s="81">
        <v>158.4</v>
      </c>
      <c r="E87" s="81">
        <v>459.8</v>
      </c>
      <c r="F87" s="81">
        <v>935</v>
      </c>
      <c r="G87" s="81">
        <v>1775.4</v>
      </c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1:20" hidden="1" x14ac:dyDescent="0.2">
      <c r="A88" s="78" t="s">
        <v>343</v>
      </c>
      <c r="B88" s="81">
        <v>100.8</v>
      </c>
      <c r="C88" s="81">
        <v>99.8</v>
      </c>
      <c r="D88" s="81">
        <v>105.6</v>
      </c>
      <c r="E88" s="81">
        <v>306.2</v>
      </c>
      <c r="F88" s="81">
        <v>623</v>
      </c>
      <c r="G88" s="81">
        <v>1182.5999999999999</v>
      </c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1:20" hidden="1" x14ac:dyDescent="0.2">
      <c r="A89" s="90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1:20" hidden="1" x14ac:dyDescent="0.2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1:20" ht="42" hidden="1" customHeight="1" x14ac:dyDescent="0.2">
      <c r="A91" s="91" t="s">
        <v>422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1:20" ht="47" hidden="1" customHeight="1" x14ac:dyDescent="0.2">
      <c r="A92" s="92" t="s">
        <v>345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1:20" ht="266" hidden="1" x14ac:dyDescent="0.2">
      <c r="A93" s="90" t="s">
        <v>423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1:20" ht="140" x14ac:dyDescent="0.2">
      <c r="A94" s="90" t="s">
        <v>424</v>
      </c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1:20" ht="68" customHeight="1" x14ac:dyDescent="0.2">
      <c r="A95" s="93" t="s">
        <v>348</v>
      </c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1:20" ht="50.5" customHeight="1" x14ac:dyDescent="0.2">
      <c r="A96" s="90" t="s">
        <v>425</v>
      </c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1:20" ht="27.5" customHeight="1" x14ac:dyDescent="0.2">
      <c r="A97" s="90" t="s">
        <v>426</v>
      </c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1:20" ht="29.5" customHeight="1" x14ac:dyDescent="0.2">
      <c r="A98" s="90" t="s">
        <v>427</v>
      </c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1:20" ht="44.5" customHeight="1" x14ac:dyDescent="0.2">
      <c r="A99" s="90" t="s">
        <v>428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1:20" ht="22" customHeight="1" x14ac:dyDescent="0.2">
      <c r="A100" s="90" t="s">
        <v>429</v>
      </c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1:20" ht="17" customHeight="1" x14ac:dyDescent="0.2">
      <c r="A101" s="90" t="s">
        <v>430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1:20" ht="17.5" customHeight="1" x14ac:dyDescent="0.2">
      <c r="A102" s="90" t="s">
        <v>431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1:20" ht="35.5" customHeight="1" x14ac:dyDescent="0.2">
      <c r="A103" s="90" t="s">
        <v>432</v>
      </c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1:20" ht="121" customHeight="1" x14ac:dyDescent="0.2">
      <c r="A104" s="93" t="s">
        <v>357</v>
      </c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1:20" ht="105.5" customHeight="1" x14ac:dyDescent="0.2">
      <c r="A105" s="93" t="s">
        <v>358</v>
      </c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1:20" ht="97" customHeight="1" x14ac:dyDescent="0.2">
      <c r="A106" s="90" t="s">
        <v>359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1:20" ht="94.5" customHeight="1" x14ac:dyDescent="0.2">
      <c r="A107" s="93" t="s">
        <v>360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1:20" ht="49.5" customHeight="1" x14ac:dyDescent="0.2">
      <c r="A108" s="93" t="s">
        <v>361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1:20" ht="35" customHeight="1" x14ac:dyDescent="0.2">
      <c r="A109" s="94" t="s">
        <v>362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1:20" ht="29" customHeight="1" x14ac:dyDescent="0.2">
      <c r="A110" s="94" t="s">
        <v>363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1:20" ht="26.5" customHeight="1" x14ac:dyDescent="0.2">
      <c r="A111" s="94" t="s">
        <v>364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</row>
    <row r="112" spans="1:20" ht="49" customHeight="1" x14ac:dyDescent="0.2">
      <c r="A112" s="90" t="s">
        <v>365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1:20" ht="65" customHeight="1" x14ac:dyDescent="0.2">
      <c r="A113" s="90" t="s">
        <v>366</v>
      </c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</row>
    <row r="114" spans="1:20" ht="48.5" customHeight="1" x14ac:dyDescent="0.2">
      <c r="A114" s="90" t="s">
        <v>367</v>
      </c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</row>
    <row r="115" spans="1:20" ht="52.5" customHeight="1" x14ac:dyDescent="0.2">
      <c r="A115" s="90" t="s">
        <v>368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</row>
    <row r="116" spans="1:20" ht="140" x14ac:dyDescent="0.2">
      <c r="A116" s="93" t="s">
        <v>369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</row>
    <row r="117" spans="1:20" ht="56" x14ac:dyDescent="0.2">
      <c r="A117" s="90" t="s">
        <v>370</v>
      </c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</row>
    <row r="118" spans="1:20" ht="42" x14ac:dyDescent="0.2">
      <c r="A118" s="92" t="s">
        <v>371</v>
      </c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</row>
    <row r="119" spans="1:20" x14ac:dyDescent="0.2">
      <c r="A119" s="92" t="s">
        <v>372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</row>
    <row r="120" spans="1:20" x14ac:dyDescent="0.2">
      <c r="A120" s="90" t="s">
        <v>373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</row>
    <row r="121" spans="1:20" x14ac:dyDescent="0.2">
      <c r="A121" s="90" t="s">
        <v>374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</row>
    <row r="122" spans="1:20" x14ac:dyDescent="0.2">
      <c r="A122" s="90" t="s">
        <v>375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</row>
    <row r="123" spans="1:20" x14ac:dyDescent="0.2">
      <c r="A123" s="92" t="s">
        <v>376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</row>
    <row r="124" spans="1:20" x14ac:dyDescent="0.2">
      <c r="A124" s="90" t="s">
        <v>377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</row>
    <row r="125" spans="1:20" x14ac:dyDescent="0.2">
      <c r="A125" s="90" t="s">
        <v>378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</row>
    <row r="126" spans="1:20" x14ac:dyDescent="0.2">
      <c r="A126" s="90" t="s">
        <v>379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</row>
    <row r="127" spans="1:20" x14ac:dyDescent="0.2">
      <c r="A127" s="92" t="s">
        <v>380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</row>
    <row r="128" spans="1:20" x14ac:dyDescent="0.2">
      <c r="A128" s="90" t="s">
        <v>381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1:20" x14ac:dyDescent="0.2">
      <c r="A129" s="90" t="s">
        <v>382</v>
      </c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</row>
    <row r="130" spans="1:20" x14ac:dyDescent="0.2">
      <c r="A130" s="90" t="s">
        <v>379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</row>
    <row r="131" spans="1:20" x14ac:dyDescent="0.2">
      <c r="A131" s="92" t="s">
        <v>383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</row>
    <row r="132" spans="1:20" x14ac:dyDescent="0.2">
      <c r="A132" s="90" t="s">
        <v>384</v>
      </c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</row>
    <row r="133" spans="1:20" x14ac:dyDescent="0.2">
      <c r="A133" s="90" t="s">
        <v>385</v>
      </c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</row>
    <row r="134" spans="1:20" x14ac:dyDescent="0.2">
      <c r="A134" s="92" t="s">
        <v>386</v>
      </c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</row>
    <row r="135" spans="1:20" x14ac:dyDescent="0.2">
      <c r="A135" s="90" t="s">
        <v>387</v>
      </c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</row>
    <row r="136" spans="1:20" x14ac:dyDescent="0.2">
      <c r="A136" s="90" t="s">
        <v>388</v>
      </c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</row>
    <row r="137" spans="1:20" x14ac:dyDescent="0.2">
      <c r="A137" s="90" t="s">
        <v>389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</row>
    <row r="138" spans="1:20" x14ac:dyDescent="0.2">
      <c r="A138" s="92" t="s">
        <v>390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</row>
    <row r="139" spans="1:20" x14ac:dyDescent="0.2">
      <c r="A139" s="90" t="s">
        <v>384</v>
      </c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</row>
    <row r="140" spans="1:20" x14ac:dyDescent="0.2">
      <c r="A140" s="90" t="s">
        <v>378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</row>
    <row r="141" spans="1:20" x14ac:dyDescent="0.2">
      <c r="A141" s="90" t="s">
        <v>379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</row>
    <row r="142" spans="1:20" x14ac:dyDescent="0.2">
      <c r="A142" s="92" t="s">
        <v>391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</row>
    <row r="143" spans="1:20" x14ac:dyDescent="0.2">
      <c r="A143" s="90" t="s">
        <v>384</v>
      </c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</row>
    <row r="144" spans="1:20" x14ac:dyDescent="0.2">
      <c r="A144" s="90" t="s">
        <v>392</v>
      </c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</row>
    <row r="145" spans="1:20" x14ac:dyDescent="0.2">
      <c r="A145" s="92" t="s">
        <v>393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</row>
    <row r="146" spans="1:20" x14ac:dyDescent="0.2">
      <c r="A146" s="90" t="s">
        <v>394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</row>
    <row r="147" spans="1:20" x14ac:dyDescent="0.2">
      <c r="A147" s="90" t="s">
        <v>378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</row>
    <row r="148" spans="1:20" x14ac:dyDescent="0.2">
      <c r="A148" s="92" t="s">
        <v>395</v>
      </c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</row>
    <row r="149" spans="1:20" x14ac:dyDescent="0.2">
      <c r="A149" s="90" t="s">
        <v>381</v>
      </c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</row>
    <row r="150" spans="1:20" x14ac:dyDescent="0.2">
      <c r="A150" s="90" t="s">
        <v>378</v>
      </c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</row>
    <row r="151" spans="1:20" x14ac:dyDescent="0.2">
      <c r="A151" s="92" t="s">
        <v>396</v>
      </c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</row>
    <row r="152" spans="1:20" x14ac:dyDescent="0.2">
      <c r="A152" s="90" t="s">
        <v>384</v>
      </c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</row>
    <row r="153" spans="1:20" x14ac:dyDescent="0.2">
      <c r="A153" s="90" t="s">
        <v>392</v>
      </c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</row>
    <row r="154" spans="1:20" x14ac:dyDescent="0.2">
      <c r="A154" s="92" t="s">
        <v>397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</row>
    <row r="155" spans="1:20" x14ac:dyDescent="0.2">
      <c r="A155" s="90" t="s">
        <v>398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</row>
    <row r="156" spans="1:20" x14ac:dyDescent="0.2">
      <c r="A156" s="90" t="s">
        <v>378</v>
      </c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</row>
    <row r="157" spans="1:20" ht="33.5" customHeight="1" x14ac:dyDescent="0.2">
      <c r="A157" s="90" t="s">
        <v>379</v>
      </c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</row>
    <row r="158" spans="1:20" x14ac:dyDescent="0.2">
      <c r="A158" s="92" t="s">
        <v>399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</row>
    <row r="159" spans="1:20" x14ac:dyDescent="0.2">
      <c r="A159" s="90" t="s">
        <v>381</v>
      </c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</row>
    <row r="160" spans="1:20" x14ac:dyDescent="0.2">
      <c r="A160" s="90" t="s">
        <v>385</v>
      </c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</row>
    <row r="161" spans="1:20" ht="52.5" customHeight="1" x14ac:dyDescent="0.2">
      <c r="A161" s="90" t="s">
        <v>400</v>
      </c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</row>
    <row r="162" spans="1:20" ht="153.5" customHeight="1" x14ac:dyDescent="0.2">
      <c r="A162" s="90" t="s">
        <v>401</v>
      </c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</row>
    <row r="163" spans="1:20" ht="60" customHeight="1" x14ac:dyDescent="0.2">
      <c r="A163" s="90" t="s">
        <v>402</v>
      </c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</row>
    <row r="164" spans="1:20" ht="34.5" customHeight="1" x14ac:dyDescent="0.2">
      <c r="A164" s="90" t="s">
        <v>403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</row>
    <row r="165" spans="1:20" ht="29.5" customHeight="1" x14ac:dyDescent="0.2">
      <c r="A165" s="90" t="s">
        <v>404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</row>
    <row r="166" spans="1:20" x14ac:dyDescent="0.2">
      <c r="A166" s="90" t="s">
        <v>405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</row>
    <row r="167" spans="1:20" ht="25" customHeight="1" x14ac:dyDescent="0.2">
      <c r="A167" s="90" t="s">
        <v>406</v>
      </c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</row>
    <row r="168" spans="1:20" x14ac:dyDescent="0.2">
      <c r="A168" s="90" t="s">
        <v>407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</row>
    <row r="169" spans="1:20" ht="23.5" customHeight="1" x14ac:dyDescent="0.2">
      <c r="A169" s="90" t="s">
        <v>408</v>
      </c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</row>
    <row r="170" spans="1:20" x14ac:dyDescent="0.2">
      <c r="A170" s="90" t="s">
        <v>409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</row>
    <row r="171" spans="1:20" ht="29" customHeight="1" x14ac:dyDescent="0.2">
      <c r="A171" s="90" t="s">
        <v>410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</row>
    <row r="172" spans="1:20" x14ac:dyDescent="0.2">
      <c r="A172" s="90" t="s">
        <v>411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</row>
    <row r="173" spans="1:20" ht="80" customHeight="1" x14ac:dyDescent="0.2">
      <c r="A173" s="90" t="s">
        <v>412</v>
      </c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</row>
    <row r="174" spans="1:20" ht="44" customHeight="1" x14ac:dyDescent="0.2">
      <c r="A174" s="90" t="s">
        <v>413</v>
      </c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</row>
    <row r="175" spans="1:20" ht="44" customHeight="1" x14ac:dyDescent="0.2">
      <c r="A175" s="90" t="s">
        <v>414</v>
      </c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</row>
    <row r="176" spans="1:20" x14ac:dyDescent="0.2">
      <c r="A176" s="90" t="s">
        <v>415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</row>
    <row r="177" spans="1:20" ht="32.5" customHeight="1" x14ac:dyDescent="0.2">
      <c r="A177" s="90" t="s">
        <v>416</v>
      </c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</row>
    <row r="178" spans="1:20" x14ac:dyDescent="0.2">
      <c r="A178" s="90" t="s">
        <v>417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</row>
    <row r="179" spans="1:20" ht="27" customHeight="1" x14ac:dyDescent="0.2">
      <c r="A179" s="90" t="s">
        <v>418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</row>
    <row r="180" spans="1:20" x14ac:dyDescent="0.2">
      <c r="A180" s="90" t="s">
        <v>419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</row>
    <row r="181" spans="1:20" ht="18.5" customHeight="1" x14ac:dyDescent="0.2">
      <c r="A181" s="90" t="s">
        <v>420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</row>
    <row r="182" spans="1:20" x14ac:dyDescent="0.2">
      <c r="A182" s="90" t="s">
        <v>421</v>
      </c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</row>
    <row r="183" spans="1:20" x14ac:dyDescent="0.2">
      <c r="A183" s="74"/>
      <c r="B183"/>
      <c r="C183"/>
      <c r="D183"/>
      <c r="E183"/>
      <c r="F183"/>
      <c r="G183"/>
    </row>
  </sheetData>
  <mergeCells count="25">
    <mergeCell ref="O70:S70"/>
    <mergeCell ref="A80:G80"/>
    <mergeCell ref="A1:G1"/>
    <mergeCell ref="A2:G2"/>
    <mergeCell ref="A3:G3"/>
    <mergeCell ref="A4:G4"/>
    <mergeCell ref="A5:I5"/>
    <mergeCell ref="A84:G84"/>
    <mergeCell ref="A38:F38"/>
    <mergeCell ref="A42:F42"/>
    <mergeCell ref="C49:G49"/>
    <mergeCell ref="I49:M49"/>
    <mergeCell ref="A63:E63"/>
    <mergeCell ref="C70:G70"/>
    <mergeCell ref="I70:M70"/>
    <mergeCell ref="O49:S49"/>
    <mergeCell ref="A59:E59"/>
    <mergeCell ref="C8:G8"/>
    <mergeCell ref="I8:M8"/>
    <mergeCell ref="O8:S8"/>
    <mergeCell ref="A18:E18"/>
    <mergeCell ref="A22:E22"/>
    <mergeCell ref="C28:G28"/>
    <mergeCell ref="I28:M28"/>
    <mergeCell ref="O28:S28"/>
  </mergeCells>
  <hyperlinks>
    <hyperlink ref="A4" r:id="rId1" display="http://base.garant.ru/402807384/" xr:uid="{00000000-0004-0000-0300-000000000000}"/>
    <hyperlink ref="A95" r:id="rId2" location="block_112" display="http://base.garant.ru/12125268/ea54c1918750348cf1860e01a0121200/ - block_112" xr:uid="{00000000-0004-0000-0300-000001000000}"/>
    <hyperlink ref="A104" r:id="rId3" location="block_112" display="http://base.garant.ru/12125268/ea54c1918750348cf1860e01a0121200/ - block_112" xr:uid="{00000000-0004-0000-0300-000002000000}"/>
    <hyperlink ref="A105" r:id="rId4" location="/document/12125268/entry/1222" display="http://ivo.garant.ru/ - /document/12125268/entry/1222" xr:uid="{00000000-0004-0000-0300-000003000000}"/>
    <hyperlink ref="A107" r:id="rId5" location="/document/12125268/entry/1124" display="http://ivo.garant.ru/ - /document/12125268/entry/1124" xr:uid="{00000000-0004-0000-0300-000004000000}"/>
    <hyperlink ref="A108" r:id="rId6" display="http://base.garant.ru/402807384/" xr:uid="{00000000-0004-0000-0300-000005000000}"/>
    <hyperlink ref="A116" r:id="rId7" display="http://base.garant.ru/12169888/" xr:uid="{00000000-0004-0000-03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Оплата</vt:lpstr>
      <vt:lpstr>ОКВЭД_Риск</vt:lpstr>
      <vt:lpstr>Справочные</vt:lpstr>
      <vt:lpstr>Календарь_ 2022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Artem Gromov</cp:lastModifiedBy>
  <dcterms:created xsi:type="dcterms:W3CDTF">2021-02-11T20:28:41Z</dcterms:created>
  <dcterms:modified xsi:type="dcterms:W3CDTF">2022-03-09T08:27:16Z</dcterms:modified>
</cp:coreProperties>
</file>