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filterPrivacy="1" codeName="ThisWorkbook"/>
  <xr:revisionPtr revIDLastSave="0" documentId="13_ncr:11_{3A573AF1-A4B4-FB4C-B9A2-1FC7372EE828}" xr6:coauthVersionLast="43" xr6:coauthVersionMax="43" xr10:uidLastSave="{00000000-0000-0000-0000-000000000000}"/>
  <bookViews>
    <workbookView xWindow="0" yWindow="920" windowWidth="25600" windowHeight="143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H6" i="11" l="1"/>
  <c r="CH5" i="11"/>
  <c r="CI5" i="11" s="1"/>
  <c r="CH4" i="11"/>
  <c r="CA6" i="11"/>
  <c r="CA5" i="11"/>
  <c r="CB5" i="11" s="1"/>
  <c r="CA4" i="11"/>
  <c r="BT6" i="11"/>
  <c r="BT5" i="11"/>
  <c r="BU5" i="11" s="1"/>
  <c r="BT4" i="11"/>
  <c r="BS6" i="11"/>
  <c r="BR6" i="11"/>
  <c r="BQ6" i="11"/>
  <c r="BP6" i="11"/>
  <c r="BO6" i="11"/>
  <c r="BN6" i="11"/>
  <c r="BM6" i="11"/>
  <c r="BM5" i="11"/>
  <c r="BM4" i="11" s="1"/>
  <c r="BF4" i="11"/>
  <c r="F36" i="11"/>
  <c r="E36" i="11"/>
  <c r="F35" i="11"/>
  <c r="E35" i="11"/>
  <c r="F33" i="11"/>
  <c r="E33" i="11"/>
  <c r="E30" i="11"/>
  <c r="E32" i="11"/>
  <c r="F32" i="11" s="1"/>
  <c r="E31" i="11"/>
  <c r="F31" i="11" s="1"/>
  <c r="F30" i="11"/>
  <c r="F29" i="11"/>
  <c r="F28" i="11"/>
  <c r="E29" i="11"/>
  <c r="E28" i="11"/>
  <c r="F27" i="11"/>
  <c r="E27" i="11"/>
  <c r="F26" i="11"/>
  <c r="E26" i="11"/>
  <c r="F25" i="11"/>
  <c r="E25" i="11"/>
  <c r="F23" i="11"/>
  <c r="E23" i="11"/>
  <c r="F22" i="11"/>
  <c r="E20" i="11"/>
  <c r="F20" i="11"/>
  <c r="F21" i="11"/>
  <c r="F19" i="11"/>
  <c r="E19" i="11"/>
  <c r="E16" i="11"/>
  <c r="F15" i="11"/>
  <c r="F14" i="11"/>
  <c r="F13" i="11"/>
  <c r="F12" i="11"/>
  <c r="F11" i="11"/>
  <c r="F10" i="11"/>
  <c r="F9" i="11"/>
  <c r="CI6" i="11" l="1"/>
  <c r="CJ5" i="11"/>
  <c r="CB6" i="11"/>
  <c r="CC5" i="11"/>
  <c r="BU6" i="11"/>
  <c r="BV5" i="11"/>
  <c r="BN5" i="11"/>
  <c r="BO5" i="11" s="1"/>
  <c r="BP5" i="11" s="1"/>
  <c r="BQ5" i="11" s="1"/>
  <c r="BR5" i="11" s="1"/>
  <c r="BS5" i="11" s="1"/>
  <c r="H7" i="11"/>
  <c r="CJ6" i="11" l="1"/>
  <c r="CK5" i="11"/>
  <c r="CC6" i="11"/>
  <c r="CD5" i="11"/>
  <c r="BV6" i="11"/>
  <c r="BW5" i="11"/>
  <c r="I5" i="11"/>
  <c r="H38" i="11"/>
  <c r="H37" i="11"/>
  <c r="H36" i="11"/>
  <c r="H34" i="11"/>
  <c r="H24" i="11"/>
  <c r="H17" i="11"/>
  <c r="H8" i="11"/>
  <c r="CL5" i="11" l="1"/>
  <c r="CK6" i="11"/>
  <c r="CE5" i="11"/>
  <c r="CD6" i="11"/>
  <c r="BX5" i="11"/>
  <c r="BW6" i="11"/>
  <c r="I6" i="11"/>
  <c r="CM5" i="11" l="1"/>
  <c r="CL6" i="11"/>
  <c r="CF5" i="11"/>
  <c r="CE6" i="11"/>
  <c r="BY5" i="11"/>
  <c r="BX6" i="11"/>
  <c r="H9" i="11"/>
  <c r="H25" i="11"/>
  <c r="H30" i="11"/>
  <c r="H35" i="11"/>
  <c r="H10" i="11"/>
  <c r="F16" i="11"/>
  <c r="H16" i="11" s="1"/>
  <c r="J5" i="11"/>
  <c r="K5" i="11" s="1"/>
  <c r="L5" i="11" s="1"/>
  <c r="M5" i="11" s="1"/>
  <c r="N5" i="11" s="1"/>
  <c r="O5" i="11" s="1"/>
  <c r="P5" i="11" s="1"/>
  <c r="I4" i="11"/>
  <c r="CM6" i="11" l="1"/>
  <c r="CN5" i="11"/>
  <c r="CN6" i="11" s="1"/>
  <c r="CF6" i="11"/>
  <c r="CG5" i="11"/>
  <c r="CG6" i="11" s="1"/>
  <c r="BY6" i="11"/>
  <c r="BZ5" i="11"/>
  <c r="BZ6" i="11" s="1"/>
  <c r="F18" i="11"/>
  <c r="H18" i="11" s="1"/>
  <c r="H33" i="11"/>
  <c r="H19" i="11"/>
  <c r="E21" i="11"/>
  <c r="E22" i="11" s="1"/>
  <c r="H11" i="11"/>
  <c r="H12" i="11"/>
  <c r="P4" i="11"/>
  <c r="Q5" i="11"/>
  <c r="R5" i="11" s="1"/>
  <c r="S5" i="11" s="1"/>
  <c r="T5" i="11" s="1"/>
  <c r="U5" i="11" s="1"/>
  <c r="V5" i="11" s="1"/>
  <c r="W5" i="11" s="1"/>
  <c r="J6" i="11"/>
  <c r="H32" i="11" l="1"/>
  <c r="H31" i="11"/>
  <c r="H23" i="11"/>
  <c r="H22" i="11"/>
  <c r="H21"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<sst xmlns="http://schemas.openxmlformats.org/spreadsheetml/2006/main" count="96" uniqueCount="79">
  <si>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</si>
  <si>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</si>
  <si>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</si>
  <si>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</si>
  <si>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</si>
  <si>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</si>
  <si>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</si>
  <si>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</si>
  <si>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</si>
  <si>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</si>
  <si>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</si>
  <si>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</si>
  <si>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</si>
  <si>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</si>
  <si>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</si>
  <si>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</si>
  <si>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</si>
  <si>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</si>
  <si>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</si>
  <si>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</si>
  <si>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</si>
  <si>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</si>
  <si>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</si>
  <si>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</si>
  <si>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</si>
  <si>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</si>
  <si>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</si>
  <si>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</si>
  <si>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</si>
  <si>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</si>
  <si>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</si>
  <si>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</si>
  <si>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</si>
  <si>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</si>
  <si>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</si>
  <si>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</si>
  <si>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</si>
  <si>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</si>
  <si>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</si>
  <si>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</si>
  <si>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</si>
  <si>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</si>
  <si>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</si>
  <si>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Task 6</t>
    <phoneticPr fontId="23" type="noConversion"/>
  </si>
  <si>
    <t>Task 7</t>
    <phoneticPr fontId="23" type="noConversion"/>
  </si>
  <si>
    <t>Task 8</t>
    <phoneticPr fontId="23" type="noConversion"/>
  </si>
  <si>
    <t xml:space="preserve">Project Scope </t>
    <phoneticPr fontId="23" type="noConversion"/>
  </si>
  <si>
    <t>Stakeholder Analysis</t>
    <phoneticPr fontId="23" type="noConversion"/>
  </si>
  <si>
    <t>Completion of Non-Disclosure and IP Agreements</t>
    <phoneticPr fontId="23" type="noConversion"/>
  </si>
  <si>
    <t>Estimate indictive financial budget</t>
    <phoneticPr fontId="23" type="noConversion"/>
  </si>
  <si>
    <t>Risk Analysis</t>
    <phoneticPr fontId="23" type="noConversion"/>
  </si>
  <si>
    <t>Setup landing page and repository</t>
    <phoneticPr fontId="23" type="noConversion"/>
  </si>
  <si>
    <t>Setup milestones</t>
    <phoneticPr fontId="23" type="noConversion"/>
  </si>
  <si>
    <t>Finalise Initiation Documentation</t>
    <phoneticPr fontId="23" type="noConversion"/>
  </si>
  <si>
    <t>Client company name : Goterra</t>
    <phoneticPr fontId="23" type="noConversion"/>
  </si>
  <si>
    <t>INSECT FARMING: MOBILE INSECT PROCESSING PLANT DESIGN</t>
    <phoneticPr fontId="23" type="noConversion"/>
  </si>
  <si>
    <t>Comfirm client needs</t>
  </si>
  <si>
    <t>Undertake requirements analysis</t>
  </si>
  <si>
    <t>Undertake functional analysis</t>
  </si>
  <si>
    <t>Brainstone the possible design schemes</t>
  </si>
  <si>
    <t>Undertake idea generation</t>
  </si>
  <si>
    <t>Undertake system architecture</t>
  </si>
  <si>
    <t>Research the plant and its technologies</t>
  </si>
  <si>
    <t>Sketch several possible design schemes</t>
  </si>
  <si>
    <t>Fill in the detail into the sections of the selected design</t>
  </si>
  <si>
    <t>Technical analysis (pressure, heat and external force)</t>
  </si>
  <si>
    <t>Intergrate the design</t>
  </si>
  <si>
    <t>Optimise the intial design with feedbacks</t>
  </si>
  <si>
    <t>Validate and evaluate the design achieved the requirements</t>
  </si>
  <si>
    <t>Finalise the design</t>
  </si>
  <si>
    <t>Finalise the financial budget estimation and product lifecycle</t>
  </si>
  <si>
    <t>Task 9</t>
    <phoneticPr fontId="23" type="noConversion"/>
  </si>
  <si>
    <t>Phase 1 : Concept of Operation</t>
    <phoneticPr fontId="23" type="noConversion"/>
  </si>
  <si>
    <t>Phase 2 : Systems Engineering Governance</t>
    <phoneticPr fontId="23" type="noConversion"/>
  </si>
  <si>
    <t>Phase 3 :Project Execution</t>
    <phoneticPr fontId="23" type="noConversion"/>
  </si>
  <si>
    <t>Phase 4 : Project Delivery</t>
    <phoneticPr fontId="23" type="noConversion"/>
  </si>
  <si>
    <t>Finalise Documentation</t>
  </si>
  <si>
    <t>Project Handover</t>
  </si>
  <si>
    <t>Project Team : Jiaying Ying, Minghui Zhang, Andre Olivier, Haoxuan Tan</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</si>
</sst>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76" formatCode="m/d/yy;@"/>
    <numFmt numFmtId="177" formatCode="ddd\,\ m/d/yyyy"/>
    <numFmt numFmtId="178" formatCode="mmm\ d\,\ yyyy"/>
    <numFmt numFmtId="179" formatCode="d"/>
  </numFmts>
  <fonts count="27">
    <font>
      <sz val="11"/>
      <color theme="1"/>
      <name val="宋体"/>
      <family val="2"/>
      <scheme val="minor"/>
    </font>
    <font>
      <b/>
      <sz val="20"/>
      <color theme="4" tint="-0.249977111117893"/>
      <name val="宋体"/>
      <family val="2"/>
      <scheme val="major"/>
    </font>
    <font>
      <sz val="10"/>
      <name val="宋体"/>
      <family val="2"/>
      <scheme val="minor"/>
    </font>
    <font>
      <u/>
      <sz val="11"/>
      <color indexed="12"/>
      <name val="Arial"/>
      <family val="2"/>
    </font>
    <font>
      <sz val="10"/>
      <color theme="1" tint="0.499984740745262"/>
      <name val="宋体"/>
      <family val="2"/>
      <scheme val="minor"/>
    </font>
    <font>
      <sz val="11"/>
      <name val="宋体"/>
      <family val="2"/>
      <scheme val="minor"/>
    </font>
    <font>
      <b/>
      <sz val="11"/>
      <color theme="1"/>
      <name val="宋体"/>
      <family val="2"/>
      <scheme val="minor"/>
    </font>
    <font>
      <b/>
      <sz val="9"/>
      <color theme="0"/>
      <name val="宋体"/>
      <family val="2"/>
      <scheme val="minor"/>
    </font>
    <font>
      <i/>
      <sz val="9"/>
      <color theme="1"/>
      <name val="宋体"/>
      <family val="2"/>
      <scheme val="minor"/>
    </font>
    <font>
      <sz val="11"/>
      <color theme="1"/>
      <name val="宋体"/>
      <family val="2"/>
      <scheme val="minor"/>
    </font>
    <font>
      <sz val="14"/>
      <color theme="1"/>
      <name val="宋体"/>
      <family val="2"/>
      <scheme val="minor"/>
    </font>
    <font>
      <sz val="9"/>
      <name val="宋体"/>
      <family val="2"/>
      <scheme val="minor"/>
    </font>
    <font>
      <sz val="8"/>
      <color theme="0"/>
      <name val="宋体"/>
      <family val="2"/>
      <scheme val="minor"/>
    </font>
    <font>
      <b/>
      <sz val="22"/>
      <color theme="1" tint="0.34998626667073579"/>
      <name val="宋体"/>
      <family val="2"/>
      <scheme val="major"/>
    </font>
    <font>
      <b/>
      <sz val="11"/>
      <color theme="1" tint="0.499984740745262"/>
      <name val="宋体"/>
      <family val="2"/>
      <scheme val="minor"/>
    </font>
    <font>
      <sz val="10"/>
      <color theme="1" tint="0.499984740745262"/>
      <name val="Arial"/>
      <family val="2"/>
    </font>
    <font>
      <b/>
      <sz val="12"/>
      <color theme="1" tint="0.34998626667073579"/>
      <name val="宋体"/>
      <family val="2"/>
      <scheme val="minor"/>
    </font>
    <font>
      <b/>
      <sz val="10"/>
      <name val="宋体"/>
      <family val="2"/>
      <scheme val="minor"/>
    </font>
    <font>
      <sz val="11"/>
      <color theme="1" tint="0.499984740745262"/>
      <name val="宋体"/>
      <family val="2"/>
      <scheme val="minor"/>
    </font>
    <font>
      <sz val="20"/>
      <name val="宋体"/>
      <family val="2"/>
      <scheme val="major"/>
    </font>
    <font>
      <sz val="11"/>
      <color rgb="FF1D2129"/>
      <name val="宋体"/>
      <family val="2"/>
      <scheme val="minor"/>
    </font>
    <font>
      <b/>
      <sz val="16"/>
      <color theme="4" tint="-0.249977111117893"/>
      <name val="宋体"/>
      <family val="2"/>
      <scheme val="major"/>
    </font>
    <font>
      <sz val="11"/>
      <color theme="0"/>
      <name val="宋体"/>
      <family val="2"/>
      <scheme val="minor"/>
    </font>
    <font>
      <sz val="9"/>
      <name val="宋体"/>
      <family val="3"/>
      <charset val="134"/>
      <scheme val="minor"/>
    </font>
    <font>
      <sz val="11"/>
      <color rgb="FF000000"/>
      <name val="宋体"/>
      <family val="3"/>
      <charset val="134"/>
      <scheme val="minor"/>
    </font>
    <font>
      <b/>
      <sz val="22"/>
      <color theme="1" tint="0.34998626667073579"/>
      <name val="Times New Roman"/>
      <family val="1"/>
    </font>
    <font>
      <b/>
      <sz val="11"/>
      <color theme="1"/>
      <name val="宋体"/>
      <family val="3"/>
      <charset val="134"/>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DCE6F1"/>
        <bgColor rgb="FF000000"/>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9D9D9"/>
      </top>
      <bottom style="medium">
        <color rgb="FFD9D9D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7" fontId="9" fillId="0" borderId="3">
      <alignment horizontal="center" vertical="center"/>
    </xf>
    <xf numFmtId="17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79" fontId="11" fillId="7" borderId="0" xfId="0" applyNumberFormat="1" applyFont="1" applyFill="1" applyAlignment="1">
      <alignment horizontal="center" vertical="center"/>
    </xf>
    <xf numFmtId="179" fontId="11" fillId="7" borderId="6" xfId="0" applyNumberFormat="1" applyFont="1" applyFill="1" applyBorder="1" applyAlignment="1">
      <alignment horizontal="center" vertical="center"/>
    </xf>
    <xf numFmtId="179"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176" fontId="0" fillId="8" borderId="2" xfId="0" applyNumberFormat="1" applyFill="1" applyBorder="1" applyAlignment="1">
      <alignment horizontal="center" vertical="center"/>
    </xf>
    <xf numFmtId="176"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6" fontId="0" fillId="9" borderId="2" xfId="0" applyNumberFormat="1" applyFill="1" applyBorder="1" applyAlignment="1">
      <alignment horizontal="center" vertical="center"/>
    </xf>
    <xf numFmtId="176"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6" fontId="0" fillId="6" borderId="2" xfId="0" applyNumberFormat="1" applyFill="1" applyBorder="1" applyAlignment="1">
      <alignment horizontal="center" vertical="center"/>
    </xf>
    <xf numFmtId="176"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6" fontId="0" fillId="5" borderId="2" xfId="0" applyNumberFormat="1" applyFill="1" applyBorder="1" applyAlignment="1">
      <alignment horizontal="center" vertical="center"/>
    </xf>
    <xf numFmtId="176"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6" fontId="4" fillId="2" borderId="2" xfId="0" applyNumberFormat="1" applyFont="1" applyFill="1" applyBorder="1" applyAlignment="1">
      <alignment horizontal="left" vertical="center"/>
    </xf>
    <xf numFmtId="176"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0" fillId="0" borderId="0" xfId="6"/>
    <xf numFmtId="176" fontId="9" fillId="3" borderId="2" xfId="10" applyFill="1">
      <alignment horizontal="center" vertical="center"/>
    </xf>
    <xf numFmtId="176" fontId="9" fillId="4" borderId="2" xfId="10" applyFill="1">
      <alignment horizontal="center" vertical="center"/>
    </xf>
    <xf numFmtId="176" fontId="9" fillId="11" borderId="2" xfId="10" applyFill="1">
      <alignment horizontal="center" vertical="center"/>
    </xf>
    <xf numFmtId="176" fontId="9" fillId="10" borderId="2" xfId="10" applyFill="1">
      <alignment horizontal="center" vertical="center"/>
    </xf>
    <xf numFmtId="176" fontId="9" fillId="0" borderId="2" xfId="10">
      <alignment horizontal="center" vertical="center"/>
    </xf>
    <xf numFmtId="0" fontId="9" fillId="8"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78" fontId="0" fillId="7" borderId="4" xfId="0" applyNumberFormat="1" applyFill="1" applyBorder="1" applyAlignment="1">
      <alignment horizontal="left" vertical="center" wrapText="1" indent="1"/>
    </xf>
    <xf numFmtId="178" fontId="0" fillId="7" borderId="1" xfId="0" applyNumberFormat="1" applyFill="1" applyBorder="1" applyAlignment="1">
      <alignment horizontal="left" vertical="center" wrapText="1" indent="1"/>
    </xf>
    <xf numFmtId="178" fontId="0" fillId="7" borderId="5" xfId="0" applyNumberFormat="1" applyFill="1" applyBorder="1" applyAlignment="1">
      <alignment horizontal="left" vertical="center" wrapText="1" indent="1"/>
    </xf>
    <xf numFmtId="177" fontId="9" fillId="0" borderId="3" xfId="9">
      <alignment horizontal="center" vertical="center"/>
    </xf>
    <xf numFmtId="0" fontId="24" fillId="14" borderId="11" xfId="0" applyFont="1" applyFill="1" applyBorder="1" applyAlignment="1">
      <alignment horizontal="left" vertical="center"/>
    </xf>
    <xf numFmtId="0" fontId="25" fillId="0" borderId="0" xfId="5" applyFont="1" applyAlignment="1">
      <alignment horizontal="left"/>
    </xf>
    <xf numFmtId="0" fontId="26" fillId="8" borderId="2" xfId="11" applyFont="1" applyFill="1" applyAlignment="1">
      <alignment horizontal="left" vertical="center" indent="1"/>
    </xf>
    <xf numFmtId="9" fontId="5" fillId="4" borderId="2" xfId="2" applyFont="1" applyFill="1" applyBorder="1" applyAlignment="1">
      <alignment horizontal="left" vertical="center"/>
    </xf>
    <xf numFmtId="176" fontId="9" fillId="11" borderId="2" xfId="10" applyFill="1" applyAlignment="1">
      <alignment horizontal="left" vertical="center"/>
    </xf>
    <xf numFmtId="9" fontId="5" fillId="10" borderId="2" xfId="2" applyFont="1" applyFill="1" applyBorder="1" applyAlignment="1">
      <alignment horizontal="left" vertical="center"/>
    </xf>
    <xf numFmtId="0" fontId="10" fillId="0" borderId="0" xfId="7" applyAlignment="1">
      <alignment horizontal="left"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百分比" xfId="2" builtinId="5"/>
    <cellStyle name="标题" xfId="5" builtinId="15" customBuiltin="1"/>
    <cellStyle name="标题 1" xfId="6" builtinId="16" customBuiltin="1"/>
    <cellStyle name="标题 2" xfId="7" builtinId="17" customBuiltin="1"/>
    <cellStyle name="标题 3" xfId="8" builtinId="18" customBuiltin="1"/>
    <cellStyle name="常规" xfId="0" builtinId="0"/>
    <cellStyle name="超链接" xfId="1" builtinId="8" customBuiltin="1"/>
    <cellStyle name="千位分隔" xfId="4" builtinId="3" customBuiltin="1"/>
  </cellStyles>
  <dxfs count="3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1"/>
      <tableStyleElement type="headerRow" dxfId="30"/>
      <tableStyleElement type="totalRow" dxfId="29"/>
      <tableStyleElement type="firstColumn" dxfId="28"/>
      <tableStyleElement type="lastColumn" dxfId="27"/>
      <tableStyleElement type="firstRowStripe" dxfId="26"/>
      <tableStyleElement type="secondRowStripe" dxfId="25"/>
      <tableStyleElement type="firstColumnStripe" dxfId="24"/>
      <tableStyleElement type="secondColumnStripe" dxfId="2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N41"/>
  <sheetViews>
    <sheetView showGridLines="0" tabSelected="1" showRuler="0" zoomScale="87" zoomScaleNormal="100" zoomScalePageLayoutView="70" workbookViewId="0">
      <pane ySplit="6" topLeftCell="A8" activePane="bottomLeft" state="frozen"/>
      <selection pane="bottomLeft" activeCell="AA2" sqref="AA2"/>
    </sheetView>
  </sheetViews>
  <sheetFormatPr baseColWidth="10" defaultColWidth="8.83203125" defaultRowHeight="30" customHeight="1"/>
  <cols>
    <col min="1" max="1" width="2.6640625" style="57" customWidth="1"/>
    <col min="2" max="2" width="19.83203125" customWidth="1"/>
    <col min="3" max="3" width="64.5" customWidth="1"/>
    <col min="4" max="4" width="10.6640625" customWidth="1"/>
    <col min="5" max="5" width="10.5" style="5" customWidth="1"/>
    <col min="6" max="6" width="10.5" customWidth="1"/>
    <col min="7" max="7" width="2.6640625" customWidth="1"/>
    <col min="8" max="8" width="6.1640625" hidden="1" customWidth="1"/>
    <col min="9" max="64" width="2.5" customWidth="1"/>
    <col min="65" max="92" width="2.83203125" customWidth="1"/>
  </cols>
  <sheetData>
    <row r="1" spans="1:92" ht="30" customHeight="1">
      <c r="A1" s="58" t="s">
        <v>34</v>
      </c>
      <c r="B1" s="86" t="s">
        <v>55</v>
      </c>
      <c r="C1" s="1"/>
      <c r="D1" s="2"/>
      <c r="E1" s="4"/>
      <c r="F1" s="46"/>
      <c r="H1" s="2"/>
      <c r="I1" s="14"/>
    </row>
    <row r="2" spans="1:92" ht="30" customHeight="1">
      <c r="A2" s="57" t="s">
        <v>29</v>
      </c>
      <c r="B2" s="62" t="s">
        <v>54</v>
      </c>
      <c r="D2" s="3" t="s">
        <v>78</v>
      </c>
      <c r="I2" s="60"/>
    </row>
    <row r="3" spans="1:92" ht="30" customHeight="1">
      <c r="A3" s="57" t="s">
        <v>35</v>
      </c>
      <c r="B3" s="91"/>
      <c r="C3" s="78" t="s">
        <v>6</v>
      </c>
      <c r="D3" s="79"/>
      <c r="E3" s="84">
        <v>43675</v>
      </c>
      <c r="F3" s="84"/>
    </row>
    <row r="4" spans="1:92" ht="30" customHeight="1">
      <c r="A4" s="58" t="s">
        <v>36</v>
      </c>
      <c r="C4" s="78" t="s">
        <v>13</v>
      </c>
      <c r="D4" s="79"/>
      <c r="E4" s="7">
        <v>1</v>
      </c>
      <c r="I4" s="81">
        <f>I5</f>
        <v>43675</v>
      </c>
      <c r="J4" s="82"/>
      <c r="K4" s="82"/>
      <c r="L4" s="82"/>
      <c r="M4" s="82"/>
      <c r="N4" s="82"/>
      <c r="O4" s="83"/>
      <c r="P4" s="81">
        <f>P5</f>
        <v>43682</v>
      </c>
      <c r="Q4" s="82"/>
      <c r="R4" s="82"/>
      <c r="S4" s="82"/>
      <c r="T4" s="82"/>
      <c r="U4" s="82"/>
      <c r="V4" s="83"/>
      <c r="W4" s="81">
        <f>W5</f>
        <v>43689</v>
      </c>
      <c r="X4" s="82"/>
      <c r="Y4" s="82"/>
      <c r="Z4" s="82"/>
      <c r="AA4" s="82"/>
      <c r="AB4" s="82"/>
      <c r="AC4" s="83"/>
      <c r="AD4" s="81">
        <f>AD5</f>
        <v>43696</v>
      </c>
      <c r="AE4" s="82"/>
      <c r="AF4" s="82"/>
      <c r="AG4" s="82"/>
      <c r="AH4" s="82"/>
      <c r="AI4" s="82"/>
      <c r="AJ4" s="83"/>
      <c r="AK4" s="81">
        <f>AK5</f>
        <v>43703</v>
      </c>
      <c r="AL4" s="82"/>
      <c r="AM4" s="82"/>
      <c r="AN4" s="82"/>
      <c r="AO4" s="82"/>
      <c r="AP4" s="82"/>
      <c r="AQ4" s="83"/>
      <c r="AR4" s="81">
        <f>AR5</f>
        <v>43710</v>
      </c>
      <c r="AS4" s="82"/>
      <c r="AT4" s="82"/>
      <c r="AU4" s="82"/>
      <c r="AV4" s="82"/>
      <c r="AW4" s="82"/>
      <c r="AX4" s="83"/>
      <c r="AY4" s="81">
        <f>AY5</f>
        <v>43717</v>
      </c>
      <c r="AZ4" s="82"/>
      <c r="BA4" s="82"/>
      <c r="BB4" s="82"/>
      <c r="BC4" s="82"/>
      <c r="BD4" s="82"/>
      <c r="BE4" s="83"/>
      <c r="BF4" s="81">
        <f>BF5</f>
        <v>43724</v>
      </c>
      <c r="BG4" s="82"/>
      <c r="BH4" s="82"/>
      <c r="BI4" s="82"/>
      <c r="BJ4" s="82"/>
      <c r="BK4" s="82"/>
      <c r="BL4" s="83"/>
      <c r="BM4" s="81">
        <f>BM5</f>
        <v>43731</v>
      </c>
      <c r="BN4" s="82"/>
      <c r="BO4" s="82"/>
      <c r="BP4" s="82"/>
      <c r="BQ4" s="82"/>
      <c r="BR4" s="82"/>
      <c r="BS4" s="83"/>
      <c r="BT4" s="81">
        <f>BT5</f>
        <v>43738</v>
      </c>
      <c r="BU4" s="82"/>
      <c r="BV4" s="82"/>
      <c r="BW4" s="82"/>
      <c r="BX4" s="82"/>
      <c r="BY4" s="82"/>
      <c r="BZ4" s="83"/>
      <c r="CA4" s="81">
        <f>CA5</f>
        <v>43745</v>
      </c>
      <c r="CB4" s="82"/>
      <c r="CC4" s="82"/>
      <c r="CD4" s="82"/>
      <c r="CE4" s="82"/>
      <c r="CF4" s="82"/>
      <c r="CG4" s="83"/>
      <c r="CH4" s="81">
        <f>CH5</f>
        <v>43752</v>
      </c>
      <c r="CI4" s="82"/>
      <c r="CJ4" s="82"/>
      <c r="CK4" s="82"/>
      <c r="CL4" s="82"/>
      <c r="CM4" s="82"/>
      <c r="CN4" s="83"/>
    </row>
    <row r="5" spans="1:92" ht="15" customHeight="1">
      <c r="A5" s="58" t="s">
        <v>37</v>
      </c>
      <c r="B5" s="80"/>
      <c r="C5" s="80"/>
      <c r="D5" s="80"/>
      <c r="E5" s="80"/>
      <c r="F5" s="80"/>
      <c r="G5" s="80"/>
      <c r="I5" s="11">
        <f>Project_Start-WEEKDAY(Project_Start,1)+2+7*(Display_Week-1)</f>
        <v>43675</v>
      </c>
      <c r="J5" s="10">
        <f>I5+1</f>
        <v>43676</v>
      </c>
      <c r="K5" s="10">
        <f t="shared" ref="K5:AX5" si="0">J5+1</f>
        <v>43677</v>
      </c>
      <c r="L5" s="10">
        <f t="shared" si="0"/>
        <v>43678</v>
      </c>
      <c r="M5" s="10">
        <f t="shared" si="0"/>
        <v>43679</v>
      </c>
      <c r="N5" s="10">
        <f t="shared" si="0"/>
        <v>43680</v>
      </c>
      <c r="O5" s="12">
        <f t="shared" si="0"/>
        <v>43681</v>
      </c>
      <c r="P5" s="11">
        <f>O5+1</f>
        <v>43682</v>
      </c>
      <c r="Q5" s="10">
        <f>P5+1</f>
        <v>43683</v>
      </c>
      <c r="R5" s="10">
        <f t="shared" si="0"/>
        <v>43684</v>
      </c>
      <c r="S5" s="10">
        <f t="shared" si="0"/>
        <v>43685</v>
      </c>
      <c r="T5" s="10">
        <f t="shared" si="0"/>
        <v>43686</v>
      </c>
      <c r="U5" s="10">
        <f t="shared" si="0"/>
        <v>43687</v>
      </c>
      <c r="V5" s="12">
        <f t="shared" si="0"/>
        <v>43688</v>
      </c>
      <c r="W5" s="11">
        <f>V5+1</f>
        <v>43689</v>
      </c>
      <c r="X5" s="10">
        <f>W5+1</f>
        <v>43690</v>
      </c>
      <c r="Y5" s="10">
        <f t="shared" si="0"/>
        <v>43691</v>
      </c>
      <c r="Z5" s="10">
        <f t="shared" si="0"/>
        <v>43692</v>
      </c>
      <c r="AA5" s="10">
        <f t="shared" si="0"/>
        <v>43693</v>
      </c>
      <c r="AB5" s="10">
        <f t="shared" si="0"/>
        <v>43694</v>
      </c>
      <c r="AC5" s="12">
        <f t="shared" si="0"/>
        <v>43695</v>
      </c>
      <c r="AD5" s="11">
        <f>AC5+1</f>
        <v>43696</v>
      </c>
      <c r="AE5" s="10">
        <f>AD5+1</f>
        <v>43697</v>
      </c>
      <c r="AF5" s="10">
        <f t="shared" si="0"/>
        <v>43698</v>
      </c>
      <c r="AG5" s="10">
        <f t="shared" si="0"/>
        <v>43699</v>
      </c>
      <c r="AH5" s="10">
        <f t="shared" si="0"/>
        <v>43700</v>
      </c>
      <c r="AI5" s="10">
        <f t="shared" si="0"/>
        <v>43701</v>
      </c>
      <c r="AJ5" s="12">
        <f t="shared" si="0"/>
        <v>43702</v>
      </c>
      <c r="AK5" s="11">
        <f>AJ5+1</f>
        <v>43703</v>
      </c>
      <c r="AL5" s="10">
        <f>AK5+1</f>
        <v>43704</v>
      </c>
      <c r="AM5" s="10">
        <f t="shared" si="0"/>
        <v>43705</v>
      </c>
      <c r="AN5" s="10">
        <f t="shared" si="0"/>
        <v>43706</v>
      </c>
      <c r="AO5" s="10">
        <f t="shared" si="0"/>
        <v>43707</v>
      </c>
      <c r="AP5" s="10">
        <f t="shared" si="0"/>
        <v>43708</v>
      </c>
      <c r="AQ5" s="12">
        <f t="shared" si="0"/>
        <v>43709</v>
      </c>
      <c r="AR5" s="11">
        <f>AQ5+1</f>
        <v>43710</v>
      </c>
      <c r="AS5" s="10">
        <f>AR5+1</f>
        <v>43711</v>
      </c>
      <c r="AT5" s="10">
        <f t="shared" si="0"/>
        <v>43712</v>
      </c>
      <c r="AU5" s="10">
        <f t="shared" si="0"/>
        <v>43713</v>
      </c>
      <c r="AV5" s="10">
        <f t="shared" si="0"/>
        <v>43714</v>
      </c>
      <c r="AW5" s="10">
        <f t="shared" si="0"/>
        <v>43715</v>
      </c>
      <c r="AX5" s="12">
        <f t="shared" si="0"/>
        <v>43716</v>
      </c>
      <c r="AY5" s="11">
        <f>AX5+1</f>
        <v>43717</v>
      </c>
      <c r="AZ5" s="10">
        <f>AY5+1</f>
        <v>43718</v>
      </c>
      <c r="BA5" s="10">
        <f t="shared" ref="BA5:BE5" si="1">AZ5+1</f>
        <v>43719</v>
      </c>
      <c r="BB5" s="10">
        <f t="shared" si="1"/>
        <v>43720</v>
      </c>
      <c r="BC5" s="10">
        <f t="shared" si="1"/>
        <v>43721</v>
      </c>
      <c r="BD5" s="10">
        <f t="shared" si="1"/>
        <v>43722</v>
      </c>
      <c r="BE5" s="12">
        <f t="shared" si="1"/>
        <v>43723</v>
      </c>
      <c r="BF5" s="11">
        <f>BE5+1</f>
        <v>43724</v>
      </c>
      <c r="BG5" s="10">
        <f>BF5+1</f>
        <v>43725</v>
      </c>
      <c r="BH5" s="10">
        <f t="shared" ref="BH5:BL5" si="2">BG5+1</f>
        <v>43726</v>
      </c>
      <c r="BI5" s="10">
        <f t="shared" si="2"/>
        <v>43727</v>
      </c>
      <c r="BJ5" s="10">
        <f t="shared" si="2"/>
        <v>43728</v>
      </c>
      <c r="BK5" s="10">
        <f t="shared" si="2"/>
        <v>43729</v>
      </c>
      <c r="BL5" s="12">
        <f t="shared" si="2"/>
        <v>43730</v>
      </c>
      <c r="BM5" s="11">
        <f>BL5+1</f>
        <v>43731</v>
      </c>
      <c r="BN5" s="10">
        <f>BM5+1</f>
        <v>43732</v>
      </c>
      <c r="BO5" s="10">
        <f t="shared" ref="BO5" si="3">BN5+1</f>
        <v>43733</v>
      </c>
      <c r="BP5" s="10">
        <f t="shared" ref="BP5" si="4">BO5+1</f>
        <v>43734</v>
      </c>
      <c r="BQ5" s="10">
        <f t="shared" ref="BQ5" si="5">BP5+1</f>
        <v>43735</v>
      </c>
      <c r="BR5" s="10">
        <f t="shared" ref="BR5" si="6">BQ5+1</f>
        <v>43736</v>
      </c>
      <c r="BS5" s="12">
        <f t="shared" ref="BS5" si="7">BR5+1</f>
        <v>43737</v>
      </c>
      <c r="BT5" s="11">
        <f>BS5+1</f>
        <v>43738</v>
      </c>
      <c r="BU5" s="10">
        <f>BT5+1</f>
        <v>43739</v>
      </c>
      <c r="BV5" s="10">
        <f t="shared" ref="BV5" si="8">BU5+1</f>
        <v>43740</v>
      </c>
      <c r="BW5" s="10">
        <f t="shared" ref="BW5" si="9">BV5+1</f>
        <v>43741</v>
      </c>
      <c r="BX5" s="10">
        <f t="shared" ref="BX5" si="10">BW5+1</f>
        <v>43742</v>
      </c>
      <c r="BY5" s="10">
        <f t="shared" ref="BY5" si="11">BX5+1</f>
        <v>43743</v>
      </c>
      <c r="BZ5" s="12">
        <f t="shared" ref="BZ5" si="12">BY5+1</f>
        <v>43744</v>
      </c>
      <c r="CA5" s="11">
        <f>BZ5+1</f>
        <v>43745</v>
      </c>
      <c r="CB5" s="10">
        <f>CA5+1</f>
        <v>43746</v>
      </c>
      <c r="CC5" s="10">
        <f t="shared" ref="CC5" si="13">CB5+1</f>
        <v>43747</v>
      </c>
      <c r="CD5" s="10">
        <f t="shared" ref="CD5" si="14">CC5+1</f>
        <v>43748</v>
      </c>
      <c r="CE5" s="10">
        <f t="shared" ref="CE5" si="15">CD5+1</f>
        <v>43749</v>
      </c>
      <c r="CF5" s="10">
        <f t="shared" ref="CF5" si="16">CE5+1</f>
        <v>43750</v>
      </c>
      <c r="CG5" s="12">
        <f t="shared" ref="CG5" si="17">CF5+1</f>
        <v>43751</v>
      </c>
      <c r="CH5" s="11">
        <f>CG5+1</f>
        <v>43752</v>
      </c>
      <c r="CI5" s="10">
        <f>CH5+1</f>
        <v>43753</v>
      </c>
      <c r="CJ5" s="10">
        <f t="shared" ref="CJ5" si="18">CI5+1</f>
        <v>43754</v>
      </c>
      <c r="CK5" s="10">
        <f t="shared" ref="CK5" si="19">CJ5+1</f>
        <v>43755</v>
      </c>
      <c r="CL5" s="10">
        <f t="shared" ref="CL5" si="20">CK5+1</f>
        <v>43756</v>
      </c>
      <c r="CM5" s="10">
        <f t="shared" ref="CM5" si="21">CL5+1</f>
        <v>43757</v>
      </c>
      <c r="CN5" s="12">
        <f t="shared" ref="CN5" si="22">CM5+1</f>
        <v>43758</v>
      </c>
    </row>
    <row r="6" spans="1:92" ht="30" customHeight="1" thickBot="1">
      <c r="A6" s="58" t="s">
        <v>38</v>
      </c>
      <c r="B6" s="8" t="s">
        <v>14</v>
      </c>
      <c r="C6" s="9" t="s">
        <v>8</v>
      </c>
      <c r="D6" s="9" t="s">
        <v>7</v>
      </c>
      <c r="E6" s="9" t="s">
        <v>10</v>
      </c>
      <c r="F6" s="9" t="s">
        <v>11</v>
      </c>
      <c r="G6" s="9"/>
      <c r="H6" s="9" t="s">
        <v>12</v>
      </c>
      <c r="I6" s="13" t="str">
        <f t="shared" ref="I6" si="23">LEFT(TEXT(I5,"ddd"),1)</f>
        <v>M</v>
      </c>
      <c r="J6" s="13" t="str">
        <f t="shared" ref="J6:AR6" si="24">LEFT(TEXT(J5,"ddd"),1)</f>
        <v>T</v>
      </c>
      <c r="K6" s="13" t="str">
        <f t="shared" si="24"/>
        <v>W</v>
      </c>
      <c r="L6" s="13" t="str">
        <f t="shared" si="24"/>
        <v>T</v>
      </c>
      <c r="M6" s="13" t="str">
        <f t="shared" si="24"/>
        <v>F</v>
      </c>
      <c r="N6" s="13" t="str">
        <f t="shared" si="24"/>
        <v>S</v>
      </c>
      <c r="O6" s="13" t="str">
        <f t="shared" si="24"/>
        <v>S</v>
      </c>
      <c r="P6" s="13" t="str">
        <f t="shared" si="24"/>
        <v>M</v>
      </c>
      <c r="Q6" s="13" t="str">
        <f t="shared" si="24"/>
        <v>T</v>
      </c>
      <c r="R6" s="13" t="str">
        <f t="shared" si="24"/>
        <v>W</v>
      </c>
      <c r="S6" s="13" t="str">
        <f t="shared" si="24"/>
        <v>T</v>
      </c>
      <c r="T6" s="13" t="str">
        <f t="shared" si="24"/>
        <v>F</v>
      </c>
      <c r="U6" s="13" t="str">
        <f t="shared" si="24"/>
        <v>S</v>
      </c>
      <c r="V6" s="13" t="str">
        <f t="shared" si="24"/>
        <v>S</v>
      </c>
      <c r="W6" s="13" t="str">
        <f t="shared" si="24"/>
        <v>M</v>
      </c>
      <c r="X6" s="13" t="str">
        <f t="shared" si="24"/>
        <v>T</v>
      </c>
      <c r="Y6" s="13" t="str">
        <f t="shared" si="24"/>
        <v>W</v>
      </c>
      <c r="Z6" s="13" t="str">
        <f t="shared" si="24"/>
        <v>T</v>
      </c>
      <c r="AA6" s="13" t="str">
        <f t="shared" si="24"/>
        <v>F</v>
      </c>
      <c r="AB6" s="13" t="str">
        <f t="shared" si="24"/>
        <v>S</v>
      </c>
      <c r="AC6" s="13" t="str">
        <f t="shared" si="24"/>
        <v>S</v>
      </c>
      <c r="AD6" s="13" t="str">
        <f t="shared" si="24"/>
        <v>M</v>
      </c>
      <c r="AE6" s="13" t="str">
        <f t="shared" si="24"/>
        <v>T</v>
      </c>
      <c r="AF6" s="13" t="str">
        <f t="shared" si="24"/>
        <v>W</v>
      </c>
      <c r="AG6" s="13" t="str">
        <f t="shared" si="24"/>
        <v>T</v>
      </c>
      <c r="AH6" s="13" t="str">
        <f t="shared" si="24"/>
        <v>F</v>
      </c>
      <c r="AI6" s="13" t="str">
        <f t="shared" si="24"/>
        <v>S</v>
      </c>
      <c r="AJ6" s="13" t="str">
        <f t="shared" si="24"/>
        <v>S</v>
      </c>
      <c r="AK6" s="13" t="str">
        <f t="shared" si="24"/>
        <v>M</v>
      </c>
      <c r="AL6" s="13" t="str">
        <f t="shared" si="24"/>
        <v>T</v>
      </c>
      <c r="AM6" s="13" t="str">
        <f t="shared" si="24"/>
        <v>W</v>
      </c>
      <c r="AN6" s="13" t="str">
        <f t="shared" si="24"/>
        <v>T</v>
      </c>
      <c r="AO6" s="13" t="str">
        <f t="shared" si="24"/>
        <v>F</v>
      </c>
      <c r="AP6" s="13" t="str">
        <f t="shared" si="24"/>
        <v>S</v>
      </c>
      <c r="AQ6" s="13" t="str">
        <f t="shared" si="24"/>
        <v>S</v>
      </c>
      <c r="AR6" s="13" t="str">
        <f t="shared" si="24"/>
        <v>M</v>
      </c>
      <c r="AS6" s="13" t="str">
        <f t="shared" ref="AS6:BL6" si="25">LEFT(TEXT(AS5,"ddd"),1)</f>
        <v>T</v>
      </c>
      <c r="AT6" s="13" t="str">
        <f t="shared" si="25"/>
        <v>W</v>
      </c>
      <c r="AU6" s="13" t="str">
        <f t="shared" si="25"/>
        <v>T</v>
      </c>
      <c r="AV6" s="13" t="str">
        <f t="shared" si="25"/>
        <v>F</v>
      </c>
      <c r="AW6" s="13" t="str">
        <f t="shared" si="25"/>
        <v>S</v>
      </c>
      <c r="AX6" s="13" t="str">
        <f t="shared" si="25"/>
        <v>S</v>
      </c>
      <c r="AY6" s="13" t="str">
        <f t="shared" si="25"/>
        <v>M</v>
      </c>
      <c r="AZ6" s="13" t="str">
        <f t="shared" si="25"/>
        <v>T</v>
      </c>
      <c r="BA6" s="13" t="str">
        <f t="shared" si="25"/>
        <v>W</v>
      </c>
      <c r="BB6" s="13" t="str">
        <f t="shared" si="25"/>
        <v>T</v>
      </c>
      <c r="BC6" s="13" t="str">
        <f t="shared" si="25"/>
        <v>F</v>
      </c>
      <c r="BD6" s="13" t="str">
        <f t="shared" si="25"/>
        <v>S</v>
      </c>
      <c r="BE6" s="13" t="str">
        <f t="shared" si="25"/>
        <v>S</v>
      </c>
      <c r="BF6" s="13" t="str">
        <f t="shared" si="25"/>
        <v>M</v>
      </c>
      <c r="BG6" s="13" t="str">
        <f t="shared" si="25"/>
        <v>T</v>
      </c>
      <c r="BH6" s="13" t="str">
        <f t="shared" si="25"/>
        <v>W</v>
      </c>
      <c r="BI6" s="13" t="str">
        <f t="shared" si="25"/>
        <v>T</v>
      </c>
      <c r="BJ6" s="13" t="str">
        <f t="shared" si="25"/>
        <v>F</v>
      </c>
      <c r="BK6" s="13" t="str">
        <f t="shared" si="25"/>
        <v>S</v>
      </c>
      <c r="BL6" s="13" t="str">
        <f t="shared" si="25"/>
        <v>S</v>
      </c>
      <c r="BM6" s="13" t="str">
        <f t="shared" ref="BM6:BS6" si="26">LEFT(TEXT(BM5,"ddd"),1)</f>
        <v>M</v>
      </c>
      <c r="BN6" s="13" t="str">
        <f t="shared" si="26"/>
        <v>T</v>
      </c>
      <c r="BO6" s="13" t="str">
        <f t="shared" si="26"/>
        <v>W</v>
      </c>
      <c r="BP6" s="13" t="str">
        <f t="shared" si="26"/>
        <v>T</v>
      </c>
      <c r="BQ6" s="13" t="str">
        <f t="shared" si="26"/>
        <v>F</v>
      </c>
      <c r="BR6" s="13" t="str">
        <f t="shared" si="26"/>
        <v>S</v>
      </c>
      <c r="BS6" s="13" t="str">
        <f t="shared" si="26"/>
        <v>S</v>
      </c>
      <c r="BT6" s="13" t="str">
        <f t="shared" ref="BT6:CU6" si="27">LEFT(TEXT(BT5,"ddd"),1)</f>
        <v>M</v>
      </c>
      <c r="BU6" s="13" t="str">
        <f t="shared" si="27"/>
        <v>T</v>
      </c>
      <c r="BV6" s="13" t="str">
        <f t="shared" si="27"/>
        <v>W</v>
      </c>
      <c r="BW6" s="13" t="str">
        <f t="shared" si="27"/>
        <v>T</v>
      </c>
      <c r="BX6" s="13" t="str">
        <f t="shared" si="27"/>
        <v>F</v>
      </c>
      <c r="BY6" s="13" t="str">
        <f t="shared" si="27"/>
        <v>S</v>
      </c>
      <c r="BZ6" s="13" t="str">
        <f t="shared" si="27"/>
        <v>S</v>
      </c>
      <c r="CA6" s="13" t="str">
        <f t="shared" si="27"/>
        <v>M</v>
      </c>
      <c r="CB6" s="13" t="str">
        <f t="shared" si="27"/>
        <v>T</v>
      </c>
      <c r="CC6" s="13" t="str">
        <f t="shared" si="27"/>
        <v>W</v>
      </c>
      <c r="CD6" s="13" t="str">
        <f t="shared" si="27"/>
        <v>T</v>
      </c>
      <c r="CE6" s="13" t="str">
        <f t="shared" si="27"/>
        <v>F</v>
      </c>
      <c r="CF6" s="13" t="str">
        <f t="shared" si="27"/>
        <v>S</v>
      </c>
      <c r="CG6" s="13" t="str">
        <f t="shared" si="27"/>
        <v>S</v>
      </c>
      <c r="CH6" s="13" t="str">
        <f t="shared" si="27"/>
        <v>M</v>
      </c>
      <c r="CI6" s="13" t="str">
        <f t="shared" si="27"/>
        <v>T</v>
      </c>
      <c r="CJ6" s="13" t="str">
        <f t="shared" si="27"/>
        <v>W</v>
      </c>
      <c r="CK6" s="13" t="str">
        <f t="shared" si="27"/>
        <v>T</v>
      </c>
      <c r="CL6" s="13" t="str">
        <f t="shared" si="27"/>
        <v>F</v>
      </c>
      <c r="CM6" s="13" t="str">
        <f t="shared" si="27"/>
        <v>S</v>
      </c>
      <c r="CN6" s="13" t="str">
        <f t="shared" si="27"/>
        <v>S</v>
      </c>
    </row>
    <row r="7" spans="1:92" ht="30" hidden="1" customHeight="1" thickBot="1">
      <c r="A7" s="57" t="s">
        <v>33</v>
      </c>
      <c r="C7" s="61"/>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43"/>
      <c r="BW7" s="43"/>
      <c r="BX7" s="43"/>
      <c r="BY7" s="43"/>
      <c r="BZ7" s="43"/>
      <c r="CA7" s="43"/>
      <c r="CB7" s="43"/>
      <c r="CC7" s="43"/>
      <c r="CD7" s="43"/>
      <c r="CE7" s="43"/>
      <c r="CF7" s="43"/>
      <c r="CG7" s="43"/>
      <c r="CH7" s="43"/>
      <c r="CI7" s="43"/>
      <c r="CJ7" s="43"/>
      <c r="CK7" s="43"/>
      <c r="CL7" s="43"/>
      <c r="CM7" s="43"/>
      <c r="CN7" s="43"/>
    </row>
    <row r="8" spans="1:92" s="3" customFormat="1" ht="30" customHeight="1" thickBot="1">
      <c r="A8" s="58" t="s">
        <v>39</v>
      </c>
      <c r="B8" s="87" t="s">
        <v>72</v>
      </c>
      <c r="C8" s="68"/>
      <c r="D8" s="18"/>
      <c r="E8" s="19"/>
      <c r="F8" s="20"/>
      <c r="G8" s="17"/>
      <c r="H8" s="17" t="str">
        <f t="shared" ref="H8:H38" si="28">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c r="CH8" s="43"/>
      <c r="CI8" s="43"/>
      <c r="CJ8" s="43"/>
      <c r="CK8" s="43"/>
      <c r="CL8" s="43"/>
      <c r="CM8" s="43"/>
      <c r="CN8" s="43"/>
    </row>
    <row r="9" spans="1:92" s="3" customFormat="1" ht="30" customHeight="1" thickBot="1">
      <c r="A9" s="58" t="s">
        <v>40</v>
      </c>
      <c r="B9" s="73" t="s">
        <v>3</v>
      </c>
      <c r="C9" s="85" t="s">
        <v>46</v>
      </c>
      <c r="D9" s="21">
        <v>1</v>
      </c>
      <c r="E9" s="63">
        <v>43679</v>
      </c>
      <c r="F9" s="63">
        <f>E9+5</f>
        <v>43684</v>
      </c>
      <c r="G9" s="17"/>
      <c r="H9" s="17">
        <f t="shared" si="28"/>
        <v>6</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c r="CC9" s="43"/>
      <c r="CD9" s="43"/>
      <c r="CE9" s="43"/>
      <c r="CF9" s="43"/>
      <c r="CG9" s="43"/>
      <c r="CH9" s="43"/>
      <c r="CI9" s="43"/>
      <c r="CJ9" s="43"/>
      <c r="CK9" s="43"/>
      <c r="CL9" s="43"/>
      <c r="CM9" s="43"/>
      <c r="CN9" s="43"/>
    </row>
    <row r="10" spans="1:92" s="3" customFormat="1" ht="30" customHeight="1" thickBot="1">
      <c r="A10" s="58" t="s">
        <v>41</v>
      </c>
      <c r="B10" s="73" t="s">
        <v>4</v>
      </c>
      <c r="C10" s="85" t="s">
        <v>47</v>
      </c>
      <c r="D10" s="21">
        <v>1</v>
      </c>
      <c r="E10" s="63">
        <v>43679</v>
      </c>
      <c r="F10" s="63">
        <f>E10+5</f>
        <v>43684</v>
      </c>
      <c r="G10" s="17"/>
      <c r="H10" s="17">
        <f t="shared" si="28"/>
        <v>6</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3"/>
      <c r="CC10" s="43"/>
      <c r="CD10" s="43"/>
      <c r="CE10" s="43"/>
      <c r="CF10" s="43"/>
      <c r="CG10" s="43"/>
      <c r="CH10" s="43"/>
      <c r="CI10" s="43"/>
      <c r="CJ10" s="43"/>
      <c r="CK10" s="43"/>
      <c r="CL10" s="43"/>
      <c r="CM10" s="43"/>
      <c r="CN10" s="43"/>
    </row>
    <row r="11" spans="1:92" s="3" customFormat="1" ht="30" customHeight="1" thickBot="1">
      <c r="A11" s="57"/>
      <c r="B11" s="73" t="s">
        <v>0</v>
      </c>
      <c r="C11" s="85" t="s">
        <v>48</v>
      </c>
      <c r="D11" s="21">
        <v>0.5</v>
      </c>
      <c r="E11" s="63">
        <v>43679</v>
      </c>
      <c r="F11" s="63">
        <f>E11+5</f>
        <v>43684</v>
      </c>
      <c r="G11" s="17"/>
      <c r="H11" s="17">
        <f t="shared" si="28"/>
        <v>6</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c r="CB11" s="43"/>
      <c r="CC11" s="43"/>
      <c r="CD11" s="43"/>
      <c r="CE11" s="43"/>
      <c r="CF11" s="43"/>
      <c r="CG11" s="43"/>
      <c r="CH11" s="43"/>
      <c r="CI11" s="43"/>
      <c r="CJ11" s="43"/>
      <c r="CK11" s="43"/>
      <c r="CL11" s="43"/>
      <c r="CM11" s="43"/>
      <c r="CN11" s="43"/>
    </row>
    <row r="12" spans="1:92" s="3" customFormat="1" ht="30" customHeight="1" thickBot="1">
      <c r="A12" s="57"/>
      <c r="B12" s="73" t="s">
        <v>1</v>
      </c>
      <c r="C12" s="85" t="s">
        <v>49</v>
      </c>
      <c r="D12" s="21">
        <v>0.25</v>
      </c>
      <c r="E12" s="63">
        <v>43679</v>
      </c>
      <c r="F12" s="63">
        <f>E12+5</f>
        <v>43684</v>
      </c>
      <c r="G12" s="17"/>
      <c r="H12" s="17">
        <f t="shared" si="28"/>
        <v>6</v>
      </c>
      <c r="I12" s="43"/>
      <c r="J12" s="43"/>
      <c r="K12" s="43"/>
      <c r="L12" s="43"/>
      <c r="M12" s="43"/>
      <c r="N12" s="43"/>
      <c r="O12" s="43"/>
      <c r="P12" s="43"/>
      <c r="Q12" s="43"/>
      <c r="R12" s="43"/>
      <c r="S12" s="43"/>
      <c r="T12" s="43"/>
      <c r="U12" s="43"/>
      <c r="V12" s="43"/>
      <c r="W12" s="43"/>
      <c r="X12" s="43"/>
      <c r="Y12" s="44"/>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row>
    <row r="13" spans="1:92" s="3" customFormat="1" ht="30" customHeight="1" thickBot="1">
      <c r="A13" s="57"/>
      <c r="B13" s="73" t="s">
        <v>2</v>
      </c>
      <c r="C13" s="85" t="s">
        <v>50</v>
      </c>
      <c r="D13" s="21">
        <v>0</v>
      </c>
      <c r="E13" s="63">
        <v>43679</v>
      </c>
      <c r="F13" s="63">
        <f>E13+5</f>
        <v>43684</v>
      </c>
      <c r="G13" s="17"/>
      <c r="H13" s="17"/>
      <c r="I13" s="43"/>
      <c r="J13" s="43"/>
      <c r="K13" s="43"/>
      <c r="L13" s="43"/>
      <c r="M13" s="43"/>
      <c r="N13" s="43"/>
      <c r="O13" s="43"/>
      <c r="P13" s="43"/>
      <c r="Q13" s="43"/>
      <c r="R13" s="43"/>
      <c r="S13" s="43"/>
      <c r="T13" s="43"/>
      <c r="U13" s="43"/>
      <c r="V13" s="43"/>
      <c r="W13" s="43"/>
      <c r="X13" s="43"/>
      <c r="Y13" s="44"/>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c r="CC13" s="43"/>
      <c r="CD13" s="43"/>
      <c r="CE13" s="43"/>
      <c r="CF13" s="43"/>
      <c r="CG13" s="43"/>
      <c r="CH13" s="43"/>
      <c r="CI13" s="43"/>
      <c r="CJ13" s="43"/>
      <c r="CK13" s="43"/>
      <c r="CL13" s="43"/>
      <c r="CM13" s="43"/>
      <c r="CN13" s="43"/>
    </row>
    <row r="14" spans="1:92" s="3" customFormat="1" ht="30" customHeight="1" thickBot="1">
      <c r="A14" s="57"/>
      <c r="B14" s="73" t="s">
        <v>43</v>
      </c>
      <c r="C14" s="85" t="s">
        <v>51</v>
      </c>
      <c r="D14" s="21">
        <v>0.25</v>
      </c>
      <c r="E14" s="63">
        <v>43679</v>
      </c>
      <c r="F14" s="63">
        <f>E14+5</f>
        <v>43684</v>
      </c>
      <c r="G14" s="17"/>
      <c r="H14" s="17"/>
      <c r="I14" s="43"/>
      <c r="J14" s="43"/>
      <c r="K14" s="43"/>
      <c r="L14" s="43"/>
      <c r="M14" s="43"/>
      <c r="N14" s="43"/>
      <c r="O14" s="43"/>
      <c r="P14" s="43"/>
      <c r="Q14" s="43"/>
      <c r="R14" s="43"/>
      <c r="S14" s="43"/>
      <c r="T14" s="43"/>
      <c r="U14" s="43"/>
      <c r="V14" s="43"/>
      <c r="W14" s="43"/>
      <c r="X14" s="43"/>
      <c r="Y14" s="44"/>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row>
    <row r="15" spans="1:92" s="3" customFormat="1" ht="30" customHeight="1" thickBot="1">
      <c r="A15" s="57"/>
      <c r="B15" s="73" t="s">
        <v>44</v>
      </c>
      <c r="C15" s="85" t="s">
        <v>52</v>
      </c>
      <c r="D15" s="21">
        <v>1</v>
      </c>
      <c r="E15" s="63">
        <v>43679</v>
      </c>
      <c r="F15" s="63">
        <f>E15+5</f>
        <v>43684</v>
      </c>
      <c r="G15" s="17"/>
      <c r="H15" s="17"/>
      <c r="I15" s="43"/>
      <c r="J15" s="43"/>
      <c r="K15" s="43"/>
      <c r="L15" s="43"/>
      <c r="M15" s="43"/>
      <c r="N15" s="43"/>
      <c r="O15" s="43"/>
      <c r="P15" s="43"/>
      <c r="Q15" s="43"/>
      <c r="R15" s="43"/>
      <c r="S15" s="43"/>
      <c r="T15" s="43"/>
      <c r="U15" s="43"/>
      <c r="V15" s="43"/>
      <c r="W15" s="43"/>
      <c r="X15" s="43"/>
      <c r="Y15" s="44"/>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row>
    <row r="16" spans="1:92" s="3" customFormat="1" ht="30" customHeight="1" thickBot="1">
      <c r="A16" s="57"/>
      <c r="B16" s="73" t="s">
        <v>45</v>
      </c>
      <c r="C16" s="85" t="s">
        <v>53</v>
      </c>
      <c r="D16" s="21"/>
      <c r="E16" s="63">
        <f>F15</f>
        <v>43684</v>
      </c>
      <c r="F16" s="63">
        <f>E16+2</f>
        <v>43686</v>
      </c>
      <c r="G16" s="17"/>
      <c r="H16" s="17">
        <f t="shared" si="28"/>
        <v>3</v>
      </c>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row>
    <row r="17" spans="1:92" s="3" customFormat="1" ht="30" customHeight="1" thickBot="1">
      <c r="A17" s="58" t="s">
        <v>42</v>
      </c>
      <c r="B17" s="22" t="s">
        <v>73</v>
      </c>
      <c r="C17" s="69"/>
      <c r="D17" s="23"/>
      <c r="E17" s="24"/>
      <c r="F17" s="25"/>
      <c r="G17" s="17"/>
      <c r="H17" s="17" t="str">
        <f t="shared" si="28"/>
        <v/>
      </c>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3"/>
    </row>
    <row r="18" spans="1:92" s="3" customFormat="1" ht="30" customHeight="1" thickBot="1">
      <c r="A18" s="58"/>
      <c r="B18" s="74" t="s">
        <v>3</v>
      </c>
      <c r="C18" s="88" t="s">
        <v>56</v>
      </c>
      <c r="D18" s="26">
        <v>0.5</v>
      </c>
      <c r="E18" s="64">
        <v>43682</v>
      </c>
      <c r="F18" s="64">
        <f>E18+4</f>
        <v>43686</v>
      </c>
      <c r="G18" s="17"/>
      <c r="H18" s="17">
        <f t="shared" si="28"/>
        <v>5</v>
      </c>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43"/>
      <c r="BQ18" s="43"/>
      <c r="BR18" s="43"/>
      <c r="BS18" s="43"/>
      <c r="BT18" s="43"/>
      <c r="BU18" s="43"/>
      <c r="BV18" s="43"/>
      <c r="BW18" s="43"/>
      <c r="BX18" s="43"/>
      <c r="BY18" s="43"/>
      <c r="BZ18" s="43"/>
      <c r="CA18" s="43"/>
      <c r="CB18" s="43"/>
      <c r="CC18" s="43"/>
      <c r="CD18" s="43"/>
      <c r="CE18" s="43"/>
      <c r="CF18" s="43"/>
      <c r="CG18" s="43"/>
      <c r="CH18" s="43"/>
      <c r="CI18" s="43"/>
      <c r="CJ18" s="43"/>
      <c r="CK18" s="43"/>
      <c r="CL18" s="43"/>
      <c r="CM18" s="43"/>
      <c r="CN18" s="43"/>
    </row>
    <row r="19" spans="1:92" s="3" customFormat="1" ht="30" customHeight="1" thickBot="1">
      <c r="A19" s="57"/>
      <c r="B19" s="74" t="s">
        <v>4</v>
      </c>
      <c r="C19" s="88" t="s">
        <v>57</v>
      </c>
      <c r="D19" s="26"/>
      <c r="E19" s="64">
        <f>F18</f>
        <v>43686</v>
      </c>
      <c r="F19" s="64">
        <f>E19+7</f>
        <v>43693</v>
      </c>
      <c r="G19" s="17"/>
      <c r="H19" s="17">
        <f t="shared" si="28"/>
        <v>8</v>
      </c>
      <c r="I19" s="43"/>
      <c r="J19" s="43"/>
      <c r="K19" s="43"/>
      <c r="L19" s="43"/>
      <c r="M19" s="43"/>
      <c r="N19" s="43"/>
      <c r="O19" s="43"/>
      <c r="P19" s="43"/>
      <c r="Q19" s="43"/>
      <c r="R19" s="43"/>
      <c r="S19" s="43"/>
      <c r="T19" s="43"/>
      <c r="U19" s="44"/>
      <c r="V19" s="44"/>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43"/>
      <c r="BU19" s="43"/>
      <c r="BV19" s="43"/>
      <c r="BW19" s="43"/>
      <c r="BX19" s="43"/>
      <c r="BY19" s="43"/>
      <c r="BZ19" s="43"/>
      <c r="CA19" s="43"/>
      <c r="CB19" s="43"/>
      <c r="CC19" s="43"/>
      <c r="CD19" s="43"/>
      <c r="CE19" s="43"/>
      <c r="CF19" s="43"/>
      <c r="CG19" s="43"/>
      <c r="CH19" s="43"/>
      <c r="CI19" s="43"/>
      <c r="CJ19" s="43"/>
      <c r="CK19" s="43"/>
      <c r="CL19" s="43"/>
      <c r="CM19" s="43"/>
      <c r="CN19" s="43"/>
    </row>
    <row r="20" spans="1:92" s="3" customFormat="1" ht="30" customHeight="1" thickBot="1">
      <c r="A20" s="57"/>
      <c r="B20" s="74" t="s">
        <v>0</v>
      </c>
      <c r="C20" s="88" t="s">
        <v>58</v>
      </c>
      <c r="D20" s="26"/>
      <c r="E20" s="64">
        <f>F18</f>
        <v>43686</v>
      </c>
      <c r="F20" s="64">
        <f>E20+7</f>
        <v>43693</v>
      </c>
      <c r="G20" s="17"/>
      <c r="H20" s="17"/>
      <c r="I20" s="43"/>
      <c r="J20" s="43"/>
      <c r="K20" s="43"/>
      <c r="L20" s="43"/>
      <c r="M20" s="43"/>
      <c r="N20" s="43"/>
      <c r="O20" s="43"/>
      <c r="P20" s="43"/>
      <c r="Q20" s="43"/>
      <c r="R20" s="43"/>
      <c r="S20" s="43"/>
      <c r="T20" s="43"/>
      <c r="U20" s="44"/>
      <c r="V20" s="44"/>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BZ20" s="43"/>
      <c r="CA20" s="43"/>
      <c r="CB20" s="43"/>
      <c r="CC20" s="43"/>
      <c r="CD20" s="43"/>
      <c r="CE20" s="43"/>
      <c r="CF20" s="43"/>
      <c r="CG20" s="43"/>
      <c r="CH20" s="43"/>
      <c r="CI20" s="43"/>
      <c r="CJ20" s="43"/>
      <c r="CK20" s="43"/>
      <c r="CL20" s="43"/>
      <c r="CM20" s="43"/>
      <c r="CN20" s="43"/>
    </row>
    <row r="21" spans="1:92" s="3" customFormat="1" ht="30" customHeight="1" thickBot="1">
      <c r="A21" s="57"/>
      <c r="B21" s="74" t="s">
        <v>1</v>
      </c>
      <c r="C21" s="88" t="s">
        <v>59</v>
      </c>
      <c r="D21" s="26"/>
      <c r="E21" s="64">
        <f>F19</f>
        <v>43693</v>
      </c>
      <c r="F21" s="64">
        <f>E21+7</f>
        <v>43700</v>
      </c>
      <c r="G21" s="17"/>
      <c r="H21" s="17">
        <f t="shared" si="28"/>
        <v>8</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row>
    <row r="22" spans="1:92" s="3" customFormat="1" ht="30" customHeight="1" thickBot="1">
      <c r="A22" s="57"/>
      <c r="B22" s="74" t="s">
        <v>2</v>
      </c>
      <c r="C22" s="88" t="s">
        <v>60</v>
      </c>
      <c r="D22" s="26"/>
      <c r="E22" s="64">
        <f>E21</f>
        <v>43693</v>
      </c>
      <c r="F22" s="64">
        <f>E22+7</f>
        <v>43700</v>
      </c>
      <c r="G22" s="17"/>
      <c r="H22" s="17">
        <f t="shared" si="28"/>
        <v>8</v>
      </c>
      <c r="I22" s="43"/>
      <c r="J22" s="43"/>
      <c r="K22" s="43"/>
      <c r="L22" s="43"/>
      <c r="M22" s="43"/>
      <c r="N22" s="43"/>
      <c r="O22" s="43"/>
      <c r="P22" s="43"/>
      <c r="Q22" s="43"/>
      <c r="R22" s="43"/>
      <c r="S22" s="43"/>
      <c r="T22" s="43"/>
      <c r="U22" s="43"/>
      <c r="V22" s="43"/>
      <c r="W22" s="43"/>
      <c r="X22" s="43"/>
      <c r="Y22" s="44"/>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43"/>
      <c r="CE22" s="43"/>
      <c r="CF22" s="43"/>
      <c r="CG22" s="43"/>
      <c r="CH22" s="43"/>
      <c r="CI22" s="43"/>
      <c r="CJ22" s="43"/>
      <c r="CK22" s="43"/>
      <c r="CL22" s="43"/>
      <c r="CM22" s="43"/>
      <c r="CN22" s="43"/>
    </row>
    <row r="23" spans="1:92" s="3" customFormat="1" ht="30" customHeight="1" thickBot="1">
      <c r="A23" s="57"/>
      <c r="B23" s="74" t="s">
        <v>43</v>
      </c>
      <c r="C23" s="88" t="s">
        <v>61</v>
      </c>
      <c r="D23" s="26"/>
      <c r="E23" s="64">
        <f>F22</f>
        <v>43700</v>
      </c>
      <c r="F23" s="64">
        <f>E23+7</f>
        <v>43707</v>
      </c>
      <c r="G23" s="17"/>
      <c r="H23" s="17">
        <f t="shared" si="28"/>
        <v>8</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row>
    <row r="24" spans="1:92" s="3" customFormat="1" ht="30" customHeight="1" thickBot="1">
      <c r="A24" s="57" t="s">
        <v>30</v>
      </c>
      <c r="B24" s="27" t="s">
        <v>74</v>
      </c>
      <c r="C24" s="70"/>
      <c r="D24" s="28"/>
      <c r="E24" s="29"/>
      <c r="F24" s="30"/>
      <c r="G24" s="17"/>
      <c r="H24" s="17" t="str">
        <f t="shared" si="28"/>
        <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row>
    <row r="25" spans="1:92" s="3" customFormat="1" ht="30" customHeight="1" thickBot="1">
      <c r="A25" s="57"/>
      <c r="B25" s="75" t="s">
        <v>3</v>
      </c>
      <c r="C25" s="89" t="s">
        <v>62</v>
      </c>
      <c r="D25" s="31"/>
      <c r="E25" s="65">
        <f>E9</f>
        <v>43679</v>
      </c>
      <c r="F25" s="65">
        <f>E25+11</f>
        <v>43690</v>
      </c>
      <c r="G25" s="17"/>
      <c r="H25" s="17">
        <f t="shared" si="28"/>
        <v>12</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row>
    <row r="26" spans="1:92" s="3" customFormat="1" ht="30" customHeight="1" thickBot="1">
      <c r="A26" s="57"/>
      <c r="B26" s="75" t="s">
        <v>4</v>
      </c>
      <c r="C26" s="89" t="s">
        <v>63</v>
      </c>
      <c r="D26" s="31"/>
      <c r="E26" s="65">
        <f>F25</f>
        <v>43690</v>
      </c>
      <c r="F26" s="65">
        <f>E26+10</f>
        <v>43700</v>
      </c>
      <c r="G26" s="17"/>
      <c r="H26" s="17"/>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row>
    <row r="27" spans="1:92" s="3" customFormat="1" ht="30" customHeight="1" thickBot="1">
      <c r="A27" s="57"/>
      <c r="B27" s="75" t="s">
        <v>0</v>
      </c>
      <c r="C27" s="89" t="s">
        <v>64</v>
      </c>
      <c r="D27" s="31"/>
      <c r="E27" s="65">
        <f>F26</f>
        <v>43700</v>
      </c>
      <c r="F27" s="65">
        <f>E27+7</f>
        <v>43707</v>
      </c>
      <c r="G27" s="17"/>
      <c r="H27" s="17"/>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row>
    <row r="28" spans="1:92" s="3" customFormat="1" ht="30" customHeight="1" thickBot="1">
      <c r="A28" s="57"/>
      <c r="B28" s="75" t="s">
        <v>1</v>
      </c>
      <c r="C28" s="89" t="s">
        <v>65</v>
      </c>
      <c r="D28" s="31"/>
      <c r="E28" s="65">
        <f>F27</f>
        <v>43707</v>
      </c>
      <c r="F28" s="65">
        <f>E28+14</f>
        <v>43721</v>
      </c>
      <c r="G28" s="17"/>
      <c r="H28" s="17"/>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c r="CA28" s="43"/>
      <c r="CB28" s="43"/>
      <c r="CC28" s="43"/>
      <c r="CD28" s="43"/>
      <c r="CE28" s="43"/>
      <c r="CF28" s="43"/>
      <c r="CG28" s="43"/>
      <c r="CH28" s="43"/>
      <c r="CI28" s="43"/>
      <c r="CJ28" s="43"/>
      <c r="CK28" s="43"/>
      <c r="CL28" s="43"/>
      <c r="CM28" s="43"/>
      <c r="CN28" s="43"/>
    </row>
    <row r="29" spans="1:92" s="3" customFormat="1" ht="30" customHeight="1" thickBot="1">
      <c r="A29" s="57"/>
      <c r="B29" s="75" t="s">
        <v>2</v>
      </c>
      <c r="C29" s="89" t="s">
        <v>66</v>
      </c>
      <c r="D29" s="31"/>
      <c r="E29" s="65">
        <f>F28</f>
        <v>43721</v>
      </c>
      <c r="F29" s="65">
        <f>E29+7</f>
        <v>43728</v>
      </c>
      <c r="G29" s="17"/>
      <c r="H29" s="17"/>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43"/>
      <c r="BU29" s="43"/>
      <c r="BV29" s="43"/>
      <c r="BW29" s="43"/>
      <c r="BX29" s="43"/>
      <c r="BY29" s="43"/>
      <c r="BZ29" s="43"/>
      <c r="CA29" s="43"/>
      <c r="CB29" s="43"/>
      <c r="CC29" s="43"/>
      <c r="CD29" s="43"/>
      <c r="CE29" s="43"/>
      <c r="CF29" s="43"/>
      <c r="CG29" s="43"/>
      <c r="CH29" s="43"/>
      <c r="CI29" s="43"/>
      <c r="CJ29" s="43"/>
      <c r="CK29" s="43"/>
      <c r="CL29" s="43"/>
      <c r="CM29" s="43"/>
      <c r="CN29" s="43"/>
    </row>
    <row r="30" spans="1:92" s="3" customFormat="1" ht="30" customHeight="1" thickBot="1">
      <c r="A30" s="57"/>
      <c r="B30" s="75" t="s">
        <v>43</v>
      </c>
      <c r="C30" s="89" t="s">
        <v>67</v>
      </c>
      <c r="D30" s="31"/>
      <c r="E30" s="65">
        <f>F29</f>
        <v>43728</v>
      </c>
      <c r="F30" s="65">
        <f>E30+7</f>
        <v>43735</v>
      </c>
      <c r="G30" s="17"/>
      <c r="H30" s="17">
        <f t="shared" si="28"/>
        <v>8</v>
      </c>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c r="CM30" s="43"/>
      <c r="CN30" s="43"/>
    </row>
    <row r="31" spans="1:92" s="3" customFormat="1" ht="30" customHeight="1" thickBot="1">
      <c r="A31" s="57"/>
      <c r="B31" s="75" t="s">
        <v>44</v>
      </c>
      <c r="C31" s="89" t="s">
        <v>68</v>
      </c>
      <c r="D31" s="31"/>
      <c r="E31" s="65">
        <f>F30</f>
        <v>43735</v>
      </c>
      <c r="F31" s="65">
        <f>E31+7</f>
        <v>43742</v>
      </c>
      <c r="G31" s="17"/>
      <c r="H31" s="17">
        <f t="shared" si="28"/>
        <v>8</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row>
    <row r="32" spans="1:92" s="3" customFormat="1" ht="30" customHeight="1" thickBot="1">
      <c r="A32" s="57"/>
      <c r="B32" s="75" t="s">
        <v>45</v>
      </c>
      <c r="C32" s="89" t="s">
        <v>69</v>
      </c>
      <c r="D32" s="31"/>
      <c r="E32" s="65">
        <f>F31</f>
        <v>43742</v>
      </c>
      <c r="F32" s="65">
        <f>E32+7</f>
        <v>43749</v>
      </c>
      <c r="G32" s="17"/>
      <c r="H32" s="17">
        <f t="shared" si="28"/>
        <v>8</v>
      </c>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row>
    <row r="33" spans="1:92" s="3" customFormat="1" ht="30" customHeight="1" thickBot="1">
      <c r="A33" s="57"/>
      <c r="B33" s="75" t="s">
        <v>71</v>
      </c>
      <c r="C33" s="89" t="s">
        <v>70</v>
      </c>
      <c r="D33" s="31"/>
      <c r="E33" s="65">
        <f>F29</f>
        <v>43728</v>
      </c>
      <c r="F33" s="65">
        <f>F32</f>
        <v>43749</v>
      </c>
      <c r="G33" s="17"/>
      <c r="H33" s="17">
        <f t="shared" si="28"/>
        <v>22</v>
      </c>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row>
    <row r="34" spans="1:92" s="3" customFormat="1" ht="30" customHeight="1" thickBot="1">
      <c r="A34" s="57" t="s">
        <v>30</v>
      </c>
      <c r="B34" s="32" t="s">
        <v>75</v>
      </c>
      <c r="C34" s="71"/>
      <c r="D34" s="33"/>
      <c r="E34" s="34"/>
      <c r="F34" s="35"/>
      <c r="G34" s="17"/>
      <c r="H34" s="17" t="str">
        <f t="shared" si="28"/>
        <v/>
      </c>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c r="BO34" s="43"/>
      <c r="BP34" s="43"/>
      <c r="BQ34" s="43"/>
      <c r="BR34" s="43"/>
      <c r="BS34" s="43"/>
      <c r="BT34" s="43"/>
      <c r="BU34" s="43"/>
      <c r="BV34" s="43"/>
      <c r="BW34" s="43"/>
      <c r="BX34" s="43"/>
      <c r="BY34" s="43"/>
      <c r="BZ34" s="43"/>
      <c r="CA34" s="43"/>
      <c r="CB34" s="43"/>
      <c r="CC34" s="43"/>
      <c r="CD34" s="43"/>
      <c r="CE34" s="43"/>
      <c r="CF34" s="43"/>
      <c r="CG34" s="43"/>
      <c r="CH34" s="43"/>
      <c r="CI34" s="43"/>
      <c r="CJ34" s="43"/>
      <c r="CK34" s="43"/>
      <c r="CL34" s="43"/>
      <c r="CM34" s="43"/>
      <c r="CN34" s="43"/>
    </row>
    <row r="35" spans="1:92" s="3" customFormat="1" ht="30" customHeight="1" thickBot="1">
      <c r="A35" s="57"/>
      <c r="B35" s="76" t="s">
        <v>3</v>
      </c>
      <c r="C35" s="90" t="s">
        <v>76</v>
      </c>
      <c r="D35" s="36"/>
      <c r="E35" s="66">
        <f>F33</f>
        <v>43749</v>
      </c>
      <c r="F35" s="66">
        <f>E35+7</f>
        <v>43756</v>
      </c>
      <c r="G35" s="17"/>
      <c r="H35" s="17">
        <f t="shared" si="28"/>
        <v>8</v>
      </c>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c r="BO35" s="43"/>
      <c r="BP35" s="43"/>
      <c r="BQ35" s="43"/>
      <c r="BR35" s="43"/>
      <c r="BS35" s="43"/>
      <c r="BT35" s="43"/>
      <c r="BU35" s="43"/>
      <c r="BV35" s="43"/>
      <c r="BW35" s="43"/>
      <c r="BX35" s="43"/>
      <c r="BY35" s="43"/>
      <c r="BZ35" s="43"/>
      <c r="CA35" s="43"/>
      <c r="CB35" s="43"/>
      <c r="CC35" s="43"/>
      <c r="CD35" s="43"/>
      <c r="CE35" s="43"/>
      <c r="CF35" s="43"/>
      <c r="CG35" s="43"/>
      <c r="CH35" s="43"/>
      <c r="CI35" s="43"/>
      <c r="CJ35" s="43"/>
      <c r="CK35" s="43"/>
      <c r="CL35" s="43"/>
      <c r="CM35" s="43"/>
      <c r="CN35" s="43"/>
    </row>
    <row r="36" spans="1:92" s="3" customFormat="1" ht="30" customHeight="1" thickBot="1">
      <c r="A36" s="57"/>
      <c r="B36" s="76" t="s">
        <v>4</v>
      </c>
      <c r="C36" s="90" t="s">
        <v>77</v>
      </c>
      <c r="D36" s="36"/>
      <c r="E36" s="66">
        <f>F35</f>
        <v>43756</v>
      </c>
      <c r="F36" s="66">
        <f>E36</f>
        <v>43756</v>
      </c>
      <c r="G36" s="17"/>
      <c r="H36" s="17">
        <f t="shared" si="28"/>
        <v>1</v>
      </c>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row>
    <row r="37" spans="1:92" s="3" customFormat="1" ht="30" customHeight="1" thickBot="1">
      <c r="A37" s="57" t="s">
        <v>32</v>
      </c>
      <c r="B37" s="77"/>
      <c r="C37" s="72"/>
      <c r="D37" s="16"/>
      <c r="E37" s="67"/>
      <c r="F37" s="67"/>
      <c r="G37" s="17"/>
      <c r="H37" s="17" t="str">
        <f t="shared" si="28"/>
        <v/>
      </c>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43"/>
      <c r="CD37" s="43"/>
      <c r="CE37" s="43"/>
      <c r="CF37" s="43"/>
      <c r="CG37" s="43"/>
      <c r="CH37" s="43"/>
      <c r="CI37" s="43"/>
      <c r="CJ37" s="43"/>
      <c r="CK37" s="43"/>
      <c r="CL37" s="43"/>
      <c r="CM37" s="43"/>
      <c r="CN37" s="43"/>
    </row>
    <row r="38" spans="1:92" s="3" customFormat="1" ht="30" customHeight="1" thickBot="1">
      <c r="A38" s="58" t="s">
        <v>31</v>
      </c>
      <c r="B38" s="37" t="s">
        <v>5</v>
      </c>
      <c r="C38" s="38"/>
      <c r="D38" s="39"/>
      <c r="E38" s="40"/>
      <c r="F38" s="41"/>
      <c r="G38" s="42"/>
      <c r="H38" s="42" t="str">
        <f t="shared" si="28"/>
        <v/>
      </c>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5"/>
      <c r="BT38" s="45"/>
      <c r="BU38" s="45"/>
      <c r="BV38" s="45"/>
      <c r="BW38" s="45"/>
      <c r="BX38" s="45"/>
      <c r="BY38" s="45"/>
      <c r="BZ38" s="45"/>
      <c r="CA38" s="45"/>
      <c r="CB38" s="45"/>
      <c r="CC38" s="45"/>
      <c r="CD38" s="45"/>
      <c r="CE38" s="45"/>
      <c r="CF38" s="45"/>
      <c r="CG38" s="45"/>
      <c r="CH38" s="45"/>
      <c r="CI38" s="45"/>
      <c r="CJ38" s="45"/>
      <c r="CK38" s="45"/>
      <c r="CL38" s="45"/>
      <c r="CM38" s="45"/>
      <c r="CN38" s="45"/>
    </row>
    <row r="39" spans="1:92" ht="30" customHeight="1">
      <c r="G39" s="6"/>
    </row>
    <row r="40" spans="1:92" ht="30" customHeight="1">
      <c r="C40" s="14"/>
      <c r="F40" s="59"/>
    </row>
    <row r="41" spans="1:92" ht="30" customHeight="1">
      <c r="C41" s="15"/>
    </row>
  </sheetData>
  <mergeCells count="16">
    <mergeCell ref="BM4:BS4"/>
    <mergeCell ref="BT4:BZ4"/>
    <mergeCell ref="CA4:CG4"/>
    <mergeCell ref="CH4:CN4"/>
    <mergeCell ref="AY4:BE4"/>
    <mergeCell ref="BF4:BL4"/>
    <mergeCell ref="E3:F3"/>
    <mergeCell ref="I4:O4"/>
    <mergeCell ref="P4:V4"/>
    <mergeCell ref="W4:AC4"/>
    <mergeCell ref="AD4:AJ4"/>
    <mergeCell ref="C3:D3"/>
    <mergeCell ref="C4:D4"/>
    <mergeCell ref="B5:G5"/>
    <mergeCell ref="AK4:AQ4"/>
    <mergeCell ref="AR4:AX4"/>
  </mergeCells>
  <phoneticPr fontId="23" type="noConversion"/>
  <conditionalFormatting sqref="D7:D38">
    <cfRule type="dataBar" priority="3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8">
    <cfRule type="expression" dxfId="22" priority="51">
      <formula>AND(TODAY()&gt;=I$5,TODAY()&lt;J$5)</formula>
    </cfRule>
  </conditionalFormatting>
  <conditionalFormatting sqref="I7:BL38">
    <cfRule type="expression" dxfId="21" priority="45">
      <formula>AND(task_start&lt;=I$5,ROUNDDOWN((task_end-task_start+1)*task_progress,0)+task_start-1&gt;=I$5)</formula>
    </cfRule>
    <cfRule type="expression" dxfId="20" priority="46" stopIfTrue="1">
      <formula>AND(task_end&gt;=I$5,task_start&lt;J$5)</formula>
    </cfRule>
  </conditionalFormatting>
  <conditionalFormatting sqref="C18:C23">
    <cfRule type="dataBar" priority="18">
      <dataBar>
        <cfvo type="num" val="0"/>
        <cfvo type="num" val="1"/>
        <color theme="0" tint="-0.249977111117893"/>
      </dataBar>
      <extLst>
        <ext xmlns:x14="http://schemas.microsoft.com/office/spreadsheetml/2009/9/main" uri="{B025F937-C7B1-47D3-B67F-A62EFF666E3E}">
          <x14:id>{39BCB430-50AA-7B43-B7F4-5ED335504855}</x14:id>
        </ext>
      </extLst>
    </cfRule>
  </conditionalFormatting>
  <conditionalFormatting sqref="C35:C36">
    <cfRule type="dataBar" priority="17">
      <dataBar>
        <cfvo type="num" val="0"/>
        <cfvo type="num" val="1"/>
        <color theme="0" tint="-0.249977111117893"/>
      </dataBar>
      <extLst>
        <ext xmlns:x14="http://schemas.microsoft.com/office/spreadsheetml/2009/9/main" uri="{B025F937-C7B1-47D3-B67F-A62EFF666E3E}">
          <x14:id>{6551595E-7655-4648-A85F-6D1180F29C78}</x14:id>
        </ext>
      </extLst>
    </cfRule>
  </conditionalFormatting>
  <conditionalFormatting sqref="BM5:BS5">
    <cfRule type="expression" dxfId="19" priority="16">
      <formula>AND(TODAY()&gt;=BM$5,TODAY()&lt;BN$5)</formula>
    </cfRule>
  </conditionalFormatting>
  <conditionalFormatting sqref="BM6:BS38">
    <cfRule type="expression" dxfId="18" priority="15">
      <formula>AND(TODAY()&gt;=BM$5,TODAY()&lt;BN$5)</formula>
    </cfRule>
  </conditionalFormatting>
  <conditionalFormatting sqref="BM7:BS38">
    <cfRule type="expression" dxfId="17" priority="13">
      <formula>AND(task_start&lt;=BM$5,ROUNDDOWN((task_end-task_start+1)*task_progress,0)+task_start-1&gt;=BM$5)</formula>
    </cfRule>
    <cfRule type="expression" dxfId="16" priority="14" stopIfTrue="1">
      <formula>AND(task_end&gt;=BM$5,task_start&lt;BN$5)</formula>
    </cfRule>
  </conditionalFormatting>
  <conditionalFormatting sqref="BT5:BZ5">
    <cfRule type="expression" dxfId="15" priority="12">
      <formula>AND(TODAY()&gt;=BT$5,TODAY()&lt;BU$5)</formula>
    </cfRule>
  </conditionalFormatting>
  <conditionalFormatting sqref="BT6:BZ38">
    <cfRule type="expression" dxfId="14" priority="11">
      <formula>AND(TODAY()&gt;=BT$5,TODAY()&lt;BU$5)</formula>
    </cfRule>
  </conditionalFormatting>
  <conditionalFormatting sqref="BT7:BZ38">
    <cfRule type="expression" dxfId="13" priority="9">
      <formula>AND(task_start&lt;=BT$5,ROUNDDOWN((task_end-task_start+1)*task_progress,0)+task_start-1&gt;=BT$5)</formula>
    </cfRule>
    <cfRule type="expression" dxfId="12" priority="10" stopIfTrue="1">
      <formula>AND(task_end&gt;=BT$5,task_start&lt;BU$5)</formula>
    </cfRule>
  </conditionalFormatting>
  <conditionalFormatting sqref="CA5:CG5">
    <cfRule type="expression" dxfId="11" priority="8">
      <formula>AND(TODAY()&gt;=CA$5,TODAY()&lt;CB$5)</formula>
    </cfRule>
  </conditionalFormatting>
  <conditionalFormatting sqref="CA6:CG38">
    <cfRule type="expression" dxfId="10" priority="7">
      <formula>AND(TODAY()&gt;=CA$5,TODAY()&lt;CB$5)</formula>
    </cfRule>
  </conditionalFormatting>
  <conditionalFormatting sqref="CA7:CG38">
    <cfRule type="expression" dxfId="9" priority="5">
      <formula>AND(task_start&lt;=CA$5,ROUNDDOWN((task_end-task_start+1)*task_progress,0)+task_start-1&gt;=CA$5)</formula>
    </cfRule>
    <cfRule type="expression" dxfId="8" priority="6" stopIfTrue="1">
      <formula>AND(task_end&gt;=CA$5,task_start&lt;CB$5)</formula>
    </cfRule>
  </conditionalFormatting>
  <conditionalFormatting sqref="CH5:CN5">
    <cfRule type="expression" dxfId="7" priority="4">
      <formula>AND(TODAY()&gt;=CH$5,TODAY()&lt;CI$5)</formula>
    </cfRule>
  </conditionalFormatting>
  <conditionalFormatting sqref="CH6:CN38">
    <cfRule type="expression" dxfId="6" priority="3">
      <formula>AND(TODAY()&gt;=CH$5,TODAY()&lt;CI$5)</formula>
    </cfRule>
  </conditionalFormatting>
  <conditionalFormatting sqref="CH7:CN38">
    <cfRule type="expression" dxfId="5" priority="1">
      <formula>AND(task_start&lt;=CH$5,ROUNDDOWN((task_end-task_start+1)*task_progress,0)+task_start-1&gt;=CH$5)</formula>
    </cfRule>
    <cfRule type="expression" dxfId="4" priority="2" stopIfTrue="1">
      <formula>AND(task_end&gt;=CH$5,task_start&lt;CI$5)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D7:D38</xm:sqref>
        </x14:conditionalFormatting>
        <x14:conditionalFormatting xmlns:xm="http://schemas.microsoft.com/office/excel/2006/main">
          <x14:cfRule type="dataBar" id="{39BCB430-50AA-7B43-B7F4-5ED335504855}">
            <x14:dataBar minLength="0" maxLength="100" gradient="0">
              <x14:cfvo type="num">
                <xm:f>0</xm:f>
              </x14:cfvo>
              <x14:cfvo type="num">
                <xm:f>1</xm:f>
              </x14:cfvo>
              <x14:negativeFillColor rgb="FFFF0000"/>
              <x14:axisColor rgb="FF000000"/>
            </x14:dataBar>
          </x14:cfRule>
          <xm:sqref>C18:C23</xm:sqref>
        </x14:conditionalFormatting>
        <x14:conditionalFormatting xmlns:xm="http://schemas.microsoft.com/office/excel/2006/main">
          <x14:cfRule type="dataBar" id="{6551595E-7655-4648-A85F-6D1180F29C78}">
            <x14:dataBar minLength="0" maxLength="100" gradient="0">
              <x14:cfvo type="num">
                <xm:f>0</xm:f>
              </x14:cfvo>
              <x14:cfvo type="num">
                <xm:f>1</xm:f>
              </x14:cfvo>
              <x14:negativeFillColor rgb="FFFF0000"/>
              <x14:axisColor rgb="FF000000"/>
            </x14:dataBar>
          </x14:cfRule>
          <xm:sqref>C35:C36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cols>
    <col min="1" max="1" width="87.1640625" style="47" customWidth="1"/>
    <col min="2" max="16384" width="9.1640625" style="2"/>
  </cols>
  <sheetData>
    <row r="1" spans="1:2" ht="46.5" customHeight="1"/>
    <row r="2" spans="1:2" s="49" customFormat="1" ht="15">
      <c r="A2" s="48" t="s">
        <v>17</v>
      </c>
      <c r="B2" s="48"/>
    </row>
    <row r="3" spans="1:2" s="53" customFormat="1" ht="27" customHeight="1">
      <c r="A3" s="54" t="s">
        <v>22</v>
      </c>
      <c r="B3" s="54"/>
    </row>
    <row r="4" spans="1:2" s="50" customFormat="1" ht="26">
      <c r="A4" s="51" t="s">
        <v>16</v>
      </c>
    </row>
    <row r="5" spans="1:2" ht="74" customHeight="1">
      <c r="A5" s="52" t="s">
        <v>25</v>
      </c>
    </row>
    <row r="6" spans="1:2" ht="26.25" customHeight="1">
      <c r="A6" s="51" t="s">
        <v>28</v>
      </c>
    </row>
    <row r="7" spans="1:2" s="47" customFormat="1" ht="205" customHeight="1">
      <c r="A7" s="56" t="s">
        <v>27</v>
      </c>
    </row>
    <row r="8" spans="1:2" s="50" customFormat="1" ht="26">
      <c r="A8" s="51" t="s">
        <v>18</v>
      </c>
    </row>
    <row r="9" spans="1:2" ht="60">
      <c r="A9" s="52" t="s">
        <v>26</v>
      </c>
    </row>
    <row r="10" spans="1:2" s="47" customFormat="1" ht="28" customHeight="1">
      <c r="A10" s="55" t="s">
        <v>24</v>
      </c>
    </row>
    <row r="11" spans="1:2" s="50" customFormat="1" ht="26">
      <c r="A11" s="51" t="s">
        <v>15</v>
      </c>
    </row>
    <row r="12" spans="1:2" ht="30">
      <c r="A12" s="52" t="s">
        <v>23</v>
      </c>
    </row>
    <row r="13" spans="1:2" s="47" customFormat="1" ht="28" customHeight="1">
      <c r="A13" s="55" t="s">
        <v>9</v>
      </c>
    </row>
    <row r="14" spans="1:2" s="50" customFormat="1" ht="26">
      <c r="A14" s="51" t="s">
        <v>19</v>
      </c>
    </row>
    <row r="15" spans="1:2" ht="75" customHeight="1">
      <c r="A15" s="52" t="s">
        <v>20</v>
      </c>
    </row>
    <row r="16" spans="1:2" ht="90">
      <c r="A16" s="52" t="s">
        <v>21</v>
      </c>
    </row>
  </sheetData>
  <phoneticPr fontId="23"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2019-08-05T03:17:17Z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