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nkur\Documents\ENGR_133\Excel_3\"/>
    </mc:Choice>
  </mc:AlternateContent>
  <xr:revisionPtr revIDLastSave="0" documentId="13_ncr:1_{8B6C6360-098D-4186-82C2-BF9D7F89F902}" xr6:coauthVersionLast="47" xr6:coauthVersionMax="47" xr10:uidLastSave="{00000000-0000-0000-0000-000000000000}"/>
  <bookViews>
    <workbookView xWindow="-110" yWindow="-110" windowWidth="25820" windowHeight="15500" xr2:uid="{08104674-64C3-4AC9-BBDD-842214D1100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1" l="1"/>
  <c r="F58" i="1"/>
  <c r="C19" i="1"/>
  <c r="F48" i="1" l="1"/>
  <c r="F49" i="1" s="1"/>
  <c r="F50" i="1" s="1"/>
  <c r="F51" i="1" s="1"/>
  <c r="F52" i="1" s="1"/>
  <c r="F53" i="1" s="1"/>
  <c r="F54" i="1" s="1"/>
  <c r="F43" i="1"/>
  <c r="C32" i="1"/>
  <c r="F42" i="1"/>
  <c r="F27" i="1"/>
  <c r="F26" i="1"/>
  <c r="F24" i="1"/>
  <c r="F25" i="1"/>
  <c r="F23" i="1"/>
  <c r="C20" i="1"/>
  <c r="C21" i="1"/>
  <c r="C22" i="1"/>
  <c r="C23" i="1"/>
  <c r="C24" i="1"/>
  <c r="C25" i="1"/>
  <c r="C26" i="1"/>
  <c r="C27" i="1"/>
  <c r="C28" i="1"/>
  <c r="C29" i="1"/>
  <c r="C30" i="1"/>
  <c r="C31"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F22" i="1"/>
  <c r="F21" i="1"/>
  <c r="F20" i="1"/>
  <c r="F19" i="1"/>
  <c r="F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A56355-C8EE-437D-905F-31E27444E8D6}" keepAlive="1" name="Query - ex3_team_1_suspended_solids (1)" description="Connection to the 'ex3_team_1_suspended_solids (1)' query in the workbook." type="5" refreshedVersion="0" background="1" saveData="1">
    <dbPr connection="Provider=Microsoft.Mashup.OleDb.1;Data Source=$Workbook$;Location=&quot;ex3_team_1_suspended_solids (1)&quot;;Extended Properties=&quot;&quot;" command="SELECT * FROM [ex3_team_1_suspended_solids (1)]"/>
  </connection>
</connections>
</file>

<file path=xl/sharedStrings.xml><?xml version="1.0" encoding="utf-8"?>
<sst xmlns="http://schemas.openxmlformats.org/spreadsheetml/2006/main" count="110" uniqueCount="87">
  <si>
    <t>Course</t>
  </si>
  <si>
    <t>ENGR 13300</t>
  </si>
  <si>
    <t>Semester</t>
  </si>
  <si>
    <t>Fall 24</t>
  </si>
  <si>
    <t>&lt;--- replace the shaded text with actual values</t>
  </si>
  <si>
    <t>Assignment Name</t>
  </si>
  <si>
    <t>Section</t>
  </si>
  <si>
    <t>022</t>
  </si>
  <si>
    <t>Student 1 Name</t>
  </si>
  <si>
    <t>Ankur Raghavan</t>
  </si>
  <si>
    <t>Student 3 Name</t>
  </si>
  <si>
    <t>Aristuto Paul</t>
  </si>
  <si>
    <t>Student 1 Purdue login</t>
  </si>
  <si>
    <t>raghav21</t>
  </si>
  <si>
    <t>Student 3 Purdue login</t>
  </si>
  <si>
    <t>paul175</t>
  </si>
  <si>
    <t>Student 2 Name</t>
  </si>
  <si>
    <t>Andrew Gafford</t>
  </si>
  <si>
    <t>Student 4 Name</t>
  </si>
  <si>
    <t>Shivum Thatte</t>
  </si>
  <si>
    <t>Student 2 Purdue login</t>
  </si>
  <si>
    <t>agafford</t>
  </si>
  <si>
    <t>Student 4 Purdue login</t>
  </si>
  <si>
    <t>sthatte</t>
  </si>
  <si>
    <t>List collaborators if any 
(Name, Purdue login)</t>
  </si>
  <si>
    <t>Academic Integrity Statement: I/We have not used material obtained from any other unauthorized source, either modified or unmodified.  Neither have I/we provided access to my/our work to another. The solution I/we am/are submitting is my/our own original work.</t>
  </si>
  <si>
    <t>Problem Description</t>
  </si>
  <si>
    <t>/add a description and delete this comment/</t>
  </si>
  <si>
    <t>Input Section:</t>
  </si>
  <si>
    <t xml:space="preserve">Calculation Section: </t>
  </si>
  <si>
    <t>Output Section:</t>
  </si>
  <si>
    <t>Table 1: Measured TSS values from Lake Wilson, NC</t>
  </si>
  <si>
    <t>Table 2: Is TSS smaller than 45 mg/L</t>
  </si>
  <si>
    <t>Table 3: Calculation of descriptive statistics for given TSS data</t>
  </si>
  <si>
    <t>Question a)</t>
  </si>
  <si>
    <t>TSS in mg/L</t>
  </si>
  <si>
    <t>statistic</t>
  </si>
  <si>
    <t>value</t>
  </si>
  <si>
    <t>unit</t>
  </si>
  <si>
    <t>min</t>
  </si>
  <si>
    <t>max</t>
  </si>
  <si>
    <t>range</t>
  </si>
  <si>
    <t>mean</t>
  </si>
  <si>
    <t>median</t>
  </si>
  <si>
    <t>mode</t>
  </si>
  <si>
    <t>standard deviation</t>
  </si>
  <si>
    <t>variance</t>
  </si>
  <si>
    <t>count</t>
  </si>
  <si>
    <t>Table 7: Outputs of EXCEL Histogram Function (Analysis ToolPak)</t>
  </si>
  <si>
    <t>Figure 1: Histogram of suspended solids for Lake Wilson, NC</t>
  </si>
  <si>
    <t>Table 4: Computation of skewness</t>
  </si>
  <si>
    <t>description</t>
  </si>
  <si>
    <t>skewness using SKEW()</t>
  </si>
  <si>
    <t>positive or negative --&gt;</t>
  </si>
  <si>
    <t>left or right skew --&gt;</t>
  </si>
  <si>
    <t>skewness using relationship between mean and mode</t>
  </si>
  <si>
    <t>Identify if there are any differences (yes or no)</t>
  </si>
  <si>
    <t>Table 5: Calculation of histogram quantities</t>
  </si>
  <si>
    <t>number of bins using general rule</t>
  </si>
  <si>
    <t>bin width using general rule</t>
  </si>
  <si>
    <t xml:space="preserve">Updated values to make the histogram more presentable. </t>
  </si>
  <si>
    <t>number of bins</t>
  </si>
  <si>
    <t>bin width</t>
  </si>
  <si>
    <t>bin upper limits</t>
  </si>
  <si>
    <t>Question b)</t>
  </si>
  <si>
    <t>Question c)</t>
  </si>
  <si>
    <t>Table 6: Count TSS greater than 55 mg/L</t>
  </si>
  <si>
    <t>Number of TSS Measuements &gt;55 mg/L</t>
  </si>
  <si>
    <t>negative</t>
  </si>
  <si>
    <t>left</t>
  </si>
  <si>
    <t>mg/L</t>
  </si>
  <si>
    <t>mg^2/L^2</t>
  </si>
  <si>
    <t>positive</t>
  </si>
  <si>
    <t>right</t>
  </si>
  <si>
    <t>yes</t>
  </si>
  <si>
    <t>Bin</t>
  </si>
  <si>
    <t>More</t>
  </si>
  <si>
    <t>Frequency</t>
  </si>
  <si>
    <t>Do the different methods for determining the skewness agree? Justify your answer.</t>
  </si>
  <si>
    <t>How did you choose the number of bins for the histogram?</t>
  </si>
  <si>
    <t>Indiana, like many other states, does not have a water quality standard for TSS. Review the information on TSS at http://www.in.gov/idem/nps/3484.htm. Does this lake contain reasonable amounts of suspended solids, or should action be taken to reduce the concentration of TSS? Explain your reasoning and cite in APA format any additional sources you used.</t>
  </si>
  <si>
    <t>measurements</t>
  </si>
  <si>
    <t>We used the equation of square root of number of count and then we rounded the number</t>
  </si>
  <si>
    <t xml:space="preserve">This lake contains reasonable or close to reasonable amounts of TSS. The general range provided is between 25 and 80 mg/L. The measured average in this lake is 59.9 mg/L, which falls within the range. Other states have lower maximums, but some other areas also have higher maximums. </t>
  </si>
  <si>
    <t xml:space="preserve">No because the mean and mode method shows a positive skew, but the skew function gives a negative skew. </t>
  </si>
  <si>
    <t>EX3 Team 1</t>
  </si>
  <si>
    <t>bins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</si>
</sst>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Aptos Narrow"/>
      <family val="2"/>
      <scheme val="minor"/>
    </font>
    <font>
      <sz val="10"/>
      <name val="Arial"/>
      <family val="2"/>
    </font>
    <font>
      <sz val="11"/>
      <color rgb="FF000000"/>
      <name val="Courier New"/>
      <family val="3"/>
    </font>
    <font>
      <sz val="11"/>
      <name val="Aptos Narrow"/>
      <family val="2"/>
      <scheme val="minor"/>
    </font>
    <font>
      <sz val="11"/>
      <color theme="5"/>
      <name val="Aptos Narrow"/>
      <family val="2"/>
      <scheme val="minor"/>
    </font>
    <font>
      <b/>
      <sz val="11"/>
      <name val="Aptos Narrow"/>
      <family val="2"/>
      <scheme val="minor"/>
    </font>
    <font>
      <i/>
      <sz val="11"/>
      <color theme="2" tint="-0.249977111117893"/>
      <name val="Aptos Narrow"/>
      <family val="2"/>
      <scheme val="minor"/>
    </font>
    <font>
      <i/>
      <sz val="11"/>
      <color rgb="FFFF0000"/>
      <name val="Aptos Narrow"/>
      <family val="2"/>
      <scheme val="minor"/>
    </font>
    <font>
      <sz val="11"/>
      <color rgb="FF000000"/>
      <name val="Aptos Narrow"/>
      <family val="2"/>
      <scheme val="minor"/>
    </font>
    <font>
      <b/>
      <sz val="11"/>
      <color theme="0"/>
      <name val="Aptos Narrow"/>
      <family val="2"/>
      <scheme val="minor"/>
    </font>
    <font>
      <u/>
      <sz val="11"/>
      <color theme="10"/>
      <name val="Aptos Narrow"/>
      <family val="2"/>
      <scheme val="minor"/>
    </font>
    <font>
      <b/>
      <sz val="10"/>
      <name val="Arial"/>
      <family val="2"/>
    </font>
    <font>
      <sz val="11"/>
      <name val="Arial"/>
      <family val="2"/>
    </font>
    <font>
      <u/>
      <sz val="5"/>
      <color theme="10"/>
      <name val="Aptos Narrow"/>
      <family val="2"/>
      <scheme val="minor"/>
    </font>
    <font>
      <sz val="11"/>
      <color theme="0" tint="-0.249977111117893"/>
      <name val="Aptos Narrow"/>
      <family val="2"/>
      <scheme val="minor"/>
    </font>
    <font>
      <i/>
      <sz val="11"/>
      <color theme="1"/>
      <name val="Aptos Narrow"/>
      <family val="2"/>
      <scheme val="minor"/>
    </font>
    <font>
      <u/>
      <sz val="12"/>
      <color theme="10"/>
      <name val="Aptos Narrow"/>
      <family val="2"/>
      <scheme val="minor"/>
    </font>
  </fonts>
  <fills count="13">
    <fill>
      <patternFill patternType="none"/>
    </fill>
    <fill>
      <patternFill patternType="gray125"/>
    </fill>
    <fill>
      <patternFill patternType="solid">
        <fgColor indexed="51"/>
        <bgColor indexed="64"/>
      </patternFill>
    </fill>
    <fill>
      <patternFill patternType="solid">
        <fgColor rgb="FFFFC000"/>
        <bgColor indexed="64"/>
      </patternFill>
    </fill>
    <fill>
      <patternFill patternType="solid">
        <fgColor rgb="FFDDDDDD"/>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auto="1"/>
      </top>
      <bottom style="thin">
        <color auto="1"/>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auto="1"/>
      </bottom>
      <diagonal/>
    </border>
    <border>
      <left/>
      <right style="medium">
        <color indexed="64"/>
      </right>
      <top/>
      <bottom style="thin">
        <color indexed="64"/>
      </bottom>
      <diagonal/>
    </border>
    <border>
      <left style="medium">
        <color indexed="64"/>
      </left>
      <right style="medium">
        <color indexed="64"/>
      </right>
      <top style="thin">
        <color auto="1"/>
      </top>
      <bottom style="medium">
        <color indexed="64"/>
      </bottom>
      <diagonal/>
    </border>
    <border>
      <left/>
      <right/>
      <top style="medium">
        <color indexed="64"/>
      </top>
      <bottom style="thin">
        <color indexed="64"/>
      </bottom>
      <diagonal/>
    </border>
  </borders>
  <cellStyleXfs count="6">
    <xf numFmtId="0" fontId="0" fillId="0" borderId="0"/>
    <xf numFmtId="0" fontId="3" fillId="0" borderId="0"/>
    <xf numFmtId="0" fontId="4" fillId="0" borderId="0"/>
    <xf numFmtId="0" fontId="1" fillId="0" borderId="0"/>
    <xf numFmtId="0" fontId="1" fillId="0" borderId="0"/>
    <xf numFmtId="0" fontId="13" fillId="0" borderId="0" applyNumberFormat="0" applyFill="0" applyBorder="0" applyAlignment="0" applyProtection="0"/>
  </cellStyleXfs>
  <cellXfs count="123">
    <xf numFmtId="0" fontId="0" fillId="0" borderId="0" xfId="0"/>
    <xf numFmtId="0" fontId="8" fillId="3" borderId="9" xfId="1" applyFont="1" applyFill="1" applyBorder="1" applyAlignment="1" applyProtection="1">
      <alignment horizontal="center" vertical="center"/>
      <protection locked="0"/>
    </xf>
    <xf numFmtId="0" fontId="8" fillId="0" borderId="9" xfId="1" applyFont="1" applyBorder="1" applyAlignment="1" applyProtection="1">
      <alignment horizontal="center" vertical="center"/>
      <protection locked="0"/>
    </xf>
    <xf numFmtId="0" fontId="9" fillId="0" borderId="9" xfId="1" applyFont="1" applyBorder="1" applyAlignment="1" applyProtection="1">
      <alignment vertical="center"/>
      <protection locked="0"/>
    </xf>
    <xf numFmtId="0" fontId="1" fillId="0" borderId="0" xfId="1" applyFont="1" applyAlignment="1" applyProtection="1">
      <alignment vertical="center"/>
      <protection locked="0"/>
    </xf>
    <xf numFmtId="0" fontId="10" fillId="0" borderId="0" xfId="1" applyFont="1" applyAlignment="1" applyProtection="1">
      <alignment vertical="center"/>
      <protection locked="0"/>
    </xf>
    <xf numFmtId="0" fontId="1" fillId="0" borderId="0" xfId="1" applyFont="1" applyAlignment="1">
      <alignment vertical="center"/>
    </xf>
    <xf numFmtId="0" fontId="1" fillId="0" borderId="0" xfId="0" applyFont="1" applyAlignment="1">
      <alignment vertical="center"/>
    </xf>
    <xf numFmtId="0" fontId="8" fillId="6" borderId="9" xfId="1" applyFont="1" applyFill="1" applyBorder="1" applyAlignment="1" applyProtection="1">
      <alignment horizontal="left" vertical="center"/>
      <protection locked="0"/>
    </xf>
    <xf numFmtId="0" fontId="1" fillId="0" borderId="9" xfId="0" applyFont="1" applyBorder="1" applyAlignment="1">
      <alignment vertical="center"/>
    </xf>
    <xf numFmtId="0" fontId="6" fillId="0" borderId="9" xfId="1" applyFont="1" applyBorder="1" applyAlignment="1" applyProtection="1">
      <alignment vertical="center"/>
      <protection locked="0"/>
    </xf>
    <xf numFmtId="0" fontId="8" fillId="0" borderId="0" xfId="1" applyFont="1" applyAlignment="1" applyProtection="1">
      <alignment vertical="center"/>
      <protection locked="0"/>
    </xf>
    <xf numFmtId="0" fontId="11" fillId="0" borderId="0" xfId="1" applyFont="1" applyAlignment="1" applyProtection="1">
      <alignment vertical="center"/>
      <protection locked="0"/>
    </xf>
    <xf numFmtId="0" fontId="8" fillId="3" borderId="0" xfId="1" applyFont="1" applyFill="1" applyAlignment="1" applyProtection="1">
      <alignment horizontal="left" vertical="center" wrapText="1"/>
      <protection locked="0"/>
    </xf>
    <xf numFmtId="0" fontId="8" fillId="2" borderId="0" xfId="1" applyFont="1" applyFill="1" applyAlignment="1">
      <alignment vertical="center"/>
    </xf>
    <xf numFmtId="0" fontId="2" fillId="3" borderId="0" xfId="1" applyFont="1" applyFill="1" applyAlignment="1">
      <alignment vertical="center"/>
    </xf>
    <xf numFmtId="0" fontId="14" fillId="0" borderId="0" xfId="3" applyFont="1" applyAlignment="1" applyProtection="1">
      <alignment horizontal="left" vertical="top" wrapText="1"/>
      <protection locked="0"/>
    </xf>
    <xf numFmtId="0" fontId="1" fillId="0" borderId="0" xfId="3"/>
    <xf numFmtId="0" fontId="6" fillId="0" borderId="0" xfId="2" applyFont="1"/>
    <xf numFmtId="0" fontId="15" fillId="0" borderId="0" xfId="2" applyFont="1"/>
    <xf numFmtId="0" fontId="2" fillId="10" borderId="4" xfId="3" applyFont="1" applyFill="1" applyBorder="1" applyAlignment="1">
      <alignment horizontal="center"/>
    </xf>
    <xf numFmtId="0" fontId="2" fillId="10" borderId="0" xfId="3" applyFont="1" applyFill="1" applyAlignment="1">
      <alignment horizontal="center"/>
    </xf>
    <xf numFmtId="0" fontId="2" fillId="10" borderId="5" xfId="3" applyFont="1" applyFill="1" applyBorder="1" applyAlignment="1">
      <alignment horizontal="center"/>
    </xf>
    <xf numFmtId="0" fontId="2" fillId="10" borderId="12" xfId="3" applyFont="1" applyFill="1" applyBorder="1" applyAlignment="1">
      <alignment horizontal="center"/>
    </xf>
    <xf numFmtId="0" fontId="1" fillId="0" borderId="4" xfId="3" applyBorder="1"/>
    <xf numFmtId="0" fontId="1" fillId="0" borderId="5" xfId="3" applyBorder="1"/>
    <xf numFmtId="0" fontId="1" fillId="0" borderId="12" xfId="3" applyBorder="1" applyAlignment="1">
      <alignment horizontal="center"/>
    </xf>
    <xf numFmtId="0" fontId="1" fillId="0" borderId="0" xfId="3" applyAlignment="1">
      <alignment horizontal="center"/>
    </xf>
    <xf numFmtId="0" fontId="15" fillId="0" borderId="4" xfId="2" applyFont="1" applyBorder="1"/>
    <xf numFmtId="0" fontId="15" fillId="0" borderId="5" xfId="2" applyFont="1" applyBorder="1"/>
    <xf numFmtId="0" fontId="6" fillId="0" borderId="4" xfId="2" applyFont="1" applyBorder="1"/>
    <xf numFmtId="0" fontId="6" fillId="0" borderId="5" xfId="2" applyFont="1" applyBorder="1"/>
    <xf numFmtId="0" fontId="6" fillId="0" borderId="4" xfId="2" applyFont="1" applyBorder="1" applyAlignment="1">
      <alignment wrapText="1"/>
    </xf>
    <xf numFmtId="0" fontId="6" fillId="0" borderId="6" xfId="2" applyFont="1" applyBorder="1"/>
    <xf numFmtId="0" fontId="6" fillId="0" borderId="7" xfId="2" applyFont="1" applyBorder="1"/>
    <xf numFmtId="0" fontId="6" fillId="0" borderId="8" xfId="2" applyFont="1" applyBorder="1"/>
    <xf numFmtId="0" fontId="1" fillId="11" borderId="13" xfId="3" applyFill="1" applyBorder="1"/>
    <xf numFmtId="0" fontId="1" fillId="11" borderId="10" xfId="3" applyFill="1" applyBorder="1"/>
    <xf numFmtId="0" fontId="0" fillId="11" borderId="14" xfId="3" applyFont="1" applyFill="1" applyBorder="1"/>
    <xf numFmtId="0" fontId="1" fillId="11" borderId="15" xfId="3" applyFill="1" applyBorder="1"/>
    <xf numFmtId="0" fontId="1" fillId="11" borderId="16" xfId="3" applyFill="1" applyBorder="1"/>
    <xf numFmtId="0" fontId="1" fillId="11" borderId="17" xfId="3" applyFill="1" applyBorder="1"/>
    <xf numFmtId="0" fontId="6" fillId="11" borderId="10" xfId="2" applyFont="1" applyFill="1" applyBorder="1"/>
    <xf numFmtId="0" fontId="1" fillId="11" borderId="14" xfId="3" applyFill="1" applyBorder="1"/>
    <xf numFmtId="0" fontId="6" fillId="11" borderId="16" xfId="2" applyFont="1" applyFill="1" applyBorder="1"/>
    <xf numFmtId="0" fontId="1" fillId="12" borderId="10" xfId="3" applyFill="1" applyBorder="1"/>
    <xf numFmtId="0" fontId="1" fillId="12" borderId="14" xfId="3" applyFill="1" applyBorder="1"/>
    <xf numFmtId="0" fontId="1" fillId="12" borderId="5" xfId="3" applyFill="1" applyBorder="1"/>
    <xf numFmtId="0" fontId="1" fillId="12" borderId="8" xfId="3" applyFill="1" applyBorder="1"/>
    <xf numFmtId="0" fontId="6" fillId="0" borderId="6" xfId="5" applyFont="1" applyBorder="1" applyAlignment="1">
      <alignment vertical="center"/>
    </xf>
    <xf numFmtId="0" fontId="6" fillId="0" borderId="7" xfId="5" applyFont="1" applyBorder="1" applyAlignment="1">
      <alignment vertical="center"/>
    </xf>
    <xf numFmtId="0" fontId="6" fillId="0" borderId="8" xfId="5" applyFont="1" applyBorder="1" applyAlignment="1">
      <alignment vertical="center"/>
    </xf>
    <xf numFmtId="0" fontId="1" fillId="0" borderId="18" xfId="3" applyBorder="1" applyAlignment="1">
      <alignment horizontal="center"/>
    </xf>
    <xf numFmtId="0" fontId="12" fillId="8" borderId="11" xfId="2" applyFont="1" applyFill="1" applyBorder="1" applyAlignment="1">
      <alignment horizontal="left" vertical="center"/>
    </xf>
    <xf numFmtId="0" fontId="12" fillId="8" borderId="1" xfId="2" applyFont="1" applyFill="1" applyBorder="1" applyAlignment="1">
      <alignment vertical="center" wrapText="1"/>
    </xf>
    <xf numFmtId="0" fontId="12" fillId="8" borderId="2" xfId="2" applyFont="1" applyFill="1" applyBorder="1" applyAlignment="1">
      <alignment vertical="center" wrapText="1"/>
    </xf>
    <xf numFmtId="0" fontId="12" fillId="8" borderId="3" xfId="2" applyFont="1" applyFill="1" applyBorder="1" applyAlignment="1">
      <alignment vertical="center" wrapText="1"/>
    </xf>
    <xf numFmtId="0" fontId="1" fillId="0" borderId="13" xfId="3" applyBorder="1" applyAlignment="1">
      <alignment wrapText="1"/>
    </xf>
    <xf numFmtId="0" fontId="1" fillId="0" borderId="14" xfId="3" applyBorder="1" applyAlignment="1">
      <alignment wrapText="1"/>
    </xf>
    <xf numFmtId="0" fontId="1" fillId="0" borderId="15" xfId="3" applyBorder="1" applyAlignment="1">
      <alignment wrapText="1"/>
    </xf>
    <xf numFmtId="0" fontId="1" fillId="0" borderId="16" xfId="3" applyBorder="1" applyAlignment="1">
      <alignment wrapText="1"/>
    </xf>
    <xf numFmtId="0" fontId="1" fillId="0" borderId="17" xfId="3" applyBorder="1" applyAlignment="1">
      <alignment wrapText="1"/>
    </xf>
    <xf numFmtId="0" fontId="1" fillId="12" borderId="13" xfId="3" applyFill="1" applyBorder="1" applyAlignment="1">
      <alignment vertical="center"/>
    </xf>
    <xf numFmtId="0" fontId="1" fillId="12" borderId="4" xfId="3" applyFill="1" applyBorder="1" applyAlignment="1">
      <alignment vertical="center"/>
    </xf>
    <xf numFmtId="0" fontId="1" fillId="12" borderId="6" xfId="3" applyFill="1" applyBorder="1" applyAlignment="1">
      <alignment vertical="center"/>
    </xf>
    <xf numFmtId="164" fontId="1" fillId="0" borderId="0" xfId="3" applyNumberFormat="1"/>
    <xf numFmtId="0" fontId="1" fillId="0" borderId="6" xfId="3" applyBorder="1"/>
    <xf numFmtId="0" fontId="1" fillId="0" borderId="7" xfId="3" applyBorder="1"/>
    <xf numFmtId="0" fontId="1" fillId="0" borderId="8" xfId="3" applyBorder="1"/>
    <xf numFmtId="0" fontId="0" fillId="0" borderId="4" xfId="0" applyBorder="1"/>
    <xf numFmtId="0" fontId="15" fillId="0" borderId="2" xfId="2" applyFont="1" applyBorder="1"/>
    <xf numFmtId="0" fontId="1" fillId="0" borderId="4" xfId="3" applyBorder="1" applyAlignment="1">
      <alignment vertical="center"/>
    </xf>
    <xf numFmtId="0" fontId="2" fillId="0" borderId="0" xfId="3" applyFont="1"/>
    <xf numFmtId="0" fontId="8" fillId="0" borderId="0" xfId="2" applyFont="1"/>
    <xf numFmtId="0" fontId="17" fillId="0" borderId="4" xfId="2" applyFont="1" applyBorder="1" applyAlignment="1">
      <alignment horizontal="right"/>
    </xf>
    <xf numFmtId="0" fontId="17" fillId="0" borderId="4" xfId="0" applyFont="1" applyBorder="1" applyAlignment="1">
      <alignment horizontal="right"/>
    </xf>
    <xf numFmtId="0" fontId="0" fillId="0" borderId="5" xfId="0" applyBorder="1"/>
    <xf numFmtId="0" fontId="16" fillId="0" borderId="5" xfId="5" applyFont="1" applyBorder="1" applyAlignment="1">
      <alignment vertical="center"/>
    </xf>
    <xf numFmtId="0" fontId="15" fillId="0" borderId="6" xfId="2" applyFont="1" applyBorder="1"/>
    <xf numFmtId="0" fontId="1" fillId="3" borderId="0" xfId="0" applyFont="1" applyFill="1" applyAlignment="1">
      <alignment vertical="center"/>
    </xf>
    <xf numFmtId="0" fontId="8" fillId="3" borderId="0" xfId="1" applyFont="1" applyFill="1" applyAlignment="1">
      <alignment vertical="center"/>
    </xf>
    <xf numFmtId="0" fontId="2" fillId="6" borderId="9" xfId="0" applyFont="1" applyFill="1" applyBorder="1" applyAlignment="1">
      <alignment vertical="center" wrapText="1"/>
    </xf>
    <xf numFmtId="0" fontId="18" fillId="0" borderId="9" xfId="1" applyFont="1" applyBorder="1" applyAlignment="1" applyProtection="1">
      <alignment vertical="center"/>
      <protection locked="0"/>
    </xf>
    <xf numFmtId="49" fontId="18" fillId="0" borderId="9" xfId="1" applyNumberFormat="1" applyFont="1" applyBorder="1" applyAlignment="1" applyProtection="1">
      <alignment vertical="center"/>
      <protection locked="0"/>
    </xf>
    <xf numFmtId="0" fontId="1" fillId="0" borderId="12" xfId="3" applyBorder="1" applyAlignment="1">
      <alignment horizontal="center"/>
      <extLst>
        <ext xmlns:xfpb="http://schemas.microsoft.com/office/spreadsheetml/2022/featurepropertybag" uri="{C7286773-470A-42A8-94C5-96B5CB345126}">
          <xfpb:xfComplement i="0"/>
        </ext>
      </extLst>
    </xf>
    <xf numFmtId="0" fontId="0" fillId="0" borderId="12" xfId="3" applyFont="1" applyBorder="1" applyAlignment="1">
      <alignment horizontal="center"/>
      <extLst>
        <ext xmlns:xfpb="http://schemas.microsoft.com/office/spreadsheetml/2022/featurepropertybag" uri="{C7286773-470A-42A8-94C5-96B5CB345126}">
          <xfpb:xfComplement i="0"/>
        </ext>
      </extLst>
    </xf>
    <xf numFmtId="164" fontId="0" fillId="0" borderId="0" xfId="0" applyNumberFormat="1"/>
    <xf numFmtId="0" fontId="19" fillId="0" borderId="0" xfId="5" applyFont="1" applyBorder="1" applyAlignment="1">
      <alignment vertical="center"/>
    </xf>
    <xf numFmtId="0" fontId="0" fillId="0" borderId="7" xfId="0" applyBorder="1"/>
    <xf numFmtId="0" fontId="18" fillId="0" borderId="19" xfId="0" applyFont="1" applyBorder="1" applyAlignment="1">
      <alignment horizontal="center"/>
    </xf>
    <xf numFmtId="0" fontId="0" fillId="12" borderId="0" xfId="3" applyFont="1" applyFill="1"/>
    <xf numFmtId="0" fontId="8" fillId="0" borderId="4" xfId="2" applyFont="1" applyBorder="1" applyAlignment="1">
      <alignment horizontal="left" vertical="top" wrapText="1"/>
    </xf>
    <xf numFmtId="0" fontId="8" fillId="0" borderId="0" xfId="2" applyFont="1" applyAlignment="1">
      <alignment horizontal="left" vertical="top" wrapText="1"/>
    </xf>
    <xf numFmtId="0" fontId="8" fillId="0" borderId="5" xfId="2" applyFont="1" applyBorder="1" applyAlignment="1">
      <alignment horizontal="left" vertical="top" wrapText="1"/>
    </xf>
    <xf numFmtId="0" fontId="6" fillId="0" borderId="4" xfId="0" applyFont="1" applyBorder="1" applyAlignment="1">
      <alignment horizontal="left" vertical="top" wrapText="1"/>
    </xf>
    <xf numFmtId="0" fontId="6" fillId="0" borderId="0" xfId="0" applyFont="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8" fillId="9" borderId="1" xfId="0" applyFont="1" applyFill="1" applyBorder="1" applyAlignment="1">
      <alignment horizontal="left" vertical="top"/>
    </xf>
    <xf numFmtId="0" fontId="8" fillId="9" borderId="2" xfId="0" applyFont="1" applyFill="1" applyBorder="1" applyAlignment="1">
      <alignment horizontal="left" vertical="top"/>
    </xf>
    <xf numFmtId="0" fontId="8" fillId="9" borderId="3" xfId="0" applyFont="1" applyFill="1" applyBorder="1" applyAlignment="1">
      <alignment horizontal="left" vertical="top"/>
    </xf>
    <xf numFmtId="0" fontId="8" fillId="9" borderId="1" xfId="0" applyFont="1" applyFill="1" applyBorder="1" applyAlignment="1">
      <alignment horizontal="left" vertical="center"/>
    </xf>
    <xf numFmtId="0" fontId="8" fillId="9" borderId="2" xfId="0" applyFont="1" applyFill="1" applyBorder="1" applyAlignment="1">
      <alignment horizontal="left" vertical="center"/>
    </xf>
    <xf numFmtId="0" fontId="8" fillId="9" borderId="3" xfId="0" applyFont="1" applyFill="1" applyBorder="1" applyAlignment="1">
      <alignment horizontal="left" vertical="center"/>
    </xf>
    <xf numFmtId="0" fontId="12" fillId="8" borderId="1" xfId="2" applyFont="1" applyFill="1" applyBorder="1" applyAlignment="1">
      <alignment horizontal="left" wrapText="1"/>
    </xf>
    <xf numFmtId="0" fontId="12" fillId="8" borderId="2" xfId="2" applyFont="1" applyFill="1" applyBorder="1" applyAlignment="1">
      <alignment horizontal="left" wrapText="1"/>
    </xf>
    <xf numFmtId="0" fontId="12" fillId="8" borderId="3" xfId="2" applyFont="1" applyFill="1" applyBorder="1" applyAlignment="1">
      <alignment horizontal="left" wrapText="1"/>
    </xf>
    <xf numFmtId="0" fontId="12" fillId="8" borderId="4" xfId="2" applyFont="1" applyFill="1" applyBorder="1" applyAlignment="1">
      <alignment horizontal="left" wrapText="1"/>
    </xf>
    <xf numFmtId="0" fontId="12" fillId="8" borderId="0" xfId="2" applyFont="1" applyFill="1" applyAlignment="1">
      <alignment horizontal="left" wrapText="1"/>
    </xf>
    <xf numFmtId="0" fontId="12" fillId="8" borderId="5" xfId="2" applyFont="1" applyFill="1" applyBorder="1" applyAlignment="1">
      <alignment horizontal="left" wrapText="1"/>
    </xf>
    <xf numFmtId="0" fontId="1" fillId="0" borderId="9" xfId="0" applyFont="1" applyBorder="1" applyAlignment="1">
      <alignment horizontal="center" vertical="center"/>
    </xf>
    <xf numFmtId="0" fontId="5" fillId="5" borderId="0" xfId="1" applyFont="1" applyFill="1" applyAlignment="1" applyProtection="1">
      <alignment horizontal="left" vertical="center" wrapText="1"/>
      <protection locked="0"/>
    </xf>
    <xf numFmtId="0" fontId="7" fillId="4" borderId="0" xfId="1" applyFont="1" applyFill="1" applyAlignment="1" applyProtection="1">
      <alignment horizontal="left" vertical="center" wrapText="1"/>
      <protection locked="0"/>
    </xf>
    <xf numFmtId="0" fontId="12" fillId="8" borderId="1" xfId="2" applyFont="1" applyFill="1" applyBorder="1" applyAlignment="1">
      <alignment horizontal="left" vertical="center" wrapText="1"/>
    </xf>
    <xf numFmtId="0" fontId="12" fillId="8" borderId="2" xfId="2" applyFont="1" applyFill="1" applyBorder="1" applyAlignment="1">
      <alignment horizontal="left" vertical="center" wrapText="1"/>
    </xf>
    <xf numFmtId="0" fontId="12" fillId="8" borderId="3" xfId="2" applyFont="1" applyFill="1" applyBorder="1" applyAlignment="1">
      <alignment horizontal="left" vertical="center" wrapText="1"/>
    </xf>
    <xf numFmtId="0" fontId="15" fillId="0" borderId="7" xfId="2" applyFont="1" applyBorder="1" applyAlignment="1">
      <alignment horizontal="center"/>
    </xf>
    <xf numFmtId="0" fontId="15" fillId="0" borderId="8" xfId="2" applyFont="1" applyBorder="1" applyAlignment="1">
      <alignment horizontal="center"/>
    </xf>
    <xf numFmtId="0" fontId="8" fillId="7" borderId="1" xfId="0" applyFont="1" applyFill="1" applyBorder="1" applyAlignment="1">
      <alignment horizontal="left" vertical="center"/>
    </xf>
    <xf numFmtId="0" fontId="8" fillId="7" borderId="2" xfId="0" applyFont="1" applyFill="1" applyBorder="1" applyAlignment="1">
      <alignment horizontal="left" vertical="center"/>
    </xf>
    <xf numFmtId="0" fontId="8" fillId="7" borderId="3" xfId="0" applyFont="1" applyFill="1" applyBorder="1" applyAlignment="1">
      <alignment horizontal="left" vertical="center"/>
    </xf>
  </cellXfs>
  <cellStyles count="6">
    <cellStyle name="Hyperlink" xfId="5" builtinId="8"/>
    <cellStyle name="Normal" xfId="0" builtinId="0"/>
    <cellStyle name="Normal 2" xfId="2" xr:uid="{5EF59F40-2CC7-4446-B0B8-B2574BFE6D13}"/>
    <cellStyle name="Normal 2 2" xfId="3" xr:uid="{69A36EAF-77DB-4C2E-8A3B-EC110A878397}"/>
    <cellStyle name="Normal 2 2 2" xfId="4" xr:uid="{7993EF30-0AA6-404C-99AA-C5B6A8F2D022}"/>
    <cellStyle name="Normal 3" xfId="1" xr:uid="{81EEABEE-FB2B-4E8F-9673-84878FB7D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Suspended</a:t>
            </a:r>
            <a:r>
              <a:rPr lang="en-US" baseline="0"/>
              <a:t> Solids in Lake Wilson, NC</a:t>
            </a:r>
            <a:endParaRPr lang="en-US"/>
          </a:p>
        </c:rich>
      </c:tx>
      <c:overlay val="0"/>
    </c:title>
    <c:autoTitleDeleted val="0"/>
    <c:plotArea>
      <c:layout/>
      <c:barChart>
        <c:barDir val="col"/>
        <c:grouping val="clustered"/>
        <c:varyColors val="0"/>
        <c:ser>
          <c:idx val="0"/>
          <c:order val="0"/>
          <c:tx>
            <c:v>Frequency</c:v>
          </c:tx>
          <c:invertIfNegative val="0"/>
          <c:cat>
            <c:strRef>
              <c:extLst>
                <c:ext xmlns:c15="http://schemas.microsoft.com/office/drawing/2012/chart" uri="{02D57815-91ED-43cb-92C2-25804820EDAC}">
                  <c15:fullRef>
                    <c15:sqref>Sheet1!$J$31:$J$38</c15:sqref>
                  </c15:fullRef>
                </c:ext>
              </c:extLst>
              <c:f>Sheet1!$J$31:$J$37</c:f>
              <c:strCache>
                <c:ptCount val="7"/>
                <c:pt idx="0">
                  <c:v>38</c:v>
                </c:pt>
                <c:pt idx="1">
                  <c:v>47</c:v>
                </c:pt>
                <c:pt idx="2">
                  <c:v>56</c:v>
                </c:pt>
                <c:pt idx="3">
                  <c:v>65</c:v>
                </c:pt>
                <c:pt idx="4">
                  <c:v>74</c:v>
                </c:pt>
                <c:pt idx="5">
                  <c:v>83</c:v>
                </c:pt>
                <c:pt idx="6">
                  <c:v>92</c:v>
                </c:pt>
              </c:strCache>
            </c:strRef>
          </c:cat>
          <c:val>
            <c:numRef>
              <c:extLst>
                <c:ext xmlns:c15="http://schemas.microsoft.com/office/drawing/2012/chart" uri="{02D57815-91ED-43cb-92C2-25804820EDAC}">
                  <c15:fullRef>
                    <c15:sqref>Sheet1!$K$31:$K$38</c15:sqref>
                  </c15:fullRef>
                </c:ext>
              </c:extLst>
              <c:f>Sheet1!$K$31:$K$37</c:f>
              <c:numCache>
                <c:formatCode>General</c:formatCode>
                <c:ptCount val="7"/>
                <c:pt idx="0">
                  <c:v>2</c:v>
                </c:pt>
                <c:pt idx="1">
                  <c:v>8</c:v>
                </c:pt>
                <c:pt idx="2">
                  <c:v>11</c:v>
                </c:pt>
                <c:pt idx="3">
                  <c:v>17</c:v>
                </c:pt>
                <c:pt idx="4">
                  <c:v>15</c:v>
                </c:pt>
                <c:pt idx="5">
                  <c:v>6</c:v>
                </c:pt>
                <c:pt idx="6">
                  <c:v>1</c:v>
                </c:pt>
              </c:numCache>
            </c:numRef>
          </c:val>
          <c:extLst>
            <c:ext xmlns:c16="http://schemas.microsoft.com/office/drawing/2014/chart" uri="{C3380CC4-5D6E-409C-BE32-E72D297353CC}">
              <c16:uniqueId val="{00000001-2F0C-D84E-8799-0C52A218EA2A}"/>
            </c:ext>
          </c:extLst>
        </c:ser>
        <c:dLbls>
          <c:showLegendKey val="0"/>
          <c:showVal val="0"/>
          <c:showCatName val="0"/>
          <c:showSerName val="0"/>
          <c:showPercent val="0"/>
          <c:showBubbleSize val="0"/>
        </c:dLbls>
        <c:gapWidth val="150"/>
        <c:axId val="1805322335"/>
        <c:axId val="1804997695"/>
      </c:barChart>
      <c:catAx>
        <c:axId val="1805322335"/>
        <c:scaling>
          <c:orientation val="minMax"/>
        </c:scaling>
        <c:delete val="0"/>
        <c:axPos val="b"/>
        <c:title>
          <c:tx>
            <c:rich>
              <a:bodyPr/>
              <a:lstStyle/>
              <a:p>
                <a:pPr>
                  <a:defRPr/>
                </a:pPr>
                <a:r>
                  <a:rPr lang="en-US"/>
                  <a:t>TSS</a:t>
                </a:r>
                <a:r>
                  <a:rPr lang="en-US" baseline="0"/>
                  <a:t> (mg/L)</a:t>
                </a:r>
                <a:endParaRPr lang="en-US"/>
              </a:p>
            </c:rich>
          </c:tx>
          <c:overlay val="0"/>
        </c:title>
        <c:numFmt formatCode="General" sourceLinked="1"/>
        <c:majorTickMark val="out"/>
        <c:minorTickMark val="none"/>
        <c:tickLblPos val="nextTo"/>
        <c:crossAx val="1804997695"/>
        <c:crosses val="autoZero"/>
        <c:auto val="1"/>
        <c:lblAlgn val="ctr"/>
        <c:lblOffset val="100"/>
        <c:noMultiLvlLbl val="0"/>
      </c:catAx>
      <c:valAx>
        <c:axId val="180499769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80532233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660400</xdr:colOff>
      <xdr:row>28</xdr:row>
      <xdr:rowOff>0</xdr:rowOff>
    </xdr:from>
    <xdr:to>
      <xdr:col>23</xdr:col>
      <xdr:colOff>622300</xdr:colOff>
      <xdr:row>48</xdr:row>
      <xdr:rowOff>63500</xdr:rowOff>
    </xdr:to>
    <xdr:graphicFrame macro="">
      <xdr:nvGraphicFramePr>
        <xdr:cNvPr id="69" name="Chart 2">
          <a:extLst>
            <a:ext uri="{FF2B5EF4-FFF2-40B4-BE49-F238E27FC236}">
              <a16:creationId xmlns:a16="http://schemas.microsoft.com/office/drawing/2014/main" id="{0B29FD35-7030-76A5-31E9-B195F7794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A0A8A-5969-4D3E-84E6-80FB869C51D3}">
  <sheetPr>
    <pageSetUpPr fitToPage="1"/>
  </sheetPr>
  <dimension ref="A1:AO101"/>
  <sheetViews>
    <sheetView showFormulas="1" tabSelected="1" zoomScale="63" zoomScaleNormal="70" workbookViewId="0">
      <selection activeCell="E7" sqref="E7"/>
    </sheetView>
  </sheetViews>
  <sheetFormatPr defaultColWidth="8.81640625" defaultRowHeight="14.5" x14ac:dyDescent="0.35"/>
  <cols>
    <col min="1" max="1" width="45.453125" bestFit="1" customWidth="1"/>
    <col min="2" max="2" width="20.81640625" bestFit="1" customWidth="1"/>
    <col min="3" max="3" width="31.81640625" bestFit="1" customWidth="1"/>
    <col min="4" max="4" width="13.453125" bestFit="1" customWidth="1"/>
    <col min="5" max="5" width="48.81640625" bestFit="1" customWidth="1"/>
    <col min="6" max="6" width="39.81640625" bestFit="1" customWidth="1"/>
    <col min="7" max="7" width="4.453125" bestFit="1" customWidth="1"/>
    <col min="10" max="10" width="14.453125" bestFit="1" customWidth="1"/>
  </cols>
  <sheetData>
    <row r="1" spans="1:24" s="7" customFormat="1" x14ac:dyDescent="0.35">
      <c r="A1" s="1" t="s">
        <v>0</v>
      </c>
      <c r="B1" s="2" t="s">
        <v>1</v>
      </c>
      <c r="C1" s="1" t="s">
        <v>2</v>
      </c>
      <c r="D1" s="82" t="s">
        <v>3</v>
      </c>
      <c r="E1" s="4"/>
      <c r="F1" s="5" t="s">
        <v>4</v>
      </c>
      <c r="G1" s="6"/>
      <c r="H1" s="6"/>
      <c r="I1" s="6"/>
    </row>
    <row r="2" spans="1:24" s="7" customFormat="1" x14ac:dyDescent="0.35">
      <c r="A2" s="1" t="s">
        <v>5</v>
      </c>
      <c r="B2" s="3" t="s">
        <v>85</v>
      </c>
      <c r="C2" s="1" t="s">
        <v>6</v>
      </c>
      <c r="D2" s="83" t="s">
        <v>7</v>
      </c>
      <c r="E2" s="4"/>
      <c r="F2" s="5" t="s">
        <v>4</v>
      </c>
      <c r="G2" s="6"/>
      <c r="H2" s="6"/>
      <c r="I2" s="6"/>
    </row>
    <row r="3" spans="1:24" s="7" customFormat="1" x14ac:dyDescent="0.35">
      <c r="A3" s="8" t="s">
        <v>8</v>
      </c>
      <c r="B3" s="9" t="s">
        <v>9</v>
      </c>
      <c r="C3" s="8" t="s">
        <v>10</v>
      </c>
      <c r="D3" s="10" t="s">
        <v>11</v>
      </c>
      <c r="E3" s="4"/>
      <c r="F3" s="4"/>
      <c r="G3" s="11"/>
      <c r="H3" s="6"/>
      <c r="I3" s="6"/>
    </row>
    <row r="4" spans="1:24" s="7" customFormat="1" x14ac:dyDescent="0.35">
      <c r="A4" s="8" t="s">
        <v>12</v>
      </c>
      <c r="B4" s="9" t="s">
        <v>13</v>
      </c>
      <c r="C4" s="8" t="s">
        <v>14</v>
      </c>
      <c r="D4" s="10" t="s">
        <v>15</v>
      </c>
      <c r="E4" s="4"/>
      <c r="F4" s="4"/>
      <c r="G4" s="11"/>
      <c r="H4" s="6"/>
      <c r="I4" s="6"/>
    </row>
    <row r="5" spans="1:24" s="7" customFormat="1" x14ac:dyDescent="0.35">
      <c r="A5" s="8" t="s">
        <v>16</v>
      </c>
      <c r="B5" s="10" t="s">
        <v>17</v>
      </c>
      <c r="C5" s="8" t="s">
        <v>18</v>
      </c>
      <c r="D5" s="10" t="s">
        <v>19</v>
      </c>
      <c r="E5" s="4"/>
      <c r="F5" s="4"/>
      <c r="G5" s="11"/>
      <c r="H5" s="6"/>
      <c r="I5" s="6"/>
    </row>
    <row r="6" spans="1:24" s="7" customFormat="1" x14ac:dyDescent="0.35">
      <c r="A6" s="8" t="s">
        <v>20</v>
      </c>
      <c r="B6" s="10" t="s">
        <v>21</v>
      </c>
      <c r="C6" s="8" t="s">
        <v>22</v>
      </c>
      <c r="D6" s="10" t="s">
        <v>23</v>
      </c>
      <c r="E6" s="4"/>
      <c r="F6" s="4"/>
      <c r="G6" s="11"/>
      <c r="H6" s="6"/>
      <c r="I6" s="6"/>
    </row>
    <row r="7" spans="1:24" s="7" customFormat="1" ht="29" x14ac:dyDescent="0.35">
      <c r="A7" s="81" t="s">
        <v>24</v>
      </c>
      <c r="B7" s="112"/>
      <c r="C7" s="112"/>
      <c r="D7" s="112"/>
      <c r="E7" s="4"/>
      <c r="F7" s="4"/>
      <c r="G7" s="11"/>
      <c r="H7" s="4"/>
      <c r="I7" s="6"/>
    </row>
    <row r="8" spans="1:24" s="7" customFormat="1" x14ac:dyDescent="0.35">
      <c r="E8" s="4"/>
      <c r="F8" s="4"/>
      <c r="G8" s="4"/>
      <c r="H8" s="4"/>
      <c r="I8" s="6"/>
    </row>
    <row r="9" spans="1:24" s="7" customFormat="1" x14ac:dyDescent="0.35">
      <c r="A9" s="113" t="s">
        <v>25</v>
      </c>
      <c r="B9" s="113"/>
      <c r="C9" s="113"/>
      <c r="D9" s="113"/>
      <c r="E9" s="113"/>
      <c r="F9" s="113"/>
      <c r="G9" s="113"/>
      <c r="H9" s="113"/>
      <c r="I9" s="113"/>
    </row>
    <row r="10" spans="1:24" s="7" customFormat="1" x14ac:dyDescent="0.35">
      <c r="A10" s="113"/>
      <c r="B10" s="113"/>
      <c r="C10" s="113"/>
      <c r="D10" s="113"/>
      <c r="E10" s="113"/>
      <c r="F10" s="113"/>
      <c r="G10" s="113"/>
      <c r="H10" s="113"/>
      <c r="I10" s="113"/>
    </row>
    <row r="11" spans="1:24" s="7" customFormat="1" x14ac:dyDescent="0.35">
      <c r="A11" s="113"/>
      <c r="B11" s="113"/>
      <c r="C11" s="113"/>
      <c r="D11" s="113"/>
      <c r="E11" s="113"/>
      <c r="F11" s="113"/>
      <c r="G11" s="113"/>
      <c r="H11" s="113"/>
      <c r="I11" s="113"/>
    </row>
    <row r="12" spans="1:24" s="7" customFormat="1" x14ac:dyDescent="0.35">
      <c r="A12" s="12"/>
      <c r="B12" s="4"/>
      <c r="C12" s="4"/>
      <c r="D12" s="4"/>
      <c r="E12" s="4"/>
      <c r="F12" s="4"/>
      <c r="G12" s="6"/>
      <c r="H12" s="6"/>
      <c r="I12" s="6"/>
    </row>
    <row r="13" spans="1:24" s="7" customFormat="1" x14ac:dyDescent="0.35">
      <c r="A13" s="13" t="s">
        <v>26</v>
      </c>
      <c r="B13" s="114" t="s">
        <v>27</v>
      </c>
      <c r="C13" s="114"/>
      <c r="D13" s="114"/>
      <c r="E13" s="114"/>
      <c r="F13" s="114"/>
      <c r="G13" s="114"/>
      <c r="H13" s="114"/>
      <c r="I13" s="114"/>
    </row>
    <row r="14" spans="1:24" s="7" customFormat="1" x14ac:dyDescent="0.35"/>
    <row r="15" spans="1:24" s="7" customFormat="1" x14ac:dyDescent="0.35"/>
    <row r="16" spans="1:24" s="7" customFormat="1" ht="15" thickBot="1" x14ac:dyDescent="0.4">
      <c r="A16" s="14" t="s">
        <v>28</v>
      </c>
      <c r="B16" s="6"/>
      <c r="C16" s="15" t="s">
        <v>29</v>
      </c>
      <c r="D16" s="15"/>
      <c r="E16" s="79"/>
      <c r="F16" s="79"/>
      <c r="G16" s="79"/>
      <c r="I16" s="6"/>
      <c r="J16" s="80" t="s">
        <v>30</v>
      </c>
      <c r="K16" s="79"/>
      <c r="L16" s="79"/>
      <c r="M16" s="79"/>
      <c r="N16" s="79"/>
      <c r="O16" s="79"/>
      <c r="P16" s="79"/>
      <c r="Q16" s="79"/>
      <c r="R16" s="79"/>
      <c r="S16" s="79"/>
      <c r="T16" s="79"/>
      <c r="U16" s="79"/>
      <c r="V16" s="79"/>
      <c r="W16" s="79"/>
      <c r="X16" s="79"/>
    </row>
    <row r="17" spans="1:24" x14ac:dyDescent="0.35">
      <c r="A17" s="53" t="s">
        <v>31</v>
      </c>
      <c r="C17" s="53" t="s">
        <v>32</v>
      </c>
      <c r="E17" s="115" t="s">
        <v>33</v>
      </c>
      <c r="F17" s="116"/>
      <c r="G17" s="117"/>
      <c r="J17" s="120" t="s">
        <v>34</v>
      </c>
      <c r="K17" s="121"/>
      <c r="L17" s="121"/>
      <c r="M17" s="121"/>
      <c r="N17" s="121"/>
      <c r="O17" s="121"/>
      <c r="P17" s="121"/>
      <c r="Q17" s="121"/>
      <c r="R17" s="121"/>
      <c r="S17" s="121"/>
      <c r="T17" s="121"/>
      <c r="U17" s="121"/>
      <c r="V17" s="121"/>
      <c r="W17" s="121"/>
      <c r="X17" s="122"/>
    </row>
    <row r="18" spans="1:24" x14ac:dyDescent="0.35">
      <c r="A18" s="23" t="s">
        <v>35</v>
      </c>
      <c r="C18" s="23" t="s">
        <v>35</v>
      </c>
      <c r="E18" s="20" t="s">
        <v>36</v>
      </c>
      <c r="F18" s="21" t="s">
        <v>37</v>
      </c>
      <c r="G18" s="22" t="s">
        <v>38</v>
      </c>
      <c r="J18" s="91" t="s">
        <v>78</v>
      </c>
      <c r="K18" s="92"/>
      <c r="L18" s="92"/>
      <c r="M18" s="92"/>
      <c r="N18" s="92"/>
      <c r="O18" s="92"/>
      <c r="P18" s="92"/>
      <c r="Q18" s="92"/>
      <c r="R18" s="92"/>
      <c r="S18" s="92"/>
      <c r="T18" s="92"/>
      <c r="U18" s="92"/>
      <c r="V18" s="92"/>
      <c r="W18" s="92"/>
      <c r="X18" s="93"/>
    </row>
    <row r="19" spans="1:24" x14ac:dyDescent="0.35">
      <c r="A19" s="26">
        <v>42.4</v>
      </c>
      <c r="C19" s="84" t="b">
        <f>A19&lt;45</f>
        <v>1</v>
      </c>
      <c r="E19" s="24" t="s">
        <v>39</v>
      </c>
      <c r="F19" s="17">
        <f>MIN(A19:A78)</f>
        <v>29.8</v>
      </c>
      <c r="G19" s="25" t="s">
        <v>70</v>
      </c>
      <c r="J19" s="94" t="s">
        <v>84</v>
      </c>
      <c r="K19" s="95"/>
      <c r="L19" s="95"/>
      <c r="M19" s="95"/>
      <c r="N19" s="95"/>
      <c r="O19" s="95"/>
      <c r="P19" s="95"/>
      <c r="Q19" s="95"/>
      <c r="R19" s="95"/>
      <c r="S19" s="95"/>
      <c r="T19" s="95"/>
      <c r="U19" s="95"/>
      <c r="V19" s="95"/>
      <c r="W19" s="95"/>
      <c r="X19" s="96"/>
    </row>
    <row r="20" spans="1:24" x14ac:dyDescent="0.35">
      <c r="A20" s="26">
        <v>65.7</v>
      </c>
      <c r="C20" s="84" t="b">
        <f t="shared" ref="C20:C50" si="0">A20&lt;45</f>
        <v>0</v>
      </c>
      <c r="E20" s="24" t="s">
        <v>40</v>
      </c>
      <c r="F20">
        <f>MAX(A19:A78)</f>
        <v>89.8</v>
      </c>
      <c r="G20" s="25" t="s">
        <v>70</v>
      </c>
      <c r="J20" s="94"/>
      <c r="K20" s="95"/>
      <c r="L20" s="95"/>
      <c r="M20" s="95"/>
      <c r="N20" s="95"/>
      <c r="O20" s="95"/>
      <c r="P20" s="95"/>
      <c r="Q20" s="95"/>
      <c r="R20" s="95"/>
      <c r="S20" s="95"/>
      <c r="T20" s="95"/>
      <c r="U20" s="95"/>
      <c r="V20" s="95"/>
      <c r="W20" s="95"/>
      <c r="X20" s="96"/>
    </row>
    <row r="21" spans="1:24" x14ac:dyDescent="0.35">
      <c r="A21" s="26">
        <v>29.8</v>
      </c>
      <c r="C21" s="84" t="b">
        <f t="shared" si="0"/>
        <v>1</v>
      </c>
      <c r="E21" s="24" t="s">
        <v>41</v>
      </c>
      <c r="F21" s="17">
        <f>MAX(A19:A78)-MIN(A19:A78)</f>
        <v>60</v>
      </c>
      <c r="G21" s="25" t="s">
        <v>70</v>
      </c>
      <c r="J21" s="94"/>
      <c r="K21" s="95"/>
      <c r="L21" s="95"/>
      <c r="M21" s="95"/>
      <c r="N21" s="95"/>
      <c r="O21" s="95"/>
      <c r="P21" s="95"/>
      <c r="Q21" s="95"/>
      <c r="R21" s="95"/>
      <c r="S21" s="95"/>
      <c r="T21" s="95"/>
      <c r="U21" s="95"/>
      <c r="V21" s="95"/>
      <c r="W21" s="95"/>
      <c r="X21" s="96"/>
    </row>
    <row r="22" spans="1:24" x14ac:dyDescent="0.35">
      <c r="A22" s="26">
        <v>58.7</v>
      </c>
      <c r="C22" s="84" t="b">
        <f t="shared" si="0"/>
        <v>0</v>
      </c>
      <c r="E22" s="24" t="s">
        <v>42</v>
      </c>
      <c r="F22" s="65">
        <f>AVERAGE(A19:A78)</f>
        <v>59.86666666666666</v>
      </c>
      <c r="G22" s="25" t="s">
        <v>70</v>
      </c>
      <c r="J22" s="94"/>
      <c r="K22" s="95"/>
      <c r="L22" s="95"/>
      <c r="M22" s="95"/>
      <c r="N22" s="95"/>
      <c r="O22" s="95"/>
      <c r="P22" s="95"/>
      <c r="Q22" s="95"/>
      <c r="R22" s="95"/>
      <c r="S22" s="95"/>
      <c r="T22" s="95"/>
      <c r="U22" s="95"/>
      <c r="V22" s="95"/>
      <c r="W22" s="95"/>
      <c r="X22" s="96"/>
    </row>
    <row r="23" spans="1:24" x14ac:dyDescent="0.35">
      <c r="A23" s="26">
        <v>52.1</v>
      </c>
      <c r="C23" s="84" t="b">
        <f t="shared" si="0"/>
        <v>0</v>
      </c>
      <c r="E23" s="24" t="s">
        <v>43</v>
      </c>
      <c r="F23" s="65">
        <f>MEDIAN(A19:A78)</f>
        <v>59.45</v>
      </c>
      <c r="G23" s="25" t="s">
        <v>70</v>
      </c>
      <c r="J23" s="94"/>
      <c r="K23" s="95"/>
      <c r="L23" s="95"/>
      <c r="M23" s="95"/>
      <c r="N23" s="95"/>
      <c r="O23" s="95"/>
      <c r="P23" s="95"/>
      <c r="Q23" s="95"/>
      <c r="R23" s="95"/>
      <c r="S23" s="95"/>
      <c r="T23" s="95"/>
      <c r="U23" s="95"/>
      <c r="V23" s="95"/>
      <c r="W23" s="95"/>
      <c r="X23" s="96"/>
    </row>
    <row r="24" spans="1:24" x14ac:dyDescent="0.35">
      <c r="A24" s="26">
        <v>55.8</v>
      </c>
      <c r="C24" s="84" t="b">
        <f t="shared" si="0"/>
        <v>0</v>
      </c>
      <c r="E24" s="24" t="s">
        <v>44</v>
      </c>
      <c r="F24" s="17">
        <f>MODE(A19:A78)</f>
        <v>42.4</v>
      </c>
      <c r="G24" s="25" t="s">
        <v>70</v>
      </c>
      <c r="J24" s="94"/>
      <c r="K24" s="95"/>
      <c r="L24" s="95"/>
      <c r="M24" s="95"/>
      <c r="N24" s="95"/>
      <c r="O24" s="95"/>
      <c r="P24" s="95"/>
      <c r="Q24" s="95"/>
      <c r="R24" s="95"/>
      <c r="S24" s="95"/>
      <c r="T24" s="95"/>
      <c r="U24" s="95"/>
      <c r="V24" s="95"/>
      <c r="W24" s="95"/>
      <c r="X24" s="96"/>
    </row>
    <row r="25" spans="1:24" x14ac:dyDescent="0.35">
      <c r="A25" s="26">
        <v>57</v>
      </c>
      <c r="C25" s="84" t="b">
        <f t="shared" si="0"/>
        <v>0</v>
      </c>
      <c r="E25" s="24" t="s">
        <v>45</v>
      </c>
      <c r="F25" s="65">
        <f>STDEV(A19:A78)</f>
        <v>12.497778333641387</v>
      </c>
      <c r="G25" s="25" t="s">
        <v>70</v>
      </c>
      <c r="J25" s="94"/>
      <c r="K25" s="95"/>
      <c r="L25" s="95"/>
      <c r="M25" s="95"/>
      <c r="N25" s="95"/>
      <c r="O25" s="95"/>
      <c r="P25" s="95"/>
      <c r="Q25" s="95"/>
      <c r="R25" s="95"/>
      <c r="S25" s="95"/>
      <c r="T25" s="95"/>
      <c r="U25" s="95"/>
      <c r="V25" s="95"/>
      <c r="W25" s="95"/>
      <c r="X25" s="96"/>
    </row>
    <row r="26" spans="1:24" ht="15" thickBot="1" x14ac:dyDescent="0.4">
      <c r="A26" s="26">
        <v>68.7</v>
      </c>
      <c r="C26" s="84" t="b">
        <f t="shared" si="0"/>
        <v>0</v>
      </c>
      <c r="E26" s="24" t="s">
        <v>46</v>
      </c>
      <c r="F26" s="65">
        <f>POWER(F25,2)</f>
        <v>156.19446327683607</v>
      </c>
      <c r="G26" s="25" t="s">
        <v>71</v>
      </c>
      <c r="J26" s="97"/>
      <c r="K26" s="98"/>
      <c r="L26" s="98"/>
      <c r="M26" s="98"/>
      <c r="N26" s="98"/>
      <c r="O26" s="98"/>
      <c r="P26" s="98"/>
      <c r="Q26" s="98"/>
      <c r="R26" s="98"/>
      <c r="S26" s="98"/>
      <c r="T26" s="98"/>
      <c r="U26" s="98"/>
      <c r="V26" s="98"/>
      <c r="W26" s="98"/>
      <c r="X26" s="99"/>
    </row>
    <row r="27" spans="1:24" ht="15" thickBot="1" x14ac:dyDescent="0.4">
      <c r="A27" s="26">
        <v>67.3</v>
      </c>
      <c r="C27" s="84" t="b">
        <f t="shared" si="0"/>
        <v>0</v>
      </c>
      <c r="E27" s="66" t="s">
        <v>47</v>
      </c>
      <c r="F27" s="67">
        <f>COUNT(A19:A78)</f>
        <v>60</v>
      </c>
      <c r="G27" s="68"/>
      <c r="J27" s="19"/>
      <c r="K27" s="19"/>
      <c r="L27" s="19"/>
      <c r="M27" s="19"/>
      <c r="N27" s="19"/>
      <c r="O27" s="19"/>
      <c r="P27" s="19"/>
      <c r="Q27" s="19"/>
      <c r="R27" s="19"/>
      <c r="S27" s="19"/>
      <c r="T27" s="19"/>
      <c r="U27" s="19"/>
      <c r="V27" s="19"/>
      <c r="W27" s="19"/>
      <c r="X27" s="19"/>
    </row>
    <row r="28" spans="1:24" ht="15" customHeight="1" thickBot="1" x14ac:dyDescent="0.4">
      <c r="A28" s="26">
        <v>67.3</v>
      </c>
      <c r="C28" s="84" t="b">
        <f t="shared" si="0"/>
        <v>0</v>
      </c>
      <c r="D28" s="69"/>
      <c r="E28" s="19"/>
      <c r="F28" s="19"/>
      <c r="G28" s="70"/>
      <c r="J28" s="106" t="s">
        <v>48</v>
      </c>
      <c r="K28" s="107"/>
      <c r="L28" s="107"/>
      <c r="M28" s="107"/>
      <c r="N28" s="108"/>
      <c r="O28" s="17"/>
      <c r="P28" s="106" t="s">
        <v>49</v>
      </c>
      <c r="Q28" s="107"/>
      <c r="R28" s="107"/>
      <c r="S28" s="107"/>
      <c r="T28" s="107"/>
      <c r="U28" s="107"/>
      <c r="V28" s="107"/>
      <c r="W28" s="107"/>
      <c r="X28" s="108"/>
    </row>
    <row r="29" spans="1:24" ht="15" thickBot="1" x14ac:dyDescent="0.4">
      <c r="A29" s="26">
        <v>54.3</v>
      </c>
      <c r="C29" s="84" t="b">
        <f t="shared" si="0"/>
        <v>0</v>
      </c>
      <c r="E29" s="54" t="s">
        <v>50</v>
      </c>
      <c r="F29" s="55"/>
      <c r="G29" s="56"/>
      <c r="J29" s="109"/>
      <c r="K29" s="110"/>
      <c r="L29" s="110"/>
      <c r="M29" s="110"/>
      <c r="N29" s="111"/>
      <c r="O29" s="17"/>
      <c r="P29" s="89"/>
      <c r="Q29" s="89"/>
      <c r="R29" s="17"/>
      <c r="S29" s="17"/>
      <c r="T29" s="17"/>
      <c r="U29" s="17"/>
      <c r="V29" s="17"/>
      <c r="W29" s="17"/>
      <c r="X29" s="25"/>
    </row>
    <row r="30" spans="1:24" x14ac:dyDescent="0.35">
      <c r="A30" s="26">
        <v>54</v>
      </c>
      <c r="C30" s="84" t="b">
        <f t="shared" si="0"/>
        <v>0</v>
      </c>
      <c r="E30" s="20" t="s">
        <v>51</v>
      </c>
      <c r="F30" s="21" t="s">
        <v>37</v>
      </c>
      <c r="G30" s="22" t="s">
        <v>38</v>
      </c>
      <c r="J30" s="89" t="s">
        <v>75</v>
      </c>
      <c r="K30" s="89" t="s">
        <v>77</v>
      </c>
      <c r="L30" s="18"/>
      <c r="M30" s="18"/>
      <c r="N30" s="31"/>
      <c r="O30" s="17"/>
      <c r="R30" s="18"/>
      <c r="S30" s="18"/>
      <c r="T30" s="18"/>
      <c r="U30" s="17"/>
      <c r="V30" s="17"/>
      <c r="W30" s="17"/>
      <c r="X30" s="25"/>
    </row>
    <row r="31" spans="1:24" x14ac:dyDescent="0.35">
      <c r="A31" s="26">
        <v>73.099999999999994</v>
      </c>
      <c r="C31" s="84" t="b">
        <f t="shared" si="0"/>
        <v>0</v>
      </c>
      <c r="E31" s="71" t="s">
        <v>52</v>
      </c>
      <c r="F31" s="17">
        <f>SKEW(A19:A78)</f>
        <v>-0.11901942721008368</v>
      </c>
      <c r="G31" s="25" t="s">
        <v>70</v>
      </c>
      <c r="J31">
        <v>38</v>
      </c>
      <c r="K31">
        <v>2</v>
      </c>
      <c r="L31" s="18"/>
      <c r="M31" s="18"/>
      <c r="N31" s="31"/>
      <c r="O31" s="17"/>
      <c r="R31" s="18"/>
      <c r="S31" s="18"/>
      <c r="T31" s="18"/>
      <c r="U31" s="17"/>
      <c r="V31" s="17"/>
      <c r="W31" s="17"/>
      <c r="X31" s="25"/>
    </row>
    <row r="32" spans="1:24" x14ac:dyDescent="0.35">
      <c r="A32" s="26">
        <v>81.3</v>
      </c>
      <c r="C32" s="84" t="b">
        <f t="shared" si="0"/>
        <v>0</v>
      </c>
      <c r="E32" s="74" t="s">
        <v>53</v>
      </c>
      <c r="F32" s="72" t="s">
        <v>68</v>
      </c>
      <c r="G32" s="25"/>
      <c r="J32">
        <v>47</v>
      </c>
      <c r="K32">
        <v>8</v>
      </c>
      <c r="L32" s="18"/>
      <c r="M32" s="18"/>
      <c r="N32" s="31"/>
      <c r="O32" s="17"/>
      <c r="R32" s="18"/>
      <c r="S32" s="18"/>
      <c r="T32" s="18"/>
      <c r="U32" s="17"/>
      <c r="V32" s="17"/>
      <c r="W32" s="17"/>
      <c r="X32" s="25"/>
    </row>
    <row r="33" spans="1:41" x14ac:dyDescent="0.35">
      <c r="A33" s="26">
        <v>59.9</v>
      </c>
      <c r="C33" s="84" t="b">
        <f t="shared" si="0"/>
        <v>0</v>
      </c>
      <c r="E33" s="75" t="s">
        <v>54</v>
      </c>
      <c r="F33" s="73" t="s">
        <v>69</v>
      </c>
      <c r="G33" s="29"/>
      <c r="J33">
        <v>56</v>
      </c>
      <c r="K33">
        <v>11</v>
      </c>
      <c r="L33" s="18"/>
      <c r="M33" s="18"/>
      <c r="N33" s="31"/>
      <c r="O33" s="17"/>
      <c r="R33" s="18"/>
      <c r="S33" s="18"/>
      <c r="T33" s="18"/>
      <c r="U33" s="17"/>
      <c r="V33" s="17"/>
      <c r="W33" s="17"/>
      <c r="X33" s="25"/>
    </row>
    <row r="34" spans="1:41" x14ac:dyDescent="0.35">
      <c r="A34" s="26">
        <v>56.9</v>
      </c>
      <c r="C34" s="84" t="b">
        <f t="shared" si="0"/>
        <v>0</v>
      </c>
      <c r="E34" s="32" t="s">
        <v>55</v>
      </c>
      <c r="F34" s="86">
        <f>F22-F24</f>
        <v>17.466666666666661</v>
      </c>
      <c r="G34" s="76" t="s">
        <v>70</v>
      </c>
      <c r="J34">
        <v>65</v>
      </c>
      <c r="K34">
        <v>17</v>
      </c>
      <c r="L34" s="18"/>
      <c r="M34" s="18"/>
      <c r="N34" s="31"/>
      <c r="O34" s="17"/>
      <c r="R34" s="18"/>
      <c r="S34" s="18"/>
      <c r="T34" s="18"/>
      <c r="U34" s="17"/>
      <c r="V34" s="17"/>
      <c r="W34" s="17"/>
      <c r="X34" s="25"/>
    </row>
    <row r="35" spans="1:41" x14ac:dyDescent="0.35">
      <c r="A35" s="26">
        <v>62.2</v>
      </c>
      <c r="C35" s="84" t="b">
        <f t="shared" si="0"/>
        <v>0</v>
      </c>
      <c r="E35" s="74" t="s">
        <v>53</v>
      </c>
      <c r="F35" t="s">
        <v>72</v>
      </c>
      <c r="G35" s="76"/>
      <c r="J35">
        <v>74</v>
      </c>
      <c r="K35">
        <v>15</v>
      </c>
      <c r="L35" s="18"/>
      <c r="M35" s="18"/>
      <c r="N35" s="31"/>
      <c r="O35" s="17"/>
      <c r="R35" s="18"/>
      <c r="S35" s="18"/>
      <c r="T35" s="18"/>
      <c r="U35" s="17"/>
      <c r="V35" s="17"/>
      <c r="W35" s="17"/>
      <c r="X35" s="25"/>
    </row>
    <row r="36" spans="1:41" ht="16" x14ac:dyDescent="0.35">
      <c r="A36" s="26">
        <v>69.900000000000006</v>
      </c>
      <c r="C36" s="84" t="b">
        <f t="shared" si="0"/>
        <v>0</v>
      </c>
      <c r="E36" s="75" t="s">
        <v>54</v>
      </c>
      <c r="F36" s="87" t="s">
        <v>73</v>
      </c>
      <c r="G36" s="77"/>
      <c r="J36">
        <v>83</v>
      </c>
      <c r="K36">
        <v>6</v>
      </c>
      <c r="L36" s="18"/>
      <c r="M36" s="18"/>
      <c r="N36" s="31"/>
      <c r="O36" s="17"/>
      <c r="R36" s="18"/>
      <c r="S36" s="18"/>
      <c r="T36" s="18"/>
      <c r="U36" s="17"/>
      <c r="V36" s="17"/>
      <c r="W36" s="17"/>
      <c r="X36" s="25"/>
    </row>
    <row r="37" spans="1:41" ht="15" thickBot="1" x14ac:dyDescent="0.4">
      <c r="A37" s="26">
        <v>66.900000000000006</v>
      </c>
      <c r="C37" s="84" t="b">
        <f t="shared" si="0"/>
        <v>0</v>
      </c>
      <c r="E37" s="28"/>
      <c r="F37" s="19"/>
      <c r="G37" s="29"/>
      <c r="J37">
        <v>92</v>
      </c>
      <c r="K37">
        <v>1</v>
      </c>
      <c r="L37" s="18"/>
      <c r="M37" s="18"/>
      <c r="N37" s="31"/>
      <c r="O37" s="17"/>
      <c r="P37" s="88"/>
      <c r="Q37" s="88"/>
      <c r="R37" s="17"/>
      <c r="S37" s="17"/>
      <c r="T37" s="17"/>
      <c r="U37" s="17"/>
      <c r="V37" s="17"/>
      <c r="W37" s="17"/>
      <c r="X37" s="25"/>
    </row>
    <row r="38" spans="1:41" s="19" customFormat="1" ht="15" thickBot="1" x14ac:dyDescent="0.4">
      <c r="A38" s="26">
        <v>59</v>
      </c>
      <c r="B38" s="16"/>
      <c r="C38" s="84" t="b">
        <f t="shared" si="0"/>
        <v>0</v>
      </c>
      <c r="D38" s="17"/>
      <c r="E38" s="78" t="s">
        <v>56</v>
      </c>
      <c r="F38" s="118" t="s">
        <v>74</v>
      </c>
      <c r="G38" s="119"/>
      <c r="J38" s="88" t="s">
        <v>76</v>
      </c>
      <c r="K38" s="88">
        <v>0</v>
      </c>
      <c r="L38" s="18"/>
      <c r="M38" s="18"/>
      <c r="N38" s="31"/>
      <c r="O38" s="17"/>
      <c r="P38" s="24"/>
      <c r="Q38" s="17"/>
      <c r="R38" s="17"/>
      <c r="S38" s="17"/>
      <c r="T38" s="17"/>
      <c r="U38" s="17"/>
      <c r="V38" s="17"/>
      <c r="W38" s="17"/>
      <c r="X38" s="25"/>
      <c r="AG38" s="18"/>
      <c r="AH38" s="18"/>
      <c r="AI38" s="18"/>
      <c r="AJ38" s="18"/>
      <c r="AK38" s="18"/>
      <c r="AL38" s="18"/>
      <c r="AM38" s="18"/>
      <c r="AN38" s="18"/>
      <c r="AO38" s="18"/>
    </row>
    <row r="39" spans="1:41" s="19" customFormat="1" ht="15" thickBot="1" x14ac:dyDescent="0.4">
      <c r="A39" s="26">
        <v>56.3</v>
      </c>
      <c r="B39" s="16"/>
      <c r="C39" s="84" t="b">
        <f t="shared" si="0"/>
        <v>0</v>
      </c>
      <c r="D39" s="17"/>
      <c r="J39" s="30"/>
      <c r="K39" s="18"/>
      <c r="L39" s="18"/>
      <c r="M39" s="18"/>
      <c r="N39" s="31"/>
      <c r="O39" s="17"/>
      <c r="P39" s="24"/>
      <c r="Q39" s="17"/>
      <c r="R39" s="17"/>
      <c r="S39" s="17"/>
      <c r="T39" s="17"/>
      <c r="U39" s="17"/>
      <c r="V39" s="17"/>
      <c r="W39" s="17"/>
      <c r="X39" s="25"/>
      <c r="AG39" s="18"/>
      <c r="AH39" s="18"/>
      <c r="AI39" s="18"/>
      <c r="AJ39" s="18"/>
      <c r="AK39" s="18"/>
      <c r="AL39" s="18"/>
      <c r="AM39" s="18"/>
      <c r="AN39" s="18"/>
      <c r="AO39" s="18"/>
    </row>
    <row r="40" spans="1:41" s="19" customFormat="1" ht="15" thickBot="1" x14ac:dyDescent="0.4">
      <c r="A40" s="26">
        <v>43.3</v>
      </c>
      <c r="B40" s="16"/>
      <c r="C40" s="84" t="b">
        <f t="shared" si="0"/>
        <v>1</v>
      </c>
      <c r="D40" s="17"/>
      <c r="E40" s="54" t="s">
        <v>57</v>
      </c>
      <c r="F40" s="55"/>
      <c r="G40" s="56"/>
      <c r="J40" s="33"/>
      <c r="K40" s="34"/>
      <c r="L40" s="34"/>
      <c r="M40" s="34"/>
      <c r="N40" s="35"/>
      <c r="O40" s="17"/>
      <c r="P40" s="30"/>
      <c r="Q40" s="18"/>
      <c r="R40" s="18"/>
      <c r="S40" s="18"/>
      <c r="T40" s="18"/>
      <c r="U40" s="18"/>
      <c r="V40" s="18"/>
      <c r="W40" s="18"/>
      <c r="X40" s="31"/>
      <c r="AG40" s="18"/>
      <c r="AH40" s="18"/>
      <c r="AI40" s="18"/>
      <c r="AJ40" s="18"/>
      <c r="AK40" s="18"/>
      <c r="AL40" s="18"/>
      <c r="AM40" s="18"/>
      <c r="AN40" s="18"/>
      <c r="AO40" s="18"/>
    </row>
    <row r="41" spans="1:41" s="19" customFormat="1" x14ac:dyDescent="0.35">
      <c r="A41" s="26">
        <v>57.4</v>
      </c>
      <c r="B41" s="16"/>
      <c r="C41" s="84" t="b">
        <f t="shared" si="0"/>
        <v>0</v>
      </c>
      <c r="D41" s="17"/>
      <c r="E41" s="20" t="s">
        <v>51</v>
      </c>
      <c r="F41" s="21" t="s">
        <v>37</v>
      </c>
      <c r="G41" s="22" t="s">
        <v>38</v>
      </c>
      <c r="J41" s="18"/>
      <c r="K41" s="18"/>
      <c r="L41" s="18"/>
      <c r="M41" s="18"/>
      <c r="N41" s="18"/>
      <c r="O41" s="17"/>
      <c r="P41" s="30"/>
      <c r="Q41" s="18"/>
      <c r="R41" s="18"/>
      <c r="S41" s="18"/>
      <c r="T41" s="18"/>
      <c r="U41" s="18"/>
      <c r="V41" s="18"/>
      <c r="W41" s="18"/>
      <c r="X41" s="31"/>
      <c r="AO41" s="18"/>
    </row>
    <row r="42" spans="1:41" s="19" customFormat="1" x14ac:dyDescent="0.35">
      <c r="A42" s="26">
        <v>45.3</v>
      </c>
      <c r="B42" s="16"/>
      <c r="C42" s="84" t="b">
        <f t="shared" si="0"/>
        <v>0</v>
      </c>
      <c r="D42" s="17"/>
      <c r="E42" s="36" t="s">
        <v>58</v>
      </c>
      <c r="F42" s="37">
        <f>INT(SQRT(F27))</f>
        <v>7</v>
      </c>
      <c r="G42" s="38" t="s">
        <v>86</v>
      </c>
      <c r="P42" s="30"/>
      <c r="Q42" s="18"/>
      <c r="R42" s="18"/>
      <c r="S42" s="18"/>
      <c r="T42" s="18"/>
      <c r="U42" s="18"/>
      <c r="V42" s="18"/>
      <c r="W42" s="18"/>
      <c r="X42" s="31"/>
      <c r="AO42" s="18"/>
    </row>
    <row r="43" spans="1:41" s="19" customFormat="1" x14ac:dyDescent="0.35">
      <c r="A43" s="26">
        <v>80.099999999999994</v>
      </c>
      <c r="B43" s="16"/>
      <c r="C43" s="84" t="b">
        <f t="shared" si="0"/>
        <v>0</v>
      </c>
      <c r="D43" s="17"/>
      <c r="E43" s="39" t="s">
        <v>59</v>
      </c>
      <c r="F43" s="40">
        <f>F21/F42</f>
        <v>8.5714285714285712</v>
      </c>
      <c r="G43" s="41" t="s">
        <v>70</v>
      </c>
      <c r="P43" s="30"/>
      <c r="Q43" s="18"/>
      <c r="R43" s="18"/>
      <c r="S43" s="18"/>
      <c r="T43" s="18"/>
      <c r="U43" s="18"/>
      <c r="V43" s="18"/>
      <c r="W43" s="18"/>
      <c r="X43" s="31"/>
      <c r="AO43" s="18"/>
    </row>
    <row r="44" spans="1:41" s="19" customFormat="1" x14ac:dyDescent="0.35">
      <c r="A44" s="26">
        <v>49.7</v>
      </c>
      <c r="B44" s="16"/>
      <c r="C44" s="84" t="b">
        <f t="shared" si="0"/>
        <v>0</v>
      </c>
      <c r="D44" s="17"/>
      <c r="E44" s="57"/>
      <c r="F44" s="60">
        <v>7</v>
      </c>
      <c r="G44" s="58" t="s">
        <v>86</v>
      </c>
      <c r="P44" s="30"/>
      <c r="Q44" s="18"/>
      <c r="R44" s="18"/>
      <c r="S44" s="18"/>
      <c r="T44" s="18"/>
      <c r="U44" s="18"/>
      <c r="V44" s="18"/>
      <c r="W44" s="18"/>
      <c r="X44" s="31"/>
      <c r="AO44" s="18"/>
    </row>
    <row r="45" spans="1:41" s="19" customFormat="1" ht="29" x14ac:dyDescent="0.35">
      <c r="A45" s="26">
        <v>42.8</v>
      </c>
      <c r="B45" s="16"/>
      <c r="C45" s="84" t="b">
        <f t="shared" si="0"/>
        <v>1</v>
      </c>
      <c r="D45" s="17"/>
      <c r="E45" s="59" t="s">
        <v>60</v>
      </c>
      <c r="F45" s="19">
        <v>9</v>
      </c>
      <c r="G45" s="61" t="s">
        <v>70</v>
      </c>
      <c r="P45" s="30"/>
      <c r="Q45" s="18"/>
      <c r="R45" s="18"/>
      <c r="S45" s="18"/>
      <c r="T45" s="18"/>
      <c r="U45" s="18"/>
      <c r="V45" s="18"/>
      <c r="W45" s="18"/>
      <c r="X45" s="31"/>
      <c r="AO45" s="18"/>
    </row>
    <row r="46" spans="1:41" s="19" customFormat="1" x14ac:dyDescent="0.35">
      <c r="A46" s="26">
        <v>42.4</v>
      </c>
      <c r="B46" s="27"/>
      <c r="C46" s="84" t="b">
        <f t="shared" si="0"/>
        <v>1</v>
      </c>
      <c r="D46" s="17"/>
      <c r="E46" s="36" t="s">
        <v>61</v>
      </c>
      <c r="F46" s="42"/>
      <c r="G46" s="43"/>
      <c r="P46" s="30"/>
      <c r="Q46" s="18"/>
      <c r="R46" s="18"/>
      <c r="S46" s="18"/>
      <c r="T46" s="18"/>
      <c r="U46" s="18"/>
      <c r="V46" s="18"/>
      <c r="W46" s="18"/>
      <c r="X46" s="31"/>
      <c r="AO46" s="18"/>
    </row>
    <row r="47" spans="1:41" s="19" customFormat="1" x14ac:dyDescent="0.35">
      <c r="A47" s="26">
        <v>59.6</v>
      </c>
      <c r="B47" s="27"/>
      <c r="C47" s="84" t="b">
        <f t="shared" si="0"/>
        <v>0</v>
      </c>
      <c r="D47" s="17"/>
      <c r="E47" s="39" t="s">
        <v>62</v>
      </c>
      <c r="F47" s="44"/>
      <c r="G47" s="41"/>
      <c r="P47" s="30"/>
      <c r="Q47" s="18"/>
      <c r="R47" s="18"/>
      <c r="S47" s="18"/>
      <c r="T47" s="18"/>
      <c r="U47" s="18"/>
      <c r="V47" s="18"/>
      <c r="W47" s="18"/>
      <c r="X47" s="31"/>
      <c r="AO47" s="18"/>
    </row>
    <row r="48" spans="1:41" s="19" customFormat="1" ht="15" thickBot="1" x14ac:dyDescent="0.4">
      <c r="A48" s="26">
        <v>65.8</v>
      </c>
      <c r="B48" s="27"/>
      <c r="C48" s="84" t="b">
        <f t="shared" si="0"/>
        <v>0</v>
      </c>
      <c r="D48" s="17"/>
      <c r="E48" s="62" t="s">
        <v>63</v>
      </c>
      <c r="F48" s="45">
        <f>INT(F19+$F$45)</f>
        <v>38</v>
      </c>
      <c r="G48" s="46"/>
      <c r="P48" s="33"/>
      <c r="Q48" s="34"/>
      <c r="R48" s="34"/>
      <c r="S48" s="34"/>
      <c r="T48" s="34"/>
      <c r="U48" s="34"/>
      <c r="V48" s="34"/>
      <c r="W48" s="34"/>
      <c r="X48" s="35"/>
      <c r="AO48" s="18"/>
    </row>
    <row r="49" spans="1:41" s="19" customFormat="1" ht="15" thickBot="1" x14ac:dyDescent="0.4">
      <c r="A49" s="26">
        <v>61.4</v>
      </c>
      <c r="B49" s="27"/>
      <c r="C49" s="84" t="b">
        <f t="shared" si="0"/>
        <v>0</v>
      </c>
      <c r="D49" s="17"/>
      <c r="E49" s="63"/>
      <c r="F49" s="90">
        <f>F48+$F$45</f>
        <v>47</v>
      </c>
      <c r="G49" s="47"/>
      <c r="J49" s="18"/>
      <c r="K49" s="18"/>
      <c r="L49" s="18"/>
      <c r="M49" s="18"/>
      <c r="N49" s="18"/>
      <c r="O49" s="18"/>
      <c r="P49" s="18"/>
      <c r="Q49" s="18"/>
      <c r="R49" s="18"/>
      <c r="S49" s="18"/>
      <c r="T49" s="18"/>
      <c r="U49" s="18"/>
      <c r="V49" s="18"/>
      <c r="W49" s="18"/>
      <c r="X49" s="18"/>
      <c r="AO49" s="18"/>
    </row>
    <row r="50" spans="1:41" s="19" customFormat="1" x14ac:dyDescent="0.35">
      <c r="A50" s="26">
        <v>64</v>
      </c>
      <c r="B50" s="27"/>
      <c r="C50" s="84" t="b">
        <f t="shared" si="0"/>
        <v>0</v>
      </c>
      <c r="D50" s="17"/>
      <c r="E50" s="63"/>
      <c r="F50" s="90">
        <f t="shared" ref="F50:F54" si="1">F49+$F$45</f>
        <v>56</v>
      </c>
      <c r="G50" s="47"/>
      <c r="J50" s="100" t="s">
        <v>64</v>
      </c>
      <c r="K50" s="101"/>
      <c r="L50" s="101"/>
      <c r="M50" s="101"/>
      <c r="N50" s="101"/>
      <c r="O50" s="101"/>
      <c r="P50" s="101"/>
      <c r="Q50" s="101"/>
      <c r="R50" s="101"/>
      <c r="S50" s="101"/>
      <c r="T50" s="101"/>
      <c r="U50" s="101"/>
      <c r="V50" s="101"/>
      <c r="W50" s="101"/>
      <c r="X50" s="102"/>
      <c r="AO50" s="18"/>
    </row>
    <row r="51" spans="1:41" s="19" customFormat="1" x14ac:dyDescent="0.35">
      <c r="A51" s="26">
        <v>64.2</v>
      </c>
      <c r="B51" s="27"/>
      <c r="C51" s="84" t="b">
        <f t="shared" ref="C51:C78" si="2">A51&lt;45</f>
        <v>0</v>
      </c>
      <c r="D51" s="17"/>
      <c r="E51" s="63"/>
      <c r="F51" s="90">
        <f t="shared" si="1"/>
        <v>65</v>
      </c>
      <c r="G51" s="47"/>
      <c r="J51" s="91" t="s">
        <v>79</v>
      </c>
      <c r="K51" s="92"/>
      <c r="L51" s="92"/>
      <c r="M51" s="92"/>
      <c r="N51" s="92"/>
      <c r="O51" s="92"/>
      <c r="P51" s="92"/>
      <c r="Q51" s="92"/>
      <c r="R51" s="92"/>
      <c r="S51" s="92"/>
      <c r="T51" s="92"/>
      <c r="U51" s="92"/>
      <c r="V51" s="92"/>
      <c r="W51" s="92"/>
      <c r="X51" s="93"/>
      <c r="AC51" s="18"/>
      <c r="AD51" s="18"/>
      <c r="AE51" s="18"/>
      <c r="AF51" s="18"/>
      <c r="AG51" s="18"/>
      <c r="AH51" s="18"/>
      <c r="AI51" s="18"/>
      <c r="AJ51" s="18"/>
      <c r="AK51" s="18"/>
      <c r="AL51" s="18"/>
      <c r="AM51" s="18"/>
      <c r="AN51" s="18"/>
      <c r="AO51" s="18"/>
    </row>
    <row r="52" spans="1:41" s="19" customFormat="1" ht="15" thickBot="1" x14ac:dyDescent="0.4">
      <c r="A52" s="26">
        <v>72.599999999999994</v>
      </c>
      <c r="B52" s="27"/>
      <c r="C52" s="84" t="b">
        <f t="shared" si="2"/>
        <v>0</v>
      </c>
      <c r="D52" s="17"/>
      <c r="E52" s="63"/>
      <c r="F52" s="90">
        <f t="shared" si="1"/>
        <v>74</v>
      </c>
      <c r="G52" s="47"/>
      <c r="J52" s="97" t="s">
        <v>82</v>
      </c>
      <c r="K52" s="98"/>
      <c r="L52" s="98"/>
      <c r="M52" s="98"/>
      <c r="N52" s="98"/>
      <c r="O52" s="98"/>
      <c r="P52" s="98"/>
      <c r="Q52" s="98"/>
      <c r="R52" s="98"/>
      <c r="S52" s="98"/>
      <c r="T52" s="98"/>
      <c r="U52" s="98"/>
      <c r="V52" s="98"/>
      <c r="W52" s="98"/>
      <c r="X52" s="99"/>
      <c r="AC52" s="18"/>
      <c r="AD52" s="18"/>
      <c r="AE52" s="18"/>
      <c r="AF52" s="18"/>
      <c r="AG52" s="18"/>
      <c r="AH52" s="18"/>
      <c r="AI52" s="18"/>
      <c r="AJ52" s="18"/>
      <c r="AK52" s="18"/>
      <c r="AL52" s="18"/>
      <c r="AM52" s="18"/>
      <c r="AN52" s="18"/>
      <c r="AO52" s="18"/>
    </row>
    <row r="53" spans="1:41" s="19" customFormat="1" ht="15" thickBot="1" x14ac:dyDescent="0.4">
      <c r="A53" s="26">
        <v>72.5</v>
      </c>
      <c r="B53" s="27"/>
      <c r="C53" s="84" t="b">
        <f t="shared" si="2"/>
        <v>0</v>
      </c>
      <c r="D53" s="17"/>
      <c r="E53" s="63"/>
      <c r="F53" s="90">
        <f t="shared" si="1"/>
        <v>83</v>
      </c>
      <c r="G53" s="47"/>
      <c r="AO53" s="18"/>
    </row>
    <row r="54" spans="1:41" s="19" customFormat="1" ht="15" thickBot="1" x14ac:dyDescent="0.4">
      <c r="A54" s="26">
        <v>46.1</v>
      </c>
      <c r="B54" s="27"/>
      <c r="C54" s="84" t="b">
        <f t="shared" si="2"/>
        <v>0</v>
      </c>
      <c r="D54" s="17"/>
      <c r="E54" s="64"/>
      <c r="F54" s="90">
        <f t="shared" si="1"/>
        <v>92</v>
      </c>
      <c r="G54" s="48"/>
      <c r="J54" s="103" t="s">
        <v>65</v>
      </c>
      <c r="K54" s="104"/>
      <c r="L54" s="104"/>
      <c r="M54" s="104"/>
      <c r="N54" s="104"/>
      <c r="O54" s="104"/>
      <c r="P54" s="104"/>
      <c r="Q54" s="104"/>
      <c r="R54" s="104"/>
      <c r="S54" s="104"/>
      <c r="T54" s="104"/>
      <c r="U54" s="104"/>
      <c r="V54" s="104"/>
      <c r="W54" s="104"/>
      <c r="X54" s="105"/>
      <c r="AO54" s="18"/>
    </row>
    <row r="55" spans="1:41" s="19" customFormat="1" ht="15" thickBot="1" x14ac:dyDescent="0.4">
      <c r="A55" s="26">
        <v>53.1</v>
      </c>
      <c r="B55" s="27"/>
      <c r="C55" s="84" t="b">
        <f t="shared" si="2"/>
        <v>0</v>
      </c>
      <c r="D55" s="17"/>
      <c r="J55" s="91" t="s">
        <v>80</v>
      </c>
      <c r="K55" s="92"/>
      <c r="L55" s="92"/>
      <c r="M55" s="92"/>
      <c r="N55" s="92"/>
      <c r="O55" s="92"/>
      <c r="P55" s="92"/>
      <c r="Q55" s="92"/>
      <c r="R55" s="92"/>
      <c r="S55" s="92"/>
      <c r="T55" s="92"/>
      <c r="U55" s="92"/>
      <c r="V55" s="92"/>
      <c r="W55" s="92"/>
      <c r="X55" s="93"/>
      <c r="AO55" s="18"/>
    </row>
    <row r="56" spans="1:41" s="19" customFormat="1" x14ac:dyDescent="0.35">
      <c r="A56" s="26">
        <v>56.1</v>
      </c>
      <c r="B56" s="27"/>
      <c r="C56" s="84" t="b">
        <f t="shared" si="2"/>
        <v>0</v>
      </c>
      <c r="D56" s="17"/>
      <c r="E56" s="54" t="s">
        <v>66</v>
      </c>
      <c r="F56" s="55"/>
      <c r="G56" s="56"/>
      <c r="J56" s="91"/>
      <c r="K56" s="92"/>
      <c r="L56" s="92"/>
      <c r="M56" s="92"/>
      <c r="N56" s="92"/>
      <c r="O56" s="92"/>
      <c r="P56" s="92"/>
      <c r="Q56" s="92"/>
      <c r="R56" s="92"/>
      <c r="S56" s="92"/>
      <c r="T56" s="92"/>
      <c r="U56" s="92"/>
      <c r="V56" s="92"/>
      <c r="W56" s="92"/>
      <c r="X56" s="93"/>
      <c r="AO56" s="18"/>
    </row>
    <row r="57" spans="1:41" s="19" customFormat="1" x14ac:dyDescent="0.35">
      <c r="A57" s="26">
        <v>67.2</v>
      </c>
      <c r="B57" s="27"/>
      <c r="C57" s="84" t="b">
        <f t="shared" si="2"/>
        <v>0</v>
      </c>
      <c r="D57" s="17"/>
      <c r="E57" s="20" t="s">
        <v>51</v>
      </c>
      <c r="F57" s="21" t="s">
        <v>37</v>
      </c>
      <c r="G57" s="22" t="s">
        <v>38</v>
      </c>
      <c r="J57" s="91"/>
      <c r="K57" s="92"/>
      <c r="L57" s="92"/>
      <c r="M57" s="92"/>
      <c r="N57" s="92"/>
      <c r="O57" s="92"/>
      <c r="P57" s="92"/>
      <c r="Q57" s="92"/>
      <c r="R57" s="92"/>
      <c r="S57" s="92"/>
      <c r="T57" s="92"/>
      <c r="U57" s="92"/>
      <c r="V57" s="92"/>
      <c r="W57" s="92"/>
      <c r="X57" s="93"/>
      <c r="AO57" s="18"/>
    </row>
    <row r="58" spans="1:41" s="19" customFormat="1" ht="15" thickBot="1" x14ac:dyDescent="0.4">
      <c r="A58" s="26">
        <v>70.7</v>
      </c>
      <c r="B58" s="27"/>
      <c r="C58" s="84" t="b">
        <f t="shared" si="2"/>
        <v>0</v>
      </c>
      <c r="D58" s="17"/>
      <c r="E58" s="49" t="s">
        <v>67</v>
      </c>
      <c r="F58" s="50">
        <f>COUNTIF(A19:A78,"&gt;"&amp;55)</f>
        <v>40</v>
      </c>
      <c r="G58" s="51" t="s">
        <v>81</v>
      </c>
      <c r="J58" s="94" t="s">
        <v>83</v>
      </c>
      <c r="K58" s="95"/>
      <c r="L58" s="95"/>
      <c r="M58" s="95"/>
      <c r="N58" s="95"/>
      <c r="O58" s="95"/>
      <c r="P58" s="95"/>
      <c r="Q58" s="95"/>
      <c r="R58" s="95"/>
      <c r="S58" s="95"/>
      <c r="T58" s="95"/>
      <c r="U58" s="95"/>
      <c r="V58" s="95"/>
      <c r="W58" s="95"/>
      <c r="X58" s="96"/>
      <c r="AO58" s="18"/>
    </row>
    <row r="59" spans="1:41" s="19" customFormat="1" x14ac:dyDescent="0.35">
      <c r="A59" s="26">
        <v>42.6</v>
      </c>
      <c r="B59" s="27"/>
      <c r="C59" s="84" t="b">
        <f t="shared" si="2"/>
        <v>1</v>
      </c>
      <c r="D59" s="17"/>
      <c r="J59" s="94"/>
      <c r="K59" s="95"/>
      <c r="L59" s="95"/>
      <c r="M59" s="95"/>
      <c r="N59" s="95"/>
      <c r="O59" s="95"/>
      <c r="P59" s="95"/>
      <c r="Q59" s="95"/>
      <c r="R59" s="95"/>
      <c r="S59" s="95"/>
      <c r="T59" s="95"/>
      <c r="U59" s="95"/>
      <c r="V59" s="95"/>
      <c r="W59" s="95"/>
      <c r="X59" s="96"/>
      <c r="AO59" s="18"/>
    </row>
    <row r="60" spans="1:41" s="19" customFormat="1" x14ac:dyDescent="0.35">
      <c r="A60" s="26">
        <v>77.400000000000006</v>
      </c>
      <c r="B60" s="27"/>
      <c r="C60" s="84" t="b">
        <f t="shared" si="2"/>
        <v>0</v>
      </c>
      <c r="D60" s="17"/>
      <c r="J60" s="94"/>
      <c r="K60" s="95"/>
      <c r="L60" s="95"/>
      <c r="M60" s="95"/>
      <c r="N60" s="95"/>
      <c r="O60" s="95"/>
      <c r="P60" s="95"/>
      <c r="Q60" s="95"/>
      <c r="R60" s="95"/>
      <c r="S60" s="95"/>
      <c r="T60" s="95"/>
      <c r="U60" s="95"/>
      <c r="V60" s="95"/>
      <c r="W60" s="95"/>
      <c r="X60" s="96"/>
      <c r="AO60" s="18"/>
    </row>
    <row r="61" spans="1:41" s="19" customFormat="1" ht="15" thickBot="1" x14ac:dyDescent="0.4">
      <c r="A61" s="26">
        <v>54.7</v>
      </c>
      <c r="B61" s="27"/>
      <c r="C61" s="84" t="b">
        <f t="shared" si="2"/>
        <v>0</v>
      </c>
      <c r="D61" s="17"/>
      <c r="J61" s="97"/>
      <c r="K61" s="98"/>
      <c r="L61" s="98"/>
      <c r="M61" s="98"/>
      <c r="N61" s="98"/>
      <c r="O61" s="98"/>
      <c r="P61" s="98"/>
      <c r="Q61" s="98"/>
      <c r="R61" s="98"/>
      <c r="S61" s="98"/>
      <c r="T61" s="98"/>
      <c r="U61" s="98"/>
      <c r="V61" s="98"/>
      <c r="W61" s="98"/>
      <c r="X61" s="99"/>
      <c r="AO61" s="18"/>
    </row>
    <row r="62" spans="1:41" s="19" customFormat="1" x14ac:dyDescent="0.35">
      <c r="A62" s="26">
        <v>57.1</v>
      </c>
      <c r="B62" s="27"/>
      <c r="C62" s="84" t="b">
        <f t="shared" si="2"/>
        <v>0</v>
      </c>
      <c r="D62" s="17"/>
      <c r="AO62" s="18"/>
    </row>
    <row r="63" spans="1:41" s="19" customFormat="1" x14ac:dyDescent="0.35">
      <c r="A63" s="26">
        <v>77.3</v>
      </c>
      <c r="B63" s="27"/>
      <c r="C63" s="84" t="b">
        <f t="shared" si="2"/>
        <v>0</v>
      </c>
      <c r="D63" s="17"/>
      <c r="AO63" s="18"/>
    </row>
    <row r="64" spans="1:41" s="19" customFormat="1" x14ac:dyDescent="0.35">
      <c r="A64" s="26">
        <v>39.299999999999997</v>
      </c>
      <c r="B64" s="27"/>
      <c r="C64" s="84" t="b">
        <f t="shared" si="2"/>
        <v>1</v>
      </c>
      <c r="D64" s="17"/>
      <c r="AO64" s="18"/>
    </row>
    <row r="65" spans="1:41" s="19" customFormat="1" x14ac:dyDescent="0.35">
      <c r="A65" s="26">
        <v>76.400000000000006</v>
      </c>
      <c r="B65" s="27"/>
      <c r="C65" s="84" t="b">
        <f t="shared" si="2"/>
        <v>0</v>
      </c>
      <c r="D65" s="17"/>
      <c r="J65" s="18"/>
      <c r="K65" s="18"/>
      <c r="O65" s="18"/>
      <c r="S65" s="18"/>
      <c r="T65" s="18"/>
      <c r="U65" s="18"/>
      <c r="V65" s="18"/>
      <c r="W65" s="18"/>
      <c r="X65" s="18"/>
      <c r="AO65" s="18"/>
    </row>
    <row r="66" spans="1:41" s="19" customFormat="1" x14ac:dyDescent="0.35">
      <c r="A66" s="26">
        <v>59.3</v>
      </c>
      <c r="B66" s="27"/>
      <c r="C66" s="84" t="b">
        <f t="shared" si="2"/>
        <v>0</v>
      </c>
      <c r="D66" s="17"/>
      <c r="S66" s="18"/>
      <c r="T66" s="18"/>
      <c r="U66" s="18"/>
      <c r="V66" s="18"/>
      <c r="W66" s="18"/>
      <c r="AO66" s="18"/>
    </row>
    <row r="67" spans="1:41" s="19" customFormat="1" x14ac:dyDescent="0.35">
      <c r="A67" s="26">
        <v>51.1</v>
      </c>
      <c r="B67" s="27"/>
      <c r="C67" s="84" t="b">
        <f t="shared" si="2"/>
        <v>0</v>
      </c>
      <c r="D67" s="17"/>
      <c r="S67" s="18"/>
      <c r="T67" s="18"/>
      <c r="U67" s="18"/>
      <c r="V67" s="18"/>
      <c r="W67" s="18"/>
      <c r="AO67" s="18"/>
    </row>
    <row r="68" spans="1:41" s="19" customFormat="1" x14ac:dyDescent="0.35">
      <c r="A68" s="26">
        <v>73.8</v>
      </c>
      <c r="B68" s="27"/>
      <c r="C68" s="84" t="b">
        <f t="shared" si="2"/>
        <v>0</v>
      </c>
      <c r="D68" s="17"/>
      <c r="S68" s="18"/>
      <c r="T68" s="18"/>
      <c r="U68" s="18"/>
      <c r="V68" s="18"/>
      <c r="W68" s="18"/>
      <c r="X68" s="18"/>
      <c r="AO68" s="18"/>
    </row>
    <row r="69" spans="1:41" s="19" customFormat="1" x14ac:dyDescent="0.35">
      <c r="A69" s="26">
        <v>61.4</v>
      </c>
      <c r="B69" s="27"/>
      <c r="C69" s="84" t="b">
        <f t="shared" si="2"/>
        <v>0</v>
      </c>
      <c r="D69" s="17"/>
      <c r="J69" s="18"/>
      <c r="K69" s="18"/>
      <c r="S69" s="18"/>
      <c r="T69" s="18"/>
      <c r="U69" s="18"/>
      <c r="V69" s="18"/>
      <c r="W69" s="18"/>
      <c r="X69" s="18"/>
      <c r="AO69" s="18"/>
    </row>
    <row r="70" spans="1:41" s="19" customFormat="1" x14ac:dyDescent="0.35">
      <c r="A70" s="26">
        <v>73.099999999999994</v>
      </c>
      <c r="B70" s="27"/>
      <c r="C70" s="84" t="b">
        <f t="shared" si="2"/>
        <v>0</v>
      </c>
      <c r="D70" s="17"/>
      <c r="J70" s="18"/>
      <c r="K70" s="18"/>
      <c r="S70" s="18"/>
      <c r="T70" s="18"/>
      <c r="U70" s="18"/>
      <c r="V70" s="18"/>
      <c r="W70" s="18"/>
      <c r="X70" s="18"/>
      <c r="AO70" s="18"/>
    </row>
    <row r="71" spans="1:41" s="19" customFormat="1" x14ac:dyDescent="0.35">
      <c r="A71" s="26">
        <v>77.3</v>
      </c>
      <c r="B71" s="27"/>
      <c r="C71" s="84" t="b">
        <f t="shared" si="2"/>
        <v>0</v>
      </c>
      <c r="D71" s="17"/>
      <c r="J71" s="18"/>
      <c r="K71" s="18"/>
      <c r="S71" s="18"/>
      <c r="T71" s="18"/>
      <c r="U71" s="18"/>
      <c r="V71" s="18"/>
      <c r="W71" s="18"/>
      <c r="X71" s="18"/>
      <c r="AO71" s="18"/>
    </row>
    <row r="72" spans="1:41" s="19" customFormat="1" x14ac:dyDescent="0.35">
      <c r="A72" s="26">
        <v>48.5</v>
      </c>
      <c r="B72" s="27"/>
      <c r="C72" s="84" t="b">
        <f t="shared" si="2"/>
        <v>0</v>
      </c>
      <c r="D72" s="17"/>
      <c r="J72" s="18"/>
      <c r="K72" s="18"/>
      <c r="S72" s="18"/>
      <c r="T72" s="18"/>
      <c r="U72" s="18"/>
      <c r="V72" s="18"/>
      <c r="W72" s="18"/>
      <c r="X72" s="18"/>
      <c r="AO72" s="18"/>
    </row>
    <row r="73" spans="1:41" s="19" customFormat="1" x14ac:dyDescent="0.35">
      <c r="A73" s="26">
        <v>89.8</v>
      </c>
      <c r="B73" s="27"/>
      <c r="C73" s="84" t="b">
        <f t="shared" si="2"/>
        <v>0</v>
      </c>
      <c r="D73" s="17"/>
      <c r="J73" s="18"/>
      <c r="K73" s="18"/>
      <c r="S73" s="18"/>
      <c r="T73" s="18"/>
      <c r="U73" s="18"/>
      <c r="V73" s="18"/>
      <c r="W73" s="18"/>
      <c r="X73" s="18"/>
      <c r="AO73" s="18"/>
    </row>
    <row r="74" spans="1:41" s="19" customFormat="1" x14ac:dyDescent="0.35">
      <c r="A74" s="26">
        <v>50.7</v>
      </c>
      <c r="B74" s="27"/>
      <c r="C74" s="84" t="b">
        <f t="shared" si="2"/>
        <v>0</v>
      </c>
      <c r="D74" s="17"/>
      <c r="J74" s="18"/>
      <c r="K74" s="18"/>
      <c r="S74" s="18"/>
      <c r="T74" s="18"/>
      <c r="U74" s="18"/>
      <c r="V74" s="18"/>
      <c r="W74" s="18"/>
      <c r="X74" s="18"/>
      <c r="AO74" s="18"/>
    </row>
    <row r="75" spans="1:41" s="19" customFormat="1" x14ac:dyDescent="0.35">
      <c r="A75" s="26">
        <v>52</v>
      </c>
      <c r="B75" s="27"/>
      <c r="C75" s="84" t="b">
        <f t="shared" si="2"/>
        <v>0</v>
      </c>
      <c r="D75" s="17"/>
      <c r="J75" s="18"/>
      <c r="K75" s="18"/>
      <c r="S75" s="18"/>
      <c r="T75" s="18"/>
      <c r="U75" s="18"/>
      <c r="V75" s="18"/>
      <c r="W75" s="18"/>
      <c r="X75" s="18"/>
      <c r="AO75" s="18"/>
    </row>
    <row r="76" spans="1:41" s="19" customFormat="1" x14ac:dyDescent="0.35">
      <c r="A76" s="26">
        <v>59.6</v>
      </c>
      <c r="B76" s="27"/>
      <c r="C76" s="84" t="b">
        <f t="shared" si="2"/>
        <v>0</v>
      </c>
      <c r="D76" s="17"/>
      <c r="J76" s="18"/>
      <c r="K76" s="18"/>
      <c r="S76" s="18"/>
      <c r="T76" s="18"/>
      <c r="U76" s="18"/>
      <c r="V76" s="18"/>
      <c r="W76" s="18"/>
      <c r="X76" s="18"/>
      <c r="AO76" s="18"/>
    </row>
    <row r="77" spans="1:41" s="19" customFormat="1" x14ac:dyDescent="0.35">
      <c r="A77" s="26">
        <v>66.099999999999994</v>
      </c>
      <c r="B77" s="27"/>
      <c r="C77" s="84" t="b">
        <f t="shared" si="2"/>
        <v>0</v>
      </c>
      <c r="D77" s="17"/>
      <c r="G77" s="18"/>
      <c r="H77" s="18"/>
      <c r="I77" s="18"/>
      <c r="J77" s="18"/>
      <c r="K77" s="18"/>
      <c r="S77" s="18"/>
      <c r="T77" s="18"/>
      <c r="U77" s="18"/>
      <c r="V77" s="18"/>
      <c r="W77" s="18"/>
      <c r="X77" s="18"/>
      <c r="AN77" s="18"/>
      <c r="AO77" s="18"/>
    </row>
    <row r="78" spans="1:41" s="19" customFormat="1" ht="15" thickBot="1" x14ac:dyDescent="0.4">
      <c r="A78" s="52">
        <v>31.6</v>
      </c>
      <c r="B78" s="27"/>
      <c r="C78" s="85" t="b">
        <f t="shared" si="2"/>
        <v>1</v>
      </c>
      <c r="D78" s="17"/>
      <c r="G78" s="18"/>
      <c r="H78" s="18"/>
      <c r="I78" s="18"/>
      <c r="J78" s="18"/>
      <c r="K78" s="18"/>
      <c r="S78" s="18"/>
      <c r="T78" s="18"/>
      <c r="U78" s="18"/>
      <c r="V78" s="18"/>
      <c r="W78" s="18"/>
      <c r="X78" s="18"/>
      <c r="AN78" s="18"/>
      <c r="AO78" s="18"/>
    </row>
    <row r="79" spans="1:41" s="19" customFormat="1" x14ac:dyDescent="0.35">
      <c r="B79" s="27"/>
      <c r="D79" s="17"/>
      <c r="G79" s="18"/>
      <c r="H79" s="18"/>
      <c r="I79" s="18"/>
      <c r="J79" s="18"/>
      <c r="K79" s="18"/>
      <c r="S79" s="18"/>
      <c r="T79" s="18"/>
      <c r="U79" s="18"/>
      <c r="V79" s="18"/>
      <c r="W79" s="18"/>
      <c r="X79" s="18"/>
      <c r="AN79" s="18"/>
      <c r="AO79" s="18"/>
    </row>
    <row r="80" spans="1:41" s="19" customFormat="1" x14ac:dyDescent="0.35">
      <c r="B80" s="27"/>
      <c r="D80" s="18"/>
      <c r="H80" s="18"/>
      <c r="I80" s="18"/>
      <c r="J80" s="18"/>
      <c r="K80" s="18"/>
      <c r="S80" s="18"/>
      <c r="T80" s="18"/>
      <c r="U80" s="18"/>
      <c r="V80" s="18"/>
      <c r="W80" s="18"/>
      <c r="X80" s="18"/>
      <c r="AN80" s="18"/>
      <c r="AO80" s="18"/>
    </row>
    <row r="81" spans="2:41" s="19" customFormat="1" x14ac:dyDescent="0.35">
      <c r="B81" s="27"/>
      <c r="D81" s="18"/>
      <c r="G81"/>
      <c r="H81"/>
      <c r="I81"/>
      <c r="J81"/>
      <c r="K81"/>
      <c r="L81"/>
      <c r="M81"/>
      <c r="N81"/>
      <c r="O81"/>
      <c r="P81"/>
      <c r="Q81"/>
      <c r="R81"/>
      <c r="S81"/>
      <c r="T81"/>
      <c r="U81"/>
      <c r="V81"/>
      <c r="W81"/>
      <c r="X81"/>
      <c r="AN81" s="18"/>
      <c r="AO81" s="18"/>
    </row>
    <row r="82" spans="2:41" s="19" customFormat="1" x14ac:dyDescent="0.35">
      <c r="B82" s="27"/>
      <c r="D82" s="18"/>
      <c r="W82" s="18"/>
      <c r="AN82" s="18"/>
      <c r="AO82" s="18"/>
    </row>
    <row r="83" spans="2:41" s="19" customFormat="1" x14ac:dyDescent="0.35">
      <c r="B83" s="27"/>
      <c r="D83" s="18"/>
      <c r="AN83" s="18"/>
      <c r="AO83" s="18"/>
    </row>
    <row r="84" spans="2:41" s="19" customFormat="1" x14ac:dyDescent="0.35">
      <c r="B84" s="27"/>
      <c r="D84" s="18"/>
      <c r="W84" s="18"/>
      <c r="AI84" s="18"/>
      <c r="AJ84" s="18"/>
      <c r="AK84" s="18"/>
      <c r="AL84" s="18"/>
      <c r="AM84" s="18"/>
      <c r="AN84" s="18"/>
      <c r="AO84" s="18"/>
    </row>
    <row r="85" spans="2:41" s="19" customFormat="1" x14ac:dyDescent="0.35">
      <c r="B85" s="27"/>
      <c r="D85" s="18"/>
      <c r="W85" s="18"/>
      <c r="AI85" s="18"/>
      <c r="AJ85" s="18"/>
      <c r="AK85" s="18"/>
      <c r="AL85" s="18"/>
      <c r="AM85" s="18"/>
      <c r="AN85" s="18"/>
      <c r="AO85" s="18"/>
    </row>
    <row r="86" spans="2:41" s="19" customFormat="1" x14ac:dyDescent="0.35">
      <c r="B86" s="27"/>
      <c r="D86" s="18"/>
      <c r="W86" s="18"/>
      <c r="AI86" s="18"/>
      <c r="AJ86" s="18"/>
      <c r="AK86" s="18"/>
      <c r="AL86" s="18"/>
      <c r="AM86" s="18"/>
      <c r="AN86" s="18"/>
      <c r="AO86" s="18"/>
    </row>
    <row r="87" spans="2:41" s="19" customFormat="1" x14ac:dyDescent="0.35">
      <c r="B87" s="27"/>
      <c r="D87" s="18"/>
      <c r="AI87" s="18"/>
      <c r="AJ87" s="18"/>
      <c r="AK87" s="18"/>
      <c r="AL87" s="18"/>
      <c r="AM87" s="18"/>
      <c r="AN87" s="18"/>
      <c r="AO87" s="18"/>
    </row>
    <row r="88" spans="2:41" s="19" customFormat="1" x14ac:dyDescent="0.35">
      <c r="B88" s="27"/>
      <c r="D88" s="18"/>
      <c r="AI88" s="18"/>
      <c r="AJ88" s="18"/>
      <c r="AK88" s="18"/>
      <c r="AL88" s="18"/>
      <c r="AM88" s="18"/>
      <c r="AN88" s="18"/>
      <c r="AO88" s="18"/>
    </row>
    <row r="89" spans="2:41" s="19" customFormat="1" x14ac:dyDescent="0.35">
      <c r="B89" s="27"/>
      <c r="D89" s="18"/>
      <c r="W89" s="18"/>
      <c r="X89" s="18"/>
      <c r="AH89" s="18"/>
      <c r="AI89" s="18"/>
      <c r="AJ89" s="18"/>
      <c r="AK89" s="18"/>
      <c r="AL89" s="18"/>
      <c r="AM89" s="18"/>
      <c r="AN89" s="18"/>
      <c r="AO89" s="18"/>
    </row>
    <row r="90" spans="2:41" s="19" customFormat="1" x14ac:dyDescent="0.35">
      <c r="B90" s="27"/>
      <c r="D90" s="18"/>
      <c r="W90" s="18"/>
      <c r="X90" s="18"/>
      <c r="Y90" s="18"/>
      <c r="AC90" s="18"/>
      <c r="AD90" s="18"/>
      <c r="AE90" s="18"/>
      <c r="AF90" s="18"/>
      <c r="AG90" s="18"/>
      <c r="AH90" s="18"/>
      <c r="AI90" s="18"/>
      <c r="AJ90" s="18"/>
      <c r="AK90" s="18"/>
      <c r="AL90" s="18"/>
      <c r="AM90" s="18"/>
      <c r="AN90" s="18"/>
      <c r="AO90" s="18"/>
    </row>
    <row r="91" spans="2:41" s="19" customFormat="1" x14ac:dyDescent="0.35">
      <c r="B91" s="27"/>
      <c r="D91" s="18"/>
      <c r="W91" s="18"/>
      <c r="X91" s="18"/>
      <c r="Y91" s="18"/>
      <c r="Z91" s="18"/>
      <c r="AA91" s="18"/>
      <c r="AB91" s="18"/>
      <c r="AC91" s="18"/>
      <c r="AD91" s="18"/>
      <c r="AE91" s="18"/>
      <c r="AF91" s="18"/>
      <c r="AG91" s="18"/>
      <c r="AH91" s="18"/>
      <c r="AI91" s="18"/>
      <c r="AJ91" s="18"/>
      <c r="AK91" s="18"/>
      <c r="AL91" s="18"/>
      <c r="AM91" s="18"/>
      <c r="AN91" s="18"/>
      <c r="AO91" s="18"/>
    </row>
    <row r="92" spans="2:41" s="19" customFormat="1" x14ac:dyDescent="0.35">
      <c r="B92" s="27"/>
      <c r="D92" s="18"/>
      <c r="W92" s="18"/>
      <c r="X92" s="18"/>
      <c r="Y92" s="18"/>
      <c r="Z92" s="18"/>
      <c r="AA92" s="18"/>
      <c r="AB92" s="18"/>
      <c r="AC92" s="18"/>
      <c r="AD92" s="18"/>
      <c r="AE92" s="18"/>
      <c r="AF92" s="18"/>
      <c r="AG92" s="18"/>
      <c r="AH92" s="18"/>
      <c r="AI92" s="18"/>
      <c r="AJ92" s="18"/>
      <c r="AK92" s="18"/>
      <c r="AL92" s="18"/>
      <c r="AM92" s="18"/>
      <c r="AN92" s="18"/>
      <c r="AO92" s="18"/>
    </row>
    <row r="93" spans="2:41" s="19" customFormat="1" x14ac:dyDescent="0.35">
      <c r="B93" s="27"/>
      <c r="D93" s="18"/>
      <c r="W93" s="18"/>
      <c r="X93" s="18"/>
      <c r="Y93" s="18"/>
      <c r="Z93" s="18"/>
      <c r="AA93" s="18"/>
      <c r="AB93" s="18"/>
      <c r="AC93" s="18"/>
      <c r="AD93" s="18"/>
      <c r="AE93" s="18"/>
      <c r="AF93" s="18"/>
      <c r="AG93" s="18"/>
      <c r="AH93" s="18"/>
      <c r="AI93" s="18"/>
      <c r="AJ93" s="18"/>
      <c r="AK93" s="18"/>
      <c r="AL93" s="18"/>
      <c r="AM93" s="18"/>
      <c r="AN93" s="18"/>
      <c r="AO93" s="18"/>
    </row>
    <row r="94" spans="2:41" s="19" customFormat="1" x14ac:dyDescent="0.35">
      <c r="B94" s="27"/>
      <c r="D94" s="18"/>
      <c r="W94" s="18"/>
      <c r="X94" s="18"/>
      <c r="Y94" s="18"/>
      <c r="Z94" s="18"/>
      <c r="AA94" s="18"/>
      <c r="AB94" s="18"/>
      <c r="AC94" s="18"/>
      <c r="AD94" s="18"/>
      <c r="AE94" s="18"/>
      <c r="AF94" s="18"/>
      <c r="AG94" s="18"/>
      <c r="AH94" s="18"/>
      <c r="AI94" s="18"/>
      <c r="AJ94" s="18"/>
      <c r="AK94" s="18"/>
      <c r="AL94" s="18"/>
      <c r="AM94" s="18"/>
      <c r="AN94" s="18"/>
      <c r="AO94" s="18"/>
    </row>
    <row r="95" spans="2:41" s="19" customFormat="1" x14ac:dyDescent="0.35">
      <c r="B95" s="27"/>
      <c r="D95" s="18"/>
      <c r="W95" s="18"/>
      <c r="X95" s="18"/>
      <c r="Y95" s="18"/>
      <c r="Z95" s="18"/>
      <c r="AA95" s="18"/>
      <c r="AB95" s="18"/>
      <c r="AC95" s="18"/>
      <c r="AD95" s="18"/>
      <c r="AE95" s="18"/>
      <c r="AF95" s="18"/>
      <c r="AG95" s="18"/>
      <c r="AH95" s="18"/>
      <c r="AI95" s="18"/>
      <c r="AJ95" s="18"/>
      <c r="AK95" s="18"/>
      <c r="AL95" s="18"/>
      <c r="AM95" s="18"/>
      <c r="AN95" s="18"/>
      <c r="AO95" s="18"/>
    </row>
    <row r="96" spans="2:41" s="19" customFormat="1" x14ac:dyDescent="0.35">
      <c r="B96" s="27"/>
      <c r="D96" s="18"/>
      <c r="W96" s="18"/>
      <c r="X96" s="18"/>
      <c r="Y96" s="18"/>
      <c r="Z96" s="18"/>
      <c r="AA96" s="18"/>
      <c r="AB96" s="18"/>
      <c r="AC96" s="18"/>
      <c r="AD96" s="18"/>
      <c r="AE96" s="18"/>
      <c r="AF96" s="18"/>
      <c r="AG96" s="18"/>
      <c r="AH96" s="18"/>
      <c r="AI96" s="18"/>
      <c r="AJ96" s="18"/>
      <c r="AK96" s="18"/>
      <c r="AL96" s="18"/>
      <c r="AM96" s="18"/>
      <c r="AN96" s="18"/>
      <c r="AO96" s="18"/>
    </row>
    <row r="97" spans="2:41" s="19" customFormat="1" x14ac:dyDescent="0.35">
      <c r="B97" s="27"/>
      <c r="D97" s="18"/>
      <c r="W97" s="18"/>
      <c r="X97" s="18"/>
      <c r="Y97" s="18"/>
      <c r="Z97" s="18"/>
      <c r="AA97" s="18"/>
      <c r="AB97" s="18"/>
      <c r="AC97" s="18"/>
      <c r="AD97" s="18"/>
      <c r="AE97" s="18"/>
      <c r="AF97" s="18"/>
      <c r="AG97" s="18"/>
      <c r="AH97" s="18"/>
      <c r="AI97" s="18"/>
      <c r="AJ97" s="18"/>
      <c r="AK97" s="18"/>
      <c r="AL97" s="18"/>
      <c r="AM97" s="18"/>
      <c r="AN97" s="18"/>
      <c r="AO97" s="18"/>
    </row>
    <row r="98" spans="2:41" s="19" customFormat="1" x14ac:dyDescent="0.35">
      <c r="B98" s="27"/>
      <c r="D98" s="18"/>
      <c r="W98" s="18"/>
      <c r="X98" s="18"/>
      <c r="Y98" s="18"/>
      <c r="Z98" s="18"/>
      <c r="AA98" s="18"/>
      <c r="AB98" s="18"/>
      <c r="AC98" s="18"/>
      <c r="AD98" s="18"/>
      <c r="AE98" s="18"/>
      <c r="AF98" s="18"/>
      <c r="AG98" s="18"/>
      <c r="AH98" s="18"/>
      <c r="AI98" s="18"/>
      <c r="AJ98" s="18"/>
      <c r="AK98" s="18"/>
      <c r="AL98" s="18"/>
      <c r="AM98" s="18"/>
      <c r="AN98" s="18"/>
      <c r="AO98" s="18"/>
    </row>
    <row r="99" spans="2:41" s="19" customFormat="1" x14ac:dyDescent="0.35">
      <c r="B99" s="27"/>
      <c r="D99" s="18"/>
      <c r="W99" s="18"/>
      <c r="X99" s="18"/>
      <c r="Y99" s="18"/>
      <c r="Z99" s="18"/>
      <c r="AA99" s="18"/>
      <c r="AB99" s="18"/>
      <c r="AC99" s="18"/>
      <c r="AD99" s="18"/>
      <c r="AE99" s="18"/>
      <c r="AF99" s="18"/>
      <c r="AG99" s="18"/>
      <c r="AH99" s="18"/>
      <c r="AI99" s="18"/>
      <c r="AJ99" s="18"/>
      <c r="AK99" s="18"/>
      <c r="AL99" s="18"/>
      <c r="AM99" s="18"/>
      <c r="AN99" s="18"/>
      <c r="AO99" s="18"/>
    </row>
    <row r="100" spans="2:41" s="19" customFormat="1" x14ac:dyDescent="0.35">
      <c r="B100" s="27"/>
      <c r="D100" s="18"/>
      <c r="W100" s="18"/>
      <c r="X100" s="18"/>
      <c r="Y100" s="18"/>
      <c r="Z100" s="18"/>
      <c r="AA100" s="18"/>
      <c r="AB100" s="18"/>
      <c r="AC100" s="18"/>
      <c r="AD100" s="18"/>
      <c r="AE100" s="18"/>
      <c r="AF100" s="18"/>
      <c r="AG100" s="18"/>
      <c r="AH100" s="18"/>
      <c r="AI100" s="18"/>
      <c r="AJ100" s="18"/>
      <c r="AK100" s="18"/>
      <c r="AL100" s="18"/>
      <c r="AM100" s="18"/>
      <c r="AN100" s="18"/>
      <c r="AO100" s="18"/>
    </row>
    <row r="101" spans="2:41" s="19" customFormat="1" x14ac:dyDescent="0.35">
      <c r="B101" s="27"/>
      <c r="D101" s="18"/>
      <c r="W101" s="18"/>
      <c r="X101" s="18"/>
      <c r="Y101" s="18"/>
      <c r="Z101" s="18"/>
      <c r="AA101" s="18"/>
      <c r="AB101" s="18"/>
      <c r="AC101" s="18"/>
      <c r="AD101" s="18"/>
      <c r="AE101" s="18"/>
      <c r="AF101" s="18"/>
      <c r="AG101" s="18"/>
      <c r="AH101" s="18"/>
      <c r="AI101" s="18"/>
      <c r="AJ101" s="18"/>
      <c r="AK101" s="18"/>
      <c r="AL101" s="18"/>
      <c r="AM101" s="18"/>
      <c r="AN101" s="18"/>
      <c r="AO101" s="18"/>
    </row>
  </sheetData>
  <sortState xmlns:xlrd2="http://schemas.microsoft.com/office/spreadsheetml/2017/richdata2" ref="J31:J37">
    <sortCondition ref="J31"/>
  </sortState>
  <mergeCells count="16">
    <mergeCell ref="B7:D7"/>
    <mergeCell ref="A9:I11"/>
    <mergeCell ref="B13:I13"/>
    <mergeCell ref="J51:X51"/>
    <mergeCell ref="J52:X52"/>
    <mergeCell ref="E17:G17"/>
    <mergeCell ref="F38:G38"/>
    <mergeCell ref="J17:X17"/>
    <mergeCell ref="J18:X18"/>
    <mergeCell ref="J19:X26"/>
    <mergeCell ref="J55:X57"/>
    <mergeCell ref="J58:X61"/>
    <mergeCell ref="J50:X50"/>
    <mergeCell ref="J54:X54"/>
    <mergeCell ref="J28:N29"/>
    <mergeCell ref="P28:X28"/>
  </mergeCells>
  <pageMargins left="0.7" right="0.7" top="0.75" bottom="0.75" header="0.3" footer="0.3"/>
  <pageSetup scale="16"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D A A B Q S w M E F A A C A A g A T n c b 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T n c b 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3 G 1 n 5 R S d t g Q A A A L E A A A A T A B w A R m 9 y b X V s Y X M v U 2 V j d G l v b j E u b S C i G A A o o B Q A A A A A A A A A A A A A A A A A A A A A A A A A A A C F j L E K w j A Q Q P d A / u G I S 7 s U g p v F Q S r + Q H E L h J I c G I x 3 J Z e o n 2 / B x c 2 3 P H j D E w w 1 M c H 8 t R 2 1 0 k p u S 8 E I O 4 P v v a + 4 P L z 1 0 m R F i h i 9 c E 5 R o L O 9 g S N k r F r B x s y t B N z K J W U c J q a K V K U z 0 8 F d B Y u 4 E 9 1 b c W d + U e Y l i v s z H 4 I 8 T a 9 V o t / / + A F Q S w E C L Q A U A A I A C A B O d x t Z L d 7 R F q Q A A A D 2 A A A A E g A A A A A A A A A A A A A A A A A A A A A A Q 2 9 u Z m l n L 1 B h Y 2 t h Z 2 U u e G 1 s U E s B A i 0 A F A A C A A g A T n c b W Q / K 6 a u k A A A A 6 Q A A A B M A A A A A A A A A A A A A A A A A 8 A A A A F t D b 2 5 0 Z W 5 0 X 1 R 5 c G V z X S 5 4 b W x Q S w E C L Q A U A A I A C A B O d x t Z + U U n b Y E A A A C x A A A A E w A A A A A A A A A A A A A A A A D h A Q A A R m 9 y b X V s Y X M v U 2 V j d G l v b j E u b V B L B Q Y A A A A A A w A D A M I A A A C v 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B Q A A A A A A A G Y 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D N f d G V h b V 8 x X 3 N 1 c 3 B l b m R l Z F 9 z b 2 x p Z H M 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D Q 3 O D J k M i 1 k N G I y L T Q y Y 2 Y t O D k z Y i 1 l Y j I 5 Y z Q w N T c 1 N T M i I C 8 + P E V u d H J 5 I F R 5 c G U 9 I k J 1 Z m Z l c k 5 l e H R S Z W Z y Z X N o I i B W Y W x 1 Z T 0 i b D E i I C 8 + P E V u d H J 5 I F R 5 c G U 9 I l J l c 3 V s d F R 5 c G U i I F Z h b H V l P S J z Q m l u Y X J 5 I i A v P j x F b n R y e S B U e X B l P S J O Y W 1 l V X B k Y X R l Z E F m d G V y R m l s b C I g V m F s d W U 9 I m w w I i A v P j x F b n R y e S B U e X B l P S J O Y X Z p Z 2 F 0 a W 9 u U 3 R l c E 5 h b W U i I F Z h b H V l P S J z T m F 2 a W d h d G l v b i I g L z 4 8 R W 5 0 c n k g V H l w Z T 0 i R m l s b E N v d W 5 0 I i B W Y W x 1 Z T 0 i b D E i I C 8 + P E V u d H J 5 I F R 5 c G U 9 I k Z p b G x F c n J v c k N v Z G U i I F Z h b H V l P S J z V W 5 r b m 9 3 b i I g L z 4 8 R W 5 0 c n k g V H l w Z T 0 i R m l s b E V y c m 9 y Q 2 9 1 b n Q i I F Z h b H V l P S J s M C I g L z 4 8 R W 5 0 c n k g V H l w Z T 0 i R m l s b E x h c 3 R V c G R h d G V k I i B W Y W x 1 Z T 0 i Z D I w M j Q t M D g t M j d U M T g 6 N T g 6 M j M u O D M 4 M z M x M 1 o i I C 8 + P E V u d H J 5 I F R 5 c G U 9 I k Z p b G x T d G F 0 d X M i I F Z h b H V l P S J z V 2 F p d G l u Z 0 Z v c k V 4 Y 2 V s U m V m c m V z a C I g L z 4 8 L 1 N 0 Y W J s Z U V u d H J p Z X M + P C 9 J d G V t P j x J d G V t P j x J d G V t T G 9 j Y X R p b 2 4 + P E l 0 Z W 1 U e X B l P k Z v c m 1 1 b G E 8 L 0 l 0 Z W 1 U e X B l P j x J d G V t U G F 0 a D 5 T Z W N 0 a W 9 u M S 9 l e D N f d G V h b V 8 x X 3 N 1 c 3 B l b m R l Z F 9 z b 2 x p Z H M l M j A o M S k v U 2 9 1 c m N l P C 9 J d G V t U G F 0 a D 4 8 L 0 l 0 Z W 1 M b 2 N h d G l v b j 4 8 U 3 R h Y m x l R W 5 0 c m l l c y A v P j w v S X R l b T 4 8 L 0 l 0 Z W 1 z P j w v T G 9 j Y W x Q Y W N r Y W d l T W V 0 Y W R h d G F G a W x l P h Y A A A B Q S w U G A A A A A A A A A A A A A A A A A A A A A A A A J g E A A A E A A A D Q j J 3 f A R X R E Y x 6 A M B P w p f r A Q A A A P s 7 U e I o t j Z C o a + 4 I / z q 0 P w A A A A A A g A A A A A A E G Y A A A A B A A A g A A A A 2 + l Z L z H c z 1 K r x H U K C Y U 8 j o 7 6 x m z w H F l E Z T c M N t s M u X E A A A A A D o A A A A A C A A A g A A A A W x h f X z j 7 E B V / 0 Q w o J w a R x G K 6 k o g Q q w G u U t V N E Z r d m K d Q A A A A S c p N y J h s 9 u K f U J C d 0 8 h K n q p O s 2 M G 7 x p a O h j H s s g b R Z W U W E P V M / T W a Z u k n W W 7 7 8 5 Z 3 B J 7 M S 0 D J e x z 9 / O 9 r X 6 V k Z n K a y i N 3 y K / H s y O y i k F H 2 h A A A A A N E 3 P 9 A g K E b B s L P z G w 7 0 M d k r T V 5 G a S f a K X 4 W J 1 G C 8 r 0 O A i j P S t x C A i w 7 t O S z x F 6 T 1 Z Z k y I y 8 Y U I d M 6 r + d W 1 2 x t g = = < / D a t a M a s h u p > 
</file>

<file path=customXml/itemProps1.xml><?xml version="1.0" encoding="utf-8"?>
<ds:datastoreItem xmlns:ds="http://schemas.openxmlformats.org/officeDocument/2006/customXml" ds:itemID="{56B03278-B6AD-465A-BC1F-0028748062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Dustker, Srinivas Mohan</dc:creator>
  <cp:keywords/>
  <dc:description/>
  <cp:lastModifiedBy>Ankur Raghavan</cp:lastModifiedBy>
  <cp:revision/>
  <cp:lastPrinted>2024-09-19T00:30:53Z</cp:lastPrinted>
  <dcterms:created xsi:type="dcterms:W3CDTF">2024-05-03T13:36:13Z</dcterms:created>
  <dcterms:modified xsi:type="dcterms:W3CDTF">2024-09-19T00:35:50Z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2024-09-19T00:30:44Z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2fdf5e42-0ad0-4348-badc-0ab2d3e19331</vt:lpwstr>
  </property>
  <property fmtid="{D5CDD505-2E9C-101B-9397-08002B2CF9AE}" pid="8" name="MSIP_Label_4044bd30-2ed7-4c9d-9d12-46200872a97b_ContentBits">
    <vt:lpwstr>0</vt:lpwstr>
  </property>
</Properties>
</file>