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net\OneDrive\Desktop\College Classes\Spring 2021\Senior Design\Codes_and_spreadsheet\"/>
    </mc:Choice>
  </mc:AlternateContent>
  <xr:revisionPtr revIDLastSave="0" documentId="13_ncr:1_{08C889A5-CEB8-41D7-8810-E2C9D0067F7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rops" sheetId="1" r:id="rId1"/>
    <sheet name="Crop Yields" sheetId="2" r:id="rId2"/>
    <sheet name="Caloric needs" sheetId="3" r:id="rId3"/>
    <sheet name="Number of Potato Crops per Wee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 s="1"/>
  <c r="E4" i="4" s="1"/>
  <c r="D3" i="4"/>
  <c r="E3" i="4" s="1"/>
  <c r="C3" i="4"/>
  <c r="C2" i="4"/>
  <c r="D2" i="4" s="1"/>
  <c r="E2" i="4" s="1"/>
  <c r="B11" i="3"/>
  <c r="C11" i="3" s="1"/>
  <c r="B10" i="3"/>
  <c r="C10" i="3" s="1"/>
  <c r="F3" i="1"/>
  <c r="F2" i="1"/>
  <c r="K3" i="4" l="1"/>
  <c r="J3" i="4"/>
  <c r="K2" i="4"/>
  <c r="J2" i="4"/>
  <c r="K4" i="4"/>
  <c r="J4" i="4"/>
</calcChain>
</file>

<file path=xl/sharedStrings.xml><?xml version="1.0" encoding="utf-8"?>
<sst xmlns="http://schemas.openxmlformats.org/spreadsheetml/2006/main" count="46" uniqueCount="45">
  <si>
    <t>Crops</t>
  </si>
  <si>
    <t>Reference</t>
  </si>
  <si>
    <t>Serving size</t>
  </si>
  <si>
    <t>Mass of serving (grams)</t>
  </si>
  <si>
    <t>Calories in a Serving</t>
  </si>
  <si>
    <t>gram/ calories</t>
  </si>
  <si>
    <t>Caloric reference</t>
  </si>
  <si>
    <t>1 cup</t>
  </si>
  <si>
    <t>Green Beans</t>
  </si>
  <si>
    <t>https://www.nutritionix.com/food/green-bean</t>
  </si>
  <si>
    <t>1 medium sized potato</t>
  </si>
  <si>
    <t>SSG</t>
  </si>
  <si>
    <t>Potatoes</t>
  </si>
  <si>
    <t>https://www.nutritionix.com/food/potato</t>
  </si>
  <si>
    <t>Crop</t>
  </si>
  <si>
    <t>Yield per Plant (kg)</t>
  </si>
  <si>
    <t>Servings per plant</t>
  </si>
  <si>
    <t>Source</t>
  </si>
  <si>
    <t>Potato</t>
  </si>
  <si>
    <t>https://link.springer.com/article/10.1007/BF02869609</t>
  </si>
  <si>
    <t>https://www.researchgate.net/publication/253234939_Soilless_closed_cycle_production_of_green_bean_Phaseolus_vulgaris_L_using_subirrigation_Effects_on_yield_fruit_quality_substrate_and_nutrient_solution_parameters    [Table 2]</t>
  </si>
  <si>
    <t>Number of Colonists</t>
  </si>
  <si>
    <t>Average Man Age [years]</t>
  </si>
  <si>
    <t>Average Woman Age [years]</t>
  </si>
  <si>
    <t>Percentage of Colonists that are Men</t>
  </si>
  <si>
    <t>Average Man Height [m]</t>
  </si>
  <si>
    <t>Average Woman Height [m]</t>
  </si>
  <si>
    <t>Number of Men</t>
  </si>
  <si>
    <t>Average Man Mass [kg]</t>
  </si>
  <si>
    <t>Average Woman Mass [kg]</t>
  </si>
  <si>
    <t>Number of Women</t>
  </si>
  <si>
    <t>Estimated Energy Requirements Per Man [Kcal]</t>
  </si>
  <si>
    <t>Estimated Energy Requirements Per Woman [Kcal]</t>
  </si>
  <si>
    <t>Calories per Potato</t>
  </si>
  <si>
    <t>Number of Potatoes servings per man</t>
  </si>
  <si>
    <t>Number of Potatoes servings per woman</t>
  </si>
  <si>
    <t>Number of people</t>
  </si>
  <si>
    <t>Number of plant total harvests</t>
  </si>
  <si>
    <t>Number of kilograms of food</t>
  </si>
  <si>
    <t>Number of Servings</t>
  </si>
  <si>
    <t>Number of Calories</t>
  </si>
  <si>
    <t>Surface Area (m^2)</t>
  </si>
  <si>
    <t>Number of towers</t>
  </si>
  <si>
    <t>Amount of All day meals</t>
  </si>
  <si>
    <t>Amount of dinners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</si>
</sst>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Inconsolata"/>
    </font>
    <font>
      <sz val="11"/>
      <color rgb="FFF7981D"/>
      <name val="Inconsolata"/>
    </font>
    <font>
      <sz val="11"/>
      <color rgb="FF1155CC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6" fillId="2" borderId="0" xfId="0" applyFont="1" applyFill="1"/>
    <xf numFmtId="0" fontId="1" fillId="3" borderId="0" xfId="0" applyFont="1" applyFill="1"/>
    <xf numFmtId="0" fontId="7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tritionix.com/food/potato" TargetMode="External"/><Relationship Id="rId1" Type="http://schemas.openxmlformats.org/officeDocument/2006/relationships/hyperlink" Target="https://www.nutritionix.com/food/green-be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searchgate.net/publication/253234939_Soilless_closed_cycle_production_of_green_bean_Phaseolus_vulgaris_L_using_subirrigation_Effects_on_yield_fruit_quality_substrate_and_nutrient_solution_parameters" TargetMode="External"/><Relationship Id="rId1" Type="http://schemas.openxmlformats.org/officeDocument/2006/relationships/hyperlink" Target="https://link.springer.com/article/10.1007/BF02869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"/>
  <sheetViews>
    <sheetView tabSelected="1" workbookViewId="0">
      <selection activeCell="B12" sqref="B12"/>
    </sheetView>
  </sheetViews>
  <sheetFormatPr defaultColWidth="14.44140625" defaultRowHeight="15.75" customHeight="1"/>
  <cols>
    <col min="3" max="3" width="18.88671875" customWidth="1"/>
    <col min="4" max="4" width="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8</v>
      </c>
      <c r="B2" s="1"/>
      <c r="C2" s="1" t="s">
        <v>7</v>
      </c>
      <c r="D2" s="1">
        <v>125</v>
      </c>
      <c r="E2" s="1">
        <v>44</v>
      </c>
      <c r="F2" s="1">
        <f t="shared" ref="F2" si="0">E2/D2</f>
        <v>0.35199999999999998</v>
      </c>
      <c r="G2" s="2" t="s">
        <v>9</v>
      </c>
    </row>
    <row r="3" spans="1:7">
      <c r="A3" s="1" t="s">
        <v>12</v>
      </c>
      <c r="B3" s="1" t="s">
        <v>11</v>
      </c>
      <c r="C3" s="1" t="s">
        <v>10</v>
      </c>
      <c r="D3" s="1">
        <v>173</v>
      </c>
      <c r="E3" s="1">
        <v>161</v>
      </c>
      <c r="F3" s="1">
        <f>E3/D3</f>
        <v>0.93063583815028905</v>
      </c>
      <c r="G3" s="2" t="s">
        <v>13</v>
      </c>
    </row>
  </sheetData>
  <hyperlinks>
    <hyperlink ref="G2" r:id="rId1" xr:uid="{00000000-0004-0000-0000-000004000000}"/>
    <hyperlink ref="G3" r:id="rId2" xr:uid="{00000000-0004-0000-0000-00001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"/>
  <sheetViews>
    <sheetView workbookViewId="0"/>
  </sheetViews>
  <sheetFormatPr defaultColWidth="14.44140625" defaultRowHeight="15.75" customHeight="1"/>
  <cols>
    <col min="2" max="2" width="21.5546875" customWidth="1"/>
    <col min="3" max="3" width="23.5546875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  <row r="2" spans="1:4">
      <c r="A2" s="1" t="s">
        <v>18</v>
      </c>
      <c r="B2" s="1">
        <v>0.1186</v>
      </c>
      <c r="C2" s="1">
        <v>0.68600000000000005</v>
      </c>
      <c r="D2" s="2" t="s">
        <v>19</v>
      </c>
    </row>
    <row r="3" spans="1:4">
      <c r="A3" s="1" t="s">
        <v>8</v>
      </c>
      <c r="B3" s="1">
        <v>0.59199999999999997</v>
      </c>
      <c r="C3" s="1">
        <v>4.7359999999999998</v>
      </c>
      <c r="D3" s="3" t="s">
        <v>20</v>
      </c>
    </row>
  </sheetData>
  <hyperlinks>
    <hyperlink ref="D2" r:id="rId1" xr:uid="{00000000-0004-0000-0100-000000000000}"/>
    <hyperlink ref="D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"/>
  <sheetViews>
    <sheetView workbookViewId="0"/>
  </sheetViews>
  <sheetFormatPr defaultColWidth="14.44140625" defaultRowHeight="15.75" customHeight="1"/>
  <cols>
    <col min="1" max="1" width="42.5546875" customWidth="1"/>
    <col min="3" max="3" width="28" customWidth="1"/>
  </cols>
  <sheetData>
    <row r="1" spans="1:6" ht="15.75" customHeight="1">
      <c r="A1" s="4" t="s">
        <v>21</v>
      </c>
      <c r="B1" s="5">
        <v>50</v>
      </c>
      <c r="C1" s="4" t="s">
        <v>22</v>
      </c>
      <c r="D1" s="5">
        <v>28</v>
      </c>
      <c r="E1" s="4" t="s">
        <v>23</v>
      </c>
      <c r="F1" s="5">
        <v>28</v>
      </c>
    </row>
    <row r="2" spans="1:6" ht="15.75" customHeight="1">
      <c r="A2" s="4" t="s">
        <v>24</v>
      </c>
      <c r="B2" s="5">
        <v>0.5</v>
      </c>
      <c r="C2" s="4" t="s">
        <v>25</v>
      </c>
      <c r="D2" s="5">
        <v>1.726</v>
      </c>
      <c r="E2" s="4" t="s">
        <v>26</v>
      </c>
      <c r="F2" s="5">
        <v>1.6129</v>
      </c>
    </row>
    <row r="3" spans="1:6" ht="15.75" customHeight="1">
      <c r="A3" s="4" t="s">
        <v>27</v>
      </c>
      <c r="B3" s="5">
        <v>25</v>
      </c>
      <c r="C3" s="4" t="s">
        <v>28</v>
      </c>
      <c r="D3" s="5">
        <v>64.4101</v>
      </c>
      <c r="E3" s="4" t="s">
        <v>29</v>
      </c>
      <c r="F3" s="5">
        <v>53.523899999999998</v>
      </c>
    </row>
    <row r="4" spans="1:6" ht="15.75" customHeight="1">
      <c r="A4" s="4" t="s">
        <v>30</v>
      </c>
      <c r="B4" s="5">
        <v>25</v>
      </c>
      <c r="C4" s="6"/>
      <c r="D4" s="6"/>
      <c r="E4" s="6"/>
      <c r="F4" s="6"/>
    </row>
    <row r="5" spans="1:6" ht="15.75" customHeight="1">
      <c r="A5" s="4" t="s">
        <v>31</v>
      </c>
      <c r="B5" s="5">
        <v>2799.498</v>
      </c>
      <c r="C5" s="6"/>
      <c r="D5" s="6"/>
      <c r="E5" s="6"/>
      <c r="F5" s="6"/>
    </row>
    <row r="6" spans="1:6" ht="15.75" customHeight="1">
      <c r="A6" s="4" t="s">
        <v>32</v>
      </c>
      <c r="B6" s="5">
        <v>2250.4560000000001</v>
      </c>
      <c r="C6" s="6"/>
      <c r="D6" s="6"/>
      <c r="E6" s="6"/>
      <c r="F6" s="6"/>
    </row>
    <row r="7" spans="1:6" ht="15.75" customHeight="1">
      <c r="D7" s="6"/>
      <c r="E7" s="6"/>
      <c r="F7" s="6"/>
    </row>
    <row r="8" spans="1:6" ht="15.75" customHeight="1">
      <c r="D8" s="6"/>
      <c r="E8" s="6"/>
      <c r="F8" s="6"/>
    </row>
    <row r="9" spans="1:6" ht="15.75" customHeight="1">
      <c r="A9" s="7" t="s">
        <v>33</v>
      </c>
      <c r="B9" s="7">
        <v>161</v>
      </c>
      <c r="D9" s="6"/>
      <c r="E9" s="6"/>
      <c r="F9" s="6"/>
    </row>
    <row r="10" spans="1:6" ht="15.75" customHeight="1">
      <c r="A10" s="7" t="s">
        <v>34</v>
      </c>
      <c r="B10" s="8">
        <f>CEILING(B5/B9,1)</f>
        <v>18</v>
      </c>
      <c r="C10" s="8">
        <f t="shared" ref="C10:C11" si="0">CEILING(B10/0.686,1)</f>
        <v>27</v>
      </c>
      <c r="D10" s="6"/>
      <c r="E10" s="6"/>
      <c r="F10" s="6"/>
    </row>
    <row r="11" spans="1:6" ht="15.75" customHeight="1">
      <c r="A11" s="7" t="s">
        <v>35</v>
      </c>
      <c r="B11" s="8">
        <f>CEILING(B6/B9,1)</f>
        <v>14</v>
      </c>
      <c r="C11" s="9">
        <f t="shared" si="0"/>
        <v>21</v>
      </c>
      <c r="D11" s="6"/>
      <c r="E11" s="6"/>
      <c r="F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5"/>
  <sheetViews>
    <sheetView workbookViewId="0"/>
  </sheetViews>
  <sheetFormatPr defaultColWidth="14.44140625" defaultRowHeight="15.75" customHeight="1"/>
  <cols>
    <col min="1" max="1" width="28.88671875" customWidth="1"/>
    <col min="2" max="2" width="28.5546875" customWidth="1"/>
    <col min="3" max="3" width="25.5546875" customWidth="1"/>
    <col min="4" max="4" width="19" customWidth="1"/>
    <col min="5" max="5" width="18" customWidth="1"/>
    <col min="7" max="7" width="17.33203125" customWidth="1"/>
    <col min="10" max="10" width="21.6640625" customWidth="1"/>
  </cols>
  <sheetData>
    <row r="1" spans="1:1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0"/>
      <c r="G1" s="1" t="s">
        <v>41</v>
      </c>
      <c r="H1" s="1" t="s">
        <v>42</v>
      </c>
      <c r="I1" s="10"/>
      <c r="J1" s="1" t="s">
        <v>43</v>
      </c>
      <c r="K1" s="1" t="s">
        <v>44</v>
      </c>
    </row>
    <row r="2" spans="1:11">
      <c r="A2" s="1">
        <v>5</v>
      </c>
      <c r="B2" s="1">
        <v>105</v>
      </c>
      <c r="C2" s="8">
        <f t="shared" ref="C2:C4" si="0">0.1186 * B2</f>
        <v>12.452999999999999</v>
      </c>
      <c r="D2" s="8">
        <f t="shared" ref="D2:D4" si="1">C2 / 0.175</f>
        <v>71.16</v>
      </c>
      <c r="E2" s="8">
        <f t="shared" ref="E2:E4" si="2">161 * D2</f>
        <v>11456.76</v>
      </c>
      <c r="F2" s="10"/>
      <c r="G2" s="1">
        <v>29.35</v>
      </c>
      <c r="H2" s="1">
        <v>50</v>
      </c>
      <c r="I2" s="10"/>
      <c r="J2" s="8">
        <f t="shared" ref="J2:J4" si="3">E2 / 2715</f>
        <v>4.219801104972376</v>
      </c>
      <c r="K2" s="8">
        <f t="shared" ref="K2:K4" si="4">E2 / (2715 * 0.4)</f>
        <v>10.54950276243094</v>
      </c>
    </row>
    <row r="3" spans="1:11">
      <c r="A3" s="1">
        <v>11</v>
      </c>
      <c r="B3" s="1">
        <v>231</v>
      </c>
      <c r="C3" s="11">
        <f t="shared" si="0"/>
        <v>27.396599999999999</v>
      </c>
      <c r="D3" s="8">
        <f t="shared" si="1"/>
        <v>156.55199999999999</v>
      </c>
      <c r="E3" s="8">
        <f t="shared" si="2"/>
        <v>25204.871999999999</v>
      </c>
      <c r="F3" s="10"/>
      <c r="G3" s="1">
        <v>64.599999999999994</v>
      </c>
      <c r="H3" s="1">
        <v>110</v>
      </c>
      <c r="I3" s="10"/>
      <c r="J3" s="12">
        <f t="shared" si="3"/>
        <v>9.2835624309392255</v>
      </c>
      <c r="K3" s="8">
        <f t="shared" si="4"/>
        <v>23.208906077348065</v>
      </c>
    </row>
    <row r="4" spans="1:11">
      <c r="A4" s="1">
        <v>19</v>
      </c>
      <c r="B4" s="1">
        <v>399</v>
      </c>
      <c r="C4" s="11">
        <f t="shared" si="0"/>
        <v>47.321399999999997</v>
      </c>
      <c r="D4" s="8">
        <f t="shared" si="1"/>
        <v>270.40800000000002</v>
      </c>
      <c r="E4" s="8">
        <f t="shared" si="2"/>
        <v>43535.688000000002</v>
      </c>
      <c r="F4" s="10"/>
      <c r="G4" s="1">
        <v>111.52</v>
      </c>
      <c r="H4" s="1">
        <v>190</v>
      </c>
      <c r="I4" s="10"/>
      <c r="J4" s="12">
        <f t="shared" si="3"/>
        <v>16.035244198895029</v>
      </c>
      <c r="K4" s="8">
        <f t="shared" si="4"/>
        <v>40.088110497237572</v>
      </c>
    </row>
    <row r="5" spans="1:11">
      <c r="F5" s="10"/>
      <c r="I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Crops</vt:lpstr>
      <vt:lpstr>Crop Yields</vt:lpstr>
      <vt:lpstr>Caloric needs</vt:lpstr>
      <vt:lpstr>Number of Potato Crops per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Alvarez</cp:lastModifiedBy>
  <dcterms:modified xsi:type="dcterms:W3CDTF">2021-04-03T14:45:54Z</dcterms:modified>
</cp:coreProperties>
</file>