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oes" sheetId="1" r:id="rId4"/>
    <sheet state="visible" name="Orcado" sheetId="2" r:id="rId5"/>
    <sheet state="visible" name="Realizado" sheetId="3" r:id="rId6"/>
    <sheet state="visible" name="Status" sheetId="4" r:id="rId7"/>
    <sheet state="visible" name="Param" sheetId="5" r:id="rId8"/>
  </sheets>
  <externalReferences>
    <externalReference r:id="rId9"/>
  </externalReferences>
  <definedNames/>
  <calcPr/>
  <extLst>
    <ext uri="GoogleSheetsCustomDataVersion1">
      <go:sheetsCustomData xmlns:go="http://customooxmlschemas.google.com/" r:id="rId10" roundtripDataSignature="AMtx7mjKkKhG4gJRwq1bG1eRmoCDMxg/7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0">
      <text>
        <t xml:space="preserve">======
ID#AAAAKaVjV8o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13">
      <text>
        <t xml:space="preserve">======
ID#AAAAKaVjV8k
Eduardo Montes, PMP    (2020-09-30 12:50:40)
Explique o ganho financeiro e forma de cálculo</t>
      </text>
    </comment>
    <comment authorId="0" ref="A23">
      <text>
        <t xml:space="preserve">======
ID#AAAAKaVjV8U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22">
      <text>
        <t xml:space="preserve">======
ID#AAAAKaVjV8Y
Eduardo Montes, PMP    (2020-09-30 12:50:40)
Explique o ganho financeiro e forma de cálculo</t>
      </text>
    </comment>
    <comment authorId="0" ref="A16">
      <text>
        <t xml:space="preserve">======
ID#AAAAKaVjV8M
Eduardo Montes, PMP    (2020-09-30 12:50:40)
Explique o ganho financeiro e forma de cálculo</t>
      </text>
    </comment>
    <comment authorId="0" ref="A17">
      <text>
        <t xml:space="preserve">======
ID#AAAAKaVjV8A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19">
      <text>
        <t xml:space="preserve">======
ID#AAAAKaVjV74
Eduardo Montes, PMP    (2020-09-30 12:50:40)
Explique o ganho financeiro e forma de cálculo</t>
      </text>
    </comment>
    <comment authorId="0" ref="A10">
      <text>
        <t xml:space="preserve">======
ID#AAAAKaVjV78
Eduardo Montes, PMP    (2020-09-30 12:50:40)
Explique o ganho financeiro e forma de cálculo</t>
      </text>
    </comment>
    <comment authorId="0" ref="A11">
      <text>
        <t xml:space="preserve">======
ID#AAAAKaVjV70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14">
      <text>
        <t xml:space="preserve">======
ID#AAAAKaVjV7w
Eduardo Montes, PMP    (2020-09-30 12:50:40)
Caso exista um crescimento no benefício. Para facilitar a entrada o crescimento está como default, o mesmo para todos os anos, mas, pode ser alterado incluindo manualmente.</t>
      </text>
    </comment>
  </commentList>
  <extLst>
    <ext uri="GoogleSheetsCustomDataVersion1">
      <go:sheetsCustomData xmlns:go="http://customooxmlschemas.google.com/" r:id="rId1" roundtripDataSignature="AMtx7mjgTPEV3kkLdwwuMrvdfcq59qJS8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======
ID#AAAAKaVjV8s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16">
      <text>
        <t xml:space="preserve">======
ID#AAAAKaVjV8g
Eduardo Montes, PMP    (2020-09-30 12:50:40)
Explique o ganho financeiro e forma de cálculo</t>
      </text>
    </comment>
    <comment authorId="0" ref="A14">
      <text>
        <t xml:space="preserve">======
ID#AAAAKaVjV8c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17">
      <text>
        <t xml:space="preserve">======
ID#AAAAKaVjV8Q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20">
      <text>
        <t xml:space="preserve">======
ID#AAAAKaVjV8I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23">
      <text>
        <t xml:space="preserve">======
ID#AAAAKaVjV8E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22">
      <text>
        <t xml:space="preserve">======
ID#AAAAKaVjV7s
Eduardo Montes, PMP    (2020-09-30 12:50:40)
Explique o ganho financeiro e forma de cálculo</t>
      </text>
    </comment>
    <comment authorId="0" ref="A19">
      <text>
        <t xml:space="preserve">======
ID#AAAAKaVjV7o
Eduardo Montes, PMP    (2020-09-30 12:50:40)
Explique o ganho financeiro e forma de cálculo</t>
      </text>
    </comment>
    <comment authorId="0" ref="A10">
      <text>
        <t xml:space="preserve">======
ID#AAAAKaVjV7k
Eduardo Montes, PMP    (2020-09-30 12:50:40)
Explique o ganho financeiro e forma de cálculo</t>
      </text>
    </comment>
    <comment authorId="0" ref="A13">
      <text>
        <t xml:space="preserve">======
ID#AAAAKaVjV7g
Eduardo Montes, PMP    (2020-09-30 12:50:40)
Explique o ganho financeiro e forma de cálculo</t>
      </text>
    </comment>
  </commentList>
  <extLst>
    <ext uri="GoogleSheetsCustomDataVersion1">
      <go:sheetsCustomData xmlns:go="http://customooxmlschemas.google.com/" r:id="rId1" roundtripDataSignature="AMtx7mglyfWlOcr4la+Eark24QUE+QlAvg=="/>
    </ext>
  </extLst>
</comments>
</file>

<file path=xl/sharedStrings.xml><?xml version="1.0" encoding="utf-8"?>
<sst xmlns="http://schemas.openxmlformats.org/spreadsheetml/2006/main" count="180" uniqueCount="83">
  <si>
    <t>Instruções</t>
  </si>
  <si>
    <t>Ref.</t>
  </si>
  <si>
    <t>Passos</t>
  </si>
  <si>
    <t>Aba</t>
  </si>
  <si>
    <t>Respons</t>
  </si>
  <si>
    <t>Ferramenta</t>
  </si>
  <si>
    <t>Comentários</t>
  </si>
  <si>
    <t>Entre com o Custo do Capital</t>
  </si>
  <si>
    <t>Param</t>
  </si>
  <si>
    <t>PMO</t>
  </si>
  <si>
    <t>Preencher as informações de identificação do projeto (Nome, Solicitante e Patrocionador)</t>
  </si>
  <si>
    <t>Orcado</t>
  </si>
  <si>
    <t>Solicitante</t>
  </si>
  <si>
    <t>Preencher na coluna A o nome dos Gastos (A10, A13, A16, A19, A22)
No máximo 5, caso tiver mais de 5 agrupar os benefícios ou ajustar planilha.
Veja na Aba Param - Coluna B - Tipos de gastos comuns em projetos</t>
  </si>
  <si>
    <t>Brainstorming</t>
  </si>
  <si>
    <t>Sempre que possível, esclarece como foi calculado o valor dos gastos (B13, B16, B19, B22)</t>
  </si>
  <si>
    <t>Opinião de especialista</t>
  </si>
  <si>
    <t>Entrar com o valor dos gastos por ano (C12..L24), se preferir, entre com o valor do crescimento por ano (C11..L23) para todos os gastos</t>
  </si>
  <si>
    <t>Excel</t>
  </si>
  <si>
    <t>Preenche na coluna A o nome dos custos (A32, A33)</t>
  </si>
  <si>
    <t>Sempre que possível, esclarece como foi calculado o valor dos custos (B32, B33)</t>
  </si>
  <si>
    <t>Entrar com o valor dos custos por ano (C30..L34)</t>
  </si>
  <si>
    <t>Matriz Tipo L</t>
  </si>
  <si>
    <t>Identificação do Projeto</t>
  </si>
  <si>
    <t>Mês</t>
  </si>
  <si>
    <t>Nome do Projeto</t>
  </si>
  <si>
    <t xml:space="preserve">Chatbot Help Desk </t>
  </si>
  <si>
    <t>Patrocinador</t>
  </si>
  <si>
    <t>Anova</t>
  </si>
  <si>
    <t>Explicação</t>
  </si>
  <si>
    <t>Investimento c/ taxa de crescimento</t>
  </si>
  <si>
    <t xml:space="preserve">Aluguel da sala </t>
  </si>
  <si>
    <t>Taxa de Crescimento</t>
  </si>
  <si>
    <t>Valor</t>
  </si>
  <si>
    <t>Salários da Administração</t>
  </si>
  <si>
    <t>Provedor de internet</t>
  </si>
  <si>
    <t>Linhas telefônicas</t>
  </si>
  <si>
    <t>Contabilidade</t>
  </si>
  <si>
    <t>Seguros</t>
  </si>
  <si>
    <t>Energia Elétrica</t>
  </si>
  <si>
    <t>Despesas com Malote</t>
  </si>
  <si>
    <t>Materiais de Consumo.</t>
  </si>
  <si>
    <t>Consumo de Agua.</t>
  </si>
  <si>
    <t>Manutenção de Estruturas Fisicas</t>
  </si>
  <si>
    <t>Gasto Total</t>
  </si>
  <si>
    <t>Investimentos</t>
  </si>
  <si>
    <t>Custo de Implementação</t>
  </si>
  <si>
    <t>Custo da Operação</t>
  </si>
  <si>
    <t>Custos de Treinamento</t>
  </si>
  <si>
    <t>Custo</t>
  </si>
  <si>
    <t>Outros custos</t>
  </si>
  <si>
    <t>Investimento Total</t>
  </si>
  <si>
    <t>Investimento Acumulado</t>
  </si>
  <si>
    <t>Valor Presente Líquido</t>
  </si>
  <si>
    <t>Valor Presente Líquido Acumulado</t>
  </si>
  <si>
    <t>Indicadores Financeiros</t>
  </si>
  <si>
    <t>NPV/VPL</t>
  </si>
  <si>
    <t xml:space="preserve">Payback </t>
  </si>
  <si>
    <t>Payback descontado</t>
  </si>
  <si>
    <t>ROI</t>
  </si>
  <si>
    <t>ROI descontado</t>
  </si>
  <si>
    <t>Investimentos com taxa de crescimento esperada</t>
  </si>
  <si>
    <t>Períodos</t>
  </si>
  <si>
    <t>No Período (R$)</t>
  </si>
  <si>
    <t>Acumulado (R$)</t>
  </si>
  <si>
    <t>Desvio (R$)</t>
  </si>
  <si>
    <t>Desvio %</t>
  </si>
  <si>
    <t>Orçado</t>
  </si>
  <si>
    <t>Realizado</t>
  </si>
  <si>
    <t>Total</t>
  </si>
  <si>
    <t>Variável</t>
  </si>
  <si>
    <t>Tipo de Benefício</t>
  </si>
  <si>
    <t>Custo do Capital</t>
  </si>
  <si>
    <t>Retorno Requerido do Investimento</t>
  </si>
  <si>
    <t>Domínio ou Valor</t>
  </si>
  <si>
    <t>Aumento de Receita</t>
  </si>
  <si>
    <t>Aumento de Produtividade</t>
  </si>
  <si>
    <t>Aumento da Capacidade Produtiva</t>
  </si>
  <si>
    <t>Redução do Turn-over</t>
  </si>
  <si>
    <t>Redução de retrabalho</t>
  </si>
  <si>
    <t>Redução dos custos da não qualidade</t>
  </si>
  <si>
    <t>Redução das reclamações dos clientes</t>
  </si>
  <si>
    <t>Redução dos custos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</si>
</sst>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m/yyyy"/>
    <numFmt numFmtId="165" formatCode="&quot;$&quot;#,##0.00_);[Red]\(&quot;$&quot;#,##0.00\)"/>
  </numFmts>
  <fonts count="15">
    <font>
      <sz val="10.0"/>
      <color rgb="FF000000"/>
      <name val="Arial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/>
    <font>
      <color theme="1"/>
      <name val="Calibri"/>
    </font>
    <font>
      <sz val="12.0"/>
      <color theme="1"/>
      <name val="Times New Roman"/>
    </font>
    <font>
      <b/>
      <color theme="1"/>
      <name val="Arial"/>
    </font>
    <font>
      <sz val="12.0"/>
      <color rgb="FF000000"/>
      <name val="Arial"/>
    </font>
    <font>
      <b/>
      <name val="Arial"/>
    </font>
    <font>
      <b/>
      <sz val="10.0"/>
      <name val="Arial"/>
    </font>
    <font>
      <sz val="10.0"/>
      <name val="Arial"/>
    </font>
    <font>
      <sz val="8.0"/>
      <name val="Arial"/>
    </font>
    <font>
      <b/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1" numFmtId="164" xfId="0" applyFont="1" applyNumberFormat="1"/>
    <xf borderId="0" fillId="0" fontId="2" numFmtId="0" xfId="0" applyFont="1"/>
    <xf borderId="1" fillId="2" fontId="1" numFmtId="0" xfId="0" applyAlignment="1" applyBorder="1" applyFill="1" applyFont="1">
      <alignment horizontal="center" shrinkToFit="0" wrapText="1"/>
    </xf>
    <xf borderId="1" fillId="2" fontId="1" numFmtId="0" xfId="0" applyBorder="1" applyFont="1"/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1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4" fillId="0" fontId="5" numFmtId="0" xfId="0" applyBorder="1" applyFont="1"/>
    <xf borderId="3" fillId="0" fontId="5" numFmtId="0" xfId="0" applyBorder="1" applyFont="1"/>
    <xf borderId="5" fillId="2" fontId="4" numFmtId="0" xfId="0" applyBorder="1" applyFont="1"/>
    <xf borderId="0" fillId="0" fontId="6" numFmtId="0" xfId="0" applyAlignment="1" applyFont="1">
      <alignment readingOrder="0"/>
    </xf>
    <xf borderId="5" fillId="3" fontId="3" numFmtId="0" xfId="0" applyAlignment="1" applyBorder="1" applyFill="1" applyFont="1">
      <alignment horizontal="right"/>
    </xf>
    <xf borderId="0" fillId="0" fontId="4" numFmtId="0" xfId="0" applyFont="1"/>
    <xf borderId="0" fillId="0" fontId="3" numFmtId="0" xfId="0" applyAlignment="1" applyFont="1">
      <alignment horizontal="left"/>
    </xf>
    <xf borderId="0" fillId="4" fontId="7" numFmtId="0" xfId="0" applyFill="1" applyFont="1"/>
    <xf borderId="0" fillId="0" fontId="6" numFmtId="0" xfId="0" applyFont="1"/>
    <xf borderId="5" fillId="4" fontId="3" numFmtId="9" xfId="0" applyBorder="1" applyFont="1" applyNumberFormat="1"/>
    <xf borderId="5" fillId="5" fontId="3" numFmtId="9" xfId="0" applyBorder="1" applyFill="1" applyFont="1" applyNumberFormat="1"/>
    <xf borderId="0" fillId="0" fontId="3" numFmtId="0" xfId="0" applyFont="1"/>
    <xf borderId="0" fillId="0" fontId="8" numFmtId="2" xfId="0" applyAlignment="1" applyFont="1" applyNumberFormat="1">
      <alignment horizontal="right" readingOrder="0" vertical="bottom"/>
    </xf>
    <xf borderId="5" fillId="5" fontId="3" numFmtId="3" xfId="0" applyBorder="1" applyFont="1" applyNumberFormat="1"/>
    <xf borderId="0" fillId="4" fontId="9" numFmtId="0" xfId="0" applyAlignment="1" applyFont="1">
      <alignment horizontal="left" readingOrder="0"/>
    </xf>
    <xf borderId="0" fillId="0" fontId="3" numFmtId="3" xfId="0" applyFont="1" applyNumberFormat="1"/>
    <xf borderId="0" fillId="0" fontId="8" numFmtId="2" xfId="0" applyAlignment="1" applyFont="1" applyNumberFormat="1">
      <alignment horizontal="right" vertical="bottom"/>
    </xf>
    <xf borderId="0" fillId="0" fontId="10" numFmtId="2" xfId="0" applyAlignment="1" applyFont="1" applyNumberFormat="1">
      <alignment horizontal="right" readingOrder="0" vertical="bottom"/>
    </xf>
    <xf borderId="5" fillId="3" fontId="4" numFmtId="3" xfId="0" applyBorder="1" applyFont="1" applyNumberFormat="1"/>
    <xf borderId="5" fillId="2" fontId="11" numFmtId="0" xfId="0" applyBorder="1" applyFont="1"/>
    <xf borderId="0" fillId="0" fontId="12" numFmtId="0" xfId="0" applyFont="1"/>
    <xf borderId="0" fillId="0" fontId="5" numFmtId="0" xfId="0" applyAlignment="1" applyFont="1">
      <alignment readingOrder="0"/>
    </xf>
    <xf borderId="5" fillId="4" fontId="11" numFmtId="0" xfId="0" applyBorder="1" applyFont="1"/>
    <xf borderId="5" fillId="4" fontId="13" numFmtId="0" xfId="0" applyBorder="1" applyFont="1"/>
    <xf borderId="0" fillId="0" fontId="11" numFmtId="0" xfId="0" applyFont="1"/>
    <xf borderId="0" fillId="0" fontId="13" numFmtId="0" xfId="0" applyFont="1"/>
    <xf borderId="0" fillId="0" fontId="3" numFmtId="1" xfId="0" applyFont="1" applyNumberFormat="1"/>
    <xf borderId="5" fillId="2" fontId="3" numFmtId="0" xfId="0" applyBorder="1" applyFont="1"/>
    <xf borderId="0" fillId="0" fontId="3" numFmtId="10" xfId="0" applyFont="1" applyNumberFormat="1"/>
    <xf borderId="0" fillId="0" fontId="3" numFmtId="165" xfId="0" applyFont="1" applyNumberFormat="1"/>
    <xf borderId="0" fillId="0" fontId="3" numFmtId="2" xfId="0" applyFont="1" applyNumberFormat="1"/>
    <xf borderId="0" fillId="0" fontId="3" numFmtId="9" xfId="0" applyFont="1" applyNumberFormat="1"/>
    <xf borderId="5" fillId="4" fontId="2" numFmtId="0" xfId="0" applyBorder="1" applyFont="1"/>
    <xf borderId="5" fillId="2" fontId="14" numFmtId="0" xfId="0" applyAlignment="1" applyBorder="1" applyFont="1">
      <alignment shrinkToFit="0" wrapText="1"/>
    </xf>
    <xf borderId="6" fillId="2" fontId="14" numFmtId="0" xfId="0" applyAlignment="1" applyBorder="1" applyFont="1">
      <alignment shrinkToFit="0" wrapText="1"/>
    </xf>
    <xf borderId="7" fillId="0" fontId="5" numFmtId="0" xfId="0" applyBorder="1" applyFont="1"/>
    <xf borderId="8" fillId="2" fontId="14" numFmtId="0" xfId="0" applyAlignment="1" applyBorder="1" applyFont="1">
      <alignment shrinkToFit="0" wrapText="1"/>
    </xf>
    <xf borderId="9" fillId="2" fontId="14" numFmtId="0" xfId="0" applyAlignment="1" applyBorder="1" applyFont="1">
      <alignment shrinkToFit="0" wrapText="1"/>
    </xf>
    <xf borderId="10" fillId="2" fontId="14" numFmtId="0" xfId="0" applyAlignment="1" applyBorder="1" applyFont="1">
      <alignment shrinkToFit="0" wrapText="1"/>
    </xf>
    <xf borderId="11" fillId="2" fontId="14" numFmtId="0" xfId="0" applyAlignment="1" applyBorder="1" applyFont="1">
      <alignment shrinkToFit="0" wrapText="1"/>
    </xf>
    <xf borderId="1" fillId="0" fontId="3" numFmtId="0" xfId="0" applyBorder="1" applyFont="1"/>
    <xf borderId="1" fillId="0" fontId="3" numFmtId="3" xfId="0" applyBorder="1" applyFont="1" applyNumberFormat="1"/>
    <xf borderId="1" fillId="0" fontId="3" numFmtId="9" xfId="0" applyBorder="1" applyFont="1" applyNumberFormat="1"/>
    <xf borderId="1" fillId="2" fontId="4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Mês</c:v>
          </c:tx>
          <c:marker>
            <c:symbol val="none"/>
          </c:marker>
          <c:val>
            <c:numRef>
              <c:f>Status!$A$3:$A$12</c:f>
              <c:numCache/>
            </c:numRef>
          </c:val>
          <c:smooth val="0"/>
        </c:ser>
        <c:ser>
          <c:idx val="1"/>
          <c:order val="1"/>
          <c:tx>
            <c:v>Orçado</c:v>
          </c:tx>
          <c:marker>
            <c:symbol val="none"/>
          </c:marker>
          <c:val>
            <c:numRef>
              <c:f>Status!$D$3:$D$12</c:f>
              <c:numCache/>
            </c:numRef>
          </c:val>
          <c:smooth val="0"/>
        </c:ser>
        <c:ser>
          <c:idx val="2"/>
          <c:order val="2"/>
          <c:tx>
            <c:v>Realizado</c:v>
          </c:tx>
          <c:marker>
            <c:symbol val="none"/>
          </c:marker>
          <c:val>
            <c:numRef>
              <c:f>Status!$E$3:$E$12</c:f>
              <c:numCache/>
            </c:numRef>
          </c:val>
          <c:smooth val="0"/>
        </c:ser>
        <c:axId val="728815266"/>
        <c:axId val="278020693"/>
      </c:lineChart>
      <c:catAx>
        <c:axId val="7288152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020693"/>
      </c:catAx>
      <c:valAx>
        <c:axId val="278020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88152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419100</xdr:colOff>
      <xdr:row>0</xdr:row>
      <xdr:rowOff>95250</xdr:rowOff>
    </xdr:from>
    <xdr:ext cx="4343400" cy="2743200"/>
    <xdr:graphicFrame>
      <xdr:nvGraphicFramePr>
        <xdr:cNvPr id="187300630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Edu/Documents/Escritorio%20de%20Projetos/Modelos/99-Outros/Brainstorming%20com%20priorizacao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strucoes"/>
      <sheetName val="Ideias"/>
      <sheetName val="Parametr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.0"/>
    <col customWidth="1" min="2" max="2" width="55.57"/>
    <col customWidth="1" min="3" max="3" width="14.86"/>
    <col customWidth="1" min="4" max="4" width="8.43"/>
    <col customWidth="1" min="5" max="5" width="42.86"/>
    <col customWidth="1" min="6" max="6" width="27.43"/>
    <col customWidth="1" min="7" max="26" width="8.71"/>
  </cols>
  <sheetData>
    <row r="1" ht="11.25" customHeight="1">
      <c r="A1" s="1" t="s">
        <v>0</v>
      </c>
      <c r="B1" s="2"/>
      <c r="C1" s="3"/>
      <c r="D1" s="4"/>
      <c r="E1" s="5">
        <f>TODAY()</f>
        <v>44121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1.25" customHeight="1">
      <c r="A3" s="10">
        <v>0.0</v>
      </c>
      <c r="B3" s="11" t="s">
        <v>7</v>
      </c>
      <c r="C3" s="11" t="s">
        <v>8</v>
      </c>
      <c r="D3" s="12" t="s">
        <v>9</v>
      </c>
      <c r="E3" s="13"/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10">
        <v>1.0</v>
      </c>
      <c r="B4" s="11" t="s">
        <v>10</v>
      </c>
      <c r="C4" s="11" t="s">
        <v>11</v>
      </c>
      <c r="D4" s="12" t="s">
        <v>12</v>
      </c>
      <c r="E4" s="13"/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1.25" customHeight="1">
      <c r="A5" s="10">
        <f t="shared" ref="A5:A15" si="1">A4+1</f>
        <v>2</v>
      </c>
      <c r="B5" s="11" t="s">
        <v>13</v>
      </c>
      <c r="C5" s="11" t="s">
        <v>11</v>
      </c>
      <c r="D5" s="12" t="s">
        <v>12</v>
      </c>
      <c r="E5" s="13" t="s">
        <v>14</v>
      </c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.25" customHeight="1">
      <c r="A6" s="10">
        <f t="shared" si="1"/>
        <v>3</v>
      </c>
      <c r="B6" s="11" t="s">
        <v>15</v>
      </c>
      <c r="C6" s="11" t="s">
        <v>11</v>
      </c>
      <c r="D6" s="12" t="s">
        <v>12</v>
      </c>
      <c r="E6" s="13" t="s">
        <v>16</v>
      </c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.25" customHeight="1">
      <c r="A7" s="10">
        <f t="shared" si="1"/>
        <v>4</v>
      </c>
      <c r="B7" s="11" t="s">
        <v>17</v>
      </c>
      <c r="C7" s="11" t="s">
        <v>11</v>
      </c>
      <c r="D7" s="12" t="s">
        <v>12</v>
      </c>
      <c r="E7" s="13" t="s">
        <v>18</v>
      </c>
      <c r="F7" s="1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1.25" customHeight="1">
      <c r="A8" s="10">
        <f t="shared" si="1"/>
        <v>5</v>
      </c>
      <c r="B8" s="11" t="s">
        <v>19</v>
      </c>
      <c r="C8" s="11" t="s">
        <v>11</v>
      </c>
      <c r="D8" s="12" t="s">
        <v>12</v>
      </c>
      <c r="E8" s="13"/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1.25" customHeight="1">
      <c r="A9" s="10">
        <f t="shared" si="1"/>
        <v>6</v>
      </c>
      <c r="B9" s="11" t="s">
        <v>20</v>
      </c>
      <c r="C9" s="11" t="s">
        <v>11</v>
      </c>
      <c r="D9" s="12" t="s">
        <v>12</v>
      </c>
      <c r="E9" s="13" t="s">
        <v>16</v>
      </c>
      <c r="F9" s="1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1.25" customHeight="1">
      <c r="A10" s="10">
        <f t="shared" si="1"/>
        <v>7</v>
      </c>
      <c r="B10" s="11" t="s">
        <v>21</v>
      </c>
      <c r="C10" s="11" t="s">
        <v>11</v>
      </c>
      <c r="D10" s="12" t="s">
        <v>12</v>
      </c>
      <c r="E10" s="13" t="s">
        <v>22</v>
      </c>
      <c r="F10" s="1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1.25" customHeight="1">
      <c r="A11" s="10">
        <f t="shared" si="1"/>
        <v>8</v>
      </c>
      <c r="B11" s="11"/>
      <c r="C11" s="11"/>
      <c r="D11" s="12"/>
      <c r="E11" s="13"/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1.25" customHeight="1">
      <c r="A12" s="10">
        <f t="shared" si="1"/>
        <v>9</v>
      </c>
      <c r="B12" s="11"/>
      <c r="C12" s="11"/>
      <c r="D12" s="12"/>
      <c r="E12" s="13"/>
      <c r="F12" s="1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1.25" customHeight="1">
      <c r="A13" s="10">
        <f t="shared" si="1"/>
        <v>10</v>
      </c>
      <c r="B13" s="11"/>
      <c r="C13" s="11"/>
      <c r="D13" s="12"/>
      <c r="E13" s="13"/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1.25" customHeight="1">
      <c r="A14" s="10">
        <f t="shared" si="1"/>
        <v>11</v>
      </c>
      <c r="B14" s="11"/>
      <c r="C14" s="11"/>
      <c r="D14" s="12"/>
      <c r="E14" s="13"/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1.25" customHeight="1">
      <c r="A15" s="10">
        <f t="shared" si="1"/>
        <v>12</v>
      </c>
      <c r="B15" s="11"/>
      <c r="C15" s="11"/>
      <c r="D15" s="12"/>
      <c r="E15" s="13"/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1.25" customHeight="1">
      <c r="A16" s="6"/>
      <c r="B16" s="2"/>
      <c r="C16" s="6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1.25" customHeight="1">
      <c r="A17" s="6"/>
      <c r="B17" s="2"/>
      <c r="C17" s="6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1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.25" customHeight="1">
      <c r="A19" s="6"/>
      <c r="B19" s="14"/>
      <c r="C19" s="6"/>
      <c r="D19" s="6"/>
      <c r="E19" s="1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1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6"/>
      <c r="B22" s="14"/>
      <c r="C22" s="6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6"/>
      <c r="B23" s="14"/>
      <c r="C23" s="15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6"/>
      <c r="B24" s="2"/>
      <c r="C24" s="6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>
      <c r="A25" s="6"/>
      <c r="B25" s="2"/>
      <c r="C25" s="6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1.25" customHeight="1">
      <c r="A26" s="6"/>
      <c r="B26" s="2"/>
      <c r="C26" s="6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1.25" customHeight="1">
      <c r="A27" s="6"/>
      <c r="B27" s="2"/>
      <c r="C27" s="6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1.25" customHeight="1">
      <c r="A28" s="6"/>
      <c r="B28" s="2"/>
      <c r="C28" s="6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6"/>
      <c r="B29" s="2"/>
      <c r="C29" s="6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1.25" customHeight="1">
      <c r="A30" s="6"/>
      <c r="B30" s="2"/>
      <c r="C30" s="6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1.25" customHeight="1">
      <c r="A31" s="6"/>
      <c r="B31" s="2"/>
      <c r="C31" s="6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1.25" customHeight="1">
      <c r="A32" s="6"/>
      <c r="B32" s="2"/>
      <c r="C32" s="6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1.25" customHeight="1">
      <c r="A33" s="6"/>
      <c r="B33" s="2"/>
      <c r="C33" s="6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1.25" customHeight="1">
      <c r="A34" s="6"/>
      <c r="B34" s="2"/>
      <c r="C34" s="6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1.25" customHeight="1">
      <c r="A35" s="6"/>
      <c r="B35" s="2"/>
      <c r="C35" s="6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1.25" customHeight="1">
      <c r="A36" s="6"/>
      <c r="B36" s="2"/>
      <c r="C36" s="6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1.25" customHeight="1">
      <c r="A37" s="6"/>
      <c r="B37" s="2"/>
      <c r="C37" s="6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1.25" customHeight="1">
      <c r="A38" s="6"/>
      <c r="B38" s="2"/>
      <c r="C38" s="6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>
      <c r="A39" s="6"/>
      <c r="B39" s="2"/>
      <c r="C39" s="6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6"/>
      <c r="B40" s="2"/>
      <c r="C40" s="6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6"/>
      <c r="B41" s="2"/>
      <c r="C41" s="6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6"/>
      <c r="B42" s="2"/>
      <c r="C42" s="6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6"/>
      <c r="B43" s="2"/>
      <c r="C43" s="6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6"/>
      <c r="B44" s="2"/>
      <c r="C44" s="6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6"/>
      <c r="B45" s="2"/>
      <c r="C45" s="6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6"/>
      <c r="B46" s="2"/>
      <c r="C46" s="6"/>
      <c r="D46" s="2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6"/>
      <c r="B47" s="2"/>
      <c r="C47" s="6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6"/>
      <c r="B48" s="2"/>
      <c r="C48" s="6"/>
      <c r="D48" s="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6"/>
      <c r="B49" s="2"/>
      <c r="C49" s="6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6"/>
      <c r="B50" s="2"/>
      <c r="C50" s="6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6"/>
      <c r="B51" s="2"/>
      <c r="C51" s="6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6"/>
      <c r="B52" s="2"/>
      <c r="C52" s="6"/>
      <c r="D52" s="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6"/>
      <c r="B53" s="2"/>
      <c r="C53" s="6"/>
      <c r="D53" s="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6"/>
      <c r="B54" s="2"/>
      <c r="C54" s="6"/>
      <c r="D54" s="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6"/>
      <c r="B55" s="2"/>
      <c r="C55" s="6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6"/>
      <c r="B56" s="2"/>
      <c r="C56" s="6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6"/>
      <c r="B57" s="2"/>
      <c r="C57" s="6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6"/>
      <c r="B58" s="2"/>
      <c r="C58" s="6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6"/>
      <c r="B59" s="2"/>
      <c r="C59" s="6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6"/>
      <c r="B60" s="2"/>
      <c r="C60" s="6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6"/>
      <c r="B61" s="2"/>
      <c r="C61" s="6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6"/>
      <c r="B62" s="2"/>
      <c r="C62" s="6"/>
      <c r="D62" s="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6"/>
      <c r="B63" s="2"/>
      <c r="C63" s="6"/>
      <c r="D63" s="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6"/>
      <c r="B64" s="2"/>
      <c r="C64" s="6"/>
      <c r="D64" s="2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6"/>
      <c r="B65" s="2"/>
      <c r="C65" s="6"/>
      <c r="D65" s="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6"/>
      <c r="B66" s="2"/>
      <c r="C66" s="6"/>
      <c r="D66" s="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6"/>
      <c r="B67" s="2"/>
      <c r="C67" s="6"/>
      <c r="D67" s="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6"/>
      <c r="B68" s="2"/>
      <c r="C68" s="6"/>
      <c r="D68" s="2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6"/>
      <c r="B69" s="2"/>
      <c r="C69" s="6"/>
      <c r="D69" s="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6"/>
      <c r="B70" s="2"/>
      <c r="C70" s="6"/>
      <c r="D70" s="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6"/>
      <c r="B71" s="2"/>
      <c r="C71" s="6"/>
      <c r="D71" s="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6"/>
      <c r="B72" s="2"/>
      <c r="C72" s="6"/>
      <c r="D72" s="2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6"/>
      <c r="B73" s="2"/>
      <c r="C73" s="6"/>
      <c r="D73" s="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6"/>
      <c r="B74" s="2"/>
      <c r="C74" s="6"/>
      <c r="D74" s="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6"/>
      <c r="B75" s="2"/>
      <c r="C75" s="6"/>
      <c r="D75" s="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6"/>
      <c r="B76" s="2"/>
      <c r="C76" s="6"/>
      <c r="D76" s="2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6"/>
      <c r="B77" s="2"/>
      <c r="C77" s="6"/>
      <c r="D77" s="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6"/>
      <c r="B78" s="2"/>
      <c r="C78" s="6"/>
      <c r="D78" s="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6"/>
      <c r="B79" s="2"/>
      <c r="C79" s="6"/>
      <c r="D79" s="2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6"/>
      <c r="B80" s="2"/>
      <c r="C80" s="6"/>
      <c r="D80" s="2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6"/>
      <c r="B81" s="2"/>
      <c r="C81" s="6"/>
      <c r="D81" s="2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6"/>
      <c r="B82" s="2"/>
      <c r="C82" s="6"/>
      <c r="D82" s="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6"/>
      <c r="B83" s="2"/>
      <c r="C83" s="6"/>
      <c r="D83" s="2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6"/>
      <c r="B84" s="2"/>
      <c r="C84" s="6"/>
      <c r="D84" s="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6"/>
      <c r="B85" s="2"/>
      <c r="C85" s="6"/>
      <c r="D85" s="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6"/>
      <c r="B86" s="2"/>
      <c r="C86" s="6"/>
      <c r="D86" s="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6"/>
      <c r="B87" s="2"/>
      <c r="C87" s="6"/>
      <c r="D87" s="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6"/>
      <c r="B88" s="2"/>
      <c r="C88" s="6"/>
      <c r="D88" s="2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6"/>
      <c r="B89" s="2"/>
      <c r="C89" s="6"/>
      <c r="D89" s="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6"/>
      <c r="B90" s="2"/>
      <c r="C90" s="6"/>
      <c r="D90" s="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6"/>
      <c r="B91" s="2"/>
      <c r="C91" s="6"/>
      <c r="D91" s="2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6"/>
      <c r="B92" s="2"/>
      <c r="C92" s="6"/>
      <c r="D92" s="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6"/>
      <c r="B93" s="2"/>
      <c r="C93" s="6"/>
      <c r="D93" s="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6"/>
      <c r="B94" s="2"/>
      <c r="C94" s="6"/>
      <c r="D94" s="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6"/>
      <c r="B95" s="2"/>
      <c r="C95" s="6"/>
      <c r="D95" s="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6"/>
      <c r="B96" s="2"/>
      <c r="C96" s="6"/>
      <c r="D96" s="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6"/>
      <c r="B97" s="2"/>
      <c r="C97" s="6"/>
      <c r="D97" s="2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6"/>
      <c r="B98" s="2"/>
      <c r="C98" s="6"/>
      <c r="D98" s="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6"/>
      <c r="B99" s="2"/>
      <c r="C99" s="6"/>
      <c r="D99" s="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6"/>
      <c r="B100" s="2"/>
      <c r="C100" s="6"/>
      <c r="D100" s="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6"/>
      <c r="B101" s="2"/>
      <c r="C101" s="6"/>
      <c r="D101" s="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6"/>
      <c r="B102" s="2"/>
      <c r="C102" s="6"/>
      <c r="D102" s="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6"/>
      <c r="B103" s="2"/>
      <c r="C103" s="6"/>
      <c r="D103" s="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6"/>
      <c r="B104" s="2"/>
      <c r="C104" s="6"/>
      <c r="D104" s="2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6"/>
      <c r="B105" s="2"/>
      <c r="C105" s="6"/>
      <c r="D105" s="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6"/>
      <c r="B106" s="2"/>
      <c r="C106" s="6"/>
      <c r="D106" s="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6"/>
      <c r="B107" s="2"/>
      <c r="C107" s="6"/>
      <c r="D107" s="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6"/>
      <c r="B108" s="2"/>
      <c r="C108" s="6"/>
      <c r="D108" s="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6"/>
      <c r="B109" s="2"/>
      <c r="C109" s="6"/>
      <c r="D109" s="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6"/>
      <c r="B110" s="2"/>
      <c r="C110" s="6"/>
      <c r="D110" s="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6"/>
      <c r="B111" s="2"/>
      <c r="C111" s="6"/>
      <c r="D111" s="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6"/>
      <c r="B112" s="2"/>
      <c r="C112" s="6"/>
      <c r="D112" s="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6"/>
      <c r="B113" s="2"/>
      <c r="C113" s="6"/>
      <c r="D113" s="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6"/>
      <c r="B114" s="2"/>
      <c r="C114" s="6"/>
      <c r="D114" s="2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6"/>
      <c r="B115" s="2"/>
      <c r="C115" s="6"/>
      <c r="D115" s="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6"/>
      <c r="B116" s="2"/>
      <c r="C116" s="6"/>
      <c r="D116" s="2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6"/>
      <c r="B117" s="2"/>
      <c r="C117" s="6"/>
      <c r="D117" s="2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6"/>
      <c r="B118" s="2"/>
      <c r="C118" s="6"/>
      <c r="D118" s="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6"/>
      <c r="B119" s="2"/>
      <c r="C119" s="6"/>
      <c r="D119" s="2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6"/>
      <c r="B120" s="2"/>
      <c r="C120" s="6"/>
      <c r="D120" s="2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6"/>
      <c r="B121" s="2"/>
      <c r="C121" s="6"/>
      <c r="D121" s="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6"/>
      <c r="B122" s="2"/>
      <c r="C122" s="6"/>
      <c r="D122" s="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6"/>
      <c r="B123" s="2"/>
      <c r="C123" s="6"/>
      <c r="D123" s="2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6"/>
      <c r="B124" s="2"/>
      <c r="C124" s="6"/>
      <c r="D124" s="2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6"/>
      <c r="B125" s="2"/>
      <c r="C125" s="6"/>
      <c r="D125" s="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6"/>
      <c r="B126" s="2"/>
      <c r="C126" s="6"/>
      <c r="D126" s="2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6"/>
      <c r="B127" s="2"/>
      <c r="C127" s="6"/>
      <c r="D127" s="2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6"/>
      <c r="B128" s="2"/>
      <c r="C128" s="6"/>
      <c r="D128" s="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6"/>
      <c r="B129" s="2"/>
      <c r="C129" s="6"/>
      <c r="D129" s="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6"/>
      <c r="B130" s="2"/>
      <c r="C130" s="6"/>
      <c r="D130" s="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6"/>
      <c r="B131" s="2"/>
      <c r="C131" s="6"/>
      <c r="D131" s="2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6"/>
      <c r="B132" s="2"/>
      <c r="C132" s="6"/>
      <c r="D132" s="2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6"/>
      <c r="B133" s="2"/>
      <c r="C133" s="6"/>
      <c r="D133" s="2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6"/>
      <c r="B134" s="2"/>
      <c r="C134" s="6"/>
      <c r="D134" s="2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6"/>
      <c r="B135" s="2"/>
      <c r="C135" s="6"/>
      <c r="D135" s="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6"/>
      <c r="B136" s="2"/>
      <c r="C136" s="6"/>
      <c r="D136" s="2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6"/>
      <c r="B137" s="2"/>
      <c r="C137" s="6"/>
      <c r="D137" s="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6"/>
      <c r="B138" s="2"/>
      <c r="C138" s="6"/>
      <c r="D138" s="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6"/>
      <c r="B139" s="2"/>
      <c r="C139" s="6"/>
      <c r="D139" s="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6"/>
      <c r="B140" s="2"/>
      <c r="C140" s="6"/>
      <c r="D140" s="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6"/>
      <c r="B141" s="2"/>
      <c r="C141" s="6"/>
      <c r="D141" s="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6"/>
      <c r="B142" s="2"/>
      <c r="C142" s="6"/>
      <c r="D142" s="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6"/>
      <c r="B143" s="2"/>
      <c r="C143" s="6"/>
      <c r="D143" s="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6"/>
      <c r="B144" s="2"/>
      <c r="C144" s="6"/>
      <c r="D144" s="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6"/>
      <c r="B145" s="2"/>
      <c r="C145" s="6"/>
      <c r="D145" s="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6"/>
      <c r="B146" s="2"/>
      <c r="C146" s="6"/>
      <c r="D146" s="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6"/>
      <c r="B147" s="2"/>
      <c r="C147" s="6"/>
      <c r="D147" s="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6"/>
      <c r="B148" s="2"/>
      <c r="C148" s="6"/>
      <c r="D148" s="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6"/>
      <c r="B149" s="2"/>
      <c r="C149" s="6"/>
      <c r="D149" s="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6"/>
      <c r="B150" s="2"/>
      <c r="C150" s="6"/>
      <c r="D150" s="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6"/>
      <c r="B151" s="2"/>
      <c r="C151" s="6"/>
      <c r="D151" s="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6"/>
      <c r="B152" s="2"/>
      <c r="C152" s="6"/>
      <c r="D152" s="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6"/>
      <c r="B153" s="2"/>
      <c r="C153" s="6"/>
      <c r="D153" s="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6"/>
      <c r="B154" s="2"/>
      <c r="C154" s="6"/>
      <c r="D154" s="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6"/>
      <c r="B155" s="2"/>
      <c r="C155" s="6"/>
      <c r="D155" s="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6"/>
      <c r="B156" s="2"/>
      <c r="C156" s="6"/>
      <c r="D156" s="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6"/>
      <c r="B157" s="2"/>
      <c r="C157" s="6"/>
      <c r="D157" s="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6"/>
      <c r="B158" s="2"/>
      <c r="C158" s="6"/>
      <c r="D158" s="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6"/>
      <c r="B159" s="2"/>
      <c r="C159" s="6"/>
      <c r="D159" s="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6"/>
      <c r="B160" s="2"/>
      <c r="C160" s="6"/>
      <c r="D160" s="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6"/>
      <c r="B161" s="2"/>
      <c r="C161" s="6"/>
      <c r="D161" s="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6"/>
      <c r="B162" s="2"/>
      <c r="C162" s="6"/>
      <c r="D162" s="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6"/>
      <c r="B163" s="2"/>
      <c r="C163" s="6"/>
      <c r="D163" s="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6"/>
      <c r="B164" s="2"/>
      <c r="C164" s="6"/>
      <c r="D164" s="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6"/>
      <c r="B165" s="2"/>
      <c r="C165" s="6"/>
      <c r="D165" s="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6"/>
      <c r="B166" s="2"/>
      <c r="C166" s="6"/>
      <c r="D166" s="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6"/>
      <c r="B167" s="2"/>
      <c r="C167" s="6"/>
      <c r="D167" s="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6"/>
      <c r="B168" s="2"/>
      <c r="C168" s="6"/>
      <c r="D168" s="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6"/>
      <c r="B169" s="2"/>
      <c r="C169" s="6"/>
      <c r="D169" s="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6"/>
      <c r="B170" s="2"/>
      <c r="C170" s="6"/>
      <c r="D170" s="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6"/>
      <c r="B171" s="2"/>
      <c r="C171" s="6"/>
      <c r="D171" s="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6"/>
      <c r="B172" s="2"/>
      <c r="C172" s="6"/>
      <c r="D172" s="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6"/>
      <c r="B173" s="2"/>
      <c r="C173" s="6"/>
      <c r="D173" s="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6"/>
      <c r="B174" s="2"/>
      <c r="C174" s="6"/>
      <c r="D174" s="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6"/>
      <c r="B175" s="2"/>
      <c r="C175" s="6"/>
      <c r="D175" s="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6"/>
      <c r="B176" s="2"/>
      <c r="C176" s="6"/>
      <c r="D176" s="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6"/>
      <c r="B177" s="2"/>
      <c r="C177" s="6"/>
      <c r="D177" s="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6"/>
      <c r="B178" s="2"/>
      <c r="C178" s="6"/>
      <c r="D178" s="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6"/>
      <c r="B179" s="2"/>
      <c r="C179" s="6"/>
      <c r="D179" s="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6"/>
      <c r="B180" s="2"/>
      <c r="C180" s="6"/>
      <c r="D180" s="2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>
      <c r="A181" s="6"/>
      <c r="B181" s="2"/>
      <c r="C181" s="6"/>
      <c r="D181" s="2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6"/>
      <c r="B182" s="2"/>
      <c r="C182" s="6"/>
      <c r="D182" s="2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6"/>
      <c r="B183" s="2"/>
      <c r="C183" s="6"/>
      <c r="D183" s="2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6"/>
      <c r="B184" s="2"/>
      <c r="C184" s="6"/>
      <c r="D184" s="2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6"/>
      <c r="B185" s="2"/>
      <c r="C185" s="6"/>
      <c r="D185" s="2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6"/>
      <c r="B186" s="2"/>
      <c r="C186" s="6"/>
      <c r="D186" s="2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6"/>
      <c r="B187" s="2"/>
      <c r="C187" s="6"/>
      <c r="D187" s="2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6"/>
      <c r="B188" s="2"/>
      <c r="C188" s="6"/>
      <c r="D188" s="2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6"/>
      <c r="B189" s="2"/>
      <c r="C189" s="6"/>
      <c r="D189" s="2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6"/>
      <c r="B190" s="2"/>
      <c r="C190" s="6"/>
      <c r="D190" s="2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6"/>
      <c r="B191" s="2"/>
      <c r="C191" s="6"/>
      <c r="D191" s="2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2"/>
      <c r="C192" s="6"/>
      <c r="D192" s="2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2"/>
      <c r="C193" s="6"/>
      <c r="D193" s="2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2"/>
      <c r="C194" s="6"/>
      <c r="D194" s="2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2"/>
      <c r="C195" s="6"/>
      <c r="D195" s="2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2"/>
      <c r="C196" s="6"/>
      <c r="D196" s="2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2"/>
      <c r="C197" s="6"/>
      <c r="D197" s="2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2"/>
      <c r="C198" s="6"/>
      <c r="D198" s="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2"/>
      <c r="C199" s="6"/>
      <c r="D199" s="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2"/>
      <c r="C200" s="6"/>
      <c r="D200" s="2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2"/>
      <c r="C201" s="6"/>
      <c r="D201" s="2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2"/>
      <c r="C202" s="6"/>
      <c r="D202" s="2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2"/>
      <c r="C203" s="6"/>
      <c r="D203" s="2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2"/>
      <c r="C204" s="6"/>
      <c r="D204" s="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2"/>
      <c r="C205" s="6"/>
      <c r="D205" s="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2"/>
      <c r="C206" s="6"/>
      <c r="D206" s="2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2"/>
      <c r="C207" s="6"/>
      <c r="D207" s="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2"/>
      <c r="C208" s="6"/>
      <c r="D208" s="2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2"/>
      <c r="C209" s="6"/>
      <c r="D209" s="2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2"/>
      <c r="C210" s="6"/>
      <c r="D210" s="2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2"/>
      <c r="C211" s="6"/>
      <c r="D211" s="2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2"/>
      <c r="C212" s="6"/>
      <c r="D212" s="2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2"/>
      <c r="C213" s="6"/>
      <c r="D213" s="2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2"/>
      <c r="C214" s="6"/>
      <c r="D214" s="2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2"/>
      <c r="C215" s="6"/>
      <c r="D215" s="2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2"/>
      <c r="C216" s="6"/>
      <c r="D216" s="2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2"/>
      <c r="C217" s="6"/>
      <c r="D217" s="2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2"/>
      <c r="C218" s="6"/>
      <c r="D218" s="2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2"/>
      <c r="C219" s="6"/>
      <c r="D219" s="2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2"/>
      <c r="C220" s="6"/>
      <c r="D220" s="2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2"/>
      <c r="C221" s="6"/>
      <c r="D221" s="2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2"/>
      <c r="C222" s="6"/>
      <c r="D222" s="2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2"/>
      <c r="C223" s="6"/>
      <c r="D223" s="2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2"/>
      <c r="C224" s="6"/>
      <c r="D224" s="2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2"/>
      <c r="C225" s="6"/>
      <c r="D225" s="2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2"/>
      <c r="C226" s="6"/>
      <c r="D226" s="2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2"/>
      <c r="C227" s="6"/>
      <c r="D227" s="2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2"/>
      <c r="C228" s="6"/>
      <c r="D228" s="2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2"/>
      <c r="C229" s="6"/>
      <c r="D229" s="2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2"/>
      <c r="C230" s="6"/>
      <c r="D230" s="2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2"/>
      <c r="C231" s="6"/>
      <c r="D231" s="2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2"/>
      <c r="C232" s="6"/>
      <c r="D232" s="2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2"/>
      <c r="C233" s="6"/>
      <c r="D233" s="2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2"/>
      <c r="C234" s="6"/>
      <c r="D234" s="2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2"/>
      <c r="C235" s="6"/>
      <c r="D235" s="2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2"/>
      <c r="C236" s="6"/>
      <c r="D236" s="2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2"/>
      <c r="C237" s="6"/>
      <c r="D237" s="2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2"/>
      <c r="C238" s="6"/>
      <c r="D238" s="2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2"/>
      <c r="C239" s="6"/>
      <c r="D239" s="2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2"/>
      <c r="C240" s="6"/>
      <c r="D240" s="2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2"/>
      <c r="C241" s="6"/>
      <c r="D241" s="2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2"/>
      <c r="C242" s="6"/>
      <c r="D242" s="2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2"/>
      <c r="C243" s="6"/>
      <c r="D243" s="2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2"/>
      <c r="C244" s="6"/>
      <c r="D244" s="2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2"/>
      <c r="C245" s="6"/>
      <c r="D245" s="2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2"/>
      <c r="C246" s="6"/>
      <c r="D246" s="2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2"/>
      <c r="C247" s="6"/>
      <c r="D247" s="2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2"/>
      <c r="C248" s="6"/>
      <c r="D248" s="2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2"/>
      <c r="C249" s="6"/>
      <c r="D249" s="2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2"/>
      <c r="C250" s="6"/>
      <c r="D250" s="2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2"/>
      <c r="C251" s="6"/>
      <c r="D251" s="2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2"/>
      <c r="C252" s="6"/>
      <c r="D252" s="2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2"/>
      <c r="C253" s="6"/>
      <c r="D253" s="2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2"/>
      <c r="C254" s="6"/>
      <c r="D254" s="2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2"/>
      <c r="C255" s="6"/>
      <c r="D255" s="2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2"/>
      <c r="C256" s="6"/>
      <c r="D256" s="2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2"/>
      <c r="C257" s="6"/>
      <c r="D257" s="2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2"/>
      <c r="C258" s="6"/>
      <c r="D258" s="2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2"/>
      <c r="C259" s="6"/>
      <c r="D259" s="2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2"/>
      <c r="C260" s="6"/>
      <c r="D260" s="2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2"/>
      <c r="C261" s="6"/>
      <c r="D261" s="2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2"/>
      <c r="C262" s="6"/>
      <c r="D262" s="2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2"/>
      <c r="C263" s="6"/>
      <c r="D263" s="2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2"/>
      <c r="C264" s="6"/>
      <c r="D264" s="2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2"/>
      <c r="C265" s="6"/>
      <c r="D265" s="2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2"/>
      <c r="C266" s="6"/>
      <c r="D266" s="2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2"/>
      <c r="C267" s="6"/>
      <c r="D267" s="2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2"/>
      <c r="C268" s="6"/>
      <c r="D268" s="2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2"/>
      <c r="C269" s="6"/>
      <c r="D269" s="2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2"/>
      <c r="C270" s="6"/>
      <c r="D270" s="2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2"/>
      <c r="C271" s="6"/>
      <c r="D271" s="2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2"/>
      <c r="C272" s="6"/>
      <c r="D272" s="2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2"/>
      <c r="C273" s="6"/>
      <c r="D273" s="2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2"/>
      <c r="C274" s="6"/>
      <c r="D274" s="2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2"/>
      <c r="C275" s="6"/>
      <c r="D275" s="2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2"/>
      <c r="C276" s="6"/>
      <c r="D276" s="2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2"/>
      <c r="C277" s="6"/>
      <c r="D277" s="2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2"/>
      <c r="C278" s="6"/>
      <c r="D278" s="2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2"/>
      <c r="C279" s="6"/>
      <c r="D279" s="2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2"/>
      <c r="C280" s="6"/>
      <c r="D280" s="2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2"/>
      <c r="C281" s="6"/>
      <c r="D281" s="2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2"/>
      <c r="C282" s="6"/>
      <c r="D282" s="2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2"/>
      <c r="C283" s="6"/>
      <c r="D283" s="2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2"/>
      <c r="C284" s="6"/>
      <c r="D284" s="2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2"/>
      <c r="C285" s="6"/>
      <c r="D285" s="2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2"/>
      <c r="C286" s="6"/>
      <c r="D286" s="2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2"/>
      <c r="C287" s="6"/>
      <c r="D287" s="2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2"/>
      <c r="C288" s="6"/>
      <c r="D288" s="2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2"/>
      <c r="C289" s="6"/>
      <c r="D289" s="2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2"/>
      <c r="C290" s="6"/>
      <c r="D290" s="2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2"/>
      <c r="C291" s="6"/>
      <c r="D291" s="2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2"/>
      <c r="C292" s="6"/>
      <c r="D292" s="2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2"/>
      <c r="C293" s="6"/>
      <c r="D293" s="2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2"/>
      <c r="C294" s="6"/>
      <c r="D294" s="2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2"/>
      <c r="C295" s="6"/>
      <c r="D295" s="2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2"/>
      <c r="C296" s="6"/>
      <c r="D296" s="2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2"/>
      <c r="C297" s="6"/>
      <c r="D297" s="2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2"/>
      <c r="C298" s="6"/>
      <c r="D298" s="2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2"/>
      <c r="C299" s="6"/>
      <c r="D299" s="2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2"/>
      <c r="C300" s="6"/>
      <c r="D300" s="2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2"/>
      <c r="C301" s="6"/>
      <c r="D301" s="2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2"/>
      <c r="C302" s="6"/>
      <c r="D302" s="2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2"/>
      <c r="C303" s="6"/>
      <c r="D303" s="2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2"/>
      <c r="C304" s="6"/>
      <c r="D304" s="2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2"/>
      <c r="C305" s="6"/>
      <c r="D305" s="2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2"/>
      <c r="C306" s="6"/>
      <c r="D306" s="2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2"/>
      <c r="C307" s="6"/>
      <c r="D307" s="2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2"/>
      <c r="C308" s="6"/>
      <c r="D308" s="2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2"/>
      <c r="C309" s="6"/>
      <c r="D309" s="2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2"/>
      <c r="C310" s="6"/>
      <c r="D310" s="2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2"/>
      <c r="C311" s="6"/>
      <c r="D311" s="2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2"/>
      <c r="C312" s="6"/>
      <c r="D312" s="2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2"/>
      <c r="C313" s="6"/>
      <c r="D313" s="2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2"/>
      <c r="C314" s="6"/>
      <c r="D314" s="2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2"/>
      <c r="C315" s="6"/>
      <c r="D315" s="2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2"/>
      <c r="C316" s="6"/>
      <c r="D316" s="2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2"/>
      <c r="C317" s="6"/>
      <c r="D317" s="2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2"/>
      <c r="C318" s="6"/>
      <c r="D318" s="2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2"/>
      <c r="C319" s="6"/>
      <c r="D319" s="2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2"/>
      <c r="C320" s="6"/>
      <c r="D320" s="2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2"/>
      <c r="C321" s="6"/>
      <c r="D321" s="2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2"/>
      <c r="C322" s="6"/>
      <c r="D322" s="2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2"/>
      <c r="C323" s="6"/>
      <c r="D323" s="2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2"/>
      <c r="C324" s="6"/>
      <c r="D324" s="2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2"/>
      <c r="C325" s="6"/>
      <c r="D325" s="2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2"/>
      <c r="C326" s="6"/>
      <c r="D326" s="2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2"/>
      <c r="C327" s="6"/>
      <c r="D327" s="2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2"/>
      <c r="C328" s="6"/>
      <c r="D328" s="2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2"/>
      <c r="C329" s="6"/>
      <c r="D329" s="2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2"/>
      <c r="C330" s="6"/>
      <c r="D330" s="2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2"/>
      <c r="C331" s="6"/>
      <c r="D331" s="2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2"/>
      <c r="C332" s="6"/>
      <c r="D332" s="2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2"/>
      <c r="C333" s="6"/>
      <c r="D333" s="2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2"/>
      <c r="C334" s="6"/>
      <c r="D334" s="2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2"/>
      <c r="C335" s="6"/>
      <c r="D335" s="2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2"/>
      <c r="C336" s="6"/>
      <c r="D336" s="2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2"/>
      <c r="C337" s="6"/>
      <c r="D337" s="2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2"/>
      <c r="C338" s="6"/>
      <c r="D338" s="2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2"/>
      <c r="C339" s="6"/>
      <c r="D339" s="2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2"/>
      <c r="C340" s="6"/>
      <c r="D340" s="2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2"/>
      <c r="C341" s="6"/>
      <c r="D341" s="2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2"/>
      <c r="C342" s="6"/>
      <c r="D342" s="2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2"/>
      <c r="C343" s="6"/>
      <c r="D343" s="2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2"/>
      <c r="C344" s="6"/>
      <c r="D344" s="2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2"/>
      <c r="C345" s="6"/>
      <c r="D345" s="2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2"/>
      <c r="C346" s="6"/>
      <c r="D346" s="2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2"/>
      <c r="C347" s="6"/>
      <c r="D347" s="2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2"/>
      <c r="C348" s="6"/>
      <c r="D348" s="2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2"/>
      <c r="C349" s="6"/>
      <c r="D349" s="2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2"/>
      <c r="C350" s="6"/>
      <c r="D350" s="2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2"/>
      <c r="C351" s="6"/>
      <c r="D351" s="2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2"/>
      <c r="C352" s="6"/>
      <c r="D352" s="2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2"/>
      <c r="C353" s="6"/>
      <c r="D353" s="2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2"/>
      <c r="C354" s="6"/>
      <c r="D354" s="2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2"/>
      <c r="C355" s="6"/>
      <c r="D355" s="2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2"/>
      <c r="C356" s="6"/>
      <c r="D356" s="2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2"/>
      <c r="C357" s="6"/>
      <c r="D357" s="2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2"/>
      <c r="C358" s="6"/>
      <c r="D358" s="2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2"/>
      <c r="C359" s="6"/>
      <c r="D359" s="2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2"/>
      <c r="C360" s="6"/>
      <c r="D360" s="2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2"/>
      <c r="C361" s="6"/>
      <c r="D361" s="2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2"/>
      <c r="C362" s="6"/>
      <c r="D362" s="2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2"/>
      <c r="C363" s="6"/>
      <c r="D363" s="2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2"/>
      <c r="C364" s="6"/>
      <c r="D364" s="2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2"/>
      <c r="C365" s="6"/>
      <c r="D365" s="2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2"/>
      <c r="C366" s="6"/>
      <c r="D366" s="2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2"/>
      <c r="C367" s="6"/>
      <c r="D367" s="2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2"/>
      <c r="C368" s="6"/>
      <c r="D368" s="2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2"/>
      <c r="C369" s="6"/>
      <c r="D369" s="2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2"/>
      <c r="C370" s="6"/>
      <c r="D370" s="2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2"/>
      <c r="C371" s="6"/>
      <c r="D371" s="2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2"/>
      <c r="C372" s="6"/>
      <c r="D372" s="2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2"/>
      <c r="C373" s="6"/>
      <c r="D373" s="2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2"/>
      <c r="C374" s="6"/>
      <c r="D374" s="2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2"/>
      <c r="C375" s="6"/>
      <c r="D375" s="2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2"/>
      <c r="C376" s="6"/>
      <c r="D376" s="2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2"/>
      <c r="C377" s="6"/>
      <c r="D377" s="2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2"/>
      <c r="C378" s="6"/>
      <c r="D378" s="2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2"/>
      <c r="C379" s="6"/>
      <c r="D379" s="2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2"/>
      <c r="C380" s="6"/>
      <c r="D380" s="2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2"/>
      <c r="C381" s="6"/>
      <c r="D381" s="2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2"/>
      <c r="C382" s="6"/>
      <c r="D382" s="2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2"/>
      <c r="C383" s="6"/>
      <c r="D383" s="2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2"/>
      <c r="C384" s="6"/>
      <c r="D384" s="2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2"/>
      <c r="C385" s="6"/>
      <c r="D385" s="2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2"/>
      <c r="C386" s="6"/>
      <c r="D386" s="2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2"/>
      <c r="C387" s="6"/>
      <c r="D387" s="2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2"/>
      <c r="C388" s="6"/>
      <c r="D388" s="2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2"/>
      <c r="C389" s="6"/>
      <c r="D389" s="2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2"/>
      <c r="C390" s="6"/>
      <c r="D390" s="2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2"/>
      <c r="C391" s="6"/>
      <c r="D391" s="2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2"/>
      <c r="C392" s="6"/>
      <c r="D392" s="2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2"/>
      <c r="C393" s="6"/>
      <c r="D393" s="2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2"/>
      <c r="C394" s="6"/>
      <c r="D394" s="2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2"/>
      <c r="C395" s="6"/>
      <c r="D395" s="2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2"/>
      <c r="C396" s="6"/>
      <c r="D396" s="2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2"/>
      <c r="C397" s="6"/>
      <c r="D397" s="2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2"/>
      <c r="C398" s="6"/>
      <c r="D398" s="2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2"/>
      <c r="C399" s="6"/>
      <c r="D399" s="2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2"/>
      <c r="C400" s="6"/>
      <c r="D400" s="2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2"/>
      <c r="C401" s="6"/>
      <c r="D401" s="2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2"/>
      <c r="C402" s="6"/>
      <c r="D402" s="2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2"/>
      <c r="C403" s="6"/>
      <c r="D403" s="2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2"/>
      <c r="C404" s="6"/>
      <c r="D404" s="2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2"/>
      <c r="C405" s="6"/>
      <c r="D405" s="2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2"/>
      <c r="C406" s="6"/>
      <c r="D406" s="2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2"/>
      <c r="C407" s="6"/>
      <c r="D407" s="2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2"/>
      <c r="C408" s="6"/>
      <c r="D408" s="2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2"/>
      <c r="C409" s="6"/>
      <c r="D409" s="2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2"/>
      <c r="C410" s="6"/>
      <c r="D410" s="2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2"/>
      <c r="C411" s="6"/>
      <c r="D411" s="2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2"/>
      <c r="C412" s="6"/>
      <c r="D412" s="2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2"/>
      <c r="C413" s="6"/>
      <c r="D413" s="2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2"/>
      <c r="C414" s="6"/>
      <c r="D414" s="2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2"/>
      <c r="C415" s="6"/>
      <c r="D415" s="2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2"/>
      <c r="C416" s="6"/>
      <c r="D416" s="2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2"/>
      <c r="C417" s="6"/>
      <c r="D417" s="2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2"/>
      <c r="C418" s="6"/>
      <c r="D418" s="2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2"/>
      <c r="C419" s="6"/>
      <c r="D419" s="2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2"/>
      <c r="C420" s="6"/>
      <c r="D420" s="2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2"/>
      <c r="C421" s="6"/>
      <c r="D421" s="2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2"/>
      <c r="C422" s="6"/>
      <c r="D422" s="2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2"/>
      <c r="C423" s="6"/>
      <c r="D423" s="2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2"/>
      <c r="C424" s="6"/>
      <c r="D424" s="2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2"/>
      <c r="C425" s="6"/>
      <c r="D425" s="2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2"/>
      <c r="C426" s="6"/>
      <c r="D426" s="2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2"/>
      <c r="C427" s="6"/>
      <c r="D427" s="2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2"/>
      <c r="C428" s="6"/>
      <c r="D428" s="2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2"/>
      <c r="C429" s="6"/>
      <c r="D429" s="2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2"/>
      <c r="C430" s="6"/>
      <c r="D430" s="2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2"/>
      <c r="C431" s="6"/>
      <c r="D431" s="2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2"/>
      <c r="C432" s="6"/>
      <c r="D432" s="2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2"/>
      <c r="C433" s="6"/>
      <c r="D433" s="2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2"/>
      <c r="C434" s="6"/>
      <c r="D434" s="2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2"/>
      <c r="C435" s="6"/>
      <c r="D435" s="2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2"/>
      <c r="C436" s="6"/>
      <c r="D436" s="2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2"/>
      <c r="C437" s="6"/>
      <c r="D437" s="2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2"/>
      <c r="C438" s="6"/>
      <c r="D438" s="2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2"/>
      <c r="C439" s="6"/>
      <c r="D439" s="2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2"/>
      <c r="C440" s="6"/>
      <c r="D440" s="2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2"/>
      <c r="C441" s="6"/>
      <c r="D441" s="2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2"/>
      <c r="C442" s="6"/>
      <c r="D442" s="2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2"/>
      <c r="C443" s="6"/>
      <c r="D443" s="2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2"/>
      <c r="C444" s="6"/>
      <c r="D444" s="2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2"/>
      <c r="C445" s="6"/>
      <c r="D445" s="2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2"/>
      <c r="C446" s="6"/>
      <c r="D446" s="2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2"/>
      <c r="C447" s="6"/>
      <c r="D447" s="2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2"/>
      <c r="C448" s="6"/>
      <c r="D448" s="2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2"/>
      <c r="C449" s="6"/>
      <c r="D449" s="2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2"/>
      <c r="C450" s="6"/>
      <c r="D450" s="2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2"/>
      <c r="C451" s="6"/>
      <c r="D451" s="2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2"/>
      <c r="C452" s="6"/>
      <c r="D452" s="2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2"/>
      <c r="C453" s="6"/>
      <c r="D453" s="2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2"/>
      <c r="C454" s="6"/>
      <c r="D454" s="2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2"/>
      <c r="C455" s="6"/>
      <c r="D455" s="2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2"/>
      <c r="C456" s="6"/>
      <c r="D456" s="2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2"/>
      <c r="C457" s="6"/>
      <c r="D457" s="2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2"/>
      <c r="C458" s="6"/>
      <c r="D458" s="2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2"/>
      <c r="C459" s="6"/>
      <c r="D459" s="2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2"/>
      <c r="C460" s="6"/>
      <c r="D460" s="2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2"/>
      <c r="C461" s="6"/>
      <c r="D461" s="2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2"/>
      <c r="C462" s="6"/>
      <c r="D462" s="2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2"/>
      <c r="C463" s="6"/>
      <c r="D463" s="2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2"/>
      <c r="C464" s="6"/>
      <c r="D464" s="2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2"/>
      <c r="C465" s="6"/>
      <c r="D465" s="2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2"/>
      <c r="C466" s="6"/>
      <c r="D466" s="2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2"/>
      <c r="C467" s="6"/>
      <c r="D467" s="2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2"/>
      <c r="C468" s="6"/>
      <c r="D468" s="2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2"/>
      <c r="C469" s="6"/>
      <c r="D469" s="2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2"/>
      <c r="C470" s="6"/>
      <c r="D470" s="2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2"/>
      <c r="C471" s="6"/>
      <c r="D471" s="2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2"/>
      <c r="C472" s="6"/>
      <c r="D472" s="2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2"/>
      <c r="C473" s="6"/>
      <c r="D473" s="2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2"/>
      <c r="C474" s="6"/>
      <c r="D474" s="2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2"/>
      <c r="C475" s="6"/>
      <c r="D475" s="2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2"/>
      <c r="C476" s="6"/>
      <c r="D476" s="2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2"/>
      <c r="C477" s="6"/>
      <c r="D477" s="2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2"/>
      <c r="C478" s="6"/>
      <c r="D478" s="2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2"/>
      <c r="C479" s="6"/>
      <c r="D479" s="2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2"/>
      <c r="C480" s="6"/>
      <c r="D480" s="2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2"/>
      <c r="C481" s="6"/>
      <c r="D481" s="2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2"/>
      <c r="C482" s="6"/>
      <c r="D482" s="2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2"/>
      <c r="C483" s="6"/>
      <c r="D483" s="2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2"/>
      <c r="C484" s="6"/>
      <c r="D484" s="2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2"/>
      <c r="C485" s="6"/>
      <c r="D485" s="2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2"/>
      <c r="C486" s="6"/>
      <c r="D486" s="2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2"/>
      <c r="C487" s="6"/>
      <c r="D487" s="2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2"/>
      <c r="C488" s="6"/>
      <c r="D488" s="2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2"/>
      <c r="C489" s="6"/>
      <c r="D489" s="2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2"/>
      <c r="C490" s="6"/>
      <c r="D490" s="2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2"/>
      <c r="C491" s="6"/>
      <c r="D491" s="2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2"/>
      <c r="C492" s="6"/>
      <c r="D492" s="2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2"/>
      <c r="C493" s="6"/>
      <c r="D493" s="2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2"/>
      <c r="C494" s="6"/>
      <c r="D494" s="2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2"/>
      <c r="C495" s="6"/>
      <c r="D495" s="2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2"/>
      <c r="C496" s="6"/>
      <c r="D496" s="2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2"/>
      <c r="C497" s="6"/>
      <c r="D497" s="2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2"/>
      <c r="C498" s="6"/>
      <c r="D498" s="2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2"/>
      <c r="C499" s="6"/>
      <c r="D499" s="2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2"/>
      <c r="C500" s="6"/>
      <c r="D500" s="2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2"/>
      <c r="C501" s="6"/>
      <c r="D501" s="2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2"/>
      <c r="C502" s="6"/>
      <c r="D502" s="2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2"/>
      <c r="C503" s="6"/>
      <c r="D503" s="2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2"/>
      <c r="C504" s="6"/>
      <c r="D504" s="2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2"/>
      <c r="C505" s="6"/>
      <c r="D505" s="2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2"/>
      <c r="C506" s="6"/>
      <c r="D506" s="2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2"/>
      <c r="C507" s="6"/>
      <c r="D507" s="2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2"/>
      <c r="C508" s="6"/>
      <c r="D508" s="2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2"/>
      <c r="C509" s="6"/>
      <c r="D509" s="2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2"/>
      <c r="C510" s="6"/>
      <c r="D510" s="2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2"/>
      <c r="C511" s="6"/>
      <c r="D511" s="2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2"/>
      <c r="C512" s="6"/>
      <c r="D512" s="2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2"/>
      <c r="C513" s="6"/>
      <c r="D513" s="2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2"/>
      <c r="C514" s="6"/>
      <c r="D514" s="2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2"/>
      <c r="C515" s="6"/>
      <c r="D515" s="2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2"/>
      <c r="C516" s="6"/>
      <c r="D516" s="2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2"/>
      <c r="C517" s="6"/>
      <c r="D517" s="2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2"/>
      <c r="C518" s="6"/>
      <c r="D518" s="2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2"/>
      <c r="C519" s="6"/>
      <c r="D519" s="2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2"/>
      <c r="C520" s="6"/>
      <c r="D520" s="2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2"/>
      <c r="C521" s="6"/>
      <c r="D521" s="2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2"/>
      <c r="C522" s="6"/>
      <c r="D522" s="2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2"/>
      <c r="C523" s="6"/>
      <c r="D523" s="2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2"/>
      <c r="C524" s="6"/>
      <c r="D524" s="2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2"/>
      <c r="C525" s="6"/>
      <c r="D525" s="2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2"/>
      <c r="C526" s="6"/>
      <c r="D526" s="2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2"/>
      <c r="C527" s="6"/>
      <c r="D527" s="2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2"/>
      <c r="C528" s="6"/>
      <c r="D528" s="2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2"/>
      <c r="C529" s="6"/>
      <c r="D529" s="2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2"/>
      <c r="C530" s="6"/>
      <c r="D530" s="2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2"/>
      <c r="C531" s="6"/>
      <c r="D531" s="2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2"/>
      <c r="C532" s="6"/>
      <c r="D532" s="2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2"/>
      <c r="C533" s="6"/>
      <c r="D533" s="2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2"/>
      <c r="C534" s="6"/>
      <c r="D534" s="2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2"/>
      <c r="C535" s="6"/>
      <c r="D535" s="2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2"/>
      <c r="C536" s="6"/>
      <c r="D536" s="2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2"/>
      <c r="C537" s="6"/>
      <c r="D537" s="2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2"/>
      <c r="C538" s="6"/>
      <c r="D538" s="2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2"/>
      <c r="C539" s="6"/>
      <c r="D539" s="2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2"/>
      <c r="C540" s="6"/>
      <c r="D540" s="2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2"/>
      <c r="C541" s="6"/>
      <c r="D541" s="2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2"/>
      <c r="C542" s="6"/>
      <c r="D542" s="2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2"/>
      <c r="C543" s="6"/>
      <c r="D543" s="2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2"/>
      <c r="C544" s="6"/>
      <c r="D544" s="2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2"/>
      <c r="C545" s="6"/>
      <c r="D545" s="2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2"/>
      <c r="C546" s="6"/>
      <c r="D546" s="2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2"/>
      <c r="C547" s="6"/>
      <c r="D547" s="2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2"/>
      <c r="C548" s="6"/>
      <c r="D548" s="2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2"/>
      <c r="C549" s="6"/>
      <c r="D549" s="2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2"/>
      <c r="C550" s="6"/>
      <c r="D550" s="2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2"/>
      <c r="C551" s="6"/>
      <c r="D551" s="2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2"/>
      <c r="C552" s="6"/>
      <c r="D552" s="2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2"/>
      <c r="C553" s="6"/>
      <c r="D553" s="2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2"/>
      <c r="C554" s="6"/>
      <c r="D554" s="2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2"/>
      <c r="C555" s="6"/>
      <c r="D555" s="2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2"/>
      <c r="C556" s="6"/>
      <c r="D556" s="2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2"/>
      <c r="C557" s="6"/>
      <c r="D557" s="2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2"/>
      <c r="C558" s="6"/>
      <c r="D558" s="2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2"/>
      <c r="C559" s="6"/>
      <c r="D559" s="2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2"/>
      <c r="C560" s="6"/>
      <c r="D560" s="2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2"/>
      <c r="C561" s="6"/>
      <c r="D561" s="2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2"/>
      <c r="C562" s="6"/>
      <c r="D562" s="2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2"/>
      <c r="C563" s="6"/>
      <c r="D563" s="2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2"/>
      <c r="C564" s="6"/>
      <c r="D564" s="2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2"/>
      <c r="C565" s="6"/>
      <c r="D565" s="2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2"/>
      <c r="C566" s="6"/>
      <c r="D566" s="2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2"/>
      <c r="C567" s="6"/>
      <c r="D567" s="2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2"/>
      <c r="C568" s="6"/>
      <c r="D568" s="2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2"/>
      <c r="C569" s="6"/>
      <c r="D569" s="2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2"/>
      <c r="C570" s="6"/>
      <c r="D570" s="2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2"/>
      <c r="C571" s="6"/>
      <c r="D571" s="2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2"/>
      <c r="C572" s="6"/>
      <c r="D572" s="2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2"/>
      <c r="C573" s="6"/>
      <c r="D573" s="2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2"/>
      <c r="C574" s="6"/>
      <c r="D574" s="2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2"/>
      <c r="C575" s="6"/>
      <c r="D575" s="2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2"/>
      <c r="C576" s="6"/>
      <c r="D576" s="2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2"/>
      <c r="C577" s="6"/>
      <c r="D577" s="2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2"/>
      <c r="C578" s="6"/>
      <c r="D578" s="2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2"/>
      <c r="C579" s="6"/>
      <c r="D579" s="2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2"/>
      <c r="C580" s="6"/>
      <c r="D580" s="2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2"/>
      <c r="C581" s="6"/>
      <c r="D581" s="2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2"/>
      <c r="C582" s="6"/>
      <c r="D582" s="2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2"/>
      <c r="C583" s="6"/>
      <c r="D583" s="2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2"/>
      <c r="C584" s="6"/>
      <c r="D584" s="2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2"/>
      <c r="C585" s="6"/>
      <c r="D585" s="2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2"/>
      <c r="C586" s="6"/>
      <c r="D586" s="2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2"/>
      <c r="C587" s="6"/>
      <c r="D587" s="2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2"/>
      <c r="C588" s="6"/>
      <c r="D588" s="2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2"/>
      <c r="C589" s="6"/>
      <c r="D589" s="2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2"/>
      <c r="C590" s="6"/>
      <c r="D590" s="2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2"/>
      <c r="C591" s="6"/>
      <c r="D591" s="2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2"/>
      <c r="C592" s="6"/>
      <c r="D592" s="2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2"/>
      <c r="C593" s="6"/>
      <c r="D593" s="2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2"/>
      <c r="C594" s="6"/>
      <c r="D594" s="2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2"/>
      <c r="C595" s="6"/>
      <c r="D595" s="2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2"/>
      <c r="C596" s="6"/>
      <c r="D596" s="2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2"/>
      <c r="C597" s="6"/>
      <c r="D597" s="2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2"/>
      <c r="C598" s="6"/>
      <c r="D598" s="2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2"/>
      <c r="C599" s="6"/>
      <c r="D599" s="2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2"/>
      <c r="C600" s="6"/>
      <c r="D600" s="2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2"/>
      <c r="C601" s="6"/>
      <c r="D601" s="2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2"/>
      <c r="C602" s="6"/>
      <c r="D602" s="2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2"/>
      <c r="C603" s="6"/>
      <c r="D603" s="2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2"/>
      <c r="C604" s="6"/>
      <c r="D604" s="2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2"/>
      <c r="C605" s="6"/>
      <c r="D605" s="2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2"/>
      <c r="C606" s="6"/>
      <c r="D606" s="2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2"/>
      <c r="C607" s="6"/>
      <c r="D607" s="2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2"/>
      <c r="C608" s="6"/>
      <c r="D608" s="2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2"/>
      <c r="C609" s="6"/>
      <c r="D609" s="2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2"/>
      <c r="C610" s="6"/>
      <c r="D610" s="2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2"/>
      <c r="C611" s="6"/>
      <c r="D611" s="2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2"/>
      <c r="C612" s="6"/>
      <c r="D612" s="2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2"/>
      <c r="C613" s="6"/>
      <c r="D613" s="2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2"/>
      <c r="C614" s="6"/>
      <c r="D614" s="2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2"/>
      <c r="C615" s="6"/>
      <c r="D615" s="2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2"/>
      <c r="C616" s="6"/>
      <c r="D616" s="2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2"/>
      <c r="C617" s="6"/>
      <c r="D617" s="2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2"/>
      <c r="C618" s="6"/>
      <c r="D618" s="2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2"/>
      <c r="C619" s="6"/>
      <c r="D619" s="2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2"/>
      <c r="C620" s="6"/>
      <c r="D620" s="2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2"/>
      <c r="C621" s="6"/>
      <c r="D621" s="2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2"/>
      <c r="C622" s="6"/>
      <c r="D622" s="2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2"/>
      <c r="C623" s="6"/>
      <c r="D623" s="2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2"/>
      <c r="C624" s="6"/>
      <c r="D624" s="2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2"/>
      <c r="C625" s="6"/>
      <c r="D625" s="2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2"/>
      <c r="C626" s="6"/>
      <c r="D626" s="2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2"/>
      <c r="C627" s="6"/>
      <c r="D627" s="2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2"/>
      <c r="C628" s="6"/>
      <c r="D628" s="2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2"/>
      <c r="C629" s="6"/>
      <c r="D629" s="2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2"/>
      <c r="C630" s="6"/>
      <c r="D630" s="2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2"/>
      <c r="C631" s="6"/>
      <c r="D631" s="2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2"/>
      <c r="C632" s="6"/>
      <c r="D632" s="2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2"/>
      <c r="C633" s="6"/>
      <c r="D633" s="2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2"/>
      <c r="C634" s="6"/>
      <c r="D634" s="2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2"/>
      <c r="C635" s="6"/>
      <c r="D635" s="2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2"/>
      <c r="C636" s="6"/>
      <c r="D636" s="2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2"/>
      <c r="C637" s="6"/>
      <c r="D637" s="2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2"/>
      <c r="C638" s="6"/>
      <c r="D638" s="2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2"/>
      <c r="C639" s="6"/>
      <c r="D639" s="2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2"/>
      <c r="C640" s="6"/>
      <c r="D640" s="2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2"/>
      <c r="C641" s="6"/>
      <c r="D641" s="2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2"/>
      <c r="C642" s="6"/>
      <c r="D642" s="2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2"/>
      <c r="C643" s="6"/>
      <c r="D643" s="2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2"/>
      <c r="C644" s="6"/>
      <c r="D644" s="2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2"/>
      <c r="C645" s="6"/>
      <c r="D645" s="2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2"/>
      <c r="C646" s="6"/>
      <c r="D646" s="2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2"/>
      <c r="C647" s="6"/>
      <c r="D647" s="2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2"/>
      <c r="C648" s="6"/>
      <c r="D648" s="2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2"/>
      <c r="C649" s="6"/>
      <c r="D649" s="2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2"/>
      <c r="C650" s="6"/>
      <c r="D650" s="2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2"/>
      <c r="C651" s="6"/>
      <c r="D651" s="2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2"/>
      <c r="C652" s="6"/>
      <c r="D652" s="2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2"/>
      <c r="C653" s="6"/>
      <c r="D653" s="2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2"/>
      <c r="C654" s="6"/>
      <c r="D654" s="2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2"/>
      <c r="C655" s="6"/>
      <c r="D655" s="2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2"/>
      <c r="C656" s="6"/>
      <c r="D656" s="2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2"/>
      <c r="C657" s="6"/>
      <c r="D657" s="2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2"/>
      <c r="C658" s="6"/>
      <c r="D658" s="2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2"/>
      <c r="C659" s="6"/>
      <c r="D659" s="2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2"/>
      <c r="C660" s="6"/>
      <c r="D660" s="2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2"/>
      <c r="C661" s="6"/>
      <c r="D661" s="2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2"/>
      <c r="C662" s="6"/>
      <c r="D662" s="2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2"/>
      <c r="C663" s="6"/>
      <c r="D663" s="2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2"/>
      <c r="C664" s="6"/>
      <c r="D664" s="2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2"/>
      <c r="C665" s="6"/>
      <c r="D665" s="2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2"/>
      <c r="C666" s="6"/>
      <c r="D666" s="2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2"/>
      <c r="C667" s="6"/>
      <c r="D667" s="2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2"/>
      <c r="C668" s="6"/>
      <c r="D668" s="2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2"/>
      <c r="C669" s="6"/>
      <c r="D669" s="2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2"/>
      <c r="C670" s="6"/>
      <c r="D670" s="2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2"/>
      <c r="C671" s="6"/>
      <c r="D671" s="2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2"/>
      <c r="C672" s="6"/>
      <c r="D672" s="2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2"/>
      <c r="C673" s="6"/>
      <c r="D673" s="2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2"/>
      <c r="C674" s="6"/>
      <c r="D674" s="2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2"/>
      <c r="C675" s="6"/>
      <c r="D675" s="2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2"/>
      <c r="C676" s="6"/>
      <c r="D676" s="2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2"/>
      <c r="C677" s="6"/>
      <c r="D677" s="2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2"/>
      <c r="C678" s="6"/>
      <c r="D678" s="2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2"/>
      <c r="C679" s="6"/>
      <c r="D679" s="2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2"/>
      <c r="C680" s="6"/>
      <c r="D680" s="2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2"/>
      <c r="C681" s="6"/>
      <c r="D681" s="2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2"/>
      <c r="C682" s="6"/>
      <c r="D682" s="2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2"/>
      <c r="C683" s="6"/>
      <c r="D683" s="2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2"/>
      <c r="C684" s="6"/>
      <c r="D684" s="2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2"/>
      <c r="C685" s="6"/>
      <c r="D685" s="2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2"/>
      <c r="C686" s="6"/>
      <c r="D686" s="2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2"/>
      <c r="C687" s="6"/>
      <c r="D687" s="2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2"/>
      <c r="C688" s="6"/>
      <c r="D688" s="2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2"/>
      <c r="C689" s="6"/>
      <c r="D689" s="2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2"/>
      <c r="C690" s="6"/>
      <c r="D690" s="2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2"/>
      <c r="C691" s="6"/>
      <c r="D691" s="2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2"/>
      <c r="C692" s="6"/>
      <c r="D692" s="2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2"/>
      <c r="C693" s="6"/>
      <c r="D693" s="2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2"/>
      <c r="C694" s="6"/>
      <c r="D694" s="2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2"/>
      <c r="C695" s="6"/>
      <c r="D695" s="2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2"/>
      <c r="C696" s="6"/>
      <c r="D696" s="2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2"/>
      <c r="C697" s="6"/>
      <c r="D697" s="2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2"/>
      <c r="C698" s="6"/>
      <c r="D698" s="2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2"/>
      <c r="C699" s="6"/>
      <c r="D699" s="2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2"/>
      <c r="C700" s="6"/>
      <c r="D700" s="2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2"/>
      <c r="C701" s="6"/>
      <c r="D701" s="2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2"/>
      <c r="C702" s="6"/>
      <c r="D702" s="2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2"/>
      <c r="C703" s="6"/>
      <c r="D703" s="2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2"/>
      <c r="C704" s="6"/>
      <c r="D704" s="2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2"/>
      <c r="C705" s="6"/>
      <c r="D705" s="2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2"/>
      <c r="C706" s="6"/>
      <c r="D706" s="2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2"/>
      <c r="C707" s="6"/>
      <c r="D707" s="2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2"/>
      <c r="C708" s="6"/>
      <c r="D708" s="2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2"/>
      <c r="C709" s="6"/>
      <c r="D709" s="2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2"/>
      <c r="C710" s="6"/>
      <c r="D710" s="2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2"/>
      <c r="C711" s="6"/>
      <c r="D711" s="2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2"/>
      <c r="C712" s="6"/>
      <c r="D712" s="2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2"/>
      <c r="C713" s="6"/>
      <c r="D713" s="2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2"/>
      <c r="C714" s="6"/>
      <c r="D714" s="2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2"/>
      <c r="C715" s="6"/>
      <c r="D715" s="2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2"/>
      <c r="C716" s="6"/>
      <c r="D716" s="2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2"/>
      <c r="C717" s="6"/>
      <c r="D717" s="2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2"/>
      <c r="C718" s="6"/>
      <c r="D718" s="2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2"/>
      <c r="C719" s="6"/>
      <c r="D719" s="2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2"/>
      <c r="C720" s="6"/>
      <c r="D720" s="2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2"/>
      <c r="C721" s="6"/>
      <c r="D721" s="2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2"/>
      <c r="C722" s="6"/>
      <c r="D722" s="2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2"/>
      <c r="C723" s="6"/>
      <c r="D723" s="2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2"/>
      <c r="C724" s="6"/>
      <c r="D724" s="2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2"/>
      <c r="C725" s="6"/>
      <c r="D725" s="2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2"/>
      <c r="C726" s="6"/>
      <c r="D726" s="2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2"/>
      <c r="C727" s="6"/>
      <c r="D727" s="2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2"/>
      <c r="C728" s="6"/>
      <c r="D728" s="2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2"/>
      <c r="C729" s="6"/>
      <c r="D729" s="2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2"/>
      <c r="C730" s="6"/>
      <c r="D730" s="2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2"/>
      <c r="C731" s="6"/>
      <c r="D731" s="2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2"/>
      <c r="C732" s="6"/>
      <c r="D732" s="2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2"/>
      <c r="C733" s="6"/>
      <c r="D733" s="2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2"/>
      <c r="C734" s="6"/>
      <c r="D734" s="2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2"/>
      <c r="C735" s="6"/>
      <c r="D735" s="2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2"/>
      <c r="C736" s="6"/>
      <c r="D736" s="2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2"/>
      <c r="C737" s="6"/>
      <c r="D737" s="2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2"/>
      <c r="C738" s="6"/>
      <c r="D738" s="2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2"/>
      <c r="C739" s="6"/>
      <c r="D739" s="2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2"/>
      <c r="C740" s="6"/>
      <c r="D740" s="2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2"/>
      <c r="C741" s="6"/>
      <c r="D741" s="2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2"/>
      <c r="C742" s="6"/>
      <c r="D742" s="2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2"/>
      <c r="C743" s="6"/>
      <c r="D743" s="2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2"/>
      <c r="C744" s="6"/>
      <c r="D744" s="2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2"/>
      <c r="C745" s="6"/>
      <c r="D745" s="2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2"/>
      <c r="C746" s="6"/>
      <c r="D746" s="2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2"/>
      <c r="C747" s="6"/>
      <c r="D747" s="2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2"/>
      <c r="C748" s="6"/>
      <c r="D748" s="2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2"/>
      <c r="C749" s="6"/>
      <c r="D749" s="2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2"/>
      <c r="C750" s="6"/>
      <c r="D750" s="2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2"/>
      <c r="C751" s="6"/>
      <c r="D751" s="2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2"/>
      <c r="C752" s="6"/>
      <c r="D752" s="2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2"/>
      <c r="C753" s="6"/>
      <c r="D753" s="2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2"/>
      <c r="C754" s="6"/>
      <c r="D754" s="2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2"/>
      <c r="C755" s="6"/>
      <c r="D755" s="2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2"/>
      <c r="C756" s="6"/>
      <c r="D756" s="2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2"/>
      <c r="C757" s="6"/>
      <c r="D757" s="2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2"/>
      <c r="C758" s="6"/>
      <c r="D758" s="2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2"/>
      <c r="C759" s="6"/>
      <c r="D759" s="2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2"/>
      <c r="C760" s="6"/>
      <c r="D760" s="2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2"/>
      <c r="C761" s="6"/>
      <c r="D761" s="2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2"/>
      <c r="C762" s="6"/>
      <c r="D762" s="2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2"/>
      <c r="C763" s="6"/>
      <c r="D763" s="2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2"/>
      <c r="C764" s="6"/>
      <c r="D764" s="2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2"/>
      <c r="C765" s="6"/>
      <c r="D765" s="2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2"/>
      <c r="C766" s="6"/>
      <c r="D766" s="2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2"/>
      <c r="C767" s="6"/>
      <c r="D767" s="2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2"/>
      <c r="C768" s="6"/>
      <c r="D768" s="2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2"/>
      <c r="C769" s="6"/>
      <c r="D769" s="2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2"/>
      <c r="C770" s="6"/>
      <c r="D770" s="2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2"/>
      <c r="C771" s="6"/>
      <c r="D771" s="2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2"/>
      <c r="C772" s="6"/>
      <c r="D772" s="2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2"/>
      <c r="C773" s="6"/>
      <c r="D773" s="2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2"/>
      <c r="C774" s="6"/>
      <c r="D774" s="2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2"/>
      <c r="C775" s="6"/>
      <c r="D775" s="2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2"/>
      <c r="C776" s="6"/>
      <c r="D776" s="2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2"/>
      <c r="C777" s="6"/>
      <c r="D777" s="2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2"/>
      <c r="C778" s="6"/>
      <c r="D778" s="2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2"/>
      <c r="C779" s="6"/>
      <c r="D779" s="2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2"/>
      <c r="C780" s="6"/>
      <c r="D780" s="2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2"/>
      <c r="C781" s="6"/>
      <c r="D781" s="2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2"/>
      <c r="C782" s="6"/>
      <c r="D782" s="2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2"/>
      <c r="C783" s="6"/>
      <c r="D783" s="2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2"/>
      <c r="C784" s="6"/>
      <c r="D784" s="2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2"/>
      <c r="C785" s="6"/>
      <c r="D785" s="2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2"/>
      <c r="C786" s="6"/>
      <c r="D786" s="2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2"/>
      <c r="C787" s="6"/>
      <c r="D787" s="2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2"/>
      <c r="C788" s="6"/>
      <c r="D788" s="2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2"/>
      <c r="C789" s="6"/>
      <c r="D789" s="2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2"/>
      <c r="C790" s="6"/>
      <c r="D790" s="2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2"/>
      <c r="C791" s="6"/>
      <c r="D791" s="2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2"/>
      <c r="C792" s="6"/>
      <c r="D792" s="2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2"/>
      <c r="C793" s="6"/>
      <c r="D793" s="2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2"/>
      <c r="C794" s="6"/>
      <c r="D794" s="2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2"/>
      <c r="C795" s="6"/>
      <c r="D795" s="2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2"/>
      <c r="C796" s="6"/>
      <c r="D796" s="2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2"/>
      <c r="C797" s="6"/>
      <c r="D797" s="2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2"/>
      <c r="C798" s="6"/>
      <c r="D798" s="2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2"/>
      <c r="C799" s="6"/>
      <c r="D799" s="2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2"/>
      <c r="C800" s="6"/>
      <c r="D800" s="2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2"/>
      <c r="C801" s="6"/>
      <c r="D801" s="2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2"/>
      <c r="C802" s="6"/>
      <c r="D802" s="2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2"/>
      <c r="C803" s="6"/>
      <c r="D803" s="2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2"/>
      <c r="C804" s="6"/>
      <c r="D804" s="2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2"/>
      <c r="C805" s="6"/>
      <c r="D805" s="2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2"/>
      <c r="C806" s="6"/>
      <c r="D806" s="2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2"/>
      <c r="C807" s="6"/>
      <c r="D807" s="2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2"/>
      <c r="C808" s="6"/>
      <c r="D808" s="2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2"/>
      <c r="C809" s="6"/>
      <c r="D809" s="2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2"/>
      <c r="C810" s="6"/>
      <c r="D810" s="2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2"/>
      <c r="C811" s="6"/>
      <c r="D811" s="2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2"/>
      <c r="C812" s="6"/>
      <c r="D812" s="2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2"/>
      <c r="C813" s="6"/>
      <c r="D813" s="2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2"/>
      <c r="C814" s="6"/>
      <c r="D814" s="2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2"/>
      <c r="C815" s="6"/>
      <c r="D815" s="2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2"/>
      <c r="C816" s="6"/>
      <c r="D816" s="2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2"/>
      <c r="C817" s="6"/>
      <c r="D817" s="2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2"/>
      <c r="C818" s="6"/>
      <c r="D818" s="2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2"/>
      <c r="C819" s="6"/>
      <c r="D819" s="2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2"/>
      <c r="C820" s="6"/>
      <c r="D820" s="2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2"/>
      <c r="C821" s="6"/>
      <c r="D821" s="2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2"/>
      <c r="C822" s="6"/>
      <c r="D822" s="2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2"/>
      <c r="C823" s="6"/>
      <c r="D823" s="2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2"/>
      <c r="C824" s="6"/>
      <c r="D824" s="2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2"/>
      <c r="C825" s="6"/>
      <c r="D825" s="2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2"/>
      <c r="C826" s="6"/>
      <c r="D826" s="2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2"/>
      <c r="C827" s="6"/>
      <c r="D827" s="2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2"/>
      <c r="C828" s="6"/>
      <c r="D828" s="2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2"/>
      <c r="C829" s="6"/>
      <c r="D829" s="2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2"/>
      <c r="C830" s="6"/>
      <c r="D830" s="2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2"/>
      <c r="C831" s="6"/>
      <c r="D831" s="2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2"/>
      <c r="C832" s="6"/>
      <c r="D832" s="2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2"/>
      <c r="C833" s="6"/>
      <c r="D833" s="2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2"/>
      <c r="C834" s="6"/>
      <c r="D834" s="2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2"/>
      <c r="C835" s="6"/>
      <c r="D835" s="2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2"/>
      <c r="C836" s="6"/>
      <c r="D836" s="2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2"/>
      <c r="C837" s="6"/>
      <c r="D837" s="2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2"/>
      <c r="C838" s="6"/>
      <c r="D838" s="2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2"/>
      <c r="C839" s="6"/>
      <c r="D839" s="2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2"/>
      <c r="C840" s="6"/>
      <c r="D840" s="2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2"/>
      <c r="C841" s="6"/>
      <c r="D841" s="2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2"/>
      <c r="C842" s="6"/>
      <c r="D842" s="2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2"/>
      <c r="C843" s="6"/>
      <c r="D843" s="2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2"/>
      <c r="C844" s="6"/>
      <c r="D844" s="2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2"/>
      <c r="C845" s="6"/>
      <c r="D845" s="2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2"/>
      <c r="C846" s="6"/>
      <c r="D846" s="2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2"/>
      <c r="C847" s="6"/>
      <c r="D847" s="2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2"/>
      <c r="C848" s="6"/>
      <c r="D848" s="2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2"/>
      <c r="C849" s="6"/>
      <c r="D849" s="2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2"/>
      <c r="C850" s="6"/>
      <c r="D850" s="2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2"/>
      <c r="C851" s="6"/>
      <c r="D851" s="2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2"/>
      <c r="C852" s="6"/>
      <c r="D852" s="2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2"/>
      <c r="C853" s="6"/>
      <c r="D853" s="2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2"/>
      <c r="C854" s="6"/>
      <c r="D854" s="2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2"/>
      <c r="C855" s="6"/>
      <c r="D855" s="2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2"/>
      <c r="C856" s="6"/>
      <c r="D856" s="2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2"/>
      <c r="C857" s="6"/>
      <c r="D857" s="2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2"/>
      <c r="C858" s="6"/>
      <c r="D858" s="2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2"/>
      <c r="C859" s="6"/>
      <c r="D859" s="2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2"/>
      <c r="C860" s="6"/>
      <c r="D860" s="2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2"/>
      <c r="C861" s="6"/>
      <c r="D861" s="2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2"/>
      <c r="C862" s="6"/>
      <c r="D862" s="2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2"/>
      <c r="C863" s="6"/>
      <c r="D863" s="2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2"/>
      <c r="C864" s="6"/>
      <c r="D864" s="2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2"/>
      <c r="C865" s="6"/>
      <c r="D865" s="2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2"/>
      <c r="C866" s="6"/>
      <c r="D866" s="2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2"/>
      <c r="C867" s="6"/>
      <c r="D867" s="2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2"/>
      <c r="C868" s="6"/>
      <c r="D868" s="2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2"/>
      <c r="C869" s="6"/>
      <c r="D869" s="2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2"/>
      <c r="C870" s="6"/>
      <c r="D870" s="2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2"/>
      <c r="C871" s="6"/>
      <c r="D871" s="2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2"/>
      <c r="C872" s="6"/>
      <c r="D872" s="2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2"/>
      <c r="C873" s="6"/>
      <c r="D873" s="2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2"/>
      <c r="C874" s="6"/>
      <c r="D874" s="2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2"/>
      <c r="C875" s="6"/>
      <c r="D875" s="2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2"/>
      <c r="C876" s="6"/>
      <c r="D876" s="2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2"/>
      <c r="C877" s="6"/>
      <c r="D877" s="2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2"/>
      <c r="C878" s="6"/>
      <c r="D878" s="2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2"/>
      <c r="C879" s="6"/>
      <c r="D879" s="2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2"/>
      <c r="C880" s="6"/>
      <c r="D880" s="2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2"/>
      <c r="C881" s="6"/>
      <c r="D881" s="2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2"/>
      <c r="C882" s="6"/>
      <c r="D882" s="2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2"/>
      <c r="C883" s="6"/>
      <c r="D883" s="2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2"/>
      <c r="C884" s="6"/>
      <c r="D884" s="2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2"/>
      <c r="C885" s="6"/>
      <c r="D885" s="2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2"/>
      <c r="C886" s="6"/>
      <c r="D886" s="2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2"/>
      <c r="C887" s="6"/>
      <c r="D887" s="2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2"/>
      <c r="C888" s="6"/>
      <c r="D888" s="2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2"/>
      <c r="C889" s="6"/>
      <c r="D889" s="2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2"/>
      <c r="C890" s="6"/>
      <c r="D890" s="2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2"/>
      <c r="C891" s="6"/>
      <c r="D891" s="2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2"/>
      <c r="C892" s="6"/>
      <c r="D892" s="2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2"/>
      <c r="C893" s="6"/>
      <c r="D893" s="2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2"/>
      <c r="C894" s="6"/>
      <c r="D894" s="2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2"/>
      <c r="C895" s="6"/>
      <c r="D895" s="2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2"/>
      <c r="C896" s="6"/>
      <c r="D896" s="2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2"/>
      <c r="C897" s="6"/>
      <c r="D897" s="2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2"/>
      <c r="C898" s="6"/>
      <c r="D898" s="2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2"/>
      <c r="C899" s="6"/>
      <c r="D899" s="2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2"/>
      <c r="C900" s="6"/>
      <c r="D900" s="2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2"/>
      <c r="C901" s="6"/>
      <c r="D901" s="2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2"/>
      <c r="C902" s="6"/>
      <c r="D902" s="2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2"/>
      <c r="C903" s="6"/>
      <c r="D903" s="2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2"/>
      <c r="C904" s="6"/>
      <c r="D904" s="2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2"/>
      <c r="C905" s="6"/>
      <c r="D905" s="2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2"/>
      <c r="C906" s="6"/>
      <c r="D906" s="2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2"/>
      <c r="C907" s="6"/>
      <c r="D907" s="2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2"/>
      <c r="C908" s="6"/>
      <c r="D908" s="2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2"/>
      <c r="C909" s="6"/>
      <c r="D909" s="2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2"/>
      <c r="C910" s="6"/>
      <c r="D910" s="2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2"/>
      <c r="C911" s="6"/>
      <c r="D911" s="2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2"/>
      <c r="C912" s="6"/>
      <c r="D912" s="2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2"/>
      <c r="C913" s="6"/>
      <c r="D913" s="2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2"/>
      <c r="C914" s="6"/>
      <c r="D914" s="2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2"/>
      <c r="C915" s="6"/>
      <c r="D915" s="2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2"/>
      <c r="C916" s="6"/>
      <c r="D916" s="2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2"/>
      <c r="C917" s="6"/>
      <c r="D917" s="2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2"/>
      <c r="C918" s="6"/>
      <c r="D918" s="2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2"/>
      <c r="C919" s="6"/>
      <c r="D919" s="2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2"/>
      <c r="C920" s="6"/>
      <c r="D920" s="2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2"/>
      <c r="C921" s="6"/>
      <c r="D921" s="2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2"/>
      <c r="C922" s="6"/>
      <c r="D922" s="2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2"/>
      <c r="C923" s="6"/>
      <c r="D923" s="2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2"/>
      <c r="C924" s="6"/>
      <c r="D924" s="2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2"/>
      <c r="C925" s="6"/>
      <c r="D925" s="2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2"/>
      <c r="C926" s="6"/>
      <c r="D926" s="2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2"/>
      <c r="C927" s="6"/>
      <c r="D927" s="2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2"/>
      <c r="C928" s="6"/>
      <c r="D928" s="2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2"/>
      <c r="C929" s="6"/>
      <c r="D929" s="2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2"/>
      <c r="C930" s="6"/>
      <c r="D930" s="2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2"/>
      <c r="C931" s="6"/>
      <c r="D931" s="2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2"/>
      <c r="C932" s="6"/>
      <c r="D932" s="2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2"/>
      <c r="C933" s="6"/>
      <c r="D933" s="2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2"/>
      <c r="C934" s="6"/>
      <c r="D934" s="2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2"/>
      <c r="C935" s="6"/>
      <c r="D935" s="2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2"/>
      <c r="C936" s="6"/>
      <c r="D936" s="2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2"/>
      <c r="C937" s="6"/>
      <c r="D937" s="2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2"/>
      <c r="C938" s="6"/>
      <c r="D938" s="2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2"/>
      <c r="C939" s="6"/>
      <c r="D939" s="2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2"/>
      <c r="C940" s="6"/>
      <c r="D940" s="2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2"/>
      <c r="C941" s="6"/>
      <c r="D941" s="2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2"/>
      <c r="C942" s="6"/>
      <c r="D942" s="2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2"/>
      <c r="C943" s="6"/>
      <c r="D943" s="2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2"/>
      <c r="C944" s="6"/>
      <c r="D944" s="2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2"/>
      <c r="C945" s="6"/>
      <c r="D945" s="2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2"/>
      <c r="C946" s="6"/>
      <c r="D946" s="2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2"/>
      <c r="C947" s="6"/>
      <c r="D947" s="2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2"/>
      <c r="C948" s="6"/>
      <c r="D948" s="2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2"/>
      <c r="C949" s="6"/>
      <c r="D949" s="2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2"/>
      <c r="C950" s="6"/>
      <c r="D950" s="2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2"/>
      <c r="C951" s="6"/>
      <c r="D951" s="2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2"/>
      <c r="C952" s="6"/>
      <c r="D952" s="2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2"/>
      <c r="C953" s="6"/>
      <c r="D953" s="2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2"/>
      <c r="C954" s="6"/>
      <c r="D954" s="2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2"/>
      <c r="C955" s="6"/>
      <c r="D955" s="2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2"/>
      <c r="C956" s="6"/>
      <c r="D956" s="2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2"/>
      <c r="C957" s="6"/>
      <c r="D957" s="2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2"/>
      <c r="C958" s="6"/>
      <c r="D958" s="2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2"/>
      <c r="C959" s="6"/>
      <c r="D959" s="2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2"/>
      <c r="C960" s="6"/>
      <c r="D960" s="2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2"/>
      <c r="C961" s="6"/>
      <c r="D961" s="2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2"/>
      <c r="C962" s="6"/>
      <c r="D962" s="2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2"/>
      <c r="C963" s="6"/>
      <c r="D963" s="2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2"/>
      <c r="C964" s="6"/>
      <c r="D964" s="2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2"/>
      <c r="C965" s="6"/>
      <c r="D965" s="2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2"/>
      <c r="C966" s="6"/>
      <c r="D966" s="2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2"/>
      <c r="C967" s="6"/>
      <c r="D967" s="2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2"/>
      <c r="C968" s="6"/>
      <c r="D968" s="2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2"/>
      <c r="C969" s="6"/>
      <c r="D969" s="2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2"/>
      <c r="C970" s="6"/>
      <c r="D970" s="2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2"/>
      <c r="C971" s="6"/>
      <c r="D971" s="2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2"/>
      <c r="C972" s="6"/>
      <c r="D972" s="2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2"/>
      <c r="C973" s="6"/>
      <c r="D973" s="2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2"/>
      <c r="C974" s="6"/>
      <c r="D974" s="2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2"/>
      <c r="C975" s="6"/>
      <c r="D975" s="2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2"/>
      <c r="C976" s="6"/>
      <c r="D976" s="2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2"/>
      <c r="C977" s="6"/>
      <c r="D977" s="2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2"/>
      <c r="C978" s="6"/>
      <c r="D978" s="2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2"/>
      <c r="C979" s="6"/>
      <c r="D979" s="2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2"/>
      <c r="C980" s="6"/>
      <c r="D980" s="2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2"/>
      <c r="C981" s="6"/>
      <c r="D981" s="2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2"/>
      <c r="C982" s="6"/>
      <c r="D982" s="2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2"/>
      <c r="C983" s="6"/>
      <c r="D983" s="2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2"/>
      <c r="C984" s="6"/>
      <c r="D984" s="2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2"/>
      <c r="C985" s="6"/>
      <c r="D985" s="2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2"/>
      <c r="C986" s="6"/>
      <c r="D986" s="2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2"/>
      <c r="C987" s="6"/>
      <c r="D987" s="2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2"/>
      <c r="C988" s="6"/>
      <c r="D988" s="2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2"/>
      <c r="C989" s="6"/>
      <c r="D989" s="2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2"/>
      <c r="C990" s="6"/>
      <c r="D990" s="2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2"/>
      <c r="C991" s="6"/>
      <c r="D991" s="2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2"/>
      <c r="C992" s="6"/>
      <c r="D992" s="2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2"/>
      <c r="C993" s="6"/>
      <c r="D993" s="2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2"/>
      <c r="C994" s="6"/>
      <c r="D994" s="2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2"/>
      <c r="C995" s="6"/>
      <c r="D995" s="2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2"/>
      <c r="C996" s="6"/>
      <c r="D996" s="2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2"/>
      <c r="C997" s="6"/>
      <c r="D997" s="2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2"/>
      <c r="C998" s="6"/>
      <c r="D998" s="2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2"/>
      <c r="C999" s="6"/>
      <c r="D999" s="2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2"/>
      <c r="C1000" s="6"/>
      <c r="D1000" s="2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984251968503937" footer="0.0" header="0.0" left="0.31496062992125984" right="0.35433070866141736" top="0.984251968503937"/>
  <pageSetup orientation="landscape"/>
  <headerFooter>
    <oddHeader>&amp;LPMO Escritório de Projetos&amp;R&amp;F</oddHeader>
    <oddFooter>&amp;Lhttp://www.escritoriodeprojetos.com.br&amp;R&amp;P de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5.14"/>
    <col customWidth="1" min="2" max="2" width="48.57"/>
    <col customWidth="1" min="3" max="3" width="10.43"/>
    <col customWidth="1" min="4" max="4" width="11.14"/>
    <col customWidth="1" min="5" max="5" width="10.71"/>
    <col customWidth="1" min="6" max="26" width="8.71"/>
  </cols>
  <sheetData>
    <row r="1" ht="12.75" customHeight="1">
      <c r="A1" s="16" t="s">
        <v>23</v>
      </c>
      <c r="B1" s="17"/>
      <c r="C1" s="18"/>
      <c r="D1" s="16" t="s">
        <v>24</v>
      </c>
      <c r="E1" s="19"/>
      <c r="F1" s="19"/>
      <c r="G1" s="19"/>
      <c r="H1" s="19"/>
      <c r="I1" s="19"/>
      <c r="J1" s="19"/>
      <c r="K1" s="19"/>
      <c r="L1" s="20"/>
    </row>
    <row r="2" ht="12.75" customHeight="1">
      <c r="A2" s="21" t="s">
        <v>25</v>
      </c>
      <c r="B2" s="22" t="s">
        <v>26</v>
      </c>
      <c r="C2" s="23">
        <v>0.0</v>
      </c>
      <c r="D2" s="23">
        <v>1.0</v>
      </c>
      <c r="E2" s="23">
        <f t="shared" ref="E2:L2" si="1">D2+1</f>
        <v>2</v>
      </c>
      <c r="F2" s="23">
        <f t="shared" si="1"/>
        <v>3</v>
      </c>
      <c r="G2" s="23">
        <f t="shared" si="1"/>
        <v>4</v>
      </c>
      <c r="H2" s="23">
        <f t="shared" si="1"/>
        <v>5</v>
      </c>
      <c r="I2" s="23">
        <f t="shared" si="1"/>
        <v>6</v>
      </c>
      <c r="J2" s="23">
        <f t="shared" si="1"/>
        <v>7</v>
      </c>
      <c r="K2" s="23">
        <f t="shared" si="1"/>
        <v>8</v>
      </c>
      <c r="L2" s="23">
        <f t="shared" si="1"/>
        <v>9</v>
      </c>
    </row>
    <row r="3" ht="12.75" customHeight="1">
      <c r="A3" s="21" t="s">
        <v>27</v>
      </c>
    </row>
    <row r="4" ht="12.75" customHeight="1">
      <c r="A4" s="21" t="s">
        <v>12</v>
      </c>
      <c r="B4" s="22" t="s">
        <v>28</v>
      </c>
    </row>
    <row r="5" ht="12.75" customHeight="1"/>
    <row r="6" ht="12.75" customHeight="1"/>
    <row r="7" ht="12.75" customHeight="1"/>
    <row r="8" ht="12.75" customHeight="1">
      <c r="B8" s="24" t="s">
        <v>29</v>
      </c>
      <c r="C8" s="24"/>
    </row>
    <row r="9" ht="12.75" customHeight="1">
      <c r="A9" s="21" t="s">
        <v>30</v>
      </c>
      <c r="B9" s="6"/>
      <c r="C9" s="6"/>
      <c r="D9" s="25"/>
      <c r="E9" s="25"/>
      <c r="F9" s="25"/>
      <c r="G9" s="25"/>
      <c r="H9" s="25"/>
      <c r="I9" s="25"/>
      <c r="J9" s="25"/>
      <c r="K9" s="25"/>
      <c r="L9" s="25"/>
    </row>
    <row r="10" ht="12.75" customHeight="1">
      <c r="A10" s="26" t="s">
        <v>31</v>
      </c>
    </row>
    <row r="11" ht="12.75" customHeight="1">
      <c r="A11" s="27" t="s">
        <v>32</v>
      </c>
      <c r="B11" s="6"/>
      <c r="C11" s="28"/>
      <c r="D11" s="28"/>
      <c r="E11" s="28">
        <v>0.1</v>
      </c>
      <c r="F11" s="29">
        <f t="shared" ref="F11:L11" si="2">E11</f>
        <v>0.1</v>
      </c>
      <c r="G11" s="29">
        <f t="shared" si="2"/>
        <v>0.1</v>
      </c>
      <c r="H11" s="29">
        <f t="shared" si="2"/>
        <v>0.1</v>
      </c>
      <c r="I11" s="29">
        <f t="shared" si="2"/>
        <v>0.1</v>
      </c>
      <c r="J11" s="29">
        <f t="shared" si="2"/>
        <v>0.1</v>
      </c>
      <c r="K11" s="29">
        <f t="shared" si="2"/>
        <v>0.1</v>
      </c>
      <c r="L11" s="29">
        <f t="shared" si="2"/>
        <v>0.1</v>
      </c>
    </row>
    <row r="12" ht="12.75" customHeight="1">
      <c r="A12" s="30" t="s">
        <v>33</v>
      </c>
      <c r="B12" s="6"/>
      <c r="C12" s="31">
        <v>1500.0</v>
      </c>
      <c r="D12" s="31">
        <v>1500.0</v>
      </c>
      <c r="E12" s="32">
        <f t="shared" ref="E12:L12" si="3">D12*(1+E11)</f>
        <v>1650</v>
      </c>
      <c r="F12" s="32">
        <f t="shared" si="3"/>
        <v>1815</v>
      </c>
      <c r="G12" s="32">
        <f t="shared" si="3"/>
        <v>1996.5</v>
      </c>
      <c r="H12" s="32">
        <f t="shared" si="3"/>
        <v>2196.15</v>
      </c>
      <c r="I12" s="32">
        <f t="shared" si="3"/>
        <v>2415.765</v>
      </c>
      <c r="J12" s="32">
        <f t="shared" si="3"/>
        <v>2657.3415</v>
      </c>
      <c r="K12" s="32">
        <f t="shared" si="3"/>
        <v>2923.07565</v>
      </c>
      <c r="L12" s="32">
        <f t="shared" si="3"/>
        <v>3215.383215</v>
      </c>
    </row>
    <row r="13" ht="12.75" customHeight="1">
      <c r="A13" s="33" t="s">
        <v>34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</row>
    <row r="14" ht="12.75" customHeight="1">
      <c r="A14" s="27" t="s">
        <v>32</v>
      </c>
      <c r="B14" s="6"/>
      <c r="C14" s="28"/>
      <c r="D14" s="28"/>
      <c r="E14" s="28">
        <v>0.1</v>
      </c>
      <c r="F14" s="29">
        <f t="shared" ref="F14:L14" si="4">E14</f>
        <v>0.1</v>
      </c>
      <c r="G14" s="29">
        <f t="shared" si="4"/>
        <v>0.1</v>
      </c>
      <c r="H14" s="29">
        <f t="shared" si="4"/>
        <v>0.1</v>
      </c>
      <c r="I14" s="29">
        <f t="shared" si="4"/>
        <v>0.1</v>
      </c>
      <c r="J14" s="29">
        <f t="shared" si="4"/>
        <v>0.1</v>
      </c>
      <c r="K14" s="29">
        <f t="shared" si="4"/>
        <v>0.1</v>
      </c>
      <c r="L14" s="29">
        <f t="shared" si="4"/>
        <v>0.1</v>
      </c>
    </row>
    <row r="15" ht="12.75" customHeight="1">
      <c r="A15" s="30" t="s">
        <v>33</v>
      </c>
      <c r="B15" s="6"/>
      <c r="C15" s="31">
        <v>2500.0</v>
      </c>
      <c r="D15" s="31">
        <v>2500.0</v>
      </c>
      <c r="E15" s="32">
        <f t="shared" ref="E15:L15" si="5">D15*(1+E14)</f>
        <v>2750</v>
      </c>
      <c r="F15" s="32">
        <f t="shared" si="5"/>
        <v>3025</v>
      </c>
      <c r="G15" s="32">
        <f t="shared" si="5"/>
        <v>3327.5</v>
      </c>
      <c r="H15" s="32">
        <f t="shared" si="5"/>
        <v>3660.25</v>
      </c>
      <c r="I15" s="32">
        <f t="shared" si="5"/>
        <v>4026.275</v>
      </c>
      <c r="J15" s="32">
        <f t="shared" si="5"/>
        <v>4428.9025</v>
      </c>
      <c r="K15" s="32">
        <f t="shared" si="5"/>
        <v>4871.79275</v>
      </c>
      <c r="L15" s="32">
        <f t="shared" si="5"/>
        <v>5358.972025</v>
      </c>
    </row>
    <row r="16" ht="12.75" customHeight="1">
      <c r="A16" s="33" t="s">
        <v>35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</row>
    <row r="17" ht="12.75" customHeight="1">
      <c r="A17" s="27" t="s">
        <v>32</v>
      </c>
      <c r="B17" s="6"/>
      <c r="C17" s="28"/>
      <c r="D17" s="28"/>
      <c r="E17" s="28">
        <v>0.1</v>
      </c>
      <c r="F17" s="29">
        <f t="shared" ref="F17:L17" si="6">E17</f>
        <v>0.1</v>
      </c>
      <c r="G17" s="29">
        <f t="shared" si="6"/>
        <v>0.1</v>
      </c>
      <c r="H17" s="29">
        <f t="shared" si="6"/>
        <v>0.1</v>
      </c>
      <c r="I17" s="29">
        <f t="shared" si="6"/>
        <v>0.1</v>
      </c>
      <c r="J17" s="29">
        <f t="shared" si="6"/>
        <v>0.1</v>
      </c>
      <c r="K17" s="29">
        <f t="shared" si="6"/>
        <v>0.1</v>
      </c>
      <c r="L17" s="29">
        <f t="shared" si="6"/>
        <v>0.1</v>
      </c>
    </row>
    <row r="18" ht="12.75" customHeight="1">
      <c r="A18" s="30" t="s">
        <v>33</v>
      </c>
      <c r="B18" s="6"/>
      <c r="C18" s="31">
        <v>250.0</v>
      </c>
      <c r="D18" s="31">
        <v>250.0</v>
      </c>
      <c r="E18" s="32">
        <f t="shared" ref="E18:L18" si="7">D18*(1+E17)</f>
        <v>275</v>
      </c>
      <c r="F18" s="32">
        <f t="shared" si="7"/>
        <v>302.5</v>
      </c>
      <c r="G18" s="32">
        <f t="shared" si="7"/>
        <v>332.75</v>
      </c>
      <c r="H18" s="32">
        <f t="shared" si="7"/>
        <v>366.025</v>
      </c>
      <c r="I18" s="32">
        <f t="shared" si="7"/>
        <v>402.6275</v>
      </c>
      <c r="J18" s="32">
        <f t="shared" si="7"/>
        <v>442.89025</v>
      </c>
      <c r="K18" s="32">
        <f t="shared" si="7"/>
        <v>487.179275</v>
      </c>
      <c r="L18" s="32">
        <f t="shared" si="7"/>
        <v>535.8972025</v>
      </c>
    </row>
    <row r="19" ht="12.75" customHeight="1">
      <c r="A19" s="33" t="s">
        <v>36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ht="12.75" customHeight="1">
      <c r="A20" s="27" t="s">
        <v>32</v>
      </c>
      <c r="B20" s="6"/>
      <c r="C20" s="28"/>
      <c r="D20" s="28"/>
      <c r="E20" s="28">
        <v>0.1</v>
      </c>
      <c r="F20" s="29">
        <f t="shared" ref="F20:L20" si="8">E20</f>
        <v>0.1</v>
      </c>
      <c r="G20" s="29">
        <f t="shared" si="8"/>
        <v>0.1</v>
      </c>
      <c r="H20" s="29">
        <f t="shared" si="8"/>
        <v>0.1</v>
      </c>
      <c r="I20" s="29">
        <f t="shared" si="8"/>
        <v>0.1</v>
      </c>
      <c r="J20" s="29">
        <f t="shared" si="8"/>
        <v>0.1</v>
      </c>
      <c r="K20" s="29">
        <f t="shared" si="8"/>
        <v>0.1</v>
      </c>
      <c r="L20" s="29">
        <f t="shared" si="8"/>
        <v>0.1</v>
      </c>
    </row>
    <row r="21" ht="12.75" customHeight="1">
      <c r="A21" s="30" t="s">
        <v>33</v>
      </c>
      <c r="B21" s="6"/>
      <c r="C21" s="31">
        <v>200.0</v>
      </c>
      <c r="D21" s="31">
        <v>200.0</v>
      </c>
      <c r="E21" s="32">
        <f t="shared" ref="E21:L21" si="9">D21*(1+E20)</f>
        <v>220</v>
      </c>
      <c r="F21" s="32">
        <f t="shared" si="9"/>
        <v>242</v>
      </c>
      <c r="G21" s="32">
        <f t="shared" si="9"/>
        <v>266.2</v>
      </c>
      <c r="H21" s="32">
        <f t="shared" si="9"/>
        <v>292.82</v>
      </c>
      <c r="I21" s="32">
        <f t="shared" si="9"/>
        <v>322.102</v>
      </c>
      <c r="J21" s="32">
        <f t="shared" si="9"/>
        <v>354.3122</v>
      </c>
      <c r="K21" s="32">
        <f t="shared" si="9"/>
        <v>389.74342</v>
      </c>
      <c r="L21" s="32">
        <f t="shared" si="9"/>
        <v>428.717762</v>
      </c>
    </row>
    <row r="22" ht="12.75" customHeight="1">
      <c r="A22" s="33" t="s">
        <v>37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ht="12.75" customHeight="1">
      <c r="A23" s="27" t="s">
        <v>32</v>
      </c>
      <c r="B23" s="6"/>
      <c r="C23" s="28"/>
      <c r="D23" s="28"/>
      <c r="E23" s="28">
        <v>0.1</v>
      </c>
      <c r="F23" s="29">
        <f t="shared" ref="F23:L23" si="10">E23</f>
        <v>0.1</v>
      </c>
      <c r="G23" s="29">
        <f t="shared" si="10"/>
        <v>0.1</v>
      </c>
      <c r="H23" s="29">
        <f t="shared" si="10"/>
        <v>0.1</v>
      </c>
      <c r="I23" s="29">
        <f t="shared" si="10"/>
        <v>0.1</v>
      </c>
      <c r="J23" s="29">
        <f t="shared" si="10"/>
        <v>0.1</v>
      </c>
      <c r="K23" s="29">
        <f t="shared" si="10"/>
        <v>0.1</v>
      </c>
      <c r="L23" s="29">
        <f t="shared" si="10"/>
        <v>0.1</v>
      </c>
    </row>
    <row r="24" ht="12.75" customHeight="1">
      <c r="A24" s="30" t="s">
        <v>33</v>
      </c>
      <c r="B24" s="6"/>
      <c r="C24" s="35">
        <v>400.0</v>
      </c>
      <c r="D24" s="35">
        <v>400.0</v>
      </c>
      <c r="E24" s="32">
        <f t="shared" ref="E24:L24" si="11">D24*(1+E23)</f>
        <v>440</v>
      </c>
      <c r="F24" s="32">
        <f t="shared" si="11"/>
        <v>484</v>
      </c>
      <c r="G24" s="32">
        <f t="shared" si="11"/>
        <v>532.4</v>
      </c>
      <c r="H24" s="32">
        <f t="shared" si="11"/>
        <v>585.64</v>
      </c>
      <c r="I24" s="32">
        <f t="shared" si="11"/>
        <v>644.204</v>
      </c>
      <c r="J24" s="32">
        <f t="shared" si="11"/>
        <v>708.6244</v>
      </c>
      <c r="K24" s="32">
        <f t="shared" si="11"/>
        <v>779.48684</v>
      </c>
      <c r="L24" s="32">
        <f t="shared" si="11"/>
        <v>857.435524</v>
      </c>
    </row>
    <row r="25" ht="12.75" customHeight="1">
      <c r="A25" s="33" t="s">
        <v>38</v>
      </c>
    </row>
    <row r="26" ht="12.75" customHeight="1">
      <c r="A26" s="27" t="s">
        <v>32</v>
      </c>
      <c r="B26" s="6"/>
      <c r="C26" s="28"/>
      <c r="D26" s="28"/>
      <c r="E26" s="28">
        <v>0.1</v>
      </c>
      <c r="F26" s="29">
        <f t="shared" ref="F26:L26" si="12">E26</f>
        <v>0.1</v>
      </c>
      <c r="G26" s="29">
        <f t="shared" si="12"/>
        <v>0.1</v>
      </c>
      <c r="H26" s="29">
        <f t="shared" si="12"/>
        <v>0.1</v>
      </c>
      <c r="I26" s="29">
        <f t="shared" si="12"/>
        <v>0.1</v>
      </c>
      <c r="J26" s="29">
        <f t="shared" si="12"/>
        <v>0.1</v>
      </c>
      <c r="K26" s="29">
        <f t="shared" si="12"/>
        <v>0.1</v>
      </c>
      <c r="L26" s="29">
        <f t="shared" si="12"/>
        <v>0.1</v>
      </c>
    </row>
    <row r="27" ht="12.75" customHeight="1">
      <c r="A27" s="30" t="s">
        <v>33</v>
      </c>
      <c r="B27" s="6"/>
      <c r="C27" s="31">
        <v>1200.0</v>
      </c>
      <c r="D27" s="31">
        <v>1200.0</v>
      </c>
      <c r="E27" s="32">
        <f t="shared" ref="E27:L27" si="13">D27*(1+E26)</f>
        <v>1320</v>
      </c>
      <c r="F27" s="32">
        <f t="shared" si="13"/>
        <v>1452</v>
      </c>
      <c r="G27" s="32">
        <f t="shared" si="13"/>
        <v>1597.2</v>
      </c>
      <c r="H27" s="32">
        <f t="shared" si="13"/>
        <v>1756.92</v>
      </c>
      <c r="I27" s="32">
        <f t="shared" si="13"/>
        <v>1932.612</v>
      </c>
      <c r="J27" s="32">
        <f t="shared" si="13"/>
        <v>2125.8732</v>
      </c>
      <c r="K27" s="32">
        <f t="shared" si="13"/>
        <v>2338.46052</v>
      </c>
      <c r="L27" s="32">
        <f t="shared" si="13"/>
        <v>2572.306572</v>
      </c>
    </row>
    <row r="28" ht="12.75" customHeight="1">
      <c r="A28" s="33" t="s">
        <v>39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ht="12.75" customHeight="1">
      <c r="A29" s="27" t="s">
        <v>32</v>
      </c>
      <c r="B29" s="6"/>
      <c r="C29" s="28"/>
      <c r="D29" s="28"/>
      <c r="E29" s="28">
        <v>0.1</v>
      </c>
      <c r="F29" s="29">
        <f t="shared" ref="F29:L29" si="14">E29</f>
        <v>0.1</v>
      </c>
      <c r="G29" s="29">
        <f t="shared" si="14"/>
        <v>0.1</v>
      </c>
      <c r="H29" s="29">
        <f t="shared" si="14"/>
        <v>0.1</v>
      </c>
      <c r="I29" s="29">
        <f t="shared" si="14"/>
        <v>0.1</v>
      </c>
      <c r="J29" s="29">
        <f t="shared" si="14"/>
        <v>0.1</v>
      </c>
      <c r="K29" s="29">
        <f t="shared" si="14"/>
        <v>0.1</v>
      </c>
      <c r="L29" s="29">
        <f t="shared" si="14"/>
        <v>0.1</v>
      </c>
    </row>
    <row r="30" ht="12.75" customHeight="1">
      <c r="A30" s="30" t="s">
        <v>33</v>
      </c>
      <c r="B30" s="6"/>
      <c r="C30" s="31">
        <v>450.0</v>
      </c>
      <c r="D30" s="31">
        <v>450.0</v>
      </c>
      <c r="E30" s="32">
        <f t="shared" ref="E30:L30" si="15">D30*(1+E29)</f>
        <v>495</v>
      </c>
      <c r="F30" s="32">
        <f t="shared" si="15"/>
        <v>544.5</v>
      </c>
      <c r="G30" s="32">
        <f t="shared" si="15"/>
        <v>598.95</v>
      </c>
      <c r="H30" s="32">
        <f t="shared" si="15"/>
        <v>658.845</v>
      </c>
      <c r="I30" s="32">
        <f t="shared" si="15"/>
        <v>724.7295</v>
      </c>
      <c r="J30" s="32">
        <f t="shared" si="15"/>
        <v>797.20245</v>
      </c>
      <c r="K30" s="32">
        <f t="shared" si="15"/>
        <v>876.922695</v>
      </c>
      <c r="L30" s="32">
        <f t="shared" si="15"/>
        <v>964.6149645</v>
      </c>
    </row>
    <row r="31" ht="12.75" customHeight="1">
      <c r="A31" s="33" t="s">
        <v>40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ht="12.75" customHeight="1">
      <c r="A32" s="27" t="s">
        <v>32</v>
      </c>
      <c r="B32" s="6"/>
      <c r="C32" s="28"/>
      <c r="D32" s="28"/>
      <c r="E32" s="28">
        <v>0.1</v>
      </c>
      <c r="F32" s="29">
        <f t="shared" ref="F32:L32" si="16">E32</f>
        <v>0.1</v>
      </c>
      <c r="G32" s="29">
        <f t="shared" si="16"/>
        <v>0.1</v>
      </c>
      <c r="H32" s="29">
        <f t="shared" si="16"/>
        <v>0.1</v>
      </c>
      <c r="I32" s="29">
        <f t="shared" si="16"/>
        <v>0.1</v>
      </c>
      <c r="J32" s="29">
        <f t="shared" si="16"/>
        <v>0.1</v>
      </c>
      <c r="K32" s="29">
        <f t="shared" si="16"/>
        <v>0.1</v>
      </c>
      <c r="L32" s="29">
        <f t="shared" si="16"/>
        <v>0.1</v>
      </c>
    </row>
    <row r="33" ht="12.75" customHeight="1">
      <c r="A33" s="30" t="s">
        <v>33</v>
      </c>
      <c r="B33" s="6"/>
      <c r="C33" s="31">
        <v>220.0</v>
      </c>
      <c r="D33" s="31">
        <v>220.0</v>
      </c>
      <c r="E33" s="32">
        <f t="shared" ref="E33:L33" si="17">D33*(1+E32)</f>
        <v>242</v>
      </c>
      <c r="F33" s="32">
        <f t="shared" si="17"/>
        <v>266.2</v>
      </c>
      <c r="G33" s="32">
        <f t="shared" si="17"/>
        <v>292.82</v>
      </c>
      <c r="H33" s="32">
        <f t="shared" si="17"/>
        <v>322.102</v>
      </c>
      <c r="I33" s="32">
        <f t="shared" si="17"/>
        <v>354.3122</v>
      </c>
      <c r="J33" s="32">
        <f t="shared" si="17"/>
        <v>389.74342</v>
      </c>
      <c r="K33" s="32">
        <f t="shared" si="17"/>
        <v>428.717762</v>
      </c>
      <c r="L33" s="32">
        <f t="shared" si="17"/>
        <v>471.5895382</v>
      </c>
    </row>
    <row r="34" ht="12.75" customHeight="1">
      <c r="A34" s="33" t="s">
        <v>41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ht="12.75" customHeight="1">
      <c r="A35" s="27" t="s">
        <v>32</v>
      </c>
      <c r="B35" s="6"/>
      <c r="C35" s="28"/>
      <c r="D35" s="28"/>
      <c r="E35" s="28">
        <v>0.1</v>
      </c>
      <c r="F35" s="29">
        <f t="shared" ref="F35:L35" si="18">E35</f>
        <v>0.1</v>
      </c>
      <c r="G35" s="29">
        <f t="shared" si="18"/>
        <v>0.1</v>
      </c>
      <c r="H35" s="29">
        <f t="shared" si="18"/>
        <v>0.1</v>
      </c>
      <c r="I35" s="29">
        <f t="shared" si="18"/>
        <v>0.1</v>
      </c>
      <c r="J35" s="29">
        <f t="shared" si="18"/>
        <v>0.1</v>
      </c>
      <c r="K35" s="29">
        <f t="shared" si="18"/>
        <v>0.1</v>
      </c>
      <c r="L35" s="29">
        <f t="shared" si="18"/>
        <v>0.1</v>
      </c>
    </row>
    <row r="36" ht="12.75" customHeight="1">
      <c r="A36" s="30" t="s">
        <v>33</v>
      </c>
      <c r="B36" s="6"/>
      <c r="C36" s="31">
        <v>223.0</v>
      </c>
      <c r="D36" s="31">
        <v>223.0</v>
      </c>
      <c r="E36" s="32">
        <f t="shared" ref="E36:L36" si="19">D36*(1+E35)</f>
        <v>245.3</v>
      </c>
      <c r="F36" s="32">
        <f t="shared" si="19"/>
        <v>269.83</v>
      </c>
      <c r="G36" s="32">
        <f t="shared" si="19"/>
        <v>296.813</v>
      </c>
      <c r="H36" s="32">
        <f t="shared" si="19"/>
        <v>326.4943</v>
      </c>
      <c r="I36" s="32">
        <f t="shared" si="19"/>
        <v>359.14373</v>
      </c>
      <c r="J36" s="32">
        <f t="shared" si="19"/>
        <v>395.058103</v>
      </c>
      <c r="K36" s="32">
        <f t="shared" si="19"/>
        <v>434.5639133</v>
      </c>
      <c r="L36" s="32">
        <f t="shared" si="19"/>
        <v>478.0203046</v>
      </c>
    </row>
    <row r="37" ht="12.75" customHeight="1">
      <c r="A37" s="33" t="s">
        <v>42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ht="12.75" customHeight="1">
      <c r="A38" s="27" t="s">
        <v>32</v>
      </c>
      <c r="B38" s="6"/>
      <c r="C38" s="28"/>
      <c r="D38" s="28"/>
      <c r="E38" s="28">
        <v>0.1</v>
      </c>
      <c r="F38" s="29">
        <f t="shared" ref="F38:L38" si="20">E38</f>
        <v>0.1</v>
      </c>
      <c r="G38" s="29">
        <f t="shared" si="20"/>
        <v>0.1</v>
      </c>
      <c r="H38" s="29">
        <f t="shared" si="20"/>
        <v>0.1</v>
      </c>
      <c r="I38" s="29">
        <f t="shared" si="20"/>
        <v>0.1</v>
      </c>
      <c r="J38" s="29">
        <f t="shared" si="20"/>
        <v>0.1</v>
      </c>
      <c r="K38" s="29">
        <f t="shared" si="20"/>
        <v>0.1</v>
      </c>
      <c r="L38" s="29">
        <f t="shared" si="20"/>
        <v>0.1</v>
      </c>
    </row>
    <row r="39" ht="12.75" customHeight="1">
      <c r="A39" s="30" t="s">
        <v>33</v>
      </c>
      <c r="B39" s="6"/>
      <c r="C39" s="36">
        <v>123.0</v>
      </c>
      <c r="D39" s="36">
        <v>133.0</v>
      </c>
      <c r="E39" s="32">
        <f t="shared" ref="E39:L39" si="21">D39*(1+E38)</f>
        <v>146.3</v>
      </c>
      <c r="F39" s="32">
        <f t="shared" si="21"/>
        <v>160.93</v>
      </c>
      <c r="G39" s="32">
        <f t="shared" si="21"/>
        <v>177.023</v>
      </c>
      <c r="H39" s="32">
        <f t="shared" si="21"/>
        <v>194.7253</v>
      </c>
      <c r="I39" s="32">
        <f t="shared" si="21"/>
        <v>214.19783</v>
      </c>
      <c r="J39" s="32">
        <f t="shared" si="21"/>
        <v>235.617613</v>
      </c>
      <c r="K39" s="32">
        <f t="shared" si="21"/>
        <v>259.1793743</v>
      </c>
      <c r="L39" s="32">
        <f t="shared" si="21"/>
        <v>285.0973117</v>
      </c>
    </row>
    <row r="40" ht="12.75" customHeight="1">
      <c r="A40" s="33" t="s">
        <v>43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ht="12.75" customHeight="1">
      <c r="A41" s="27" t="s">
        <v>32</v>
      </c>
      <c r="B41" s="6"/>
      <c r="C41" s="28"/>
      <c r="D41" s="28"/>
      <c r="E41" s="28">
        <v>0.1</v>
      </c>
      <c r="F41" s="29">
        <f t="shared" ref="F41:L41" si="22">E41</f>
        <v>0.1</v>
      </c>
      <c r="G41" s="29">
        <f t="shared" si="22"/>
        <v>0.1</v>
      </c>
      <c r="H41" s="29">
        <f t="shared" si="22"/>
        <v>0.1</v>
      </c>
      <c r="I41" s="29">
        <f t="shared" si="22"/>
        <v>0.1</v>
      </c>
      <c r="J41" s="29">
        <f t="shared" si="22"/>
        <v>0.1</v>
      </c>
      <c r="K41" s="29">
        <f t="shared" si="22"/>
        <v>0.1</v>
      </c>
      <c r="L41" s="29">
        <f t="shared" si="22"/>
        <v>0.1</v>
      </c>
    </row>
    <row r="42" ht="12.75" customHeight="1">
      <c r="A42" s="30" t="s">
        <v>33</v>
      </c>
      <c r="B42" s="6"/>
      <c r="C42" s="36">
        <v>295.0</v>
      </c>
      <c r="D42" s="36">
        <v>295.0</v>
      </c>
      <c r="E42" s="32">
        <f t="shared" ref="E42:L42" si="23">D42*(1+E41)</f>
        <v>324.5</v>
      </c>
      <c r="F42" s="32">
        <f t="shared" si="23"/>
        <v>356.95</v>
      </c>
      <c r="G42" s="32">
        <f t="shared" si="23"/>
        <v>392.645</v>
      </c>
      <c r="H42" s="32">
        <f t="shared" si="23"/>
        <v>431.9095</v>
      </c>
      <c r="I42" s="32">
        <f t="shared" si="23"/>
        <v>475.10045</v>
      </c>
      <c r="J42" s="32">
        <f t="shared" si="23"/>
        <v>522.610495</v>
      </c>
      <c r="K42" s="32">
        <f t="shared" si="23"/>
        <v>574.8715445</v>
      </c>
      <c r="L42" s="32">
        <f t="shared" si="23"/>
        <v>632.358699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>
      <c r="A50" s="24" t="s">
        <v>44</v>
      </c>
      <c r="B50" s="6"/>
      <c r="C50" s="37">
        <f t="shared" ref="C50:L50" si="24">(C12+C15+C18+C21+C24+C27+C30+C33+C36+C39+C42)</f>
        <v>7361</v>
      </c>
      <c r="D50" s="37">
        <f t="shared" si="24"/>
        <v>7371</v>
      </c>
      <c r="E50" s="37">
        <f t="shared" si="24"/>
        <v>8108.1</v>
      </c>
      <c r="F50" s="37">
        <f t="shared" si="24"/>
        <v>8918.91</v>
      </c>
      <c r="G50" s="37">
        <f t="shared" si="24"/>
        <v>9810.801</v>
      </c>
      <c r="H50" s="37">
        <f t="shared" si="24"/>
        <v>10791.8811</v>
      </c>
      <c r="I50" s="37">
        <f t="shared" si="24"/>
        <v>11871.06921</v>
      </c>
      <c r="J50" s="37">
        <f t="shared" si="24"/>
        <v>13058.17613</v>
      </c>
      <c r="K50" s="37">
        <f t="shared" si="24"/>
        <v>14363.99374</v>
      </c>
      <c r="L50" s="37">
        <f t="shared" si="24"/>
        <v>15800.39312</v>
      </c>
    </row>
    <row r="51" ht="12.75" customHeight="1"/>
    <row r="52" ht="12.75" customHeight="1">
      <c r="A52" s="38" t="s">
        <v>45</v>
      </c>
    </row>
    <row r="53" ht="12.75" customHeight="1">
      <c r="A53" s="39" t="s">
        <v>46</v>
      </c>
      <c r="C53" s="40">
        <v>2500.0</v>
      </c>
      <c r="D53" s="40">
        <v>500.0</v>
      </c>
      <c r="E53" s="40">
        <v>500.0</v>
      </c>
      <c r="F53" s="40">
        <v>500.0</v>
      </c>
      <c r="G53" s="40">
        <v>500.0</v>
      </c>
      <c r="H53" s="40">
        <v>0.0</v>
      </c>
      <c r="I53" s="40">
        <v>0.0</v>
      </c>
      <c r="J53" s="40">
        <v>0.0</v>
      </c>
      <c r="K53" s="40">
        <v>0.0</v>
      </c>
      <c r="L53" s="40">
        <v>0.0</v>
      </c>
    </row>
    <row r="54" ht="12.75" customHeight="1">
      <c r="A54" s="39" t="s">
        <v>47</v>
      </c>
      <c r="C54" s="22">
        <v>0.0</v>
      </c>
      <c r="D54" s="22">
        <v>0.0</v>
      </c>
      <c r="E54" s="22">
        <v>0.0</v>
      </c>
      <c r="F54" s="22">
        <v>0.0</v>
      </c>
      <c r="G54" s="22">
        <v>0.0</v>
      </c>
      <c r="H54" s="22">
        <v>0.0</v>
      </c>
      <c r="I54" s="22">
        <v>0.0</v>
      </c>
      <c r="J54" s="22">
        <v>0.0</v>
      </c>
      <c r="K54" s="22">
        <v>0.0</v>
      </c>
      <c r="L54" s="22">
        <v>0.0</v>
      </c>
    </row>
    <row r="55" ht="12.75" customHeight="1">
      <c r="A55" s="39" t="s">
        <v>48</v>
      </c>
      <c r="C55" s="40">
        <v>500.0</v>
      </c>
      <c r="D55" s="40">
        <v>500.0</v>
      </c>
      <c r="E55" s="40">
        <v>500.0</v>
      </c>
      <c r="F55" s="40">
        <v>0.0</v>
      </c>
      <c r="G55" s="40">
        <v>0.0</v>
      </c>
      <c r="H55" s="40">
        <v>0.0</v>
      </c>
      <c r="I55" s="40">
        <v>0.0</v>
      </c>
      <c r="J55" s="40">
        <v>0.0</v>
      </c>
      <c r="K55" s="40">
        <v>0.0</v>
      </c>
      <c r="L55" s="40">
        <v>0.0</v>
      </c>
    </row>
    <row r="56" ht="12.75" customHeight="1">
      <c r="A56" s="41" t="s">
        <v>49</v>
      </c>
      <c r="B56" s="42"/>
    </row>
    <row r="57" ht="12.75" customHeight="1"/>
    <row r="58" ht="12.75" customHeight="1">
      <c r="A58" s="39" t="s">
        <v>50</v>
      </c>
    </row>
    <row r="59" ht="12.75" customHeight="1">
      <c r="A59" s="30"/>
    </row>
    <row r="60" ht="12.75" customHeight="1">
      <c r="A60" s="43" t="s">
        <v>51</v>
      </c>
      <c r="B60" s="6"/>
      <c r="C60" s="37">
        <f t="shared" ref="C60:L60" si="25">SUM(C53:C58)</f>
        <v>3000</v>
      </c>
      <c r="D60" s="37">
        <f t="shared" si="25"/>
        <v>1000</v>
      </c>
      <c r="E60" s="37">
        <f t="shared" si="25"/>
        <v>1000</v>
      </c>
      <c r="F60" s="37">
        <f t="shared" si="25"/>
        <v>500</v>
      </c>
      <c r="G60" s="37">
        <f t="shared" si="25"/>
        <v>500</v>
      </c>
      <c r="H60" s="37">
        <f t="shared" si="25"/>
        <v>0</v>
      </c>
      <c r="I60" s="37">
        <f t="shared" si="25"/>
        <v>0</v>
      </c>
      <c r="J60" s="37">
        <f t="shared" si="25"/>
        <v>0</v>
      </c>
      <c r="K60" s="37">
        <f t="shared" si="25"/>
        <v>0</v>
      </c>
      <c r="L60" s="37">
        <f t="shared" si="25"/>
        <v>0</v>
      </c>
    </row>
    <row r="61" ht="12.75" customHeight="1">
      <c r="A61" s="39"/>
    </row>
    <row r="62" ht="12.75" customHeight="1">
      <c r="A62" s="43" t="s">
        <v>51</v>
      </c>
      <c r="B62" s="44"/>
      <c r="C62" s="37">
        <f t="shared" ref="C62:L62" si="26">C60+C50</f>
        <v>10361</v>
      </c>
      <c r="D62" s="37">
        <f t="shared" si="26"/>
        <v>8371</v>
      </c>
      <c r="E62" s="37">
        <f t="shared" si="26"/>
        <v>9108.1</v>
      </c>
      <c r="F62" s="37">
        <f t="shared" si="26"/>
        <v>9418.91</v>
      </c>
      <c r="G62" s="37">
        <f t="shared" si="26"/>
        <v>10310.801</v>
      </c>
      <c r="H62" s="37">
        <f t="shared" si="26"/>
        <v>10791.8811</v>
      </c>
      <c r="I62" s="37">
        <f t="shared" si="26"/>
        <v>11871.06921</v>
      </c>
      <c r="J62" s="37">
        <f t="shared" si="26"/>
        <v>13058.17613</v>
      </c>
      <c r="K62" s="37">
        <f t="shared" si="26"/>
        <v>14363.99374</v>
      </c>
      <c r="L62" s="37">
        <f t="shared" si="26"/>
        <v>15800.39312</v>
      </c>
    </row>
    <row r="63" ht="12.75" customHeight="1">
      <c r="A63" s="43" t="s">
        <v>52</v>
      </c>
      <c r="B63" s="6"/>
      <c r="C63" s="37">
        <f t="shared" ref="C63:C65" si="28">C62</f>
        <v>10361</v>
      </c>
      <c r="D63" s="37">
        <f t="shared" ref="D63:L63" si="27">C63+D62</f>
        <v>18732</v>
      </c>
      <c r="E63" s="37">
        <f t="shared" si="27"/>
        <v>27840.1</v>
      </c>
      <c r="F63" s="37">
        <f t="shared" si="27"/>
        <v>37259.01</v>
      </c>
      <c r="G63" s="37">
        <f t="shared" si="27"/>
        <v>47569.811</v>
      </c>
      <c r="H63" s="37">
        <f t="shared" si="27"/>
        <v>58361.6921</v>
      </c>
      <c r="I63" s="37">
        <f t="shared" si="27"/>
        <v>70232.76131</v>
      </c>
      <c r="J63" s="37">
        <f t="shared" si="27"/>
        <v>83290.93744</v>
      </c>
      <c r="K63" s="37">
        <f t="shared" si="27"/>
        <v>97654.93119</v>
      </c>
      <c r="L63" s="37">
        <f t="shared" si="27"/>
        <v>113455.3243</v>
      </c>
    </row>
    <row r="64" ht="12.75" customHeight="1">
      <c r="A64" s="43" t="s">
        <v>53</v>
      </c>
      <c r="C64" s="37">
        <f t="shared" si="28"/>
        <v>10361</v>
      </c>
      <c r="D64" s="37">
        <f>PV(Param!$C$3,D2,0,-D62)</f>
        <v>7897.169811</v>
      </c>
      <c r="E64" s="37">
        <f>PV(Param!$C$3,E2,0,-E62)</f>
        <v>8106.176575</v>
      </c>
      <c r="F64" s="37">
        <f>PV(Param!$C$3,F2,0,-F62)</f>
        <v>7908.298461</v>
      </c>
      <c r="G64" s="37">
        <f>PV(Param!$C$3,G2,0,-G62)</f>
        <v>8167.120135</v>
      </c>
      <c r="H64" s="37">
        <f>PV(Param!$C$3,H2,0,-H62)</f>
        <v>8064.321353</v>
      </c>
      <c r="I64" s="37">
        <f>PV(Param!$C$3,I2,0,-I62)</f>
        <v>8368.635366</v>
      </c>
      <c r="J64" s="37">
        <f>PV(Param!$C$3,J2,0,-J62)</f>
        <v>8684.432927</v>
      </c>
      <c r="K64" s="37">
        <f>PV(Param!$C$3,K2,0,-K62)</f>
        <v>9012.147377</v>
      </c>
      <c r="L64" s="37">
        <f>PV(Param!$C$3,L2,0,-L62)</f>
        <v>9352.22841</v>
      </c>
    </row>
    <row r="65" ht="12.75" customHeight="1">
      <c r="A65" s="43" t="s">
        <v>54</v>
      </c>
      <c r="C65" s="37">
        <f t="shared" si="28"/>
        <v>10361</v>
      </c>
      <c r="D65" s="37">
        <f t="shared" ref="D65:L65" si="29">C65+D64</f>
        <v>18258.16981</v>
      </c>
      <c r="E65" s="37">
        <f t="shared" si="29"/>
        <v>26364.34639</v>
      </c>
      <c r="F65" s="37">
        <f t="shared" si="29"/>
        <v>34272.64485</v>
      </c>
      <c r="G65" s="37">
        <f t="shared" si="29"/>
        <v>42439.76498</v>
      </c>
      <c r="H65" s="37">
        <f t="shared" si="29"/>
        <v>50504.08634</v>
      </c>
      <c r="I65" s="37">
        <f t="shared" si="29"/>
        <v>58872.7217</v>
      </c>
      <c r="J65" s="37">
        <f t="shared" si="29"/>
        <v>67557.15463</v>
      </c>
      <c r="K65" s="37">
        <f t="shared" si="29"/>
        <v>76569.30201</v>
      </c>
      <c r="L65" s="37">
        <f t="shared" si="29"/>
        <v>85921.53042</v>
      </c>
    </row>
    <row r="66" ht="12.75" customHeight="1">
      <c r="D66" s="45"/>
      <c r="E66" s="45"/>
      <c r="F66" s="45"/>
      <c r="G66" s="45"/>
      <c r="H66" s="45"/>
    </row>
    <row r="67" ht="12.75" customHeight="1">
      <c r="A67" s="21" t="s">
        <v>55</v>
      </c>
    </row>
    <row r="68" ht="12.75" customHeight="1">
      <c r="A68" s="46"/>
      <c r="B68" s="47"/>
      <c r="C68" s="47"/>
    </row>
    <row r="69" ht="12.75" customHeight="1">
      <c r="A69" s="46" t="s">
        <v>56</v>
      </c>
      <c r="B69" s="48"/>
      <c r="C69" s="48">
        <f t="array" ref="C69">NPV(Param!C3,D62:L62)+C62</f>
        <v>85921.53042</v>
      </c>
    </row>
    <row r="70" ht="12.75" customHeight="1">
      <c r="A70" s="46" t="s">
        <v>57</v>
      </c>
      <c r="C70" s="34">
        <f>COUNTIF(C63:L63,"&lt;=0")</f>
        <v>0</v>
      </c>
    </row>
    <row r="71" ht="12.75" customHeight="1">
      <c r="A71" s="46" t="s">
        <v>58</v>
      </c>
      <c r="B71" s="49"/>
      <c r="C71" s="34">
        <f>COUNTIF(C65:L65,"&lt;=0")</f>
        <v>0</v>
      </c>
    </row>
    <row r="72" ht="12.75" customHeight="1">
      <c r="A72" s="46" t="s">
        <v>59</v>
      </c>
      <c r="B72" s="47"/>
      <c r="C72" s="50">
        <f>SUM(D62:L62)/-C62</f>
        <v>-9.950229158</v>
      </c>
    </row>
    <row r="73" ht="12.75" customHeight="1">
      <c r="A73" s="46" t="s">
        <v>60</v>
      </c>
      <c r="C73" s="50">
        <f>SUM(D64:L64)/-C64</f>
        <v>-7.292783555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D1:L1"/>
  </mergeCell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50.0"/>
    <col customWidth="1" min="3" max="3" width="10.43"/>
    <col customWidth="1" min="4" max="4" width="11.14"/>
    <col customWidth="1" min="5" max="5" width="10.71"/>
    <col customWidth="1" min="6" max="26" width="8.71"/>
  </cols>
  <sheetData>
    <row r="1" ht="12.75" customHeight="1">
      <c r="A1" s="16" t="s">
        <v>23</v>
      </c>
      <c r="B1" s="20"/>
      <c r="C1" s="18"/>
      <c r="D1" s="16" t="s">
        <v>24</v>
      </c>
      <c r="E1" s="19"/>
      <c r="F1" s="19"/>
      <c r="G1" s="19"/>
      <c r="H1" s="19"/>
      <c r="I1" s="19"/>
      <c r="J1" s="19"/>
      <c r="K1" s="19"/>
      <c r="L1" s="20"/>
    </row>
    <row r="2" ht="12.75" customHeight="1">
      <c r="A2" s="21" t="s">
        <v>25</v>
      </c>
      <c r="C2" s="23">
        <v>0.0</v>
      </c>
      <c r="D2" s="23">
        <v>1.0</v>
      </c>
      <c r="E2" s="23">
        <f t="shared" ref="E2:L2" si="1">D2+1</f>
        <v>2</v>
      </c>
      <c r="F2" s="23">
        <f t="shared" si="1"/>
        <v>3</v>
      </c>
      <c r="G2" s="23">
        <f t="shared" si="1"/>
        <v>4</v>
      </c>
      <c r="H2" s="23">
        <f t="shared" si="1"/>
        <v>5</v>
      </c>
      <c r="I2" s="23">
        <f t="shared" si="1"/>
        <v>6</v>
      </c>
      <c r="J2" s="23">
        <f t="shared" si="1"/>
        <v>7</v>
      </c>
      <c r="K2" s="23">
        <f t="shared" si="1"/>
        <v>8</v>
      </c>
      <c r="L2" s="23">
        <f t="shared" si="1"/>
        <v>9</v>
      </c>
    </row>
    <row r="3" ht="12.75" customHeight="1">
      <c r="A3" s="21" t="s">
        <v>27</v>
      </c>
    </row>
    <row r="4" ht="12.75" customHeight="1">
      <c r="A4" s="21" t="s">
        <v>12</v>
      </c>
    </row>
    <row r="5" ht="12.75" customHeight="1"/>
    <row r="6" ht="12.75" customHeight="1"/>
    <row r="7" ht="12.75" customHeight="1"/>
    <row r="8" ht="12.75" customHeight="1">
      <c r="B8" s="24" t="s">
        <v>29</v>
      </c>
      <c r="C8" s="24"/>
    </row>
    <row r="9" ht="12.75" customHeight="1">
      <c r="A9" s="21" t="s">
        <v>30</v>
      </c>
      <c r="B9" s="6" t="s">
        <v>61</v>
      </c>
      <c r="C9" s="6"/>
      <c r="D9" s="25"/>
      <c r="E9" s="25"/>
      <c r="F9" s="25"/>
      <c r="G9" s="25"/>
      <c r="H9" s="25"/>
      <c r="I9" s="25"/>
      <c r="J9" s="25"/>
      <c r="K9" s="25"/>
      <c r="L9" s="25"/>
    </row>
    <row r="10" ht="12.75" customHeight="1">
      <c r="A10" s="26" t="s">
        <v>31</v>
      </c>
    </row>
    <row r="11" ht="12.75" customHeight="1">
      <c r="A11" s="27" t="s">
        <v>32</v>
      </c>
      <c r="B11" s="6"/>
      <c r="C11" s="28"/>
      <c r="D11" s="28"/>
      <c r="E11" s="28">
        <v>0.1</v>
      </c>
      <c r="F11" s="29">
        <f t="shared" ref="F11:L11" si="2">E11</f>
        <v>0.1</v>
      </c>
      <c r="G11" s="29">
        <f t="shared" si="2"/>
        <v>0.1</v>
      </c>
      <c r="H11" s="29">
        <f t="shared" si="2"/>
        <v>0.1</v>
      </c>
      <c r="I11" s="29">
        <f t="shared" si="2"/>
        <v>0.1</v>
      </c>
      <c r="J11" s="29">
        <f t="shared" si="2"/>
        <v>0.1</v>
      </c>
      <c r="K11" s="29">
        <f t="shared" si="2"/>
        <v>0.1</v>
      </c>
      <c r="L11" s="29">
        <f t="shared" si="2"/>
        <v>0.1</v>
      </c>
    </row>
    <row r="12" ht="12.75" customHeight="1">
      <c r="A12" s="30" t="s">
        <v>33</v>
      </c>
      <c r="B12" s="6"/>
      <c r="C12" s="31">
        <v>1000.0</v>
      </c>
      <c r="D12" s="31">
        <v>1000.0</v>
      </c>
      <c r="E12" s="32">
        <f t="shared" ref="E12:L12" si="3">D12*(1+E11)</f>
        <v>1100</v>
      </c>
      <c r="F12" s="32">
        <f t="shared" si="3"/>
        <v>1210</v>
      </c>
      <c r="G12" s="32">
        <f t="shared" si="3"/>
        <v>1331</v>
      </c>
      <c r="H12" s="32">
        <f t="shared" si="3"/>
        <v>1464.1</v>
      </c>
      <c r="I12" s="32">
        <f t="shared" si="3"/>
        <v>1610.51</v>
      </c>
      <c r="J12" s="32">
        <f t="shared" si="3"/>
        <v>1771.561</v>
      </c>
      <c r="K12" s="32">
        <f t="shared" si="3"/>
        <v>1948.7171</v>
      </c>
      <c r="L12" s="32">
        <f t="shared" si="3"/>
        <v>2143.58881</v>
      </c>
    </row>
    <row r="13" ht="12.75" customHeight="1">
      <c r="A13" s="33" t="s">
        <v>34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</row>
    <row r="14" ht="12.75" customHeight="1">
      <c r="A14" s="27" t="s">
        <v>32</v>
      </c>
      <c r="B14" s="6"/>
      <c r="C14" s="28"/>
      <c r="D14" s="28"/>
      <c r="E14" s="28">
        <v>0.1</v>
      </c>
      <c r="F14" s="29">
        <f t="shared" ref="F14:L14" si="4">E14</f>
        <v>0.1</v>
      </c>
      <c r="G14" s="29">
        <f t="shared" si="4"/>
        <v>0.1</v>
      </c>
      <c r="H14" s="29">
        <f t="shared" si="4"/>
        <v>0.1</v>
      </c>
      <c r="I14" s="29">
        <f t="shared" si="4"/>
        <v>0.1</v>
      </c>
      <c r="J14" s="29">
        <f t="shared" si="4"/>
        <v>0.1</v>
      </c>
      <c r="K14" s="29">
        <f t="shared" si="4"/>
        <v>0.1</v>
      </c>
      <c r="L14" s="29">
        <f t="shared" si="4"/>
        <v>0.1</v>
      </c>
    </row>
    <row r="15" ht="12.75" customHeight="1">
      <c r="A15" s="30" t="s">
        <v>33</v>
      </c>
      <c r="B15" s="6"/>
      <c r="C15" s="31">
        <v>1500.0</v>
      </c>
      <c r="D15" s="31">
        <v>1500.0</v>
      </c>
      <c r="E15" s="32">
        <f t="shared" ref="E15:L15" si="5">D15*(1+E14)</f>
        <v>1650</v>
      </c>
      <c r="F15" s="32">
        <f t="shared" si="5"/>
        <v>1815</v>
      </c>
      <c r="G15" s="32">
        <f t="shared" si="5"/>
        <v>1996.5</v>
      </c>
      <c r="H15" s="32">
        <f t="shared" si="5"/>
        <v>2196.15</v>
      </c>
      <c r="I15" s="32">
        <f t="shared" si="5"/>
        <v>2415.765</v>
      </c>
      <c r="J15" s="32">
        <f t="shared" si="5"/>
        <v>2657.3415</v>
      </c>
      <c r="K15" s="32">
        <f t="shared" si="5"/>
        <v>2923.07565</v>
      </c>
      <c r="L15" s="32">
        <f t="shared" si="5"/>
        <v>3215.383215</v>
      </c>
    </row>
    <row r="16" ht="12.75" customHeight="1">
      <c r="A16" s="33" t="s">
        <v>35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</row>
    <row r="17" ht="12.75" customHeight="1">
      <c r="A17" s="27" t="s">
        <v>32</v>
      </c>
      <c r="B17" s="6"/>
      <c r="C17" s="28"/>
      <c r="D17" s="28"/>
      <c r="E17" s="28">
        <v>0.1</v>
      </c>
      <c r="F17" s="29">
        <f t="shared" ref="F17:L17" si="6">E17</f>
        <v>0.1</v>
      </c>
      <c r="G17" s="29">
        <f t="shared" si="6"/>
        <v>0.1</v>
      </c>
      <c r="H17" s="29">
        <f t="shared" si="6"/>
        <v>0.1</v>
      </c>
      <c r="I17" s="29">
        <f t="shared" si="6"/>
        <v>0.1</v>
      </c>
      <c r="J17" s="29">
        <f t="shared" si="6"/>
        <v>0.1</v>
      </c>
      <c r="K17" s="29">
        <f t="shared" si="6"/>
        <v>0.1</v>
      </c>
      <c r="L17" s="29">
        <f t="shared" si="6"/>
        <v>0.1</v>
      </c>
    </row>
    <row r="18" ht="12.75" customHeight="1">
      <c r="A18" s="30" t="s">
        <v>33</v>
      </c>
      <c r="B18" s="6"/>
      <c r="C18" s="35">
        <v>200.0</v>
      </c>
      <c r="D18" s="35">
        <v>200.0</v>
      </c>
      <c r="E18" s="32">
        <f t="shared" ref="E18:L18" si="7">D18*(1+E17)</f>
        <v>220</v>
      </c>
      <c r="F18" s="32">
        <f t="shared" si="7"/>
        <v>242</v>
      </c>
      <c r="G18" s="32">
        <f t="shared" si="7"/>
        <v>266.2</v>
      </c>
      <c r="H18" s="32">
        <f t="shared" si="7"/>
        <v>292.82</v>
      </c>
      <c r="I18" s="32">
        <f t="shared" si="7"/>
        <v>322.102</v>
      </c>
      <c r="J18" s="32">
        <f t="shared" si="7"/>
        <v>354.3122</v>
      </c>
      <c r="K18" s="32">
        <f t="shared" si="7"/>
        <v>389.74342</v>
      </c>
      <c r="L18" s="32">
        <f t="shared" si="7"/>
        <v>428.717762</v>
      </c>
    </row>
    <row r="19" ht="12.75" customHeight="1">
      <c r="A19" s="33" t="s">
        <v>36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ht="12.75" customHeight="1">
      <c r="A20" s="27" t="s">
        <v>32</v>
      </c>
      <c r="B20" s="6"/>
      <c r="C20" s="28"/>
      <c r="D20" s="28"/>
      <c r="E20" s="28">
        <v>0.1</v>
      </c>
      <c r="F20" s="29">
        <f t="shared" ref="F20:L20" si="8">E20</f>
        <v>0.1</v>
      </c>
      <c r="G20" s="29">
        <f t="shared" si="8"/>
        <v>0.1</v>
      </c>
      <c r="H20" s="29">
        <f t="shared" si="8"/>
        <v>0.1</v>
      </c>
      <c r="I20" s="29">
        <f t="shared" si="8"/>
        <v>0.1</v>
      </c>
      <c r="J20" s="29">
        <f t="shared" si="8"/>
        <v>0.1</v>
      </c>
      <c r="K20" s="29">
        <f t="shared" si="8"/>
        <v>0.1</v>
      </c>
      <c r="L20" s="29">
        <f t="shared" si="8"/>
        <v>0.1</v>
      </c>
    </row>
    <row r="21" ht="12.75" customHeight="1">
      <c r="A21" s="30" t="s">
        <v>33</v>
      </c>
      <c r="B21" s="6"/>
      <c r="C21" s="31">
        <v>115.0</v>
      </c>
      <c r="D21" s="31">
        <v>115.0</v>
      </c>
      <c r="E21" s="32">
        <f t="shared" ref="E21:L21" si="9">D21*(1+E20)</f>
        <v>126.5</v>
      </c>
      <c r="F21" s="32">
        <f t="shared" si="9"/>
        <v>139.15</v>
      </c>
      <c r="G21" s="32">
        <f t="shared" si="9"/>
        <v>153.065</v>
      </c>
      <c r="H21" s="32">
        <f t="shared" si="9"/>
        <v>168.3715</v>
      </c>
      <c r="I21" s="32">
        <f t="shared" si="9"/>
        <v>185.20865</v>
      </c>
      <c r="J21" s="32">
        <f t="shared" si="9"/>
        <v>203.729515</v>
      </c>
      <c r="K21" s="32">
        <f t="shared" si="9"/>
        <v>224.1024665</v>
      </c>
      <c r="L21" s="32">
        <f t="shared" si="9"/>
        <v>246.5127132</v>
      </c>
    </row>
    <row r="22" ht="12.75" customHeight="1">
      <c r="A22" s="33" t="s">
        <v>37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ht="12.75" customHeight="1">
      <c r="A23" s="27" t="s">
        <v>32</v>
      </c>
      <c r="B23" s="6"/>
      <c r="C23" s="28"/>
      <c r="D23" s="28"/>
      <c r="E23" s="28">
        <v>0.1</v>
      </c>
      <c r="F23" s="29">
        <f t="shared" ref="F23:L23" si="10">E23</f>
        <v>0.1</v>
      </c>
      <c r="G23" s="29">
        <f t="shared" si="10"/>
        <v>0.1</v>
      </c>
      <c r="H23" s="29">
        <f t="shared" si="10"/>
        <v>0.1</v>
      </c>
      <c r="I23" s="29">
        <f t="shared" si="10"/>
        <v>0.1</v>
      </c>
      <c r="J23" s="29">
        <f t="shared" si="10"/>
        <v>0.1</v>
      </c>
      <c r="K23" s="29">
        <f t="shared" si="10"/>
        <v>0.1</v>
      </c>
      <c r="L23" s="29">
        <f t="shared" si="10"/>
        <v>0.1</v>
      </c>
    </row>
    <row r="24" ht="12.75" customHeight="1">
      <c r="A24" s="30" t="s">
        <v>33</v>
      </c>
      <c r="B24" s="6"/>
      <c r="C24" s="31">
        <v>500.0</v>
      </c>
      <c r="D24" s="31">
        <v>500.0</v>
      </c>
      <c r="E24" s="32">
        <f t="shared" ref="E24:L24" si="11">D24*(1+E23)</f>
        <v>550</v>
      </c>
      <c r="F24" s="32">
        <f t="shared" si="11"/>
        <v>605</v>
      </c>
      <c r="G24" s="32">
        <f t="shared" si="11"/>
        <v>665.5</v>
      </c>
      <c r="H24" s="32">
        <f t="shared" si="11"/>
        <v>732.05</v>
      </c>
      <c r="I24" s="32">
        <f t="shared" si="11"/>
        <v>805.255</v>
      </c>
      <c r="J24" s="32">
        <f t="shared" si="11"/>
        <v>885.7805</v>
      </c>
      <c r="K24" s="32">
        <f t="shared" si="11"/>
        <v>974.35855</v>
      </c>
      <c r="L24" s="32">
        <f t="shared" si="11"/>
        <v>1071.794405</v>
      </c>
    </row>
    <row r="25" ht="12.75" customHeight="1">
      <c r="A25" s="33" t="s">
        <v>38</v>
      </c>
    </row>
    <row r="26" ht="12.75" customHeight="1">
      <c r="A26" s="27" t="s">
        <v>32</v>
      </c>
      <c r="B26" s="6"/>
      <c r="C26" s="28"/>
      <c r="D26" s="28"/>
      <c r="E26" s="28">
        <v>0.1</v>
      </c>
      <c r="F26" s="29">
        <f t="shared" ref="F26:L26" si="12">E26</f>
        <v>0.1</v>
      </c>
      <c r="G26" s="29">
        <f t="shared" si="12"/>
        <v>0.1</v>
      </c>
      <c r="H26" s="29">
        <f t="shared" si="12"/>
        <v>0.1</v>
      </c>
      <c r="I26" s="29">
        <f t="shared" si="12"/>
        <v>0.1</v>
      </c>
      <c r="J26" s="29">
        <f t="shared" si="12"/>
        <v>0.1</v>
      </c>
      <c r="K26" s="29">
        <f t="shared" si="12"/>
        <v>0.1</v>
      </c>
      <c r="L26" s="29">
        <f t="shared" si="12"/>
        <v>0.1</v>
      </c>
    </row>
    <row r="27" ht="12.75" customHeight="1">
      <c r="A27" s="30" t="s">
        <v>33</v>
      </c>
      <c r="B27" s="6"/>
      <c r="C27" s="31">
        <v>950.0</v>
      </c>
      <c r="D27" s="31">
        <v>950.0</v>
      </c>
      <c r="E27" s="32">
        <f t="shared" ref="E27:L27" si="13">D27*(1+E26)</f>
        <v>1045</v>
      </c>
      <c r="F27" s="32">
        <f t="shared" si="13"/>
        <v>1149.5</v>
      </c>
      <c r="G27" s="32">
        <f t="shared" si="13"/>
        <v>1264.45</v>
      </c>
      <c r="H27" s="32">
        <f t="shared" si="13"/>
        <v>1390.895</v>
      </c>
      <c r="I27" s="32">
        <f t="shared" si="13"/>
        <v>1529.9845</v>
      </c>
      <c r="J27" s="32">
        <f t="shared" si="13"/>
        <v>1682.98295</v>
      </c>
      <c r="K27" s="32">
        <f t="shared" si="13"/>
        <v>1851.281245</v>
      </c>
      <c r="L27" s="32">
        <f t="shared" si="13"/>
        <v>2036.40937</v>
      </c>
    </row>
    <row r="28" ht="12.75" customHeight="1">
      <c r="A28" s="33" t="s">
        <v>39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ht="12.75" customHeight="1">
      <c r="A29" s="27" t="s">
        <v>32</v>
      </c>
      <c r="B29" s="6"/>
      <c r="C29" s="28"/>
      <c r="D29" s="28"/>
      <c r="E29" s="28">
        <v>0.1</v>
      </c>
      <c r="F29" s="29">
        <f t="shared" ref="F29:L29" si="14">E29</f>
        <v>0.1</v>
      </c>
      <c r="G29" s="29">
        <f t="shared" si="14"/>
        <v>0.1</v>
      </c>
      <c r="H29" s="29">
        <f t="shared" si="14"/>
        <v>0.1</v>
      </c>
      <c r="I29" s="29">
        <f t="shared" si="14"/>
        <v>0.1</v>
      </c>
      <c r="J29" s="29">
        <f t="shared" si="14"/>
        <v>0.1</v>
      </c>
      <c r="K29" s="29">
        <f t="shared" si="14"/>
        <v>0.1</v>
      </c>
      <c r="L29" s="29">
        <f t="shared" si="14"/>
        <v>0.1</v>
      </c>
    </row>
    <row r="30" ht="12.75" customHeight="1">
      <c r="A30" s="30" t="s">
        <v>33</v>
      </c>
      <c r="B30" s="6"/>
      <c r="C30" s="31">
        <v>350.0</v>
      </c>
      <c r="D30" s="31">
        <v>350.0</v>
      </c>
      <c r="E30" s="32">
        <f t="shared" ref="E30:L30" si="15">D30*(1+E29)</f>
        <v>385</v>
      </c>
      <c r="F30" s="32">
        <f t="shared" si="15"/>
        <v>423.5</v>
      </c>
      <c r="G30" s="32">
        <f t="shared" si="15"/>
        <v>465.85</v>
      </c>
      <c r="H30" s="32">
        <f t="shared" si="15"/>
        <v>512.435</v>
      </c>
      <c r="I30" s="32">
        <f t="shared" si="15"/>
        <v>563.6785</v>
      </c>
      <c r="J30" s="32">
        <f t="shared" si="15"/>
        <v>620.04635</v>
      </c>
      <c r="K30" s="32">
        <f t="shared" si="15"/>
        <v>682.050985</v>
      </c>
      <c r="L30" s="32">
        <f t="shared" si="15"/>
        <v>750.2560835</v>
      </c>
    </row>
    <row r="31" ht="12.75" customHeight="1">
      <c r="A31" s="33" t="s">
        <v>40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ht="12.75" customHeight="1">
      <c r="A32" s="27" t="s">
        <v>32</v>
      </c>
      <c r="B32" s="6"/>
      <c r="C32" s="28"/>
      <c r="D32" s="28"/>
      <c r="E32" s="28">
        <v>0.1</v>
      </c>
      <c r="F32" s="29">
        <f t="shared" ref="F32:L32" si="16">E32</f>
        <v>0.1</v>
      </c>
      <c r="G32" s="29">
        <f t="shared" si="16"/>
        <v>0.1</v>
      </c>
      <c r="H32" s="29">
        <f t="shared" si="16"/>
        <v>0.1</v>
      </c>
      <c r="I32" s="29">
        <f t="shared" si="16"/>
        <v>0.1</v>
      </c>
      <c r="J32" s="29">
        <f t="shared" si="16"/>
        <v>0.1</v>
      </c>
      <c r="K32" s="29">
        <f t="shared" si="16"/>
        <v>0.1</v>
      </c>
      <c r="L32" s="29">
        <f t="shared" si="16"/>
        <v>0.1</v>
      </c>
    </row>
    <row r="33" ht="12.75" customHeight="1">
      <c r="A33" s="30" t="s">
        <v>33</v>
      </c>
      <c r="B33" s="6"/>
      <c r="C33" s="35">
        <v>187.0</v>
      </c>
      <c r="D33" s="35">
        <v>187.0</v>
      </c>
      <c r="E33" s="32">
        <f t="shared" ref="E33:L33" si="17">D33*(1+E32)</f>
        <v>205.7</v>
      </c>
      <c r="F33" s="32">
        <f t="shared" si="17"/>
        <v>226.27</v>
      </c>
      <c r="G33" s="32">
        <f t="shared" si="17"/>
        <v>248.897</v>
      </c>
      <c r="H33" s="32">
        <f t="shared" si="17"/>
        <v>273.7867</v>
      </c>
      <c r="I33" s="32">
        <f t="shared" si="17"/>
        <v>301.16537</v>
      </c>
      <c r="J33" s="32">
        <f t="shared" si="17"/>
        <v>331.281907</v>
      </c>
      <c r="K33" s="32">
        <f t="shared" si="17"/>
        <v>364.4100977</v>
      </c>
      <c r="L33" s="32">
        <f t="shared" si="17"/>
        <v>400.8511075</v>
      </c>
    </row>
    <row r="34" ht="12.75" customHeight="1">
      <c r="A34" s="33" t="s">
        <v>41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ht="12.75" customHeight="1">
      <c r="A35" s="27" t="s">
        <v>32</v>
      </c>
      <c r="B35" s="6"/>
      <c r="C35" s="28"/>
      <c r="D35" s="28"/>
      <c r="E35" s="28">
        <v>0.1</v>
      </c>
      <c r="F35" s="29">
        <f t="shared" ref="F35:L35" si="18">E35</f>
        <v>0.1</v>
      </c>
      <c r="G35" s="29">
        <f t="shared" si="18"/>
        <v>0.1</v>
      </c>
      <c r="H35" s="29">
        <f t="shared" si="18"/>
        <v>0.1</v>
      </c>
      <c r="I35" s="29">
        <f t="shared" si="18"/>
        <v>0.1</v>
      </c>
      <c r="J35" s="29">
        <f t="shared" si="18"/>
        <v>0.1</v>
      </c>
      <c r="K35" s="29">
        <f t="shared" si="18"/>
        <v>0.1</v>
      </c>
      <c r="L35" s="29">
        <f t="shared" si="18"/>
        <v>0.1</v>
      </c>
    </row>
    <row r="36" ht="12.75" customHeight="1">
      <c r="A36" s="30" t="s">
        <v>33</v>
      </c>
      <c r="B36" s="6"/>
      <c r="C36" s="35">
        <v>194.0</v>
      </c>
      <c r="D36" s="35">
        <v>194.0</v>
      </c>
      <c r="E36" s="32">
        <f t="shared" ref="E36:L36" si="19">D36*(1+E35)</f>
        <v>213.4</v>
      </c>
      <c r="F36" s="32">
        <f t="shared" si="19"/>
        <v>234.74</v>
      </c>
      <c r="G36" s="32">
        <f t="shared" si="19"/>
        <v>258.214</v>
      </c>
      <c r="H36" s="32">
        <f t="shared" si="19"/>
        <v>284.0354</v>
      </c>
      <c r="I36" s="32">
        <f t="shared" si="19"/>
        <v>312.43894</v>
      </c>
      <c r="J36" s="32">
        <f t="shared" si="19"/>
        <v>343.682834</v>
      </c>
      <c r="K36" s="32">
        <f t="shared" si="19"/>
        <v>378.0511174</v>
      </c>
      <c r="L36" s="32">
        <f t="shared" si="19"/>
        <v>415.8562291</v>
      </c>
    </row>
    <row r="37" ht="12.75" customHeight="1">
      <c r="A37" s="33" t="s">
        <v>42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ht="12.75" customHeight="1">
      <c r="A38" s="27" t="s">
        <v>32</v>
      </c>
      <c r="B38" s="6"/>
      <c r="C38" s="28"/>
      <c r="D38" s="28"/>
      <c r="E38" s="28">
        <v>0.1</v>
      </c>
      <c r="F38" s="29">
        <f t="shared" ref="F38:L38" si="20">E38</f>
        <v>0.1</v>
      </c>
      <c r="G38" s="29">
        <f t="shared" si="20"/>
        <v>0.1</v>
      </c>
      <c r="H38" s="29">
        <f t="shared" si="20"/>
        <v>0.1</v>
      </c>
      <c r="I38" s="29">
        <f t="shared" si="20"/>
        <v>0.1</v>
      </c>
      <c r="J38" s="29">
        <f t="shared" si="20"/>
        <v>0.1</v>
      </c>
      <c r="K38" s="29">
        <f t="shared" si="20"/>
        <v>0.1</v>
      </c>
      <c r="L38" s="29">
        <f t="shared" si="20"/>
        <v>0.1</v>
      </c>
    </row>
    <row r="39" ht="12.75" customHeight="1">
      <c r="A39" s="30" t="s">
        <v>33</v>
      </c>
      <c r="B39" s="6"/>
      <c r="C39" s="31">
        <v>150.0</v>
      </c>
      <c r="D39" s="31">
        <v>150.0</v>
      </c>
      <c r="E39" s="32">
        <f t="shared" ref="E39:L39" si="21">D39*(1+E38)</f>
        <v>165</v>
      </c>
      <c r="F39" s="32">
        <f t="shared" si="21"/>
        <v>181.5</v>
      </c>
      <c r="G39" s="32">
        <f t="shared" si="21"/>
        <v>199.65</v>
      </c>
      <c r="H39" s="32">
        <f t="shared" si="21"/>
        <v>219.615</v>
      </c>
      <c r="I39" s="32">
        <f t="shared" si="21"/>
        <v>241.5765</v>
      </c>
      <c r="J39" s="32">
        <f t="shared" si="21"/>
        <v>265.73415</v>
      </c>
      <c r="K39" s="32">
        <f t="shared" si="21"/>
        <v>292.307565</v>
      </c>
      <c r="L39" s="32">
        <f t="shared" si="21"/>
        <v>321.5383215</v>
      </c>
    </row>
    <row r="40" ht="12.75" customHeight="1">
      <c r="A40" s="33" t="s">
        <v>43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ht="12.75" customHeight="1">
      <c r="A41" s="27" t="s">
        <v>32</v>
      </c>
      <c r="B41" s="6"/>
      <c r="C41" s="28"/>
      <c r="D41" s="28"/>
      <c r="E41" s="28">
        <v>0.1</v>
      </c>
      <c r="F41" s="29">
        <f t="shared" ref="F41:L41" si="22">E41</f>
        <v>0.1</v>
      </c>
      <c r="G41" s="29">
        <f t="shared" si="22"/>
        <v>0.1</v>
      </c>
      <c r="H41" s="29">
        <f t="shared" si="22"/>
        <v>0.1</v>
      </c>
      <c r="I41" s="29">
        <f t="shared" si="22"/>
        <v>0.1</v>
      </c>
      <c r="J41" s="29">
        <f t="shared" si="22"/>
        <v>0.1</v>
      </c>
      <c r="K41" s="29">
        <f t="shared" si="22"/>
        <v>0.1</v>
      </c>
      <c r="L41" s="29">
        <f t="shared" si="22"/>
        <v>0.1</v>
      </c>
    </row>
    <row r="42" ht="12.75" customHeight="1">
      <c r="A42" s="30" t="s">
        <v>33</v>
      </c>
      <c r="B42" s="6"/>
      <c r="C42" s="31">
        <v>330.0</v>
      </c>
      <c r="D42" s="31">
        <v>330.0</v>
      </c>
      <c r="E42" s="32">
        <f t="shared" ref="E42:L42" si="23">D42*(1+E41)</f>
        <v>363</v>
      </c>
      <c r="F42" s="32">
        <f t="shared" si="23"/>
        <v>399.3</v>
      </c>
      <c r="G42" s="32">
        <f t="shared" si="23"/>
        <v>439.23</v>
      </c>
      <c r="H42" s="32">
        <f t="shared" si="23"/>
        <v>483.153</v>
      </c>
      <c r="I42" s="32">
        <f t="shared" si="23"/>
        <v>531.4683</v>
      </c>
      <c r="J42" s="32">
        <f t="shared" si="23"/>
        <v>584.61513</v>
      </c>
      <c r="K42" s="32">
        <f t="shared" si="23"/>
        <v>643.076643</v>
      </c>
      <c r="L42" s="32">
        <f t="shared" si="23"/>
        <v>707.3843073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>
      <c r="A53" s="43" t="s">
        <v>44</v>
      </c>
      <c r="B53" s="6"/>
      <c r="C53" s="37">
        <f t="shared" ref="C53:L53" si="24">C12+C15+C18+C21+C24+C27+C30+C33+C36+C39+C42</f>
        <v>5476</v>
      </c>
      <c r="D53" s="37">
        <f t="shared" si="24"/>
        <v>5476</v>
      </c>
      <c r="E53" s="37">
        <f t="shared" si="24"/>
        <v>6023.6</v>
      </c>
      <c r="F53" s="37">
        <f t="shared" si="24"/>
        <v>6625.96</v>
      </c>
      <c r="G53" s="37">
        <f t="shared" si="24"/>
        <v>7288.556</v>
      </c>
      <c r="H53" s="37">
        <f t="shared" si="24"/>
        <v>8017.4116</v>
      </c>
      <c r="I53" s="37">
        <f t="shared" si="24"/>
        <v>8819.15276</v>
      </c>
      <c r="J53" s="37">
        <f t="shared" si="24"/>
        <v>9701.068036</v>
      </c>
      <c r="K53" s="37">
        <f t="shared" si="24"/>
        <v>10671.17484</v>
      </c>
      <c r="L53" s="37">
        <f t="shared" si="24"/>
        <v>11738.29232</v>
      </c>
    </row>
    <row r="54" ht="12.75" customHeight="1"/>
    <row r="55" ht="12.75" customHeight="1">
      <c r="A55" s="38" t="s">
        <v>45</v>
      </c>
    </row>
    <row r="56" ht="12.75" customHeight="1">
      <c r="A56" s="39" t="s">
        <v>46</v>
      </c>
      <c r="C56" s="40">
        <v>1700.0</v>
      </c>
      <c r="D56" s="40">
        <v>450.0</v>
      </c>
      <c r="E56" s="40">
        <v>450.0</v>
      </c>
      <c r="F56" s="40">
        <v>450.0</v>
      </c>
      <c r="G56" s="40">
        <v>450.0</v>
      </c>
      <c r="H56" s="40">
        <v>450.0</v>
      </c>
      <c r="I56" s="40">
        <v>450.0</v>
      </c>
      <c r="J56" s="40">
        <v>450.0</v>
      </c>
      <c r="K56" s="40">
        <v>450.0</v>
      </c>
      <c r="L56" s="40">
        <v>450.0</v>
      </c>
    </row>
    <row r="57" ht="12.75" customHeight="1">
      <c r="A57" s="39" t="s">
        <v>47</v>
      </c>
      <c r="C57" s="40">
        <v>0.0</v>
      </c>
      <c r="D57" s="40">
        <v>0.0</v>
      </c>
      <c r="E57" s="40">
        <v>0.0</v>
      </c>
      <c r="F57" s="40">
        <v>0.0</v>
      </c>
      <c r="G57" s="40">
        <v>0.0</v>
      </c>
      <c r="H57" s="40">
        <v>0.0</v>
      </c>
      <c r="I57" s="40">
        <v>0.0</v>
      </c>
      <c r="J57" s="40">
        <v>0.0</v>
      </c>
      <c r="K57" s="40">
        <v>0.0</v>
      </c>
      <c r="L57" s="40">
        <v>0.0</v>
      </c>
    </row>
    <row r="58" ht="12.75" customHeight="1">
      <c r="A58" s="39" t="s">
        <v>48</v>
      </c>
      <c r="C58" s="40">
        <v>500.0</v>
      </c>
      <c r="D58" s="40">
        <v>500.0</v>
      </c>
      <c r="E58" s="40">
        <v>500.0</v>
      </c>
      <c r="F58" s="40">
        <v>0.0</v>
      </c>
      <c r="G58" s="40">
        <v>0.0</v>
      </c>
      <c r="H58" s="40">
        <v>0.0</v>
      </c>
      <c r="I58" s="40">
        <v>0.0</v>
      </c>
      <c r="J58" s="40">
        <v>0.0</v>
      </c>
      <c r="K58" s="40">
        <v>0.0</v>
      </c>
      <c r="L58" s="40">
        <v>0.0</v>
      </c>
    </row>
    <row r="59" ht="12.75" customHeight="1">
      <c r="A59" s="41" t="s">
        <v>49</v>
      </c>
      <c r="B59" s="51"/>
    </row>
    <row r="60" ht="12.75" customHeight="1"/>
    <row r="61" ht="12.75" customHeight="1">
      <c r="A61" s="39" t="s">
        <v>50</v>
      </c>
    </row>
    <row r="62" ht="12.75" customHeight="1">
      <c r="A62" s="39"/>
    </row>
    <row r="63" ht="12.75" customHeight="1">
      <c r="A63" s="43" t="s">
        <v>51</v>
      </c>
      <c r="B63" s="44"/>
      <c r="C63" s="37">
        <f t="shared" ref="C63:L63" si="25">SUM(C56:C61)</f>
        <v>2200</v>
      </c>
      <c r="D63" s="37">
        <f t="shared" si="25"/>
        <v>950</v>
      </c>
      <c r="E63" s="37">
        <f t="shared" si="25"/>
        <v>950</v>
      </c>
      <c r="F63" s="37">
        <f t="shared" si="25"/>
        <v>450</v>
      </c>
      <c r="G63" s="37">
        <f t="shared" si="25"/>
        <v>450</v>
      </c>
      <c r="H63" s="37">
        <f t="shared" si="25"/>
        <v>450</v>
      </c>
      <c r="I63" s="37">
        <f t="shared" si="25"/>
        <v>450</v>
      </c>
      <c r="J63" s="37">
        <f t="shared" si="25"/>
        <v>450</v>
      </c>
      <c r="K63" s="37">
        <f t="shared" si="25"/>
        <v>450</v>
      </c>
      <c r="L63" s="37">
        <f t="shared" si="25"/>
        <v>450</v>
      </c>
    </row>
    <row r="64" ht="12.75" customHeight="1">
      <c r="A64" s="39"/>
    </row>
    <row r="65" ht="12.75" customHeight="1">
      <c r="A65" s="43" t="s">
        <v>51</v>
      </c>
      <c r="B65" s="44"/>
      <c r="C65" s="37">
        <f t="shared" ref="C65:L65" si="26">C53+C63</f>
        <v>7676</v>
      </c>
      <c r="D65" s="37">
        <f t="shared" si="26"/>
        <v>6426</v>
      </c>
      <c r="E65" s="37">
        <f t="shared" si="26"/>
        <v>6973.6</v>
      </c>
      <c r="F65" s="37">
        <f t="shared" si="26"/>
        <v>7075.96</v>
      </c>
      <c r="G65" s="37">
        <f t="shared" si="26"/>
        <v>7738.556</v>
      </c>
      <c r="H65" s="37">
        <f t="shared" si="26"/>
        <v>8467.4116</v>
      </c>
      <c r="I65" s="37">
        <f t="shared" si="26"/>
        <v>9269.15276</v>
      </c>
      <c r="J65" s="37">
        <f t="shared" si="26"/>
        <v>10151.06804</v>
      </c>
      <c r="K65" s="37">
        <f t="shared" si="26"/>
        <v>11121.17484</v>
      </c>
      <c r="L65" s="37">
        <f t="shared" si="26"/>
        <v>12188.29232</v>
      </c>
    </row>
    <row r="66" ht="12.75" customHeight="1">
      <c r="A66" s="43" t="s">
        <v>52</v>
      </c>
      <c r="B66" s="44"/>
      <c r="C66" s="37">
        <f t="shared" ref="C66:C68" si="28">C65</f>
        <v>7676</v>
      </c>
      <c r="D66" s="37">
        <f t="shared" ref="D66:L66" si="27">C66+D65</f>
        <v>14102</v>
      </c>
      <c r="E66" s="37">
        <f t="shared" si="27"/>
        <v>21075.6</v>
      </c>
      <c r="F66" s="37">
        <f t="shared" si="27"/>
        <v>28151.56</v>
      </c>
      <c r="G66" s="37">
        <f t="shared" si="27"/>
        <v>35890.116</v>
      </c>
      <c r="H66" s="37">
        <f t="shared" si="27"/>
        <v>44357.5276</v>
      </c>
      <c r="I66" s="37">
        <f t="shared" si="27"/>
        <v>53626.68036</v>
      </c>
      <c r="J66" s="37">
        <f t="shared" si="27"/>
        <v>63777.7484</v>
      </c>
      <c r="K66" s="37">
        <f t="shared" si="27"/>
        <v>74898.92324</v>
      </c>
      <c r="L66" s="37">
        <f t="shared" si="27"/>
        <v>87087.21556</v>
      </c>
    </row>
    <row r="67" ht="12.75" customHeight="1">
      <c r="A67" s="43" t="s">
        <v>53</v>
      </c>
      <c r="C67" s="37">
        <f t="shared" si="28"/>
        <v>7676</v>
      </c>
      <c r="D67" s="37">
        <f>PV(Param!$C$3,D2,0,-D65)</f>
        <v>6062.264151</v>
      </c>
      <c r="E67" s="37">
        <f>PV(Param!$C$3,E2,0,-E65)</f>
        <v>6206.479174</v>
      </c>
      <c r="F67" s="37">
        <f>PV(Param!$C$3,F2,0,-F65)</f>
        <v>5941.112462</v>
      </c>
      <c r="G67" s="37">
        <f>PV(Param!$C$3,G2,0,-G65)</f>
        <v>6129.66117</v>
      </c>
      <c r="H67" s="37">
        <f>PV(Param!$C$3,H2,0,-H65)</f>
        <v>6327.342521</v>
      </c>
      <c r="I67" s="37">
        <f>PV(Param!$C$3,I2,0,-I65)</f>
        <v>6534.386939</v>
      </c>
      <c r="J67" s="37">
        <f>PV(Param!$C$3,J2,0,-J65)</f>
        <v>6751.040008</v>
      </c>
      <c r="K67" s="37">
        <f>PV(Param!$C$3,K2,0,-K65)</f>
        <v>6977.562678</v>
      </c>
      <c r="L67" s="37">
        <f>PV(Param!$C$3,L2,0,-L65)</f>
        <v>7214.231499</v>
      </c>
    </row>
    <row r="68" ht="12.75" customHeight="1">
      <c r="A68" s="24" t="s">
        <v>54</v>
      </c>
      <c r="C68" s="37">
        <f t="shared" si="28"/>
        <v>7676</v>
      </c>
      <c r="D68" s="37">
        <f t="shared" ref="D68:L68" si="29">C68+D67</f>
        <v>13738.26415</v>
      </c>
      <c r="E68" s="37">
        <f t="shared" si="29"/>
        <v>19944.74333</v>
      </c>
      <c r="F68" s="37">
        <f t="shared" si="29"/>
        <v>25885.85579</v>
      </c>
      <c r="G68" s="37">
        <f t="shared" si="29"/>
        <v>32015.51696</v>
      </c>
      <c r="H68" s="37">
        <f t="shared" si="29"/>
        <v>38342.85948</v>
      </c>
      <c r="I68" s="37">
        <f t="shared" si="29"/>
        <v>44877.24642</v>
      </c>
      <c r="J68" s="37">
        <f t="shared" si="29"/>
        <v>51628.28643</v>
      </c>
      <c r="K68" s="37">
        <f t="shared" si="29"/>
        <v>58605.8491</v>
      </c>
      <c r="L68" s="37">
        <f t="shared" si="29"/>
        <v>65820.0806</v>
      </c>
    </row>
    <row r="69" ht="12.75" customHeight="1">
      <c r="D69" s="45"/>
      <c r="E69" s="45"/>
      <c r="F69" s="45"/>
      <c r="G69" s="45"/>
      <c r="H69" s="45"/>
    </row>
    <row r="70" ht="12.75" customHeight="1">
      <c r="A70" s="21" t="s">
        <v>55</v>
      </c>
    </row>
    <row r="71" ht="12.75" customHeight="1">
      <c r="A71" s="46"/>
      <c r="B71" s="47"/>
      <c r="C71" s="47"/>
    </row>
    <row r="72" ht="12.75" customHeight="1">
      <c r="A72" s="46" t="s">
        <v>56</v>
      </c>
      <c r="B72" s="48"/>
      <c r="C72" s="48">
        <f t="array" ref="C72">NPV(Param!C3,D65:L65)+C65</f>
        <v>65820.0806</v>
      </c>
    </row>
    <row r="73" ht="12.75" customHeight="1">
      <c r="A73" s="46" t="s">
        <v>57</v>
      </c>
      <c r="C73" s="34">
        <f>COUNTIF(C66:L66,"&lt;=0")</f>
        <v>0</v>
      </c>
    </row>
    <row r="74" ht="12.75" customHeight="1">
      <c r="A74" s="46" t="s">
        <v>58</v>
      </c>
      <c r="B74" s="49"/>
      <c r="C74" s="34">
        <f>COUNTIF(C68:L68,"&lt;=0")</f>
        <v>0</v>
      </c>
    </row>
    <row r="75" ht="12.75" customHeight="1">
      <c r="A75" s="46" t="s">
        <v>59</v>
      </c>
      <c r="B75" s="47"/>
      <c r="C75" s="50">
        <f>SUM(D65:L65)/-C65</f>
        <v>-10.34539025</v>
      </c>
    </row>
    <row r="76" ht="12.75" customHeight="1">
      <c r="A76" s="46" t="s">
        <v>60</v>
      </c>
      <c r="C76" s="50">
        <f>SUM(D67:L67)/-C67</f>
        <v>-7.574789031</v>
      </c>
    </row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B1"/>
    <mergeCell ref="D1:L1"/>
  </mergeCell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0.14"/>
    <col customWidth="1" min="7" max="26" width="8.71"/>
  </cols>
  <sheetData>
    <row r="1" ht="12.75" customHeight="1">
      <c r="A1" s="52" t="s">
        <v>62</v>
      </c>
      <c r="B1" s="53" t="s">
        <v>63</v>
      </c>
      <c r="C1" s="54"/>
      <c r="D1" s="53" t="s">
        <v>64</v>
      </c>
      <c r="E1" s="54"/>
      <c r="F1" s="55" t="s">
        <v>65</v>
      </c>
      <c r="G1" s="55" t="s">
        <v>66</v>
      </c>
    </row>
    <row r="2" ht="12.75" customHeight="1">
      <c r="A2" s="52" t="s">
        <v>24</v>
      </c>
      <c r="B2" s="56" t="s">
        <v>67</v>
      </c>
      <c r="C2" s="57" t="s">
        <v>68</v>
      </c>
      <c r="D2" s="56" t="s">
        <v>67</v>
      </c>
      <c r="E2" s="57" t="s">
        <v>68</v>
      </c>
      <c r="F2" s="58"/>
      <c r="G2" s="58"/>
    </row>
    <row r="3" ht="12.75" customHeight="1">
      <c r="A3" s="59">
        <v>0.0</v>
      </c>
      <c r="B3" s="60">
        <f>HLOOKUP($A3,Orcado!$C$2:$L$60,35,FALSE)</f>
        <v>223</v>
      </c>
      <c r="C3" s="60">
        <f>HLOOKUP($A3,Realizado!$C$2:$L$63,35,FALSE)</f>
        <v>194</v>
      </c>
      <c r="D3" s="60">
        <f t="shared" ref="D3:E3" si="1">B3</f>
        <v>223</v>
      </c>
      <c r="E3" s="60">
        <f t="shared" si="1"/>
        <v>194</v>
      </c>
      <c r="F3" s="60">
        <f t="shared" ref="F3:F12" si="3">E3-D3</f>
        <v>-29</v>
      </c>
      <c r="G3" s="61">
        <f t="shared" ref="G3:G12" si="4">E3/D3-1</f>
        <v>-0.130044843</v>
      </c>
    </row>
    <row r="4" ht="12.75" customHeight="1">
      <c r="A4" s="59">
        <f t="shared" ref="A4:A12" si="5">A3+1</f>
        <v>1</v>
      </c>
      <c r="B4" s="60">
        <f>HLOOKUP($A4,Orcado!$C$2:$L$60,35,FALSE)</f>
        <v>223</v>
      </c>
      <c r="C4" s="60">
        <f>HLOOKUP($A4,Realizado!$C$2:$L$63,35,FALSE)</f>
        <v>194</v>
      </c>
      <c r="D4" s="60">
        <f t="shared" ref="D4:E4" si="2">D3+B4</f>
        <v>446</v>
      </c>
      <c r="E4" s="60">
        <f t="shared" si="2"/>
        <v>388</v>
      </c>
      <c r="F4" s="60">
        <f t="shared" si="3"/>
        <v>-58</v>
      </c>
      <c r="G4" s="61">
        <f t="shared" si="4"/>
        <v>-0.130044843</v>
      </c>
    </row>
    <row r="5" ht="12.75" customHeight="1">
      <c r="A5" s="59">
        <f t="shared" si="5"/>
        <v>2</v>
      </c>
      <c r="B5" s="60">
        <f>HLOOKUP($A5,Orcado!$C$2:$L$60,35,FALSE)</f>
        <v>245.3</v>
      </c>
      <c r="C5" s="60">
        <f>HLOOKUP($A5,Realizado!$C$2:$L$63,35,FALSE)</f>
        <v>213.4</v>
      </c>
      <c r="D5" s="60">
        <f t="shared" ref="D5:E5" si="6">D4+B5</f>
        <v>691.3</v>
      </c>
      <c r="E5" s="60">
        <f t="shared" si="6"/>
        <v>601.4</v>
      </c>
      <c r="F5" s="60">
        <f t="shared" si="3"/>
        <v>-89.9</v>
      </c>
      <c r="G5" s="61">
        <f t="shared" si="4"/>
        <v>-0.130044843</v>
      </c>
    </row>
    <row r="6" ht="12.75" customHeight="1">
      <c r="A6" s="59">
        <f t="shared" si="5"/>
        <v>3</v>
      </c>
      <c r="B6" s="60">
        <f>HLOOKUP($A6,Orcado!$C$2:$L$60,35,FALSE)</f>
        <v>269.83</v>
      </c>
      <c r="C6" s="60">
        <f>HLOOKUP($A6,Realizado!$C$2:$L$63,35,FALSE)</f>
        <v>234.74</v>
      </c>
      <c r="D6" s="60">
        <f t="shared" ref="D6:E6" si="7">D5+B6</f>
        <v>961.13</v>
      </c>
      <c r="E6" s="60">
        <f t="shared" si="7"/>
        <v>836.14</v>
      </c>
      <c r="F6" s="60">
        <f t="shared" si="3"/>
        <v>-124.99</v>
      </c>
      <c r="G6" s="61">
        <f t="shared" si="4"/>
        <v>-0.130044843</v>
      </c>
    </row>
    <row r="7" ht="12.75" customHeight="1">
      <c r="A7" s="59">
        <f t="shared" si="5"/>
        <v>4</v>
      </c>
      <c r="B7" s="60">
        <f>HLOOKUP($A7,Orcado!$C$2:$L$60,35,FALSE)</f>
        <v>296.813</v>
      </c>
      <c r="C7" s="60">
        <f>HLOOKUP($A7,Realizado!$C$2:$L$63,35,FALSE)</f>
        <v>258.214</v>
      </c>
      <c r="D7" s="60">
        <f t="shared" ref="D7:E7" si="8">D6+B7</f>
        <v>1257.943</v>
      </c>
      <c r="E7" s="60">
        <f t="shared" si="8"/>
        <v>1094.354</v>
      </c>
      <c r="F7" s="60">
        <f t="shared" si="3"/>
        <v>-163.589</v>
      </c>
      <c r="G7" s="61">
        <f t="shared" si="4"/>
        <v>-0.130044843</v>
      </c>
    </row>
    <row r="8" ht="12.75" customHeight="1">
      <c r="A8" s="59">
        <f t="shared" si="5"/>
        <v>5</v>
      </c>
      <c r="B8" s="60">
        <f>HLOOKUP($A8,Orcado!$C$2:$L$60,35,FALSE)</f>
        <v>326.4943</v>
      </c>
      <c r="C8" s="60">
        <f>HLOOKUP($A8,Realizado!$C$2:$L$63,35,FALSE)</f>
        <v>284.0354</v>
      </c>
      <c r="D8" s="60">
        <f t="shared" ref="D8:E8" si="9">D7+B8</f>
        <v>1584.4373</v>
      </c>
      <c r="E8" s="60">
        <f t="shared" si="9"/>
        <v>1378.3894</v>
      </c>
      <c r="F8" s="60">
        <f t="shared" si="3"/>
        <v>-206.0479</v>
      </c>
      <c r="G8" s="61">
        <f t="shared" si="4"/>
        <v>-0.130044843</v>
      </c>
    </row>
    <row r="9" ht="12.75" customHeight="1">
      <c r="A9" s="59">
        <f t="shared" si="5"/>
        <v>6</v>
      </c>
      <c r="B9" s="60">
        <f>HLOOKUP($A9,Orcado!$C$2:$L$60,35,FALSE)</f>
        <v>359.14373</v>
      </c>
      <c r="C9" s="60">
        <f>HLOOKUP($A9,Realizado!$C$2:$L$63,35,FALSE)</f>
        <v>312.43894</v>
      </c>
      <c r="D9" s="60">
        <f t="shared" ref="D9:E9" si="10">D8+B9</f>
        <v>1943.58103</v>
      </c>
      <c r="E9" s="60">
        <f t="shared" si="10"/>
        <v>1690.82834</v>
      </c>
      <c r="F9" s="60">
        <f t="shared" si="3"/>
        <v>-252.75269</v>
      </c>
      <c r="G9" s="61">
        <f t="shared" si="4"/>
        <v>-0.130044843</v>
      </c>
    </row>
    <row r="10" ht="12.75" customHeight="1">
      <c r="A10" s="59">
        <f t="shared" si="5"/>
        <v>7</v>
      </c>
      <c r="B10" s="60">
        <f>HLOOKUP($A10,Orcado!$C$2:$L$60,35,FALSE)</f>
        <v>395.058103</v>
      </c>
      <c r="C10" s="60">
        <f>HLOOKUP($A10,Realizado!$C$2:$L$63,35,FALSE)</f>
        <v>343.682834</v>
      </c>
      <c r="D10" s="60">
        <f t="shared" ref="D10:E10" si="11">D9+B10</f>
        <v>2338.639133</v>
      </c>
      <c r="E10" s="60">
        <f t="shared" si="11"/>
        <v>2034.511174</v>
      </c>
      <c r="F10" s="60">
        <f t="shared" si="3"/>
        <v>-304.127959</v>
      </c>
      <c r="G10" s="61">
        <f t="shared" si="4"/>
        <v>-0.130044843</v>
      </c>
    </row>
    <row r="11" ht="12.75" customHeight="1">
      <c r="A11" s="59">
        <f t="shared" si="5"/>
        <v>8</v>
      </c>
      <c r="B11" s="60">
        <f>HLOOKUP($A11,Orcado!$C$2:$L$60,35,FALSE)</f>
        <v>434.5639133</v>
      </c>
      <c r="C11" s="60">
        <f>HLOOKUP($A11,Realizado!$C$2:$L$63,35,FALSE)</f>
        <v>378.0511174</v>
      </c>
      <c r="D11" s="60">
        <f t="shared" ref="D11:E11" si="12">D10+B11</f>
        <v>2773.203046</v>
      </c>
      <c r="E11" s="60">
        <f t="shared" si="12"/>
        <v>2412.562291</v>
      </c>
      <c r="F11" s="60">
        <f t="shared" si="3"/>
        <v>-360.6407549</v>
      </c>
      <c r="G11" s="61">
        <f t="shared" si="4"/>
        <v>-0.130044843</v>
      </c>
    </row>
    <row r="12" ht="12.75" customHeight="1">
      <c r="A12" s="59">
        <f t="shared" si="5"/>
        <v>9</v>
      </c>
      <c r="B12" s="60">
        <f>HLOOKUP($A12,Orcado!$C$2:$L$60,35,FALSE)</f>
        <v>478.0203046</v>
      </c>
      <c r="C12" s="60">
        <f>HLOOKUP($A12,Realizado!$C$2:$L$63,35,FALSE)</f>
        <v>415.8562291</v>
      </c>
      <c r="D12" s="60">
        <f t="shared" ref="D12:E12" si="13">D11+B12</f>
        <v>3251.223351</v>
      </c>
      <c r="E12" s="60">
        <f t="shared" si="13"/>
        <v>2828.418521</v>
      </c>
      <c r="F12" s="60">
        <f t="shared" si="3"/>
        <v>-422.8048304</v>
      </c>
      <c r="G12" s="61">
        <f t="shared" si="4"/>
        <v>-0.130044843</v>
      </c>
    </row>
    <row r="13" ht="12.75" customHeight="1">
      <c r="A13" s="62" t="s">
        <v>69</v>
      </c>
      <c r="B13" s="60">
        <f t="shared" ref="B13:C13" si="14">SUM(B3:B12)</f>
        <v>3251.223351</v>
      </c>
      <c r="C13" s="60">
        <f t="shared" si="14"/>
        <v>2828.418521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3.57"/>
    <col customWidth="1" min="3" max="26" width="8.71"/>
  </cols>
  <sheetData>
    <row r="1" ht="12.75" customHeight="1">
      <c r="A1" s="30" t="s">
        <v>70</v>
      </c>
      <c r="B1" s="30" t="s">
        <v>71</v>
      </c>
      <c r="C1" s="30" t="s">
        <v>72</v>
      </c>
    </row>
    <row r="2" ht="12.75" customHeight="1">
      <c r="A2" s="30" t="s">
        <v>29</v>
      </c>
      <c r="C2" s="30" t="s">
        <v>73</v>
      </c>
    </row>
    <row r="3" ht="12.75" customHeight="1">
      <c r="A3" s="30" t="s">
        <v>74</v>
      </c>
      <c r="B3" s="30" t="s">
        <v>75</v>
      </c>
      <c r="C3" s="50">
        <v>0.06</v>
      </c>
    </row>
    <row r="4" ht="12.75" customHeight="1">
      <c r="B4" s="30" t="s">
        <v>76</v>
      </c>
    </row>
    <row r="5" ht="12.75" customHeight="1">
      <c r="B5" s="30" t="s">
        <v>77</v>
      </c>
    </row>
    <row r="6" ht="12.75" customHeight="1">
      <c r="B6" s="30" t="s">
        <v>78</v>
      </c>
    </row>
    <row r="7" ht="12.75" customHeight="1">
      <c r="B7" s="30" t="s">
        <v>79</v>
      </c>
    </row>
    <row r="8" ht="12.75" customHeight="1">
      <c r="B8" s="30" t="s">
        <v>80</v>
      </c>
    </row>
    <row r="9" ht="12.75" customHeight="1">
      <c r="B9" s="30" t="s">
        <v>81</v>
      </c>
    </row>
    <row r="10" ht="12.75" customHeight="1">
      <c r="B10" s="30" t="s">
        <v>82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2003-06-16T18:48:17Z</dcterms:created>
  <dc:creator>eduardo@escritoriodeprojetos.com.br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-390182746</vt:i4>
  </property>
  <property fmtid="{D5CDD505-2E9C-101B-9397-08002B2CF9AE}" pid="3" name="_EmailSubject">
    <vt:lpwstr>Planilha de controle e riscos</vt:lpwstr>
  </property>
  <property fmtid="{D5CDD505-2E9C-101B-9397-08002B2CF9AE}" pid="4" name="_AuthorEmail">
    <vt:lpwstr>Ywama@crk.com.br</vt:lpwstr>
  </property>
  <property fmtid="{D5CDD505-2E9C-101B-9397-08002B2CF9AE}" pid="5" name="_AuthorEmailDisplayName">
    <vt:lpwstr>Ywama</vt:lpwstr>
  </property>
  <property fmtid="{D5CDD505-2E9C-101B-9397-08002B2CF9AE}" pid="6" name="_PreviousAdHocReviewCycleID">
    <vt:i4>-1939388886</vt:i4>
  </property>
  <property fmtid="{D5CDD505-2E9C-101B-9397-08002B2CF9AE}" pid="7" name="_ReviewingToolsShownOnce">
    <vt:lpwstr/>
  </property>
  <property fmtid="{D5CDD505-2E9C-101B-9397-08002B2CF9AE}" pid="8" name="ContentTypeId">
    <vt:lpwstr>0x010100E9F516014CC74246938A4137CF0483E3</vt:lpwstr>
  </property>
</Properties>
</file>