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aron\Downloads\"/>
    </mc:Choice>
  </mc:AlternateContent>
  <xr:revisionPtr revIDLastSave="0" documentId="13_ncr:1_{1EF4D04F-09A1-46D1-A7DB-1664F6ECC9C8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Answers" sheetId="2" r:id="rId2"/>
  </sheets>
  <definedNames>
    <definedName name="_xlnm._FilterDatabase" localSheetId="1" hidden="1">Answers!$A$4:$B$9</definedName>
    <definedName name="_xlnm._FilterDatabase" localSheetId="0" hidden="1">Sheet1!$A$1:$G$26</definedName>
  </definedNames>
  <calcPr calcId="191029"/>
  <pivotCaches>
    <pivotCache cacheId="0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12" i="1" l="1"/>
  <c r="N11" i="1"/>
  <c r="N10" i="1"/>
  <c r="N9" i="1"/>
  <c r="N8" i="1"/>
  <c r="R3" i="1"/>
  <c r="Q3" i="1"/>
  <c r="P3" i="1"/>
  <c r="O3" i="1"/>
  <c r="N3" i="1"/>
  <c r="J2" i="1"/>
  <c r="J3" i="1"/>
  <c r="L4" i="1" s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A82" i="2" a="1"/>
  <c r="A82" i="2" s="1"/>
  <c r="B80" i="2"/>
  <c r="A46" i="2"/>
  <c r="A49" i="2"/>
  <c r="H12" i="1"/>
  <c r="H22" i="1"/>
  <c r="H25" i="1"/>
  <c r="H24" i="1"/>
  <c r="H23" i="1"/>
  <c r="H21" i="1"/>
  <c r="H20" i="1"/>
  <c r="H17" i="1"/>
  <c r="H18" i="1"/>
  <c r="H16" i="1"/>
  <c r="H13" i="1"/>
  <c r="H14" i="1"/>
  <c r="H10" i="1"/>
  <c r="H19" i="1"/>
  <c r="H15" i="1"/>
  <c r="H11" i="1"/>
  <c r="H9" i="1"/>
  <c r="H7" i="1"/>
  <c r="H6" i="1"/>
  <c r="H5" i="1"/>
  <c r="H8" i="1"/>
  <c r="H4" i="1"/>
  <c r="H3" i="1"/>
  <c r="H2" i="1"/>
  <c r="H26" i="1"/>
  <c r="I23" i="1" l="1"/>
  <c r="I3" i="1"/>
  <c r="I6" i="1"/>
  <c r="I13" i="1"/>
  <c r="I20" i="1"/>
  <c r="I12" i="1"/>
  <c r="I26" i="1"/>
  <c r="I8" i="1"/>
  <c r="I9" i="1"/>
  <c r="I10" i="1"/>
  <c r="I18" i="1"/>
  <c r="I15" i="1"/>
  <c r="I4" i="1"/>
  <c r="I7" i="1"/>
  <c r="I19" i="1"/>
  <c r="I16" i="1"/>
  <c r="I21" i="1"/>
  <c r="I22" i="1"/>
  <c r="I5" i="1"/>
  <c r="I14" i="1"/>
  <c r="I24" i="1"/>
  <c r="I25" i="1"/>
  <c r="I2" i="1"/>
  <c r="I11" i="1"/>
  <c r="I17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<sst xmlns="http://schemas.openxmlformats.org/spreadsheetml/2006/main" count="118" uniqueCount="64">
  <si>
    <t>Employee_ID</t>
  </si>
  <si>
    <t>Name</t>
  </si>
  <si>
    <t>Department</t>
  </si>
  <si>
    <t>Hours_Worked</t>
  </si>
  <si>
    <t>Tasks_Completed</t>
  </si>
  <si>
    <t>Productivity_Score</t>
  </si>
  <si>
    <t>Performance_Rating</t>
  </si>
  <si>
    <t>Aakash</t>
  </si>
  <si>
    <t>Sales</t>
  </si>
  <si>
    <t>Meera</t>
  </si>
  <si>
    <t>Marketing</t>
  </si>
  <si>
    <t>Suresh</t>
  </si>
  <si>
    <t>HR</t>
  </si>
  <si>
    <t>Riya</t>
  </si>
  <si>
    <t>IT</t>
  </si>
  <si>
    <t>Prakash</t>
  </si>
  <si>
    <t>Finance</t>
  </si>
  <si>
    <t>Neha</t>
  </si>
  <si>
    <t>Rahul</t>
  </si>
  <si>
    <t>Priya</t>
  </si>
  <si>
    <t>Kunal</t>
  </si>
  <si>
    <t>Sneha</t>
  </si>
  <si>
    <t>Amit</t>
  </si>
  <si>
    <t>Pooja</t>
  </si>
  <si>
    <t>Varun</t>
  </si>
  <si>
    <t>Deepak</t>
  </si>
  <si>
    <t>Rakesh</t>
  </si>
  <si>
    <t>Kavita</t>
  </si>
  <si>
    <t>Sanjay</t>
  </si>
  <si>
    <t>Arjun</t>
  </si>
  <si>
    <t>Anjali</t>
  </si>
  <si>
    <t>Suman</t>
  </si>
  <si>
    <t>Mohan</t>
  </si>
  <si>
    <t>Jyoti</t>
  </si>
  <si>
    <t>Neeraj</t>
  </si>
  <si>
    <t>Akash</t>
  </si>
  <si>
    <t>Tanya</t>
  </si>
  <si>
    <t>1)Top 5 employees according to productivity</t>
  </si>
  <si>
    <t>2) Department-Wise Productivity Consistency</t>
  </si>
  <si>
    <t>Row Labels</t>
  </si>
  <si>
    <t>Grand Total</t>
  </si>
  <si>
    <t>StdDevp of Productivity_Score</t>
  </si>
  <si>
    <t>PEI</t>
  </si>
  <si>
    <t>PEI_Rank</t>
  </si>
  <si>
    <t>3)Top 3 according to PEI ranking</t>
  </si>
  <si>
    <t>4)Correlation Analysis</t>
  </si>
  <si>
    <t>Interpretation &gt;&gt; Since Task completed &amp; the performance rating has a higher correlation</t>
  </si>
  <si>
    <t xml:space="preserve">                          we can conclude that Task completed has stronger influence on Performance Rating</t>
  </si>
  <si>
    <t xml:space="preserve">    Correlation between Hours_Worked &amp; Performance_Rating</t>
  </si>
  <si>
    <t xml:space="preserve">    Correlation between Tasks_Completed &amp; Performance_Rating</t>
  </si>
  <si>
    <t>Question 1</t>
  </si>
  <si>
    <t>Question 2</t>
  </si>
  <si>
    <t>Work Hours and Productivity Correlation</t>
  </si>
  <si>
    <t>Interpretation &gt;&gt; Positive correlation (more hours → higher productivity)</t>
  </si>
  <si>
    <t>5)Underutilized High Performers</t>
  </si>
  <si>
    <t>Avg hours worked</t>
  </si>
  <si>
    <t>Task_Per_Hour</t>
  </si>
  <si>
    <t>6)Tasks per Hour Efficiency</t>
  </si>
  <si>
    <t>most task-efficient employee based on this metric&gt;&gt;</t>
  </si>
  <si>
    <t>Max</t>
  </si>
  <si>
    <t>using Index formula</t>
  </si>
  <si>
    <t>Using Xlookup formula</t>
  </si>
  <si>
    <t>6) Most Task effectient employee</t>
  </si>
  <si>
    <t>Answer in sheet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</si>
</sst>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7" x14ac:knownFonts="1">
    <font>
      <sz val="10"/>
      <color rgb="FF000000"/>
      <name val="Arial"/>
      <scheme val="minor"/>
    </font>
    <font>
      <b/>
      <sz val="11"/>
      <color rgb="FFFFFFFF"/>
      <name val="Calibri"/>
    </font>
    <font>
      <sz val="11"/>
      <color rgb="FF000000"/>
      <name val="Calibri"/>
    </font>
    <font>
      <b/>
      <sz val="11"/>
      <color rgb="FFFFFFFF"/>
      <name val="Calibri"/>
      <family val="2"/>
    </font>
    <font>
      <sz val="10"/>
      <color theme="1"/>
      <name val="Arial"/>
      <scheme val="minor"/>
    </font>
    <font>
      <sz val="11"/>
      <color theme="1"/>
      <name val="Calibri"/>
    </font>
    <font>
      <sz val="10"/>
      <color rgb="FF00000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0504D"/>
        <bgColor rgb="FFC0504D"/>
      </patternFill>
    </fill>
    <fill>
      <patternFill patternType="solid">
        <fgColor rgb="FFF2DCDB"/>
        <bgColor rgb="FFF2DCDB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theme="5" tint="0.39997558519241921"/>
      </top>
      <bottom style="thin">
        <color theme="5" tint="0.39997558519241921"/>
      </bottom>
      <diagonal/>
    </border>
    <border>
      <left/>
      <right/>
      <top style="thin">
        <color theme="5" tint="0.39997558519241921"/>
      </top>
      <bottom style="thin">
        <color theme="5" tint="0.39997558519241921"/>
      </bottom>
      <diagonal/>
    </border>
    <border>
      <left/>
      <right style="thin">
        <color theme="5" tint="0.39997558519241921"/>
      </right>
      <top style="thin">
        <color theme="5" tint="0.39997558519241921"/>
      </top>
      <bottom style="thin">
        <color theme="5" tint="0.3999755851924192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0" applyNumberFormat="1"/>
    <xf numFmtId="0" fontId="3" fillId="2" borderId="2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4" fillId="4" borderId="5" xfId="0" applyFont="1" applyFill="1" applyBorder="1"/>
    <xf numFmtId="0" fontId="4" fillId="4" borderId="6" xfId="0" applyFont="1" applyFill="1" applyBorder="1"/>
    <xf numFmtId="0" fontId="4" fillId="0" borderId="5" xfId="0" applyFont="1" applyBorder="1"/>
    <xf numFmtId="0" fontId="4" fillId="0" borderId="6" xfId="0" applyFont="1" applyBorder="1"/>
    <xf numFmtId="0" fontId="3" fillId="2" borderId="4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0" xfId="0" applyAlignment="1">
      <alignment wrapText="1"/>
    </xf>
    <xf numFmtId="0" fontId="2" fillId="3" borderId="7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9" xfId="0" applyBorder="1"/>
    <xf numFmtId="0" fontId="0" fillId="5" borderId="10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5" borderId="12" xfId="0" applyFill="1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0" fillId="5" borderId="14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/>
    <xf numFmtId="0" fontId="0" fillId="0" borderId="17" xfId="0" applyBorder="1" applyAlignment="1">
      <alignment horizontal="center"/>
    </xf>
    <xf numFmtId="0" fontId="0" fillId="0" borderId="18" xfId="0" applyBorder="1"/>
    <xf numFmtId="0" fontId="6" fillId="0" borderId="0" xfId="0" applyFont="1"/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solid">
          <fgColor rgb="FFF2DCDB"/>
          <bgColor rgb="FFF2DCDB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F2DCDB"/>
          <bgColor rgb="FFF2DCDB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F2DCDB"/>
          <bgColor rgb="FFF2DCDB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F2DCDB"/>
          <bgColor rgb="FFF2DCDB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F2DCDB"/>
          <bgColor rgb="FFF2DCDB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F2DCDB"/>
          <bgColor rgb="FFF2DCDB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F2DCDB"/>
          <bgColor rgb="FFF2DCDB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F2DCDB"/>
          <bgColor rgb="FFF2DCDB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left style="thin">
          <color rgb="FF000000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F2DCDB"/>
          <bgColor rgb="FFF2DCDB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scheme val="none"/>
      </font>
      <fill>
        <patternFill patternType="solid">
          <fgColor rgb="FFC0504D"/>
          <bgColor rgb="FFC0504D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numFmt numFmtId="164" formatCode="0.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</a:t>
            </a:r>
            <a:r>
              <a:rPr lang="en-US" baseline="0"/>
              <a:t> 5 Employees according to producivity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Answers!$B$4</c:f>
              <c:strCache>
                <c:ptCount val="1"/>
                <c:pt idx="0">
                  <c:v>Productivity_Score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Answers!$A$5:$A$9</c:f>
              <c:strCache>
                <c:ptCount val="5"/>
                <c:pt idx="0">
                  <c:v>Rahul</c:v>
                </c:pt>
                <c:pt idx="1">
                  <c:v>Tanya</c:v>
                </c:pt>
                <c:pt idx="2">
                  <c:v>Rakesh</c:v>
                </c:pt>
                <c:pt idx="3">
                  <c:v>Neeraj</c:v>
                </c:pt>
                <c:pt idx="4">
                  <c:v>Riya</c:v>
                </c:pt>
              </c:strCache>
            </c:strRef>
          </c:cat>
          <c:val>
            <c:numRef>
              <c:f>Answers!$B$5:$B$9</c:f>
              <c:numCache>
                <c:formatCode>General</c:formatCode>
                <c:ptCount val="5"/>
                <c:pt idx="0">
                  <c:v>100</c:v>
                </c:pt>
                <c:pt idx="1">
                  <c:v>99</c:v>
                </c:pt>
                <c:pt idx="2">
                  <c:v>98</c:v>
                </c:pt>
                <c:pt idx="3">
                  <c:v>96</c:v>
                </c:pt>
                <c:pt idx="4">
                  <c:v>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FC-4615-823E-7DA40FC18B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183442639"/>
        <c:axId val="1183441679"/>
      </c:barChart>
      <c:catAx>
        <c:axId val="118344263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3441679"/>
        <c:crosses val="autoZero"/>
        <c:auto val="1"/>
        <c:lblAlgn val="ctr"/>
        <c:lblOffset val="100"/>
        <c:noMultiLvlLbl val="0"/>
      </c:catAx>
      <c:valAx>
        <c:axId val="11834416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34426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Work Hours and Productivity Correlation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Sheet1!$F$1</c:f>
              <c:strCache>
                <c:ptCount val="1"/>
                <c:pt idx="0">
                  <c:v>Productivity_Score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Sheet1!$D$2:$D$26</c:f>
              <c:numCache>
                <c:formatCode>General</c:formatCode>
                <c:ptCount val="25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29</c:v>
                </c:pt>
                <c:pt idx="4">
                  <c:v>30</c:v>
                </c:pt>
                <c:pt idx="5">
                  <c:v>31</c:v>
                </c:pt>
                <c:pt idx="6">
                  <c:v>28</c:v>
                </c:pt>
                <c:pt idx="7">
                  <c:v>32</c:v>
                </c:pt>
                <c:pt idx="8">
                  <c:v>35</c:v>
                </c:pt>
                <c:pt idx="9">
                  <c:v>33</c:v>
                </c:pt>
                <c:pt idx="10">
                  <c:v>40</c:v>
                </c:pt>
                <c:pt idx="11">
                  <c:v>38</c:v>
                </c:pt>
                <c:pt idx="12">
                  <c:v>37</c:v>
                </c:pt>
                <c:pt idx="13">
                  <c:v>34</c:v>
                </c:pt>
                <c:pt idx="14">
                  <c:v>39</c:v>
                </c:pt>
                <c:pt idx="15">
                  <c:v>42</c:v>
                </c:pt>
                <c:pt idx="16">
                  <c:v>41</c:v>
                </c:pt>
                <c:pt idx="17">
                  <c:v>36</c:v>
                </c:pt>
                <c:pt idx="18">
                  <c:v>43</c:v>
                </c:pt>
                <c:pt idx="19">
                  <c:v>44</c:v>
                </c:pt>
                <c:pt idx="20">
                  <c:v>47</c:v>
                </c:pt>
                <c:pt idx="21">
                  <c:v>45</c:v>
                </c:pt>
                <c:pt idx="22">
                  <c:v>46</c:v>
                </c:pt>
                <c:pt idx="23">
                  <c:v>48</c:v>
                </c:pt>
                <c:pt idx="24">
                  <c:v>50</c:v>
                </c:pt>
              </c:numCache>
            </c:numRef>
          </c:xVal>
          <c:yVal>
            <c:numRef>
              <c:f>Sheet1!$F$2:$F$26</c:f>
              <c:numCache>
                <c:formatCode>General</c:formatCode>
                <c:ptCount val="25"/>
                <c:pt idx="0">
                  <c:v>60</c:v>
                </c:pt>
                <c:pt idx="1">
                  <c:v>62</c:v>
                </c:pt>
                <c:pt idx="2">
                  <c:v>64</c:v>
                </c:pt>
                <c:pt idx="3">
                  <c:v>68</c:v>
                </c:pt>
                <c:pt idx="4">
                  <c:v>70</c:v>
                </c:pt>
                <c:pt idx="5">
                  <c:v>72</c:v>
                </c:pt>
                <c:pt idx="6">
                  <c:v>65</c:v>
                </c:pt>
                <c:pt idx="7">
                  <c:v>74</c:v>
                </c:pt>
                <c:pt idx="8">
                  <c:v>80</c:v>
                </c:pt>
                <c:pt idx="9">
                  <c:v>75</c:v>
                </c:pt>
                <c:pt idx="10">
                  <c:v>90</c:v>
                </c:pt>
                <c:pt idx="11">
                  <c:v>85</c:v>
                </c:pt>
                <c:pt idx="12">
                  <c:v>83</c:v>
                </c:pt>
                <c:pt idx="13">
                  <c:v>76</c:v>
                </c:pt>
                <c:pt idx="14">
                  <c:v>87</c:v>
                </c:pt>
                <c:pt idx="15">
                  <c:v>92</c:v>
                </c:pt>
                <c:pt idx="16">
                  <c:v>89</c:v>
                </c:pt>
                <c:pt idx="17">
                  <c:v>78</c:v>
                </c:pt>
                <c:pt idx="18">
                  <c:v>93</c:v>
                </c:pt>
                <c:pt idx="19">
                  <c:v>94</c:v>
                </c:pt>
                <c:pt idx="20">
                  <c:v>99</c:v>
                </c:pt>
                <c:pt idx="21">
                  <c:v>95</c:v>
                </c:pt>
                <c:pt idx="22">
                  <c:v>96</c:v>
                </c:pt>
                <c:pt idx="23">
                  <c:v>98</c:v>
                </c:pt>
                <c:pt idx="24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784-46BD-B638-1B6F1ABA01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1192559"/>
        <c:axId val="571185839"/>
      </c:scatterChart>
      <c:valAx>
        <c:axId val="5711925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1185839"/>
        <c:crosses val="autoZero"/>
        <c:crossBetween val="midCat"/>
      </c:valAx>
      <c:valAx>
        <c:axId val="57118583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11925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76200</xdr:colOff>
      <xdr:row>3</xdr:row>
      <xdr:rowOff>11430</xdr:rowOff>
    </xdr:from>
    <xdr:to>
      <xdr:col>7</xdr:col>
      <xdr:colOff>114300</xdr:colOff>
      <xdr:row>18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E0E32B8-2D71-1627-198B-4637995F0E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76200</xdr:colOff>
      <xdr:row>56</xdr:row>
      <xdr:rowOff>53340</xdr:rowOff>
    </xdr:from>
    <xdr:to>
      <xdr:col>4</xdr:col>
      <xdr:colOff>571500</xdr:colOff>
      <xdr:row>72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29FB2B2-ABFB-4BD1-910B-F27771DF50C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aron dsouza" refreshedDate="45759.524681828705" createdVersion="8" refreshedVersion="8" minRefreshableVersion="3" recordCount="25" xr:uid="{F79AE01E-5AB6-4CCA-8687-4BE3571D180C}">
  <cacheSource type="worksheet">
    <worksheetSource ref="A1:G26" sheet="Sheet1"/>
  </cacheSource>
  <cacheFields count="7">
    <cacheField name="Employee_ID" numFmtId="0">
      <sharedItems containsSemiMixedTypes="0" containsString="0" containsNumber="1" containsInteger="1" minValue="101" maxValue="125"/>
    </cacheField>
    <cacheField name="Name" numFmtId="0">
      <sharedItems/>
    </cacheField>
    <cacheField name="Department" numFmtId="0">
      <sharedItems count="5">
        <s v="IT"/>
        <s v="Marketing"/>
        <s v="Sales"/>
        <s v="HR"/>
        <s v="Finance"/>
      </sharedItems>
    </cacheField>
    <cacheField name="Hours_Worked" numFmtId="0">
      <sharedItems containsSemiMixedTypes="0" containsString="0" containsNumber="1" containsInteger="1" minValue="25" maxValue="50"/>
    </cacheField>
    <cacheField name="Tasks_Completed" numFmtId="0">
      <sharedItems containsSemiMixedTypes="0" containsString="0" containsNumber="1" containsInteger="1" minValue="30" maxValue="80"/>
    </cacheField>
    <cacheField name="Productivity_Score" numFmtId="0">
      <sharedItems containsSemiMixedTypes="0" containsString="0" containsNumber="1" containsInteger="1" minValue="60" maxValue="100"/>
    </cacheField>
    <cacheField name="Performance_Rating" numFmtId="0">
      <sharedItems containsSemiMixedTypes="0" containsString="0" containsNumber="1" containsInteger="1" minValue="2" maxValue="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5">
  <r>
    <n v="107"/>
    <s v="Rahul"/>
    <x v="0"/>
    <n v="50"/>
    <n v="80"/>
    <n v="100"/>
    <n v="5"/>
  </r>
  <r>
    <n v="125"/>
    <s v="Tanya"/>
    <x v="0"/>
    <n v="47"/>
    <n v="79"/>
    <n v="99"/>
    <n v="5"/>
  </r>
  <r>
    <n v="115"/>
    <s v="Rakesh"/>
    <x v="0"/>
    <n v="48"/>
    <n v="78"/>
    <n v="98"/>
    <n v="5"/>
  </r>
  <r>
    <n v="123"/>
    <s v="Neeraj"/>
    <x v="1"/>
    <n v="46"/>
    <n v="77"/>
    <n v="96"/>
    <n v="5"/>
  </r>
  <r>
    <n v="104"/>
    <s v="Riya"/>
    <x v="0"/>
    <n v="45"/>
    <n v="75"/>
    <n v="95"/>
    <n v="5"/>
  </r>
  <r>
    <n v="112"/>
    <s v="Pooja"/>
    <x v="1"/>
    <n v="44"/>
    <n v="73"/>
    <n v="94"/>
    <n v="5"/>
  </r>
  <r>
    <n v="118"/>
    <s v="Arjun"/>
    <x v="1"/>
    <n v="43"/>
    <n v="75"/>
    <n v="93"/>
    <n v="5"/>
  </r>
  <r>
    <n v="109"/>
    <s v="Kunal"/>
    <x v="1"/>
    <n v="42"/>
    <n v="70"/>
    <n v="92"/>
    <n v="5"/>
  </r>
  <r>
    <n v="102"/>
    <s v="Meera"/>
    <x v="1"/>
    <n v="40"/>
    <n v="65"/>
    <n v="90"/>
    <n v="5"/>
  </r>
  <r>
    <n v="114"/>
    <s v="Deepak"/>
    <x v="2"/>
    <n v="41"/>
    <n v="66"/>
    <n v="89"/>
    <n v="4"/>
  </r>
  <r>
    <n v="119"/>
    <s v="Anjali"/>
    <x v="0"/>
    <n v="39"/>
    <n v="60"/>
    <n v="87"/>
    <n v="4"/>
  </r>
  <r>
    <n v="106"/>
    <s v="Neha"/>
    <x v="2"/>
    <n v="38"/>
    <n v="58"/>
    <n v="85"/>
    <n v="4"/>
  </r>
  <r>
    <n v="110"/>
    <s v="Sneha"/>
    <x v="2"/>
    <n v="37"/>
    <n v="55"/>
    <n v="83"/>
    <n v="4"/>
  </r>
  <r>
    <n v="101"/>
    <s v="Aakash"/>
    <x v="2"/>
    <n v="35"/>
    <n v="50"/>
    <n v="80"/>
    <n v="4"/>
  </r>
  <r>
    <n v="120"/>
    <s v="Suman"/>
    <x v="2"/>
    <n v="36"/>
    <n v="52"/>
    <n v="78"/>
    <n v="4"/>
  </r>
  <r>
    <n v="124"/>
    <s v="Akash"/>
    <x v="2"/>
    <n v="34"/>
    <n v="48"/>
    <n v="76"/>
    <n v="3"/>
  </r>
  <r>
    <n v="113"/>
    <s v="Varun"/>
    <x v="3"/>
    <n v="33"/>
    <n v="45"/>
    <n v="75"/>
    <n v="3"/>
  </r>
  <r>
    <n v="122"/>
    <s v="Jyoti"/>
    <x v="3"/>
    <n v="32"/>
    <n v="44"/>
    <n v="74"/>
    <n v="3"/>
  </r>
  <r>
    <n v="117"/>
    <s v="Sanjay"/>
    <x v="3"/>
    <n v="31"/>
    <n v="42"/>
    <n v="72"/>
    <n v="3"/>
  </r>
  <r>
    <n v="103"/>
    <s v="Suresh"/>
    <x v="3"/>
    <n v="30"/>
    <n v="40"/>
    <n v="70"/>
    <n v="3"/>
  </r>
  <r>
    <n v="111"/>
    <s v="Amit"/>
    <x v="4"/>
    <n v="29"/>
    <n v="38"/>
    <n v="68"/>
    <n v="3"/>
  </r>
  <r>
    <n v="108"/>
    <s v="Priya"/>
    <x v="3"/>
    <n v="28"/>
    <n v="35"/>
    <n v="65"/>
    <n v="3"/>
  </r>
  <r>
    <n v="121"/>
    <s v="Mohan"/>
    <x v="4"/>
    <n v="27"/>
    <n v="34"/>
    <n v="64"/>
    <n v="2"/>
  </r>
  <r>
    <n v="116"/>
    <s v="Kavita"/>
    <x v="4"/>
    <n v="26"/>
    <n v="32"/>
    <n v="62"/>
    <n v="2"/>
  </r>
  <r>
    <n v="105"/>
    <s v="Prakash"/>
    <x v="4"/>
    <n v="25"/>
    <n v="30"/>
    <n v="60"/>
    <n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71E7AA6-FDA4-4506-B76D-539A7A546BE0}" name="PivotTable17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multipleFieldFilters="0">
  <location ref="A24:B30" firstHeaderRow="1" firstDataRow="1" firstDataCol="1"/>
  <pivotFields count="7">
    <pivotField showAll="0"/>
    <pivotField showAll="0"/>
    <pivotField axis="axisRow" showAll="0">
      <items count="6">
        <item x="4"/>
        <item x="3"/>
        <item x="0"/>
        <item x="1"/>
        <item x="2"/>
        <item t="default"/>
      </items>
    </pivotField>
    <pivotField showAll="0"/>
    <pivotField showAll="0"/>
    <pivotField dataField="1" showAll="0"/>
    <pivotField showAll="0"/>
  </pivotFields>
  <rowFields count="1">
    <field x="2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tdDevp of Productivity_Score" fld="5" subtotal="stdDevp" baseField="2" baseItem="0" numFmtId="164"/>
  </dataFields>
  <formats count="1">
    <format dxfId="11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16788EF-3591-414A-8D73-505F2AB6B8E1}" name="Table2" displayName="Table2" ref="A1:J26" totalsRowShown="0" headerRowDxfId="10" dataDxfId="9" tableBorderDxfId="8">
  <autoFilter ref="A1:J26" xr:uid="{116788EF-3591-414A-8D73-505F2AB6B8E1}"/>
  <sortState xmlns:xlrd2="http://schemas.microsoft.com/office/spreadsheetml/2017/richdata2" ref="A2:I26">
    <sortCondition ref="I1:I26"/>
  </sortState>
  <tableColumns count="10">
    <tableColumn id="1" xr3:uid="{9F66D219-73B2-433C-BEB6-4A3BD566C36D}" name="Employee_ID" dataDxfId="7"/>
    <tableColumn id="2" xr3:uid="{ECFA3CA2-2F20-4383-9887-06A21EFE71F0}" name="Name" dataDxfId="6"/>
    <tableColumn id="3" xr3:uid="{1F9E50ED-E8ED-473D-B086-BAD9993D6B65}" name="Department" dataDxfId="5"/>
    <tableColumn id="4" xr3:uid="{235E20FE-FC67-4B0E-9EB1-78A82DEDBC33}" name="Hours_Worked" dataDxfId="4"/>
    <tableColumn id="5" xr3:uid="{28C8A975-0100-4DC1-82BA-F430EAD645C6}" name="Tasks_Completed" dataDxfId="3"/>
    <tableColumn id="6" xr3:uid="{5DE82F3C-D6F3-4D4A-983B-F1B705CFA134}" name="Productivity_Score" dataDxfId="2"/>
    <tableColumn id="7" xr3:uid="{8CC3023F-F7D4-40E0-8973-A38BC0CAB0EA}" name="Performance_Rating" dataDxfId="1"/>
    <tableColumn id="8" xr3:uid="{6FA25E71-0D00-45AA-ABF1-B11CADB7563E}" name="PEI">
      <calculatedColumnFormula>ROUND(IF(D2=0, 0, F2/D2),2)</calculatedColumnFormula>
    </tableColumn>
    <tableColumn id="9" xr3:uid="{62025676-2D27-4B9C-BD07-3EB11134F4A9}" name="PEI_Rank">
      <calculatedColumnFormula>RANK(H2, H$2:H$26, 0)</calculatedColumnFormula>
    </tableColumn>
    <tableColumn id="10" xr3:uid="{E12D9B19-AD0E-4EF5-ADB2-9461B34CC6C8}" name="Task_Per_Hour" dataDxfId="0">
      <calculatedColumnFormula>IF(D2=0, 0, E2/D2)</calculatedColumnFormula>
    </tableColumn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</sheetPr>
  <dimension ref="A1:R26"/>
  <sheetViews>
    <sheetView topLeftCell="B1" zoomScale="48" workbookViewId="0">
      <selection activeCell="P21" sqref="P21"/>
    </sheetView>
  </sheetViews>
  <sheetFormatPr defaultColWidth="12.6640625" defaultRowHeight="15.75" customHeight="1" x14ac:dyDescent="0.25"/>
  <cols>
    <col min="1" max="1" width="16.5546875" bestFit="1" customWidth="1"/>
    <col min="2" max="2" width="10.44140625" bestFit="1" customWidth="1"/>
    <col min="3" max="3" width="15.5546875" bestFit="1" customWidth="1"/>
    <col min="4" max="4" width="18.109375" bestFit="1" customWidth="1"/>
    <col min="5" max="5" width="20.33203125" bestFit="1" customWidth="1"/>
    <col min="6" max="6" width="21.44140625" bestFit="1" customWidth="1"/>
    <col min="7" max="7" width="22.88671875" bestFit="1" customWidth="1"/>
    <col min="9" max="9" width="13.33203125" bestFit="1" customWidth="1"/>
    <col min="10" max="10" width="18.21875" bestFit="1" customWidth="1"/>
  </cols>
  <sheetData>
    <row r="1" spans="1:18" ht="15.75" customHeight="1" x14ac:dyDescent="0.3">
      <c r="A1" s="1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8" t="s">
        <v>42</v>
      </c>
      <c r="I1" s="8" t="s">
        <v>43</v>
      </c>
      <c r="J1" s="23" t="s">
        <v>56</v>
      </c>
      <c r="L1" t="s">
        <v>62</v>
      </c>
    </row>
    <row r="2" spans="1:18" ht="15.75" customHeight="1" x14ac:dyDescent="0.3">
      <c r="A2" s="11">
        <v>105</v>
      </c>
      <c r="B2" s="2" t="s">
        <v>15</v>
      </c>
      <c r="C2" s="2" t="s">
        <v>16</v>
      </c>
      <c r="D2" s="2">
        <v>25</v>
      </c>
      <c r="E2" s="2">
        <v>30</v>
      </c>
      <c r="F2" s="2">
        <v>60</v>
      </c>
      <c r="G2" s="2">
        <v>2</v>
      </c>
      <c r="H2">
        <f>ROUND(IF(D2=0, 0, F2/D2),2)</f>
        <v>2.4</v>
      </c>
      <c r="I2">
        <f>RANK(H2, H$2:H$26, 0)</f>
        <v>1</v>
      </c>
      <c r="J2" s="21">
        <f t="shared" ref="J2:J26" si="0">IF(D2=0, 0, E2/D2)</f>
        <v>1.2</v>
      </c>
      <c r="L2" s="24"/>
      <c r="M2" s="24"/>
      <c r="N2" s="25" t="s">
        <v>60</v>
      </c>
      <c r="O2" s="26"/>
      <c r="P2" s="27"/>
      <c r="Q2" s="24"/>
      <c r="R2" s="24"/>
    </row>
    <row r="3" spans="1:18" ht="15.75" customHeight="1" x14ac:dyDescent="0.3">
      <c r="A3" s="12">
        <v>116</v>
      </c>
      <c r="B3" s="3" t="s">
        <v>27</v>
      </c>
      <c r="C3" s="3" t="s">
        <v>16</v>
      </c>
      <c r="D3" s="3">
        <v>26</v>
      </c>
      <c r="E3" s="3">
        <v>32</v>
      </c>
      <c r="F3" s="3">
        <v>62</v>
      </c>
      <c r="G3" s="3">
        <v>2</v>
      </c>
      <c r="H3">
        <f>ROUND(IF(D3=0, 0, F3/D3),2)</f>
        <v>2.38</v>
      </c>
      <c r="I3">
        <f>RANK(H3, H$2:H$26, 0)</f>
        <v>2</v>
      </c>
      <c r="J3" s="2">
        <f t="shared" si="0"/>
        <v>1.2307692307692308</v>
      </c>
      <c r="L3" s="24" t="s">
        <v>59</v>
      </c>
      <c r="M3" s="24"/>
      <c r="N3" s="24" t="str">
        <f>INDEX(B2:B26, MATCH(L4, J2:J26, 0))</f>
        <v>Arjun</v>
      </c>
      <c r="O3" s="24" t="str">
        <f>INDEX(C2:C26, MATCH(L4, J2:J26, 0))</f>
        <v>Marketing</v>
      </c>
      <c r="P3" s="24">
        <f>INDEX(F2:F26, MATCH(L4, J2:J26, 0))</f>
        <v>93</v>
      </c>
      <c r="Q3" s="24">
        <f>INDEX(G2:G26, MATCH(L4, J2:J26, 0))</f>
        <v>5</v>
      </c>
      <c r="R3" s="24">
        <f>INDEX(H2:H26, MATCH(L4, J2:J26, 0))</f>
        <v>2.16</v>
      </c>
    </row>
    <row r="4" spans="1:18" ht="15.75" customHeight="1" x14ac:dyDescent="0.3">
      <c r="A4" s="11">
        <v>121</v>
      </c>
      <c r="B4" s="2" t="s">
        <v>32</v>
      </c>
      <c r="C4" s="2" t="s">
        <v>16</v>
      </c>
      <c r="D4" s="2">
        <v>27</v>
      </c>
      <c r="E4" s="2">
        <v>34</v>
      </c>
      <c r="F4" s="2">
        <v>64</v>
      </c>
      <c r="G4" s="2">
        <v>2</v>
      </c>
      <c r="H4">
        <f>ROUND(IF(D4=0, 0, F4/D4),2)</f>
        <v>2.37</v>
      </c>
      <c r="I4">
        <f>RANK(H4, H$2:H$26, 0)</f>
        <v>3</v>
      </c>
      <c r="J4" s="2">
        <f t="shared" si="0"/>
        <v>1.2592592592592593</v>
      </c>
      <c r="L4" s="24">
        <f>MAX(J2:J26)</f>
        <v>1.7441860465116279</v>
      </c>
      <c r="M4" s="24"/>
      <c r="N4" s="24"/>
      <c r="O4" s="24"/>
      <c r="P4" s="24"/>
      <c r="Q4" s="24"/>
      <c r="R4" s="24"/>
    </row>
    <row r="5" spans="1:18" ht="15.75" customHeight="1" x14ac:dyDescent="0.3">
      <c r="A5" s="11">
        <v>111</v>
      </c>
      <c r="B5" s="2" t="s">
        <v>22</v>
      </c>
      <c r="C5" s="2" t="s">
        <v>16</v>
      </c>
      <c r="D5" s="2">
        <v>29</v>
      </c>
      <c r="E5" s="2">
        <v>38</v>
      </c>
      <c r="F5" s="2">
        <v>68</v>
      </c>
      <c r="G5" s="2">
        <v>3</v>
      </c>
      <c r="H5">
        <f>ROUND(IF(D5=0, 0, F5/D5),2)</f>
        <v>2.34</v>
      </c>
      <c r="I5">
        <f>RANK(H5, H$2:H$26, 0)</f>
        <v>4</v>
      </c>
      <c r="J5" s="2">
        <f t="shared" si="0"/>
        <v>1.3103448275862069</v>
      </c>
      <c r="L5" s="24"/>
      <c r="M5" s="24"/>
      <c r="N5" s="24"/>
      <c r="O5" s="24"/>
      <c r="P5" s="24"/>
      <c r="Q5" s="24"/>
      <c r="R5" s="24"/>
    </row>
    <row r="6" spans="1:18" ht="15.75" customHeight="1" x14ac:dyDescent="0.3">
      <c r="A6" s="11">
        <v>103</v>
      </c>
      <c r="B6" s="2" t="s">
        <v>11</v>
      </c>
      <c r="C6" s="2" t="s">
        <v>12</v>
      </c>
      <c r="D6" s="2">
        <v>30</v>
      </c>
      <c r="E6" s="2">
        <v>40</v>
      </c>
      <c r="F6" s="2">
        <v>70</v>
      </c>
      <c r="G6" s="2">
        <v>3</v>
      </c>
      <c r="H6">
        <f>ROUND(IF(D6=0, 0, F6/D6),2)</f>
        <v>2.33</v>
      </c>
      <c r="I6">
        <f>RANK(H6, H$2:H$26, 0)</f>
        <v>5</v>
      </c>
      <c r="J6" s="2">
        <f t="shared" si="0"/>
        <v>1.3333333333333333</v>
      </c>
    </row>
    <row r="7" spans="1:18" ht="15.75" customHeight="1" x14ac:dyDescent="0.3">
      <c r="A7" s="11">
        <v>117</v>
      </c>
      <c r="B7" s="2" t="s">
        <v>28</v>
      </c>
      <c r="C7" s="2" t="s">
        <v>12</v>
      </c>
      <c r="D7" s="2">
        <v>31</v>
      </c>
      <c r="E7" s="2">
        <v>42</v>
      </c>
      <c r="F7" s="2">
        <v>72</v>
      </c>
      <c r="G7" s="2">
        <v>3</v>
      </c>
      <c r="H7">
        <f>ROUND(IF(D7=0, 0, F7/D7),2)</f>
        <v>2.3199999999999998</v>
      </c>
      <c r="I7">
        <f>RANK(H7, H$2:H$26, 0)</f>
        <v>6</v>
      </c>
      <c r="J7" s="2">
        <f t="shared" si="0"/>
        <v>1.3548387096774193</v>
      </c>
      <c r="N7" s="28" t="s">
        <v>61</v>
      </c>
      <c r="O7" s="29"/>
    </row>
    <row r="8" spans="1:18" ht="15.75" customHeight="1" x14ac:dyDescent="0.3">
      <c r="A8" s="12">
        <v>108</v>
      </c>
      <c r="B8" s="3" t="s">
        <v>19</v>
      </c>
      <c r="C8" s="3" t="s">
        <v>12</v>
      </c>
      <c r="D8" s="3">
        <v>28</v>
      </c>
      <c r="E8" s="3">
        <v>35</v>
      </c>
      <c r="F8" s="3">
        <v>65</v>
      </c>
      <c r="G8" s="3">
        <v>3</v>
      </c>
      <c r="H8">
        <f>ROUND(IF(D8=0, 0, F8/D8),2)</f>
        <v>2.3199999999999998</v>
      </c>
      <c r="I8">
        <f>RANK(H8, H$2:H$26, 0)</f>
        <v>6</v>
      </c>
      <c r="J8" s="2">
        <f t="shared" si="0"/>
        <v>1.25</v>
      </c>
      <c r="N8" s="30" t="str">
        <f>_xlfn.XLOOKUP(L4, J2:J26, B2:B26)</f>
        <v>Arjun</v>
      </c>
      <c r="O8" s="31"/>
    </row>
    <row r="9" spans="1:18" ht="15.75" customHeight="1" x14ac:dyDescent="0.3">
      <c r="A9" s="12">
        <v>122</v>
      </c>
      <c r="B9" s="3" t="s">
        <v>33</v>
      </c>
      <c r="C9" s="3" t="s">
        <v>12</v>
      </c>
      <c r="D9" s="3">
        <v>32</v>
      </c>
      <c r="E9" s="3">
        <v>44</v>
      </c>
      <c r="F9" s="3">
        <v>74</v>
      </c>
      <c r="G9" s="3">
        <v>3</v>
      </c>
      <c r="H9">
        <f>ROUND(IF(D9=0, 0, F9/D9),2)</f>
        <v>2.31</v>
      </c>
      <c r="I9">
        <f>RANK(H9, H$2:H$26, 0)</f>
        <v>8</v>
      </c>
      <c r="J9" s="2">
        <f t="shared" si="0"/>
        <v>1.375</v>
      </c>
      <c r="N9" s="30" t="str">
        <f>_xlfn.XLOOKUP(L4, J2:J26, C2:C26)</f>
        <v>Marketing</v>
      </c>
      <c r="O9" s="31"/>
    </row>
    <row r="10" spans="1:18" ht="15.75" customHeight="1" x14ac:dyDescent="0.3">
      <c r="A10" s="11">
        <v>101</v>
      </c>
      <c r="B10" s="2" t="s">
        <v>7</v>
      </c>
      <c r="C10" s="2" t="s">
        <v>8</v>
      </c>
      <c r="D10" s="2">
        <v>35</v>
      </c>
      <c r="E10" s="2">
        <v>50</v>
      </c>
      <c r="F10" s="2">
        <v>80</v>
      </c>
      <c r="G10" s="2">
        <v>4</v>
      </c>
      <c r="H10">
        <f>ROUND(IF(D10=0, 0, F10/D10),2)</f>
        <v>2.29</v>
      </c>
      <c r="I10">
        <f>RANK(H10, H$2:H$26, 0)</f>
        <v>9</v>
      </c>
      <c r="J10" s="2">
        <f t="shared" si="0"/>
        <v>1.4285714285714286</v>
      </c>
      <c r="N10" s="30">
        <f>_xlfn.XLOOKUP(L4, J2:J26, F2:F26)</f>
        <v>93</v>
      </c>
      <c r="O10" s="31"/>
    </row>
    <row r="11" spans="1:18" ht="15.75" customHeight="1" x14ac:dyDescent="0.3">
      <c r="A11" s="11">
        <v>113</v>
      </c>
      <c r="B11" s="2" t="s">
        <v>24</v>
      </c>
      <c r="C11" s="2" t="s">
        <v>12</v>
      </c>
      <c r="D11" s="2">
        <v>33</v>
      </c>
      <c r="E11" s="2">
        <v>45</v>
      </c>
      <c r="F11" s="2">
        <v>75</v>
      </c>
      <c r="G11" s="2">
        <v>3</v>
      </c>
      <c r="H11">
        <f>ROUND(IF(D11=0, 0, F11/D11),2)</f>
        <v>2.27</v>
      </c>
      <c r="I11">
        <f>RANK(H11, H$2:H$26, 0)</f>
        <v>10</v>
      </c>
      <c r="J11" s="2">
        <f t="shared" si="0"/>
        <v>1.3636363636363635</v>
      </c>
      <c r="N11" s="30">
        <f>_xlfn.XLOOKUP(L4, J2:J26, G2:G26)</f>
        <v>5</v>
      </c>
      <c r="O11" s="31"/>
    </row>
    <row r="12" spans="1:18" ht="15.75" customHeight="1" x14ac:dyDescent="0.3">
      <c r="A12" s="12">
        <v>102</v>
      </c>
      <c r="B12" s="3" t="s">
        <v>9</v>
      </c>
      <c r="C12" s="3" t="s">
        <v>10</v>
      </c>
      <c r="D12" s="3">
        <v>40</v>
      </c>
      <c r="E12" s="3">
        <v>65</v>
      </c>
      <c r="F12" s="3">
        <v>90</v>
      </c>
      <c r="G12" s="3">
        <v>5</v>
      </c>
      <c r="H12">
        <f>ROUND(IF(D12=0, 0, F12/D12),2)</f>
        <v>2.25</v>
      </c>
      <c r="I12">
        <f>RANK(H12, H$2:H$26, 0)</f>
        <v>11</v>
      </c>
      <c r="J12" s="2">
        <f t="shared" si="0"/>
        <v>1.625</v>
      </c>
      <c r="N12" s="32">
        <f>_xlfn.XLOOKUP(L4,Table2[Task_Per_Hour],Table2[PEI],,0)</f>
        <v>2.16</v>
      </c>
      <c r="O12" s="33"/>
    </row>
    <row r="13" spans="1:18" ht="15.75" customHeight="1" x14ac:dyDescent="0.3">
      <c r="A13" s="12">
        <v>106</v>
      </c>
      <c r="B13" s="3" t="s">
        <v>17</v>
      </c>
      <c r="C13" s="3" t="s">
        <v>8</v>
      </c>
      <c r="D13" s="3">
        <v>38</v>
      </c>
      <c r="E13" s="3">
        <v>58</v>
      </c>
      <c r="F13" s="3">
        <v>85</v>
      </c>
      <c r="G13" s="3">
        <v>4</v>
      </c>
      <c r="H13">
        <f>ROUND(IF(D13=0, 0, F13/D13),2)</f>
        <v>2.2400000000000002</v>
      </c>
      <c r="I13">
        <f>RANK(H13, H$2:H$26, 0)</f>
        <v>12</v>
      </c>
      <c r="J13" s="2">
        <f t="shared" si="0"/>
        <v>1.5263157894736843</v>
      </c>
    </row>
    <row r="14" spans="1:18" ht="15.75" customHeight="1" x14ac:dyDescent="0.3">
      <c r="A14" s="12">
        <v>110</v>
      </c>
      <c r="B14" s="3" t="s">
        <v>21</v>
      </c>
      <c r="C14" s="3" t="s">
        <v>8</v>
      </c>
      <c r="D14" s="3">
        <v>37</v>
      </c>
      <c r="E14" s="3">
        <v>55</v>
      </c>
      <c r="F14" s="3">
        <v>83</v>
      </c>
      <c r="G14" s="3">
        <v>4</v>
      </c>
      <c r="H14">
        <f>ROUND(IF(D14=0, 0, F14/D14),2)</f>
        <v>2.2400000000000002</v>
      </c>
      <c r="I14">
        <f>RANK(H14, H$2:H$26, 0)</f>
        <v>12</v>
      </c>
      <c r="J14" s="2">
        <f t="shared" si="0"/>
        <v>1.4864864864864864</v>
      </c>
    </row>
    <row r="15" spans="1:18" ht="15.75" customHeight="1" x14ac:dyDescent="0.3">
      <c r="A15" s="12">
        <v>124</v>
      </c>
      <c r="B15" s="3" t="s">
        <v>35</v>
      </c>
      <c r="C15" s="3" t="s">
        <v>8</v>
      </c>
      <c r="D15" s="3">
        <v>34</v>
      </c>
      <c r="E15" s="3">
        <v>48</v>
      </c>
      <c r="F15" s="3">
        <v>76</v>
      </c>
      <c r="G15" s="3">
        <v>3</v>
      </c>
      <c r="H15">
        <f>ROUND(IF(D15=0, 0, F15/D15),2)</f>
        <v>2.2400000000000002</v>
      </c>
      <c r="I15">
        <f>RANK(H15, H$2:H$26, 0)</f>
        <v>12</v>
      </c>
      <c r="J15" s="2">
        <f t="shared" si="0"/>
        <v>1.411764705882353</v>
      </c>
    </row>
    <row r="16" spans="1:18" ht="15.75" customHeight="1" x14ac:dyDescent="0.3">
      <c r="A16" s="11">
        <v>119</v>
      </c>
      <c r="B16" s="2" t="s">
        <v>30</v>
      </c>
      <c r="C16" s="2" t="s">
        <v>14</v>
      </c>
      <c r="D16" s="2">
        <v>39</v>
      </c>
      <c r="E16" s="2">
        <v>60</v>
      </c>
      <c r="F16" s="2">
        <v>87</v>
      </c>
      <c r="G16" s="2">
        <v>4</v>
      </c>
      <c r="H16">
        <f>ROUND(IF(D16=0, 0, F16/D16),2)</f>
        <v>2.23</v>
      </c>
      <c r="I16">
        <f>RANK(H16, H$2:H$26, 0)</f>
        <v>15</v>
      </c>
      <c r="J16" s="2">
        <f t="shared" si="0"/>
        <v>1.5384615384615385</v>
      </c>
    </row>
    <row r="17" spans="1:10" ht="15.75" customHeight="1" x14ac:dyDescent="0.3">
      <c r="A17" s="11">
        <v>109</v>
      </c>
      <c r="B17" s="2" t="s">
        <v>20</v>
      </c>
      <c r="C17" s="2" t="s">
        <v>10</v>
      </c>
      <c r="D17" s="2">
        <v>42</v>
      </c>
      <c r="E17" s="2">
        <v>70</v>
      </c>
      <c r="F17" s="2">
        <v>92</v>
      </c>
      <c r="G17" s="2">
        <v>5</v>
      </c>
      <c r="H17">
        <f>ROUND(IF(D17=0, 0, F17/D17),2)</f>
        <v>2.19</v>
      </c>
      <c r="I17">
        <f>RANK(H17, H$2:H$26, 0)</f>
        <v>16</v>
      </c>
      <c r="J17" s="2">
        <f t="shared" si="0"/>
        <v>1.6666666666666667</v>
      </c>
    </row>
    <row r="18" spans="1:10" ht="15.75" customHeight="1" x14ac:dyDescent="0.3">
      <c r="A18" s="12">
        <v>114</v>
      </c>
      <c r="B18" s="3" t="s">
        <v>25</v>
      </c>
      <c r="C18" s="3" t="s">
        <v>8</v>
      </c>
      <c r="D18" s="3">
        <v>41</v>
      </c>
      <c r="E18" s="3">
        <v>66</v>
      </c>
      <c r="F18" s="3">
        <v>89</v>
      </c>
      <c r="G18" s="3">
        <v>4</v>
      </c>
      <c r="H18">
        <f>ROUND(IF(D18=0, 0, F18/D18),2)</f>
        <v>2.17</v>
      </c>
      <c r="I18">
        <f>RANK(H18, H$2:H$26, 0)</f>
        <v>17</v>
      </c>
      <c r="J18" s="2">
        <f t="shared" si="0"/>
        <v>1.6097560975609757</v>
      </c>
    </row>
    <row r="19" spans="1:10" ht="15.75" customHeight="1" x14ac:dyDescent="0.3">
      <c r="A19" s="12">
        <v>120</v>
      </c>
      <c r="B19" s="3" t="s">
        <v>31</v>
      </c>
      <c r="C19" s="3" t="s">
        <v>8</v>
      </c>
      <c r="D19" s="3">
        <v>36</v>
      </c>
      <c r="E19" s="3">
        <v>52</v>
      </c>
      <c r="F19" s="3">
        <v>78</v>
      </c>
      <c r="G19" s="3">
        <v>4</v>
      </c>
      <c r="H19">
        <f>ROUND(IF(D19=0, 0, F19/D19),2)</f>
        <v>2.17</v>
      </c>
      <c r="I19">
        <f>RANK(H19, H$2:H$26, 0)</f>
        <v>17</v>
      </c>
      <c r="J19" s="2">
        <f t="shared" si="0"/>
        <v>1.4444444444444444</v>
      </c>
    </row>
    <row r="20" spans="1:10" ht="15.75" customHeight="1" x14ac:dyDescent="0.3">
      <c r="A20" s="12">
        <v>118</v>
      </c>
      <c r="B20" s="3" t="s">
        <v>29</v>
      </c>
      <c r="C20" s="3" t="s">
        <v>10</v>
      </c>
      <c r="D20" s="3">
        <v>43</v>
      </c>
      <c r="E20" s="3">
        <v>75</v>
      </c>
      <c r="F20" s="3">
        <v>93</v>
      </c>
      <c r="G20" s="3">
        <v>5</v>
      </c>
      <c r="H20">
        <f>ROUND(IF(D20=0, 0, F20/D20),2)</f>
        <v>2.16</v>
      </c>
      <c r="I20">
        <f>RANK(H20, H$2:H$26, 0)</f>
        <v>19</v>
      </c>
      <c r="J20" s="2">
        <f t="shared" si="0"/>
        <v>1.7441860465116279</v>
      </c>
    </row>
    <row r="21" spans="1:10" ht="15.75" customHeight="1" x14ac:dyDescent="0.3">
      <c r="A21" s="12">
        <v>112</v>
      </c>
      <c r="B21" s="3" t="s">
        <v>23</v>
      </c>
      <c r="C21" s="3" t="s">
        <v>10</v>
      </c>
      <c r="D21" s="3">
        <v>44</v>
      </c>
      <c r="E21" s="3">
        <v>73</v>
      </c>
      <c r="F21" s="3">
        <v>94</v>
      </c>
      <c r="G21" s="3">
        <v>5</v>
      </c>
      <c r="H21">
        <f>ROUND(IF(D21=0, 0, F21/D21),2)</f>
        <v>2.14</v>
      </c>
      <c r="I21">
        <f>RANK(H21, H$2:H$26, 0)</f>
        <v>20</v>
      </c>
      <c r="J21" s="2">
        <f t="shared" si="0"/>
        <v>1.6590909090909092</v>
      </c>
    </row>
    <row r="22" spans="1:10" ht="15.75" customHeight="1" x14ac:dyDescent="0.3">
      <c r="A22" s="11">
        <v>125</v>
      </c>
      <c r="B22" s="2" t="s">
        <v>36</v>
      </c>
      <c r="C22" s="2" t="s">
        <v>14</v>
      </c>
      <c r="D22" s="2">
        <v>47</v>
      </c>
      <c r="E22" s="2">
        <v>79</v>
      </c>
      <c r="F22" s="2">
        <v>99</v>
      </c>
      <c r="G22" s="2">
        <v>5</v>
      </c>
      <c r="H22">
        <f>ROUND(IF(D22=0, 0, F22/D22),2)</f>
        <v>2.11</v>
      </c>
      <c r="I22">
        <f>RANK(H22, H$2:H$26, 0)</f>
        <v>21</v>
      </c>
      <c r="J22" s="2">
        <f t="shared" si="0"/>
        <v>1.6808510638297873</v>
      </c>
    </row>
    <row r="23" spans="1:10" ht="15.75" customHeight="1" x14ac:dyDescent="0.3">
      <c r="A23" s="12">
        <v>104</v>
      </c>
      <c r="B23" s="3" t="s">
        <v>13</v>
      </c>
      <c r="C23" s="3" t="s">
        <v>14</v>
      </c>
      <c r="D23" s="3">
        <v>45</v>
      </c>
      <c r="E23" s="3">
        <v>75</v>
      </c>
      <c r="F23" s="3">
        <v>95</v>
      </c>
      <c r="G23" s="3">
        <v>5</v>
      </c>
      <c r="H23">
        <f>ROUND(IF(D23=0, 0, F23/D23),2)</f>
        <v>2.11</v>
      </c>
      <c r="I23">
        <f>RANK(H23, H$2:H$26, 0)</f>
        <v>21</v>
      </c>
      <c r="J23" s="2">
        <f t="shared" si="0"/>
        <v>1.6666666666666667</v>
      </c>
    </row>
    <row r="24" spans="1:10" ht="15.75" customHeight="1" x14ac:dyDescent="0.3">
      <c r="A24" s="11">
        <v>123</v>
      </c>
      <c r="B24" s="2" t="s">
        <v>34</v>
      </c>
      <c r="C24" s="2" t="s">
        <v>10</v>
      </c>
      <c r="D24" s="2">
        <v>46</v>
      </c>
      <c r="E24" s="2">
        <v>77</v>
      </c>
      <c r="F24" s="2">
        <v>96</v>
      </c>
      <c r="G24" s="2">
        <v>5</v>
      </c>
      <c r="H24">
        <f>ROUND(IF(D24=0, 0, F24/D24),2)</f>
        <v>2.09</v>
      </c>
      <c r="I24">
        <f>RANK(H24, H$2:H$26, 0)</f>
        <v>23</v>
      </c>
      <c r="J24" s="2">
        <f t="shared" si="0"/>
        <v>1.673913043478261</v>
      </c>
    </row>
    <row r="25" spans="1:10" ht="15.75" customHeight="1" x14ac:dyDescent="0.3">
      <c r="A25" s="11">
        <v>115</v>
      </c>
      <c r="B25" s="2" t="s">
        <v>26</v>
      </c>
      <c r="C25" s="2" t="s">
        <v>14</v>
      </c>
      <c r="D25" s="2">
        <v>48</v>
      </c>
      <c r="E25" s="2">
        <v>78</v>
      </c>
      <c r="F25" s="2">
        <v>98</v>
      </c>
      <c r="G25" s="2">
        <v>5</v>
      </c>
      <c r="H25">
        <f>ROUND(IF(D25=0, 0, F25/D25),2)</f>
        <v>2.04</v>
      </c>
      <c r="I25">
        <f>RANK(H25, H$2:H$26, 0)</f>
        <v>24</v>
      </c>
      <c r="J25" s="2">
        <f t="shared" si="0"/>
        <v>1.625</v>
      </c>
    </row>
    <row r="26" spans="1:10" ht="15.75" customHeight="1" x14ac:dyDescent="0.3">
      <c r="A26" s="11">
        <v>107</v>
      </c>
      <c r="B26" s="2" t="s">
        <v>18</v>
      </c>
      <c r="C26" s="2" t="s">
        <v>14</v>
      </c>
      <c r="D26" s="2">
        <v>50</v>
      </c>
      <c r="E26" s="2">
        <v>80</v>
      </c>
      <c r="F26" s="2">
        <v>100</v>
      </c>
      <c r="G26" s="2">
        <v>5</v>
      </c>
      <c r="H26">
        <f>ROUND(IF(D26=0, 0, F26/D26),2)</f>
        <v>2</v>
      </c>
      <c r="I26">
        <f>RANK(H26, H$2:H$26, 0)</f>
        <v>25</v>
      </c>
      <c r="J26" s="22">
        <f t="shared" si="0"/>
        <v>1.6</v>
      </c>
    </row>
  </sheetData>
  <sortState xmlns:xlrd2="http://schemas.microsoft.com/office/spreadsheetml/2017/richdata2" ref="A2:G26">
    <sortCondition descending="1" ref="F2:F26"/>
  </sortState>
  <mergeCells count="2">
    <mergeCell ref="N2:P2"/>
    <mergeCell ref="N7:O7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65D77-1DCE-419F-B3AB-B203AD96D2CE}">
  <sheetPr codeName="Sheet2"/>
  <dimension ref="A2:I90"/>
  <sheetViews>
    <sheetView tabSelected="1" topLeftCell="A57" zoomScale="55" workbookViewId="0">
      <selection activeCell="H99" sqref="H99"/>
    </sheetView>
  </sheetViews>
  <sheetFormatPr defaultRowHeight="13.2" x14ac:dyDescent="0.25"/>
  <cols>
    <col min="1" max="1" width="13.33203125" bestFit="1" customWidth="1"/>
    <col min="2" max="2" width="28.33203125" bestFit="1" customWidth="1"/>
  </cols>
  <sheetData>
    <row r="2" spans="1:2" x14ac:dyDescent="0.25">
      <c r="A2" t="s">
        <v>37</v>
      </c>
    </row>
    <row r="4" spans="1:2" ht="14.4" x14ac:dyDescent="0.3">
      <c r="A4" s="1" t="s">
        <v>1</v>
      </c>
      <c r="B4" s="1" t="s">
        <v>5</v>
      </c>
    </row>
    <row r="5" spans="1:2" ht="14.4" x14ac:dyDescent="0.3">
      <c r="A5" s="2" t="s">
        <v>18</v>
      </c>
      <c r="B5" s="2">
        <v>100</v>
      </c>
    </row>
    <row r="6" spans="1:2" ht="14.4" x14ac:dyDescent="0.3">
      <c r="A6" s="2" t="s">
        <v>36</v>
      </c>
      <c r="B6" s="2">
        <v>99</v>
      </c>
    </row>
    <row r="7" spans="1:2" ht="14.4" x14ac:dyDescent="0.3">
      <c r="A7" s="2" t="s">
        <v>26</v>
      </c>
      <c r="B7" s="2">
        <v>98</v>
      </c>
    </row>
    <row r="8" spans="1:2" ht="14.4" x14ac:dyDescent="0.3">
      <c r="A8" s="2" t="s">
        <v>34</v>
      </c>
      <c r="B8" s="2">
        <v>96</v>
      </c>
    </row>
    <row r="9" spans="1:2" ht="14.4" x14ac:dyDescent="0.3">
      <c r="A9" s="3" t="s">
        <v>13</v>
      </c>
      <c r="B9" s="3">
        <v>95</v>
      </c>
    </row>
    <row r="22" spans="1:3" x14ac:dyDescent="0.25">
      <c r="A22" s="9" t="s">
        <v>38</v>
      </c>
      <c r="B22" s="9"/>
      <c r="C22" s="9"/>
    </row>
    <row r="24" spans="1:3" x14ac:dyDescent="0.25">
      <c r="A24" s="5" t="s">
        <v>39</v>
      </c>
      <c r="B24" t="s">
        <v>41</v>
      </c>
    </row>
    <row r="25" spans="1:3" x14ac:dyDescent="0.25">
      <c r="A25" s="6" t="s">
        <v>16</v>
      </c>
      <c r="B25" s="7">
        <v>2.9580398915498081</v>
      </c>
    </row>
    <row r="26" spans="1:3" x14ac:dyDescent="0.25">
      <c r="A26" s="6" t="s">
        <v>12</v>
      </c>
      <c r="B26" s="7">
        <v>3.54400902933387</v>
      </c>
    </row>
    <row r="27" spans="1:3" x14ac:dyDescent="0.25">
      <c r="A27" s="6" t="s">
        <v>14</v>
      </c>
      <c r="B27" s="7">
        <v>4.7074409183759283</v>
      </c>
    </row>
    <row r="28" spans="1:3" x14ac:dyDescent="0.25">
      <c r="A28" s="6" t="s">
        <v>10</v>
      </c>
      <c r="B28" s="7">
        <v>2</v>
      </c>
    </row>
    <row r="29" spans="1:3" x14ac:dyDescent="0.25">
      <c r="A29" s="6" t="s">
        <v>8</v>
      </c>
      <c r="B29" s="7">
        <v>4.3748015828022293</v>
      </c>
    </row>
    <row r="30" spans="1:3" x14ac:dyDescent="0.25">
      <c r="A30" s="6" t="s">
        <v>40</v>
      </c>
      <c r="B30" s="7">
        <v>12.412896519346321</v>
      </c>
    </row>
    <row r="34" spans="1:9" x14ac:dyDescent="0.25">
      <c r="A34" s="9" t="s">
        <v>44</v>
      </c>
      <c r="B34" s="9"/>
    </row>
    <row r="36" spans="1:9" ht="14.4" x14ac:dyDescent="0.3">
      <c r="A36" s="1" t="s">
        <v>0</v>
      </c>
      <c r="B36" s="1" t="s">
        <v>1</v>
      </c>
      <c r="C36" s="1" t="s">
        <v>2</v>
      </c>
      <c r="D36" s="1" t="s">
        <v>3</v>
      </c>
      <c r="E36" s="1" t="s">
        <v>4</v>
      </c>
      <c r="F36" s="1" t="s">
        <v>5</v>
      </c>
      <c r="G36" s="1" t="s">
        <v>6</v>
      </c>
      <c r="H36" s="17" t="s">
        <v>42</v>
      </c>
      <c r="I36" s="17" t="s">
        <v>43</v>
      </c>
    </row>
    <row r="37" spans="1:9" ht="14.4" x14ac:dyDescent="0.3">
      <c r="A37" s="18">
        <v>105</v>
      </c>
      <c r="B37" s="18" t="s">
        <v>15</v>
      </c>
      <c r="C37" s="18" t="s">
        <v>16</v>
      </c>
      <c r="D37" s="18">
        <v>25</v>
      </c>
      <c r="E37" s="18">
        <v>30</v>
      </c>
      <c r="F37" s="18">
        <v>60</v>
      </c>
      <c r="G37" s="18">
        <v>2</v>
      </c>
      <c r="H37" s="13">
        <v>2.4</v>
      </c>
      <c r="I37" s="14">
        <v>1</v>
      </c>
    </row>
    <row r="38" spans="1:9" ht="14.4" x14ac:dyDescent="0.3">
      <c r="A38" s="19">
        <v>116</v>
      </c>
      <c r="B38" s="19" t="s">
        <v>27</v>
      </c>
      <c r="C38" s="19" t="s">
        <v>16</v>
      </c>
      <c r="D38" s="19">
        <v>26</v>
      </c>
      <c r="E38" s="19">
        <v>32</v>
      </c>
      <c r="F38" s="19">
        <v>62</v>
      </c>
      <c r="G38" s="19">
        <v>2</v>
      </c>
      <c r="H38" s="15">
        <v>2.38</v>
      </c>
      <c r="I38" s="16">
        <v>2</v>
      </c>
    </row>
    <row r="39" spans="1:9" ht="14.4" x14ac:dyDescent="0.3">
      <c r="A39" s="18">
        <v>121</v>
      </c>
      <c r="B39" s="18" t="s">
        <v>32</v>
      </c>
      <c r="C39" s="18" t="s">
        <v>16</v>
      </c>
      <c r="D39" s="18">
        <v>27</v>
      </c>
      <c r="E39" s="18">
        <v>34</v>
      </c>
      <c r="F39" s="18">
        <v>64</v>
      </c>
      <c r="G39" s="18">
        <v>2</v>
      </c>
      <c r="H39" s="13">
        <v>2.37</v>
      </c>
      <c r="I39" s="14">
        <v>3</v>
      </c>
    </row>
    <row r="43" spans="1:9" x14ac:dyDescent="0.25">
      <c r="A43" t="s">
        <v>45</v>
      </c>
    </row>
    <row r="44" spans="1:9" x14ac:dyDescent="0.25">
      <c r="A44" s="20" t="s">
        <v>50</v>
      </c>
    </row>
    <row r="45" spans="1:9" x14ac:dyDescent="0.25">
      <c r="A45" t="s">
        <v>48</v>
      </c>
    </row>
    <row r="46" spans="1:9" x14ac:dyDescent="0.25">
      <c r="A46">
        <f>CORREL(Table2[Hours_Worked],Table2[Performance_Rating])</f>
        <v>0.94623485838187715</v>
      </c>
    </row>
    <row r="48" spans="1:9" x14ac:dyDescent="0.25">
      <c r="A48" t="s">
        <v>49</v>
      </c>
    </row>
    <row r="49" spans="1:2" x14ac:dyDescent="0.25">
      <c r="A49">
        <f>CORREL(Table2[Tasks_Completed],Table2[Performance_Rating])</f>
        <v>0.95745537036476214</v>
      </c>
    </row>
    <row r="50" spans="1:2" x14ac:dyDescent="0.25">
      <c r="B50" s="20"/>
    </row>
    <row r="51" spans="1:2" x14ac:dyDescent="0.25">
      <c r="B51" t="s">
        <v>46</v>
      </c>
    </row>
    <row r="52" spans="1:2" x14ac:dyDescent="0.25">
      <c r="B52" t="s">
        <v>47</v>
      </c>
    </row>
    <row r="55" spans="1:2" x14ac:dyDescent="0.25">
      <c r="A55" t="s">
        <v>51</v>
      </c>
    </row>
    <row r="56" spans="1:2" x14ac:dyDescent="0.25">
      <c r="A56" t="s">
        <v>52</v>
      </c>
    </row>
    <row r="74" spans="1:2" x14ac:dyDescent="0.25">
      <c r="B74" t="s">
        <v>53</v>
      </c>
    </row>
    <row r="78" spans="1:2" x14ac:dyDescent="0.25">
      <c r="A78" t="s">
        <v>54</v>
      </c>
    </row>
    <row r="79" spans="1:2" x14ac:dyDescent="0.25">
      <c r="B79" s="4" t="s">
        <v>55</v>
      </c>
    </row>
    <row r="80" spans="1:2" x14ac:dyDescent="0.25">
      <c r="A80" s="4"/>
      <c r="B80" s="4">
        <f>AVERAGE(Table2[Hours_Worked])</f>
        <v>37.04</v>
      </c>
    </row>
    <row r="81" spans="1:7" ht="14.4" x14ac:dyDescent="0.3">
      <c r="A81" s="1" t="s">
        <v>0</v>
      </c>
      <c r="B81" s="1" t="s">
        <v>1</v>
      </c>
      <c r="C81" s="1" t="s">
        <v>2</v>
      </c>
      <c r="D81" s="1" t="s">
        <v>3</v>
      </c>
      <c r="E81" s="1" t="s">
        <v>4</v>
      </c>
      <c r="F81" s="1" t="s">
        <v>5</v>
      </c>
      <c r="G81" s="1" t="s">
        <v>6</v>
      </c>
    </row>
    <row r="82" spans="1:7" x14ac:dyDescent="0.25">
      <c r="A82" cm="1">
        <f t="array" ref="A82:G84">_xlfn._xlws.FILTER(Sheet1!A2:G26, (Sheet1!G2:G26&gt;=4)*(Sheet1!D2:D26&lt;AVERAGE(Sheet1!D2:D26)))</f>
        <v>101</v>
      </c>
      <c r="B82" t="str">
        <v>Aakash</v>
      </c>
      <c r="C82" t="str">
        <v>Sales</v>
      </c>
      <c r="D82">
        <v>35</v>
      </c>
      <c r="E82">
        <v>50</v>
      </c>
      <c r="F82">
        <v>80</v>
      </c>
      <c r="G82">
        <v>4</v>
      </c>
    </row>
    <row r="83" spans="1:7" x14ac:dyDescent="0.25">
      <c r="A83">
        <v>110</v>
      </c>
      <c r="B83" t="str">
        <v>Sneha</v>
      </c>
      <c r="C83" t="str">
        <v>Sales</v>
      </c>
      <c r="D83">
        <v>37</v>
      </c>
      <c r="E83">
        <v>55</v>
      </c>
      <c r="F83">
        <v>83</v>
      </c>
      <c r="G83">
        <v>4</v>
      </c>
    </row>
    <row r="84" spans="1:7" x14ac:dyDescent="0.25">
      <c r="A84">
        <v>120</v>
      </c>
      <c r="B84" t="str">
        <v>Suman</v>
      </c>
      <c r="C84" t="str">
        <v>Sales</v>
      </c>
      <c r="D84">
        <v>36</v>
      </c>
      <c r="E84">
        <v>52</v>
      </c>
      <c r="F84">
        <v>78</v>
      </c>
      <c r="G84">
        <v>4</v>
      </c>
    </row>
    <row r="89" spans="1:7" x14ac:dyDescent="0.25">
      <c r="A89" t="s">
        <v>57</v>
      </c>
    </row>
    <row r="90" spans="1:7" x14ac:dyDescent="0.25">
      <c r="A90" t="s">
        <v>58</v>
      </c>
      <c r="D90" s="34" t="s">
        <v>63</v>
      </c>
    </row>
  </sheetData>
  <mergeCells count="2">
    <mergeCell ref="A22:C22"/>
    <mergeCell ref="A34:B34"/>
  </mergeCell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Answers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AARON DSOUZA</cp:lastModifiedBy>
  <dcterms:modified xsi:type="dcterms:W3CDTF">2025-04-12T08:55:19Z</dcterms:modified>
</cp:coreProperties>
</file>