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gd48aa_et_aau_dk/Documents/Documents/PhD CoDE/automatedDCDC/virtualTestBench/Ciss/"/>
    </mc:Choice>
  </mc:AlternateContent>
  <xr:revisionPtr revIDLastSave="11" documentId="8_{9E254135-C9CC-4A1E-9B09-F6879C15E3AF}" xr6:coauthVersionLast="47" xr6:coauthVersionMax="47" xr10:uidLastSave="{B6335C05-6034-462A-8535-F9BA125EF45C}"/>
  <bookViews>
    <workbookView xWindow="-120" yWindow="-120" windowWidth="38640" windowHeight="21240" xr2:uid="{8B6E1E99-CA7E-4D6D-8BB2-7784BC4CB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G28" i="1"/>
  <c r="D26" i="1"/>
  <c r="G5" i="1"/>
  <c r="D6" i="1"/>
  <c r="G6" i="1"/>
  <c r="D21" i="1"/>
  <c r="G20" i="1"/>
  <c r="D18" i="1"/>
  <c r="D22" i="1" s="1"/>
  <c r="G21" i="1" s="1"/>
  <c r="D13" i="1"/>
  <c r="G12" i="1"/>
  <c r="D10" i="1"/>
  <c r="J6" i="1"/>
  <c r="J7" i="1" s="1"/>
  <c r="M5" i="1"/>
  <c r="J3" i="1"/>
  <c r="D3" i="1"/>
  <c r="D7" i="1" s="1"/>
  <c r="K23" i="1"/>
  <c r="G29" i="1" l="1"/>
  <c r="D14" i="1"/>
  <c r="G13" i="1" s="1"/>
  <c r="M6" i="1"/>
</calcChain>
</file>

<file path=xl/sharedStrings.xml><?xml version="1.0" encoding="utf-8"?>
<sst xmlns="http://schemas.openxmlformats.org/spreadsheetml/2006/main" count="53" uniqueCount="13">
  <si>
    <t>phi</t>
  </si>
  <si>
    <t>tIac</t>
  </si>
  <si>
    <t>tPeriod</t>
  </si>
  <si>
    <t>angle</t>
  </si>
  <si>
    <t>vac</t>
  </si>
  <si>
    <t>Iac</t>
  </si>
  <si>
    <t>Vds:</t>
  </si>
  <si>
    <t xml:space="preserve">Z </t>
  </si>
  <si>
    <t>C</t>
  </si>
  <si>
    <t>tVac</t>
  </si>
  <si>
    <t>JanMos</t>
  </si>
  <si>
    <t>CREE 1200-0013A</t>
  </si>
  <si>
    <t>CREE 1200-0160B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</si>
</sst>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LM Sans 12"/>
      <family val="2"/>
    </font>
    <font>
      <b/>
      <sz val="11"/>
      <color theme="1"/>
      <name val="LM Sans 12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BDCA-BE59-4671-A744-478FC5F1444D}">
  <dimension ref="A2:M30"/>
  <sheetViews>
    <sheetView tabSelected="1" workbookViewId="0">
      <selection activeCell="G29" sqref="G29"/>
    </sheetView>
  </sheetViews>
  <sheetFormatPr defaultRowHeight="18.75" x14ac:dyDescent="0.4"/>
  <cols>
    <col min="4" max="4" width="9.7109375" bestFit="1" customWidth="1"/>
    <col min="7" max="7" width="9.42578125" bestFit="1" customWidth="1"/>
  </cols>
  <sheetData>
    <row r="2" spans="1:13" x14ac:dyDescent="0.4">
      <c r="A2" t="s">
        <v>10</v>
      </c>
      <c r="C2" s="2" t="s">
        <v>6</v>
      </c>
      <c r="D2" s="2">
        <v>10</v>
      </c>
      <c r="I2" s="2" t="s">
        <v>6</v>
      </c>
      <c r="J2" s="2">
        <v>100</v>
      </c>
    </row>
    <row r="3" spans="1:13" x14ac:dyDescent="0.4">
      <c r="C3" t="s">
        <v>2</v>
      </c>
      <c r="D3" s="1">
        <f>1/1000000</f>
        <v>9.9999999999999995E-7</v>
      </c>
      <c r="F3" t="s">
        <v>4</v>
      </c>
      <c r="G3" s="1">
        <v>2.5000000000000001E-2</v>
      </c>
      <c r="I3" t="s">
        <v>2</v>
      </c>
      <c r="J3" s="1">
        <f>1/1000000</f>
        <v>9.9999999999999995E-7</v>
      </c>
      <c r="L3" t="s">
        <v>4</v>
      </c>
      <c r="M3" s="1">
        <v>2.5000000000000001E-2</v>
      </c>
    </row>
    <row r="4" spans="1:13" x14ac:dyDescent="0.4">
      <c r="C4" t="s">
        <v>9</v>
      </c>
      <c r="D4" s="1">
        <v>2.4821000000000002E-7</v>
      </c>
      <c r="F4" t="s">
        <v>5</v>
      </c>
      <c r="G4" s="1">
        <v>6.4993712000000002E-4</v>
      </c>
      <c r="I4" t="s">
        <v>9</v>
      </c>
      <c r="J4" s="1">
        <v>2.5562130000000001E-7</v>
      </c>
      <c r="L4" t="s">
        <v>5</v>
      </c>
      <c r="M4" s="1">
        <v>3.2258782999999997E-5</v>
      </c>
    </row>
    <row r="5" spans="1:13" x14ac:dyDescent="0.4">
      <c r="C5" t="s">
        <v>1</v>
      </c>
      <c r="D5" s="1">
        <v>4.9642005000000002E-7</v>
      </c>
      <c r="F5" t="s">
        <v>7</v>
      </c>
      <c r="G5" s="1">
        <f>G3/G4</f>
        <v>38.465259531568222</v>
      </c>
      <c r="I5" t="s">
        <v>1</v>
      </c>
      <c r="J5" s="1">
        <v>5.0177514999999997E-7</v>
      </c>
      <c r="L5" t="s">
        <v>7</v>
      </c>
      <c r="M5" s="1">
        <f>M3/M4</f>
        <v>774.98273880945862</v>
      </c>
    </row>
    <row r="6" spans="1:13" x14ac:dyDescent="0.4">
      <c r="C6" t="s">
        <v>3</v>
      </c>
      <c r="D6" s="1">
        <f>(D5-D4)/D3*360</f>
        <v>89.355618000000007</v>
      </c>
      <c r="F6" t="s">
        <v>8</v>
      </c>
      <c r="G6" s="1">
        <f>1/(COS(PI()/2 - D7)*G5*2*PI()*1000000)</f>
        <v>4.1378899031333015E-9</v>
      </c>
      <c r="I6" t="s">
        <v>3</v>
      </c>
      <c r="J6" s="1">
        <f>(J5-J4)/J3*360</f>
        <v>88.615385999999987</v>
      </c>
      <c r="L6" t="s">
        <v>8</v>
      </c>
      <c r="M6" s="1">
        <f>1/(COS(PI()/2 - J7)*M5*2*PI()*1000000)</f>
        <v>2.0542577221624768E-10</v>
      </c>
    </row>
    <row r="7" spans="1:13" x14ac:dyDescent="0.4">
      <c r="C7" t="s">
        <v>0</v>
      </c>
      <c r="D7" s="1">
        <f>D6*((2*PI())/360)</f>
        <v>1.5595497392543105</v>
      </c>
      <c r="I7" t="s">
        <v>0</v>
      </c>
      <c r="J7" s="1">
        <f>J6*((2*PI())/360)</f>
        <v>1.5466302536256875</v>
      </c>
    </row>
    <row r="9" spans="1:13" x14ac:dyDescent="0.4">
      <c r="A9" t="s">
        <v>11</v>
      </c>
      <c r="C9" s="2" t="s">
        <v>6</v>
      </c>
      <c r="D9" s="2">
        <v>1000</v>
      </c>
    </row>
    <row r="10" spans="1:13" x14ac:dyDescent="0.4">
      <c r="C10" t="s">
        <v>2</v>
      </c>
      <c r="D10" s="1">
        <f>1/1000000</f>
        <v>9.9999999999999995E-7</v>
      </c>
      <c r="F10" t="s">
        <v>4</v>
      </c>
      <c r="G10" s="1">
        <v>2.5000000000000001E-2</v>
      </c>
    </row>
    <row r="11" spans="1:13" x14ac:dyDescent="0.4">
      <c r="C11" t="s">
        <v>9</v>
      </c>
      <c r="D11" s="1">
        <v>2.4999999999999999E-7</v>
      </c>
      <c r="F11" t="s">
        <v>5</v>
      </c>
      <c r="G11" s="1">
        <v>1.1710244E-3</v>
      </c>
    </row>
    <row r="12" spans="1:13" x14ac:dyDescent="0.4">
      <c r="C12" t="s">
        <v>1</v>
      </c>
      <c r="D12" s="1">
        <v>5.4904305999999998E-7</v>
      </c>
      <c r="F12" t="s">
        <v>7</v>
      </c>
      <c r="G12" s="1">
        <f>G10/G11</f>
        <v>21.348829281439397</v>
      </c>
    </row>
    <row r="13" spans="1:13" x14ac:dyDescent="0.4">
      <c r="C13" t="s">
        <v>3</v>
      </c>
      <c r="D13" s="1">
        <f>IF((D12-D11)/D10*360 &gt; 90, 90, (D12-D11)/D10*360)</f>
        <v>90</v>
      </c>
      <c r="F13" t="s">
        <v>8</v>
      </c>
      <c r="G13" s="1">
        <f>1/(COS(PI()/2 - D14)*G12*2*PI()*1000000)</f>
        <v>7.4549728696488351E-9</v>
      </c>
    </row>
    <row r="14" spans="1:13" x14ac:dyDescent="0.4">
      <c r="C14" t="s">
        <v>0</v>
      </c>
      <c r="D14" s="1">
        <f>D13*((2*PI())/360)</f>
        <v>1.5707963267948966</v>
      </c>
    </row>
    <row r="17" spans="1:11" x14ac:dyDescent="0.4">
      <c r="A17" t="s">
        <v>12</v>
      </c>
      <c r="C17" s="2" t="s">
        <v>6</v>
      </c>
      <c r="D17" s="2">
        <v>1000</v>
      </c>
    </row>
    <row r="18" spans="1:11" x14ac:dyDescent="0.4">
      <c r="C18" t="s">
        <v>2</v>
      </c>
      <c r="D18" s="1">
        <f>1/1000000</f>
        <v>9.9999999999999995E-7</v>
      </c>
      <c r="F18" t="s">
        <v>4</v>
      </c>
      <c r="G18" s="1">
        <v>2.5000000000000001E-2</v>
      </c>
    </row>
    <row r="19" spans="1:11" x14ac:dyDescent="0.4">
      <c r="C19" t="s">
        <v>9</v>
      </c>
      <c r="D19" s="1">
        <v>2.5059665999999999E-7</v>
      </c>
      <c r="F19" t="s">
        <v>5</v>
      </c>
      <c r="G19" s="1">
        <v>8.9244918000000006E-5</v>
      </c>
    </row>
    <row r="20" spans="1:11" x14ac:dyDescent="0.4">
      <c r="C20" t="s">
        <v>1</v>
      </c>
      <c r="D20" s="1">
        <v>5.0357995000000004E-7</v>
      </c>
      <c r="F20" t="s">
        <v>7</v>
      </c>
      <c r="G20" s="1">
        <f>G18/G19</f>
        <v>280.12799563556098</v>
      </c>
    </row>
    <row r="21" spans="1:11" x14ac:dyDescent="0.4">
      <c r="C21" t="s">
        <v>3</v>
      </c>
      <c r="D21" s="1">
        <f>IF((D20-D19)/D18*360 &gt; 90, 90, (D20-D19)/D18*360)</f>
        <v>90</v>
      </c>
      <c r="F21" t="s">
        <v>8</v>
      </c>
      <c r="G21" s="1">
        <f>1/(COS(PI()/2 - D22)*G20*2*PI()*1000000)</f>
        <v>5.6815079382123472E-10</v>
      </c>
    </row>
    <row r="22" spans="1:11" x14ac:dyDescent="0.4">
      <c r="C22" t="s">
        <v>0</v>
      </c>
      <c r="D22" s="1">
        <f>D21*((2*PI())/360)</f>
        <v>1.5707963267948966</v>
      </c>
    </row>
    <row r="23" spans="1:11" x14ac:dyDescent="0.4">
      <c r="K23">
        <f>COS(PI())</f>
        <v>-1</v>
      </c>
    </row>
    <row r="25" spans="1:11" x14ac:dyDescent="0.4">
      <c r="C25" s="2" t="s">
        <v>6</v>
      </c>
      <c r="D25" s="2">
        <v>600</v>
      </c>
    </row>
    <row r="26" spans="1:11" x14ac:dyDescent="0.4">
      <c r="C26" t="s">
        <v>2</v>
      </c>
      <c r="D26" s="1">
        <f>1/1000000</f>
        <v>9.9999999999999995E-7</v>
      </c>
      <c r="F26" t="s">
        <v>4</v>
      </c>
      <c r="G26" s="1">
        <v>2.4999736000000002E-2</v>
      </c>
    </row>
    <row r="27" spans="1:11" x14ac:dyDescent="0.4">
      <c r="C27" t="s">
        <v>9</v>
      </c>
      <c r="D27" s="1">
        <v>2.2495681999999999E-6</v>
      </c>
      <c r="F27" t="s">
        <v>5</v>
      </c>
      <c r="G27" s="1">
        <v>2.7762206000000002E-4</v>
      </c>
    </row>
    <row r="28" spans="1:11" x14ac:dyDescent="0.4">
      <c r="C28" t="s">
        <v>1</v>
      </c>
      <c r="D28" s="1">
        <v>2.5129530000000001E-6</v>
      </c>
      <c r="F28" t="s">
        <v>7</v>
      </c>
      <c r="G28" s="1">
        <f>G26/G27</f>
        <v>90.049529925683856</v>
      </c>
    </row>
    <row r="29" spans="1:11" x14ac:dyDescent="0.4">
      <c r="C29" t="s">
        <v>3</v>
      </c>
      <c r="D29" s="1">
        <f>IF((D28-D27)/D26*360 &gt; 90, 90, (D28-D27)/D26*360)</f>
        <v>90</v>
      </c>
      <c r="F29" t="s">
        <v>8</v>
      </c>
      <c r="G29" s="1">
        <f>1/(COS(PI()/2 - D30)*G28*2*PI()*1000000)</f>
        <v>1.7674155903228239E-9</v>
      </c>
    </row>
    <row r="30" spans="1:11" x14ac:dyDescent="0.4">
      <c r="C30" t="s">
        <v>0</v>
      </c>
      <c r="D30" s="1">
        <f>D29*((2*PI())/360)</f>
        <v>1.5707963267948966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Robin Zäch</dc:creator>
  <cp:lastModifiedBy>Mike Robin Zäch</cp:lastModifiedBy>
  <dcterms:created xsi:type="dcterms:W3CDTF">2022-09-28T09:00:05Z</dcterms:created>
  <dcterms:modified xsi:type="dcterms:W3CDTF">2023-03-28T09:00:51Z</dcterms:modified>
</cp:coreProperties>
</file>