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PycharmProjects\jajapy\"/>
    </mc:Choice>
  </mc:AlternateContent>
  <xr:revisionPtr revIDLastSave="0" documentId="13_ncr:40009_{4A95F229-F94F-45CF-A2EF-FE54589AFE8C}" xr6:coauthVersionLast="47" xr6:coauthVersionMax="47" xr10:uidLastSave="{00000000-0000-0000-0000-000000000000}"/>
  <bookViews>
    <workbookView xWindow="-108" yWindow="-108" windowWidth="23256" windowHeight="12456" firstSheet="5" activeTab="7"/>
  </bookViews>
  <sheets>
    <sheet name="results_tandem_untimed" sheetId="11" r:id="rId1"/>
    <sheet name="results_tandem_timed" sheetId="10" r:id="rId2"/>
    <sheet name="results_polling_untimed" sheetId="9" r:id="rId3"/>
    <sheet name="results_polling_timed" sheetId="8" r:id="rId4"/>
    <sheet name="results_philosophers_untimed" sheetId="7" r:id="rId5"/>
    <sheet name="results_philosophers_timed" sheetId="6" r:id="rId6"/>
    <sheet name="results_cluster_untimed" sheetId="5" r:id="rId7"/>
    <sheet name="results_cluster_timed " sheetId="4" r:id="rId8"/>
  </sheets>
  <definedNames>
    <definedName name="ExternalData_10" localSheetId="0" hidden="1">'results_tandem_untimed'!$A$1:$H$11</definedName>
    <definedName name="ExternalData_3" localSheetId="7" hidden="1">'results_cluster_timed '!$A$1:$G$11</definedName>
    <definedName name="ExternalData_4" localSheetId="6" hidden="1">'results_cluster_untimed'!$A$1:$G$11</definedName>
    <definedName name="ExternalData_5" localSheetId="5" hidden="1">'results_philosophers_timed'!$A$1:$G$11</definedName>
    <definedName name="ExternalData_6" localSheetId="4" hidden="1">'results_philosophers_untimed'!$A$1:$G$11</definedName>
    <definedName name="ExternalData_7" localSheetId="3" hidden="1">'results_polling_timed'!$A$1:$F$11</definedName>
    <definedName name="ExternalData_8" localSheetId="2" hidden="1">'results_polling_untimed'!$A$1:$F$11</definedName>
    <definedName name="ExternalData_9" localSheetId="1" hidden="1">'results_tandem_timed'!$A$1:$H$11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6" i="4"/>
  <c r="C26" i="4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26" i="5"/>
  <c r="C26" i="5"/>
  <c r="G37" i="4"/>
  <c r="G38" i="4" s="1"/>
  <c r="F37" i="4"/>
  <c r="F38" i="4" s="1"/>
  <c r="E37" i="4"/>
  <c r="E38" i="4" s="1"/>
  <c r="B35" i="4"/>
  <c r="B34" i="4"/>
  <c r="B33" i="4"/>
  <c r="B32" i="4"/>
  <c r="B31" i="4"/>
  <c r="B30" i="4"/>
  <c r="B29" i="4"/>
  <c r="B28" i="4"/>
  <c r="B27" i="4"/>
  <c r="B37" i="4" s="1"/>
  <c r="B38" i="4" s="1"/>
  <c r="B26" i="4"/>
  <c r="B27" i="5"/>
  <c r="B28" i="5"/>
  <c r="B29" i="5"/>
  <c r="B30" i="5"/>
  <c r="B31" i="5"/>
  <c r="B32" i="5"/>
  <c r="B33" i="5"/>
  <c r="B34" i="5"/>
  <c r="B35" i="5"/>
  <c r="B26" i="5"/>
  <c r="F38" i="5"/>
  <c r="G37" i="5"/>
  <c r="G38" i="5" s="1"/>
  <c r="F37" i="5"/>
  <c r="E37" i="5"/>
  <c r="E38" i="5" s="1"/>
  <c r="G37" i="6"/>
  <c r="G38" i="6" s="1"/>
  <c r="F37" i="6"/>
  <c r="F38" i="6" s="1"/>
  <c r="E37" i="6"/>
  <c r="E38" i="6" s="1"/>
  <c r="D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D37" i="6" s="1"/>
  <c r="D38" i="6" s="1"/>
  <c r="C26" i="6"/>
  <c r="B26" i="6"/>
  <c r="B27" i="7"/>
  <c r="C27" i="7"/>
  <c r="D27" i="7"/>
  <c r="B28" i="7"/>
  <c r="C28" i="7"/>
  <c r="C37" i="7" s="1"/>
  <c r="C38" i="7" s="1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D37" i="7" s="1"/>
  <c r="D38" i="7" s="1"/>
  <c r="B33" i="7"/>
  <c r="C33" i="7"/>
  <c r="D33" i="7"/>
  <c r="B34" i="7"/>
  <c r="C34" i="7"/>
  <c r="D34" i="7"/>
  <c r="B35" i="7"/>
  <c r="C35" i="7"/>
  <c r="D35" i="7"/>
  <c r="D26" i="7"/>
  <c r="C26" i="7"/>
  <c r="B26" i="7"/>
  <c r="F37" i="7"/>
  <c r="F38" i="7" s="1"/>
  <c r="G37" i="7"/>
  <c r="G38" i="7" s="1"/>
  <c r="E37" i="7"/>
  <c r="E38" i="7" s="1"/>
  <c r="F37" i="8"/>
  <c r="F36" i="8"/>
  <c r="E36" i="8"/>
  <c r="E37" i="8" s="1"/>
  <c r="D36" i="8"/>
  <c r="D37" i="8" s="1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C36" i="8" s="1"/>
  <c r="C37" i="8" s="1"/>
  <c r="B25" i="8"/>
  <c r="B39" i="8" s="1"/>
  <c r="B40" i="9"/>
  <c r="E37" i="9"/>
  <c r="F37" i="9"/>
  <c r="D37" i="9"/>
  <c r="C27" i="9"/>
  <c r="C28" i="9"/>
  <c r="C29" i="9"/>
  <c r="C30" i="9"/>
  <c r="C31" i="9"/>
  <c r="C32" i="9"/>
  <c r="C33" i="9"/>
  <c r="C34" i="9"/>
  <c r="C35" i="9"/>
  <c r="C26" i="9"/>
  <c r="B27" i="9"/>
  <c r="B28" i="9"/>
  <c r="B29" i="9"/>
  <c r="B30" i="9"/>
  <c r="B31" i="9"/>
  <c r="B32" i="9"/>
  <c r="B33" i="9"/>
  <c r="B34" i="9"/>
  <c r="B35" i="9"/>
  <c r="B26" i="9"/>
  <c r="B37" i="9" s="1"/>
  <c r="B38" i="9" s="1"/>
  <c r="F38" i="9"/>
  <c r="E38" i="9"/>
  <c r="D38" i="9"/>
  <c r="C33" i="10"/>
  <c r="B29" i="10"/>
  <c r="B28" i="10"/>
  <c r="H39" i="10"/>
  <c r="H40" i="10" s="1"/>
  <c r="G39" i="10"/>
  <c r="G40" i="10" s="1"/>
  <c r="F39" i="10"/>
  <c r="F40" i="10" s="1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E28" i="10"/>
  <c r="E39" i="10" s="1"/>
  <c r="E40" i="10" s="1"/>
  <c r="D28" i="10"/>
  <c r="D39" i="10" s="1"/>
  <c r="D40" i="10" s="1"/>
  <c r="C28" i="10"/>
  <c r="C39" i="10" s="1"/>
  <c r="C40" i="10" s="1"/>
  <c r="B44" i="11"/>
  <c r="C41" i="11"/>
  <c r="C42" i="11" s="1"/>
  <c r="D41" i="11"/>
  <c r="E41" i="11"/>
  <c r="B41" i="11"/>
  <c r="E31" i="11"/>
  <c r="E32" i="11"/>
  <c r="E33" i="11"/>
  <c r="E34" i="11"/>
  <c r="E35" i="11"/>
  <c r="E36" i="11"/>
  <c r="E37" i="11"/>
  <c r="E38" i="11"/>
  <c r="E39" i="11"/>
  <c r="E30" i="11"/>
  <c r="D31" i="11"/>
  <c r="D32" i="11"/>
  <c r="D33" i="11"/>
  <c r="D34" i="11"/>
  <c r="D35" i="11"/>
  <c r="D36" i="11"/>
  <c r="D37" i="11"/>
  <c r="D38" i="11"/>
  <c r="D39" i="11"/>
  <c r="D30" i="11"/>
  <c r="C31" i="11"/>
  <c r="C32" i="11"/>
  <c r="C33" i="11"/>
  <c r="C34" i="11"/>
  <c r="C35" i="11"/>
  <c r="C36" i="11"/>
  <c r="C37" i="11"/>
  <c r="C38" i="11"/>
  <c r="C39" i="11"/>
  <c r="C30" i="11"/>
  <c r="B39" i="11"/>
  <c r="B31" i="11"/>
  <c r="B32" i="11"/>
  <c r="B33" i="11"/>
  <c r="B34" i="11"/>
  <c r="B35" i="11"/>
  <c r="B36" i="11"/>
  <c r="B37" i="11"/>
  <c r="B38" i="11"/>
  <c r="B30" i="11"/>
  <c r="D42" i="11"/>
  <c r="E42" i="11"/>
  <c r="F42" i="11"/>
  <c r="G42" i="11"/>
  <c r="H42" i="11"/>
  <c r="B42" i="11"/>
  <c r="F41" i="11"/>
  <c r="G41" i="11"/>
  <c r="H41" i="11"/>
  <c r="B40" i="6" l="1"/>
  <c r="C37" i="6"/>
  <c r="C38" i="6" s="1"/>
  <c r="D37" i="4"/>
  <c r="D38" i="4" s="1"/>
  <c r="B40" i="4"/>
  <c r="C37" i="4"/>
  <c r="C38" i="4" s="1"/>
  <c r="D37" i="5"/>
  <c r="D38" i="5" s="1"/>
  <c r="C37" i="5"/>
  <c r="C38" i="5" s="1"/>
  <c r="B40" i="5"/>
  <c r="B37" i="5"/>
  <c r="B38" i="5" s="1"/>
  <c r="B37" i="6"/>
  <c r="B38" i="6" s="1"/>
  <c r="B40" i="7"/>
  <c r="B37" i="7"/>
  <c r="B38" i="7" s="1"/>
  <c r="B36" i="8"/>
  <c r="B37" i="8" s="1"/>
  <c r="C37" i="9"/>
  <c r="C38" i="9" s="1"/>
  <c r="B42" i="10"/>
  <c r="B39" i="10"/>
  <c r="B40" i="10" s="1"/>
</calcChain>
</file>

<file path=xl/connections.xml><?xml version="1.0" encoding="utf-8"?>
<connections xmlns="http://schemas.openxmlformats.org/spreadsheetml/2006/main">
  <connection id="1" keepAlive="1" name="Query - results_cluster_timed (3)" description="Connection to the 'results_cluster_timed (3)' query in the workbook." type="5" refreshedVersion="8" background="1" saveData="1">
    <dbPr connection="Provider=Microsoft.Mashup.OleDb.1;Data Source=$Workbook$;Location=&quot;results_cluster_timed (3)&quot;;Extended Properties=&quot;&quot;" command="SELECT * FROM [results_cluster_timed (3)]"/>
  </connection>
  <connection id="2" keepAlive="1" name="Query - results_cluster_untimed" description="Connection to the 'results_cluster_untimed' query in the workbook." type="5" refreshedVersion="8" background="1" saveData="1">
    <dbPr connection="Provider=Microsoft.Mashup.OleDb.1;Data Source=$Workbook$;Location=results_cluster_untimed;Extended Properties=&quot;&quot;" command="SELECT * FROM [results_cluster_untimed]"/>
  </connection>
  <connection id="3" keepAlive="1" name="Query - results_philosophers_timed" description="Connection to the 'results_philosophers_timed' query in the workbook." type="5" refreshedVersion="8" background="1" saveData="1">
    <dbPr connection="Provider=Microsoft.Mashup.OleDb.1;Data Source=$Workbook$;Location=results_philosophers_timed;Extended Properties=&quot;&quot;" command="SELECT * FROM [results_philosophers_timed]"/>
  </connection>
  <connection id="4" keepAlive="1" name="Query - results_philosophers_untimed" description="Connection to the 'results_philosophers_untimed' query in the workbook." type="5" refreshedVersion="8" background="1" saveData="1">
    <dbPr connection="Provider=Microsoft.Mashup.OleDb.1;Data Source=$Workbook$;Location=results_philosophers_untimed;Extended Properties=&quot;&quot;" command="SELECT * FROM [results_philosophers_untimed]"/>
  </connection>
  <connection id="5" keepAlive="1" name="Query - results_polling_timed" description="Connection to the 'results_polling_timed' query in the workbook." type="5" refreshedVersion="8" background="1" saveData="1">
    <dbPr connection="Provider=Microsoft.Mashup.OleDb.1;Data Source=$Workbook$;Location=results_polling_timed;Extended Properties=&quot;&quot;" command="SELECT * FROM [results_polling_timed]"/>
  </connection>
  <connection id="6" keepAlive="1" name="Query - results_polling_untimed" description="Connection to the 'results_polling_untimed' query in the workbook." type="5" refreshedVersion="8" background="1" saveData="1">
    <dbPr connection="Provider=Microsoft.Mashup.OleDb.1;Data Source=$Workbook$;Location=results_polling_untimed;Extended Properties=&quot;&quot;" command="SELECT * FROM [results_polling_untimed]"/>
  </connection>
  <connection id="7" keepAlive="1" name="Query - results_tandem_timed" description="Connection to the 'results_tandem_timed' query in the workbook." type="5" refreshedVersion="8" background="1" saveData="1">
    <dbPr connection="Provider=Microsoft.Mashup.OleDb.1;Data Source=$Workbook$;Location=results_tandem_timed;Extended Properties=&quot;&quot;" command="SELECT * FROM [results_tandem_timed]"/>
  </connection>
  <connection id="8" keepAlive="1" name="Query - results_tandem_untimed" description="Connection to the 'results_tandem_untimed' query in the workbook." type="5" refreshedVersion="8" background="1" saveData="1">
    <dbPr connection="Provider=Microsoft.Mashup.OleDb.1;Data Source=$Workbook$;Location=results_tandem_untimed;Extended Properties=&quot;&quot;" command="SELECT * FROM [results_tandem_untimed]"/>
  </connection>
</connections>
</file>

<file path=xl/sharedStrings.xml><?xml version="1.0" encoding="utf-8"?>
<sst xmlns="http://schemas.openxmlformats.org/spreadsheetml/2006/main" count="743" uniqueCount="446">
  <si>
    <t>Run</t>
  </si>
  <si>
    <t>ws_fail</t>
  </si>
  <si>
    <t>line_fail</t>
  </si>
  <si>
    <t>switch_fail</t>
  </si>
  <si>
    <t>Learning Rounds</t>
  </si>
  <si>
    <t>Learning Time</t>
  </si>
  <si>
    <t>Training Set Loglikelihood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</si>
  <si>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</si>
  <si>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</si>
  <si>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</si>
  <si>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</si>
  <si>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</si>
  <si>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</si>
  <si>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</si>
  <si>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</si>
  <si>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</si>
  <si>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</si>
  <si>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0.001887130702448672</t>
  </si>
  <si>
    <t>0.0002745011890347219</t>
  </si>
  <si>
    <t>0.00024522269503315984</t>
  </si>
  <si>
    <t>3</t>
  </si>
  <si>
    <t>186.990451</t>
  </si>
  <si>
    <t>-6086.678128138735</t>
  </si>
  <si>
    <t>0.0020666615395319825</t>
  </si>
  <si>
    <t>0.00022986163020359996</t>
  </si>
  <si>
    <t>0.0001723019876368227</t>
  </si>
  <si>
    <t>187.791377</t>
  </si>
  <si>
    <t>-5928.194929868771</t>
  </si>
  <si>
    <t>0.002005822940536503</t>
  </si>
  <si>
    <t>0.00013856528726568493</t>
  </si>
  <si>
    <t>0.0002511938304495997</t>
  </si>
  <si>
    <t>188.013085</t>
  </si>
  <si>
    <t>-5956.015422009516</t>
  </si>
  <si>
    <t>0.0021020558051397047</t>
  </si>
  <si>
    <t>0.0001551937055803035</t>
  </si>
  <si>
    <t>0.0002830554483114591</t>
  </si>
  <si>
    <t>188.363758</t>
  </si>
  <si>
    <t>-5921.907712670061</t>
  </si>
  <si>
    <t>0.0020408897092390028</t>
  </si>
  <si>
    <t>0.00015016500004430414</t>
  </si>
  <si>
    <t>0.0002605909734721611</t>
  </si>
  <si>
    <t>188.483859</t>
  </si>
  <si>
    <t>-5850.756276697198</t>
  </si>
  <si>
    <t>0.0020502772431518212</t>
  </si>
  <si>
    <t>0.00019652411705831338</t>
  </si>
  <si>
    <t>0.0002679407286010531</t>
  </si>
  <si>
    <t>189.425729</t>
  </si>
  <si>
    <t>-5973.5616553892305</t>
  </si>
  <si>
    <t>0.001989406197645064</t>
  </si>
  <si>
    <t>0.00021975115978631365</t>
  </si>
  <si>
    <t>0.0003081698198963237</t>
  </si>
  <si>
    <t>188.221142</t>
  </si>
  <si>
    <t>-6060.9611927366705</t>
  </si>
  <si>
    <t>0.0020181337974193927</t>
  </si>
  <si>
    <t>0.00012093396323616176</t>
  </si>
  <si>
    <t>0.00022472097807746107</t>
  </si>
  <si>
    <t>189.189035</t>
  </si>
  <si>
    <t>-5933.6452977993695</t>
  </si>
  <si>
    <t>0.002022761328469557</t>
  </si>
  <si>
    <t>0.00015760827287623197</t>
  </si>
  <si>
    <t>0.00025390750741277585</t>
  </si>
  <si>
    <t>189.523913</t>
  </si>
  <si>
    <t>-6008.637930362487</t>
  </si>
  <si>
    <t>0.0019791662267191483</t>
  </si>
  <si>
    <t>0.00019075800612683362</t>
  </si>
  <si>
    <t>0.0002817286040720351</t>
  </si>
  <si>
    <t>189.092845</t>
  </si>
  <si>
    <t>-5936.564432657457</t>
  </si>
  <si>
    <t>0.002558769856332568</t>
  </si>
  <si>
    <t>0.00030167304036220736</t>
  </si>
  <si>
    <t>0.0003124355017484906</t>
  </si>
  <si>
    <t>109.976123</t>
  </si>
  <si>
    <t>-1049.310772380642</t>
  </si>
  <si>
    <t>0.002332810130695548</t>
  </si>
  <si>
    <t>0.0002526640065847342</t>
  </si>
  <si>
    <t>0.00025742440638000877</t>
  </si>
  <si>
    <t>109.841597</t>
  </si>
  <si>
    <t>-1036.1108376828768</t>
  </si>
  <si>
    <t>0.0020600170751681056</t>
  </si>
  <si>
    <t>0.00017798304033292222</t>
  </si>
  <si>
    <t>0.00024020226049423994</t>
  </si>
  <si>
    <t>109.519271</t>
  </si>
  <si>
    <t>-1014.0034314320155</t>
  </si>
  <si>
    <t>0.002556864209524865</t>
  </si>
  <si>
    <t>0.00027967649768694696</t>
  </si>
  <si>
    <t>0.00033520647872438625</t>
  </si>
  <si>
    <t>95</t>
  </si>
  <si>
    <t>3494.138793</t>
  </si>
  <si>
    <t>-1069.5487348974045</t>
  </si>
  <si>
    <t>0.001992487205338916</t>
  </si>
  <si>
    <t>0.00024191432948609157</t>
  </si>
  <si>
    <t>0.00021147018360838135</t>
  </si>
  <si>
    <t>110.360142</t>
  </si>
  <si>
    <t>-1026.7982883734962</t>
  </si>
  <si>
    <t>0.0024896451740846763</t>
  </si>
  <si>
    <t>0.00032977020603712883</t>
  </si>
  <si>
    <t>0.0003458130579575136</t>
  </si>
  <si>
    <t>31</t>
  </si>
  <si>
    <t>1146.728265</t>
  </si>
  <si>
    <t>-1078.6704065028243</t>
  </si>
  <si>
    <t>0.0015740497275779496</t>
  </si>
  <si>
    <t>0.00014314096628174097</t>
  </si>
  <si>
    <t>0.00018734842171006368</t>
  </si>
  <si>
    <t>79</t>
  </si>
  <si>
    <t>2925.596892</t>
  </si>
  <si>
    <t>-1003.2901139072701</t>
  </si>
  <si>
    <t>0.0017841310096930844</t>
  </si>
  <si>
    <t>0.00013172739751862763</t>
  </si>
  <si>
    <t>0.0002401822407330739</t>
  </si>
  <si>
    <t>110.844296</t>
  </si>
  <si>
    <t>-1035.1521382314224</t>
  </si>
  <si>
    <t>0.002398938258805511</t>
  </si>
  <si>
    <t>0.0002320032600382133</t>
  </si>
  <si>
    <t>0.0003585173063052201</t>
  </si>
  <si>
    <t>110.825382</t>
  </si>
  <si>
    <t>-1075.0976393596475</t>
  </si>
  <si>
    <t>0.002283373498724954</t>
  </si>
  <si>
    <t>0.00018620822575300393</t>
  </si>
  <si>
    <t>0.00023999532511241698</t>
  </si>
  <si>
    <t>110.787986</t>
  </si>
  <si>
    <t>-999.4101481770497</t>
  </si>
  <si>
    <t>alpha</t>
  </si>
  <si>
    <t>betax</t>
  </si>
  <si>
    <t>zetax</t>
  </si>
  <si>
    <t>0.35550665915433505</t>
  </si>
  <si>
    <t>0.09167354490544678</t>
  </si>
  <si>
    <t>0.17183266132265504</t>
  </si>
  <si>
    <t>3141.740462</t>
  </si>
  <si>
    <t>-3124.7556153679147</t>
  </si>
  <si>
    <t>0.39264029747723456</t>
  </si>
  <si>
    <t>0.10345478720308063</t>
  </si>
  <si>
    <t>0.19112720777550446</t>
  </si>
  <si>
    <t>3170.413792</t>
  </si>
  <si>
    <t>-3058.1430396990727</t>
  </si>
  <si>
    <t>0.377212851068353</t>
  </si>
  <si>
    <t>0.10426225943723536</t>
  </si>
  <si>
    <t>0.19412111486245612</t>
  </si>
  <si>
    <t>3158.620424</t>
  </si>
  <si>
    <t>-3048.198503518857</t>
  </si>
  <si>
    <t>0.3500086409063252</t>
  </si>
  <si>
    <t>0.11806058468999422</t>
  </si>
  <si>
    <t>0.20433304031706695</t>
  </si>
  <si>
    <t>3207.503658</t>
  </si>
  <si>
    <t>-2993.8416452609113</t>
  </si>
  <si>
    <t>0.3730005671954348</t>
  </si>
  <si>
    <t>0.10123696023467792</t>
  </si>
  <si>
    <t>0.19898594392820534</t>
  </si>
  <si>
    <t>3224.33203</t>
  </si>
  <si>
    <t>-3044.411533557117</t>
  </si>
  <si>
    <t>0.3567512160770153</t>
  </si>
  <si>
    <t>0.10142233875757234</t>
  </si>
  <si>
    <t>0.18526589076873454</t>
  </si>
  <si>
    <t>3245.534503</t>
  </si>
  <si>
    <t>-3134.6853675612224</t>
  </si>
  <si>
    <t>0.3498105319893779</t>
  </si>
  <si>
    <t>0.10436550164182852</t>
  </si>
  <si>
    <t>0.22981334752823998</t>
  </si>
  <si>
    <t>3236.881586</t>
  </si>
  <si>
    <t>-3157.7324580560826</t>
  </si>
  <si>
    <t>0.36157994541233557</t>
  </si>
  <si>
    <t>0.10472885918315243</t>
  </si>
  <si>
    <t>0.1963473757913214</t>
  </si>
  <si>
    <t>3246.060897</t>
  </si>
  <si>
    <t>-3146.626882395132</t>
  </si>
  <si>
    <t>0.35346147893986357</t>
  </si>
  <si>
    <t>0.08792818982414886</t>
  </si>
  <si>
    <t>0.21170797165258223</t>
  </si>
  <si>
    <t>3248.278754</t>
  </si>
  <si>
    <t>-3272.0640227559416</t>
  </si>
  <si>
    <t>0.36881597792778975</t>
  </si>
  <si>
    <t>0.10440931815341033</t>
  </si>
  <si>
    <t>0.21415633081970847</t>
  </si>
  <si>
    <t>3248.333566</t>
  </si>
  <si>
    <t>-2920.797623104709</t>
  </si>
  <si>
    <t>0.43576979742663885</t>
  </si>
  <si>
    <t>0.11747341717705437</t>
  </si>
  <si>
    <t>0.17947061761893535</t>
  </si>
  <si>
    <t>13</t>
  </si>
  <si>
    <t>3682.334946</t>
  </si>
  <si>
    <t>-1937.1974002655227</t>
  </si>
  <si>
    <t>0.4079107831136968</t>
  </si>
  <si>
    <t>0.11852297621427425</t>
  </si>
  <si>
    <t>0.24635688129236014</t>
  </si>
  <si>
    <t>3786.047495</t>
  </si>
  <si>
    <t>-1973.314313950682</t>
  </si>
  <si>
    <t>0.46010574305552066</t>
  </si>
  <si>
    <t>0.11543752459936121</t>
  </si>
  <si>
    <t>0.21919496662125723</t>
  </si>
  <si>
    <t>3652.565689</t>
  </si>
  <si>
    <t>-1932.971273479948</t>
  </si>
  <si>
    <t>0.4128915061511654</t>
  </si>
  <si>
    <t>0.10643632778014629</t>
  </si>
  <si>
    <t>0.22220910319299006</t>
  </si>
  <si>
    <t>14</t>
  </si>
  <si>
    <t>3889.768148</t>
  </si>
  <si>
    <t>-1963.0670658695735</t>
  </si>
  <si>
    <t>0.4663574467215782</t>
  </si>
  <si>
    <t>0.12508637333733624</t>
  </si>
  <si>
    <t>0.2115305473873103</t>
  </si>
  <si>
    <t>12</t>
  </si>
  <si>
    <t>3441.633763</t>
  </si>
  <si>
    <t>-1952.2601820920931</t>
  </si>
  <si>
    <t>0.4292011816324836</t>
  </si>
  <si>
    <t>0.11453787776022172</t>
  </si>
  <si>
    <t>0.24165239795248922</t>
  </si>
  <si>
    <t>4046.460284</t>
  </si>
  <si>
    <t>-1973.348653601554</t>
  </si>
  <si>
    <t>0.40616684613239074</t>
  </si>
  <si>
    <t>0.11129922710838351</t>
  </si>
  <si>
    <t>0.22198556184953916</t>
  </si>
  <si>
    <t>15</t>
  </si>
  <si>
    <t>4384.14179</t>
  </si>
  <si>
    <t>-1915.3704444359664</t>
  </si>
  <si>
    <t>0.39993531216518896</t>
  </si>
  <si>
    <t>0.1073752830457847</t>
  </si>
  <si>
    <t>0.23115397807180912</t>
  </si>
  <si>
    <t>16</t>
  </si>
  <si>
    <t>4568.428191</t>
  </si>
  <si>
    <t>-1982.636238825152</t>
  </si>
  <si>
    <t>0.3900594320626306</t>
  </si>
  <si>
    <t>0.10962536336085116</t>
  </si>
  <si>
    <t>0.26596657117145706</t>
  </si>
  <si>
    <t>4420.797841</t>
  </si>
  <si>
    <t>-1988.7342749958827</t>
  </si>
  <si>
    <t>0.43273795730969916</t>
  </si>
  <si>
    <t>0.11013517283248994</t>
  </si>
  <si>
    <t>0.19574561679763797</t>
  </si>
  <si>
    <t>3495.60208</t>
  </si>
  <si>
    <t>-1923.273715697786</t>
  </si>
  <si>
    <t>Mu</t>
  </si>
  <si>
    <t>Gammax</t>
  </si>
  <si>
    <t>0.9661071069546198</t>
  </si>
  <si>
    <t>200.42320608196073</t>
  </si>
  <si>
    <t>4</t>
  </si>
  <si>
    <t>184.684961</t>
  </si>
  <si>
    <t>12138.372273318968</t>
  </si>
  <si>
    <t>0.8712833878704187</t>
  </si>
  <si>
    <t>197.11526344723976</t>
  </si>
  <si>
    <t>185.972027</t>
  </si>
  <si>
    <t>12184.823610689396</t>
  </si>
  <si>
    <t>1.0862440446767636</t>
  </si>
  <si>
    <t>200.2239732731828</t>
  </si>
  <si>
    <t>185.822544</t>
  </si>
  <si>
    <t>11945.566237395922</t>
  </si>
  <si>
    <t>1.1097642167610144</t>
  </si>
  <si>
    <t>194.1838612825306</t>
  </si>
  <si>
    <t>185.849318</t>
  </si>
  <si>
    <t>11862.693845495709</t>
  </si>
  <si>
    <t>0.9766767218562177</t>
  </si>
  <si>
    <t>199.64621787822935</t>
  </si>
  <si>
    <t>186.505992</t>
  </si>
  <si>
    <t>12069.383331461275</t>
  </si>
  <si>
    <t>1.1117403304245312</t>
  </si>
  <si>
    <t>199.57723565945633</t>
  </si>
  <si>
    <t>184.365987</t>
  </si>
  <si>
    <t>12099.441800857416</t>
  </si>
  <si>
    <t>0.895745546289802</t>
  </si>
  <si>
    <t>203.25140980003164</t>
  </si>
  <si>
    <t>188.018208</t>
  </si>
  <si>
    <t>12162.181648615482</t>
  </si>
  <si>
    <t>0.8728072482226824</t>
  </si>
  <si>
    <t>199.7332492921161</t>
  </si>
  <si>
    <t>186.936226</t>
  </si>
  <si>
    <t>12043.767673548822</t>
  </si>
  <si>
    <t>1.136129006611801</t>
  </si>
  <si>
    <t>203.60603166340476</t>
  </si>
  <si>
    <t>186.68918</t>
  </si>
  <si>
    <t>12092.87827875603</t>
  </si>
  <si>
    <t>1.0871231874621083</t>
  </si>
  <si>
    <t>198.03747369284994</t>
  </si>
  <si>
    <t>185.954782</t>
  </si>
  <si>
    <t>11828.307108704637</t>
  </si>
  <si>
    <t>1.2214116652412033e-05</t>
  </si>
  <si>
    <t>0.0028145424374526103</t>
  </si>
  <si>
    <t>51.820357</t>
  </si>
  <si>
    <t>-122.00504905345275</t>
  </si>
  <si>
    <t>2.0815691536886995e-05</t>
  </si>
  <si>
    <t>0.0030132793242186157</t>
  </si>
  <si>
    <t>11</t>
  </si>
  <si>
    <t>75.195756</t>
  </si>
  <si>
    <t>-174.1022851225475</t>
  </si>
  <si>
    <t>2.6779351006129414e-05</t>
  </si>
  <si>
    <t>0.004064574226325859</t>
  </si>
  <si>
    <t>79.221711</t>
  </si>
  <si>
    <t>-176.19969347633665</t>
  </si>
  <si>
    <t>2.3438093790420026e-05</t>
  </si>
  <si>
    <t>0.004274817959861551</t>
  </si>
  <si>
    <t>54.309617</t>
  </si>
  <si>
    <t>-148.49302816065995</t>
  </si>
  <si>
    <t>1.268398170940634e-05</t>
  </si>
  <si>
    <t>0.0032365554161399076</t>
  </si>
  <si>
    <t>10</t>
  </si>
  <si>
    <t>42.796122</t>
  </si>
  <si>
    <t>-102.72825857284435</t>
  </si>
  <si>
    <t>1.026311878315639e-05</t>
  </si>
  <si>
    <t>0.0028113049381216348</t>
  </si>
  <si>
    <t>51.575915</t>
  </si>
  <si>
    <t>-108.22199703609476</t>
  </si>
  <si>
    <t>7.718034087439881e-06</t>
  </si>
  <si>
    <t>0.0017973188309163598</t>
  </si>
  <si>
    <t>42.228658</t>
  </si>
  <si>
    <t>-114.78116380928134</t>
  </si>
  <si>
    <t>1.191004698728995e-05</t>
  </si>
  <si>
    <t>0.003662640811123423</t>
  </si>
  <si>
    <t>51.31573</t>
  </si>
  <si>
    <t>-95.26533845793597</t>
  </si>
  <si>
    <t>3.153380509622012e-05</t>
  </si>
  <si>
    <t>0.004542554402976173</t>
  </si>
  <si>
    <t>91.589926</t>
  </si>
  <si>
    <t>-186.58126437281322</t>
  </si>
  <si>
    <t>4.138531618619936e-06</t>
  </si>
  <si>
    <t>0.0008955555723139763</t>
  </si>
  <si>
    <t>9</t>
  </si>
  <si>
    <t>39.989479</t>
  </si>
  <si>
    <t>-116.5031029196114</t>
  </si>
  <si>
    <t>mu1a</t>
  </si>
  <si>
    <t>mu1b</t>
  </si>
  <si>
    <t>mu2</t>
  </si>
  <si>
    <t>kappa</t>
  </si>
  <si>
    <t>0.16046743639731714</t>
  </si>
  <si>
    <t>1.694347343136378</t>
  </si>
  <si>
    <t>1.7532326190789127</t>
  </si>
  <si>
    <t>3.8742951062977027</t>
  </si>
  <si>
    <t>1631.741352</t>
  </si>
  <si>
    <t>7147.560021265944</t>
  </si>
  <si>
    <t>0.21276474250380845</t>
  </si>
  <si>
    <t>1.783481580705081</t>
  </si>
  <si>
    <t>2.309503208617793</t>
  </si>
  <si>
    <t>4.305938486840073</t>
  </si>
  <si>
    <t>1095.078768</t>
  </si>
  <si>
    <t>7124.92534820177</t>
  </si>
  <si>
    <t>0.2260109698275259</t>
  </si>
  <si>
    <t>1.8333441409012776</t>
  </si>
  <si>
    <t>2.4581378660156656</t>
  </si>
  <si>
    <t>3.90522529649437</t>
  </si>
  <si>
    <t>1393.421631</t>
  </si>
  <si>
    <t>7206.992333876922</t>
  </si>
  <si>
    <t>0.22209250062946423</t>
  </si>
  <si>
    <t>1.8572843040671136</t>
  </si>
  <si>
    <t>1.7472503201520329</t>
  </si>
  <si>
    <t>4.274713579925779</t>
  </si>
  <si>
    <t>1392.374085</t>
  </si>
  <si>
    <t>7209.341576536766</t>
  </si>
  <si>
    <t>0.2439887397318036</t>
  </si>
  <si>
    <t>1.9588812203278905</t>
  </si>
  <si>
    <t>1.9735727482540806</t>
  </si>
  <si>
    <t>4.135891123789165</t>
  </si>
  <si>
    <t>962.144389</t>
  </si>
  <si>
    <t>7163.968841857259</t>
  </si>
  <si>
    <t>0.19704537698657412</t>
  </si>
  <si>
    <t>1.8852449581958712</t>
  </si>
  <si>
    <t>1.5522464682372885</t>
  </si>
  <si>
    <t>4.025139665221306</t>
  </si>
  <si>
    <t>1633.307984</t>
  </si>
  <si>
    <t>7116.052588874996</t>
  </si>
  <si>
    <t>0.20295698836181417</t>
  </si>
  <si>
    <t>1.648366883145287</t>
  </si>
  <si>
    <t>2.423318629855132</t>
  </si>
  <si>
    <t>4.117564524177232</t>
  </si>
  <si>
    <t>898.040165</t>
  </si>
  <si>
    <t>7107.162561912319</t>
  </si>
  <si>
    <t>0.16436887827363383</t>
  </si>
  <si>
    <t>1.7393146338415535</t>
  </si>
  <si>
    <t>1.9278464370064439</t>
  </si>
  <si>
    <t>3.7201249715919027</t>
  </si>
  <si>
    <t>895.396991</t>
  </si>
  <si>
    <t>7143.127630452611</t>
  </si>
  <si>
    <t>0.2354576594876161</t>
  </si>
  <si>
    <t>1.8330543340096153</t>
  </si>
  <si>
    <t>1.7730320650922615</t>
  </si>
  <si>
    <t>3.847396331471788</t>
  </si>
  <si>
    <t>1163.710396</t>
  </si>
  <si>
    <t>7206.327160161403</t>
  </si>
  <si>
    <t>0.19267365262061234</t>
  </si>
  <si>
    <t>1.814029995742001</t>
  </si>
  <si>
    <t>1.3497141258264045</t>
  </si>
  <si>
    <t>3.839747528895492</t>
  </si>
  <si>
    <t>1382.5985</t>
  </si>
  <si>
    <t>7130.744916139809</t>
  </si>
  <si>
    <t>1.943376111439514</t>
  </si>
  <si>
    <t>2.3978002449541287</t>
  </si>
  <si>
    <t>4.278572549116417</t>
  </si>
  <si>
    <t>91</t>
  </si>
  <si>
    <t>9554.71061</t>
  </si>
  <si>
    <t>-750.1729748880022</t>
  </si>
  <si>
    <t>0.21066154529784378</t>
  </si>
  <si>
    <t>1.8203206616348973</t>
  </si>
  <si>
    <t>1.228292051346519</t>
  </si>
  <si>
    <t>4.552354319267289</t>
  </si>
  <si>
    <t>8413.831453</t>
  </si>
  <si>
    <t>-713.8354310843821</t>
  </si>
  <si>
    <t>0.23892498339809015</t>
  </si>
  <si>
    <t>1.8187513390285304</t>
  </si>
  <si>
    <t>1.2401120290279768</t>
  </si>
  <si>
    <t>3.6090944445515425</t>
  </si>
  <si>
    <t>99</t>
  </si>
  <si>
    <t>10447.406659</t>
  </si>
  <si>
    <t>-735.7525474454457</t>
  </si>
  <si>
    <t>0.2254662166783053</t>
  </si>
  <si>
    <t>2.0246143213782917</t>
  </si>
  <si>
    <t>1.7942016060832624</t>
  </si>
  <si>
    <t>4.465797780172562</t>
  </si>
  <si>
    <t>83</t>
  </si>
  <si>
    <t>8932.01961</t>
  </si>
  <si>
    <t>-751.8872444539504</t>
  </si>
  <si>
    <t>0.19746798854858977</t>
  </si>
  <si>
    <t>1.5724184953693754</t>
  </si>
  <si>
    <t>2.617973424230856</t>
  </si>
  <si>
    <t>4.146125333047126</t>
  </si>
  <si>
    <t>7520.244626</t>
  </si>
  <si>
    <t>-694.1571151983555</t>
  </si>
  <si>
    <t>0.20355810725232862</t>
  </si>
  <si>
    <t>1.6510912488328218</t>
  </si>
  <si>
    <t>1.1230702839976252</t>
  </si>
  <si>
    <t>3.7088244939020565</t>
  </si>
  <si>
    <t>100</t>
  </si>
  <si>
    <t>10166.957094</t>
  </si>
  <si>
    <t>-703.4536136538103</t>
  </si>
  <si>
    <t>0.2392122726249134</t>
  </si>
  <si>
    <t>2.0931073854679934</t>
  </si>
  <si>
    <t>0.7000370276984893</t>
  </si>
  <si>
    <t>4.5078238607677426</t>
  </si>
  <si>
    <t>115</t>
  </si>
  <si>
    <t>13076.845814</t>
  </si>
  <si>
    <t>-756.3894789385165</t>
  </si>
  <si>
    <t>0.22448699429886035</t>
  </si>
  <si>
    <t>1.6889870616099365</t>
  </si>
  <si>
    <t>0.8798963872990795</t>
  </si>
  <si>
    <t>3.122539825241669</t>
  </si>
  <si>
    <t>111</t>
  </si>
  <si>
    <t>10981.591933</t>
  </si>
  <si>
    <t>-711.9765531199531</t>
  </si>
  <si>
    <t>0.2669356841196217</t>
  </si>
  <si>
    <t>1.8963938675578507</t>
  </si>
  <si>
    <t>2.127835994194121</t>
  </si>
  <si>
    <t>4.574225169293669</t>
  </si>
  <si>
    <t>89</t>
  </si>
  <si>
    <t>8323.709195</t>
  </si>
  <si>
    <t>-758.142338923459</t>
  </si>
  <si>
    <t>0.204486708597411</t>
  </si>
  <si>
    <t>2.071922753281152</t>
  </si>
  <si>
    <t>1.3011576669789815</t>
  </si>
  <si>
    <t>5.11452930874249</t>
  </si>
  <si>
    <t>104</t>
  </si>
  <si>
    <t>6645.090749</t>
  </si>
  <si>
    <t>-729.8902546491346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</si>
</sst>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"/>
    <numFmt numFmtId="180" formatCode="0.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18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180" formatCode="0.00000000000000000"/>
    </dxf>
    <dxf>
      <numFmt numFmtId="180" formatCode="0.00000000000000000"/>
    </dxf>
    <dxf>
      <numFmt numFmtId="180" formatCode="0.00000000000000000"/>
    </dxf>
    <dxf>
      <numFmt numFmtId="180" formatCode="0.00000000000000000"/>
    </dxf>
    <dxf>
      <numFmt numFmtId="180" formatCode="0.00000000000000000"/>
    </dxf>
    <dxf>
      <numFmt numFmtId="180" formatCode="0.00000000000000000"/>
    </dxf>
    <dxf>
      <numFmt numFmtId="180" formatCode="0.00000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0" connectionId="8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2.xml><?xml version="1.0" encoding="utf-8"?>
<queryTable xmlns="http://schemas.openxmlformats.org/spreadsheetml/2006/main" name="ExternalData_9" connectionId="7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3.xml><?xml version="1.0" encoding="utf-8"?>
<queryTable xmlns="http://schemas.openxmlformats.org/spreadsheetml/2006/main" name="ExternalData_8" connectionId="6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4.xml><?xml version="1.0" encoding="utf-8"?>
<queryTable xmlns="http://schemas.openxmlformats.org/spreadsheetml/2006/main" name="ExternalData_7" connectionId="5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5.xml><?xml version="1.0" encoding="utf-8"?>
<queryTable xmlns="http://schemas.openxmlformats.org/spreadsheetml/2006/main" name="ExternalData_6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6.xml><?xml version="1.0" encoding="utf-8"?>
<queryTable xmlns="http://schemas.openxmlformats.org/spreadsheetml/2006/main" name="ExternalData_5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7.xml><?xml version="1.0" encoding="utf-8"?>
<queryTable xmlns="http://schemas.openxmlformats.org/spreadsheetml/2006/main" name="ExternalData_4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8.xml><?xml version="1.0" encoding="utf-8"?>
<queryTable xmlns="http://schemas.openxmlformats.org/spreadsheetml/2006/main" name="ExternalData_3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0" name="results_tandem_untimed" displayName="results_tandem_untimed" ref="A1:H11" tableType="queryTable" totalsRowShown="0">
  <autoFilter ref="A1:H11"/>
  <tableColumns count="8">
    <tableColumn id="1" uniqueName="1" name="Run" queryTableFieldId="1" dataDxfId="7"/>
    <tableColumn id="2" uniqueName="2" name="mu1a" queryTableFieldId="2" dataDxfId="6"/>
    <tableColumn id="3" uniqueName="3" name="mu1b" queryTableFieldId="3" dataDxfId="5"/>
    <tableColumn id="4" uniqueName="4" name="mu2" queryTableFieldId="4" dataDxfId="4"/>
    <tableColumn id="5" uniqueName="5" name="kappa" queryTableFieldId="5" dataDxfId="3"/>
    <tableColumn id="6" uniqueName="6" name="Learning Rounds" queryTableFieldId="6" dataDxfId="2"/>
    <tableColumn id="7" uniqueName="7" name="Learning Time" queryTableFieldId="7" dataDxfId="1"/>
    <tableColumn id="8" uniqueName="8" name="Training Set Loglikelihood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9" name="results_tandem_timed" displayName="results_tandem_timed" ref="A1:H11" tableType="queryTable" totalsRowShown="0">
  <autoFilter ref="A1:H11"/>
  <tableColumns count="8">
    <tableColumn id="1" uniqueName="1" name="Run" queryTableFieldId="1" dataDxfId="15"/>
    <tableColumn id="2" uniqueName="2" name="mu1a" queryTableFieldId="2" dataDxfId="14"/>
    <tableColumn id="3" uniqueName="3" name="mu1b" queryTableFieldId="3" dataDxfId="13"/>
    <tableColumn id="4" uniqueName="4" name="mu2" queryTableFieldId="4" dataDxfId="12"/>
    <tableColumn id="5" uniqueName="5" name="kappa" queryTableFieldId="5" dataDxfId="11"/>
    <tableColumn id="6" uniqueName="6" name="Learning Rounds" queryTableFieldId="6" dataDxfId="10"/>
    <tableColumn id="7" uniqueName="7" name="Learning Time" queryTableFieldId="7" dataDxfId="9"/>
    <tableColumn id="8" uniqueName="8" name="Training Set Loglikelihood" queryTableFieldId="8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results_polling_untimed" displayName="results_polling_untimed" ref="A1:F11" tableType="queryTable" totalsRowShown="0">
  <autoFilter ref="A1:F11"/>
  <tableColumns count="6">
    <tableColumn id="1" uniqueName="1" name="Run" queryTableFieldId="1" dataDxfId="21"/>
    <tableColumn id="2" uniqueName="2" name="Mu" queryTableFieldId="2" dataDxfId="20"/>
    <tableColumn id="3" uniqueName="3" name="Gammax" queryTableFieldId="3" dataDxfId="19"/>
    <tableColumn id="4" uniqueName="4" name="Learning Rounds" queryTableFieldId="4" dataDxfId="18"/>
    <tableColumn id="5" uniqueName="5" name="Learning Time" queryTableFieldId="5" dataDxfId="17"/>
    <tableColumn id="6" uniqueName="6" name="Training Set Loglikelihood" queryTableFieldId="6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results_polling_timed" displayName="results_polling_timed" ref="A1:F11" tableType="queryTable" totalsRowShown="0">
  <autoFilter ref="A1:F11"/>
  <tableColumns count="6">
    <tableColumn id="1" uniqueName="1" name="Run" queryTableFieldId="1" dataDxfId="27"/>
    <tableColumn id="2" uniqueName="2" name="Mu" queryTableFieldId="2" dataDxfId="26"/>
    <tableColumn id="3" uniqueName="3" name="Gammax" queryTableFieldId="3" dataDxfId="25"/>
    <tableColumn id="4" uniqueName="4" name="Learning Rounds" queryTableFieldId="4" dataDxfId="24"/>
    <tableColumn id="5" uniqueName="5" name="Learning Time" queryTableFieldId="5" dataDxfId="23"/>
    <tableColumn id="6" uniqueName="6" name="Training Set Loglikelihood" queryTableFieldId="6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results_philosophers_untimed" displayName="results_philosophers_untimed" ref="A1:G11" tableType="queryTable" totalsRowShown="0">
  <autoFilter ref="A1:G11"/>
  <tableColumns count="7">
    <tableColumn id="1" uniqueName="1" name="Run" queryTableFieldId="1" dataDxfId="34"/>
    <tableColumn id="2" uniqueName="2" name="alpha" queryTableFieldId="2" dataDxfId="33"/>
    <tableColumn id="3" uniqueName="3" name="betax" queryTableFieldId="3" dataDxfId="32"/>
    <tableColumn id="4" uniqueName="4" name="zetax" queryTableFieldId="4" dataDxfId="31"/>
    <tableColumn id="5" uniqueName="5" name="Learning Rounds" queryTableFieldId="5" dataDxfId="30"/>
    <tableColumn id="6" uniqueName="6" name="Learning Time" queryTableFieldId="6" dataDxfId="29"/>
    <tableColumn id="7" uniqueName="7" name="Training Set Loglikelihood" queryTableFieldId="7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results_philosophers_timed" displayName="results_philosophers_timed" ref="A1:G11" tableType="queryTable" totalsRowShown="0">
  <autoFilter ref="A1:G11"/>
  <tableColumns count="7">
    <tableColumn id="1" uniqueName="1" name="Run" queryTableFieldId="1" dataDxfId="41"/>
    <tableColumn id="2" uniqueName="2" name="alpha" queryTableFieldId="2" dataDxfId="40"/>
    <tableColumn id="3" uniqueName="3" name="betax" queryTableFieldId="3" dataDxfId="39"/>
    <tableColumn id="4" uniqueName="4" name="zetax" queryTableFieldId="4" dataDxfId="38"/>
    <tableColumn id="5" uniqueName="5" name="Learning Rounds" queryTableFieldId="5" dataDxfId="37"/>
    <tableColumn id="6" uniqueName="6" name="Learning Time" queryTableFieldId="6" dataDxfId="36"/>
    <tableColumn id="7" uniqueName="7" name="Training Set Loglikelihood" queryTableFieldId="7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4" name="results_cluster_untimed" displayName="results_cluster_untimed" ref="A1:G11" tableType="queryTable" totalsRowShown="0">
  <autoFilter ref="A1:G11"/>
  <tableColumns count="7">
    <tableColumn id="1" uniqueName="1" name="Run" queryTableFieldId="1" dataDxfId="48"/>
    <tableColumn id="2" uniqueName="2" name="ws_fail" queryTableFieldId="2" dataDxfId="47"/>
    <tableColumn id="3" uniqueName="3" name="line_fail" queryTableFieldId="3" dataDxfId="46"/>
    <tableColumn id="4" uniqueName="4" name="switch_fail" queryTableFieldId="4" dataDxfId="45"/>
    <tableColumn id="5" uniqueName="5" name="Learning Rounds" queryTableFieldId="5" dataDxfId="44"/>
    <tableColumn id="6" uniqueName="6" name="Learning Time" queryTableFieldId="6" dataDxfId="43"/>
    <tableColumn id="7" uniqueName="7" name="Training Set Loglikelihood" queryTableFieldId="7" dataDxfId="4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results_cluster_timed__3" displayName="results_cluster_timed__3" ref="A1:G11" tableType="queryTable" totalsRowShown="0" dataDxfId="49">
  <autoFilter ref="A1:G11"/>
  <tableColumns count="7">
    <tableColumn id="1" uniqueName="1" name="Run" queryTableFieldId="1" dataDxfId="56"/>
    <tableColumn id="2" uniqueName="2" name="ws_fail" queryTableFieldId="2" dataDxfId="55"/>
    <tableColumn id="3" uniqueName="3" name="line_fail" queryTableFieldId="3" dataDxfId="54"/>
    <tableColumn id="4" uniqueName="4" name="switch_fail" queryTableFieldId="4" dataDxfId="53"/>
    <tableColumn id="5" uniqueName="5" name="Learning Rounds" queryTableFieldId="5" dataDxfId="52"/>
    <tableColumn id="6" uniqueName="6" name="Learning Time" queryTableFieldId="6" dataDxfId="51"/>
    <tableColumn id="7" uniqueName="7" name="Training Set Loglikelihood" queryTableFieldId="7" dataDxf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8" workbookViewId="0">
      <selection activeCell="G31" sqref="G31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1" t="s">
        <v>7</v>
      </c>
      <c r="B2" s="4">
        <v>0.22933895776586799</v>
      </c>
      <c r="C2" s="4" t="s">
        <v>379</v>
      </c>
      <c r="D2" s="4" t="s">
        <v>380</v>
      </c>
      <c r="E2" s="4" t="s">
        <v>381</v>
      </c>
      <c r="F2" s="4" t="s">
        <v>382</v>
      </c>
      <c r="G2" s="4" t="s">
        <v>383</v>
      </c>
      <c r="H2" s="4" t="s">
        <v>384</v>
      </c>
    </row>
    <row r="3" spans="1:8" x14ac:dyDescent="0.3">
      <c r="A3" s="1" t="s">
        <v>8</v>
      </c>
      <c r="B3" s="4" t="s">
        <v>385</v>
      </c>
      <c r="C3" s="4" t="s">
        <v>386</v>
      </c>
      <c r="D3" s="4" t="s">
        <v>387</v>
      </c>
      <c r="E3" s="4" t="s">
        <v>388</v>
      </c>
      <c r="F3" s="4" t="s">
        <v>382</v>
      </c>
      <c r="G3" s="4" t="s">
        <v>389</v>
      </c>
      <c r="H3" s="4" t="s">
        <v>390</v>
      </c>
    </row>
    <row r="4" spans="1:8" x14ac:dyDescent="0.3">
      <c r="A4" s="1" t="s">
        <v>9</v>
      </c>
      <c r="B4" s="4" t="s">
        <v>391</v>
      </c>
      <c r="C4" s="4" t="s">
        <v>392</v>
      </c>
      <c r="D4" s="4" t="s">
        <v>393</v>
      </c>
      <c r="E4" s="4" t="s">
        <v>394</v>
      </c>
      <c r="F4" s="4" t="s">
        <v>395</v>
      </c>
      <c r="G4" s="4" t="s">
        <v>396</v>
      </c>
      <c r="H4" s="4" t="s">
        <v>397</v>
      </c>
    </row>
    <row r="5" spans="1:8" x14ac:dyDescent="0.3">
      <c r="A5" s="1" t="s">
        <v>10</v>
      </c>
      <c r="B5" s="4" t="s">
        <v>398</v>
      </c>
      <c r="C5" s="4" t="s">
        <v>399</v>
      </c>
      <c r="D5" s="4" t="s">
        <v>400</v>
      </c>
      <c r="E5" s="4" t="s">
        <v>401</v>
      </c>
      <c r="F5" s="4" t="s">
        <v>402</v>
      </c>
      <c r="G5" s="4" t="s">
        <v>403</v>
      </c>
      <c r="H5" s="4" t="s">
        <v>404</v>
      </c>
    </row>
    <row r="6" spans="1:8" x14ac:dyDescent="0.3">
      <c r="A6" s="1" t="s">
        <v>11</v>
      </c>
      <c r="B6" s="4" t="s">
        <v>405</v>
      </c>
      <c r="C6" s="4" t="s">
        <v>406</v>
      </c>
      <c r="D6" s="4" t="s">
        <v>407</v>
      </c>
      <c r="E6" s="4" t="s">
        <v>408</v>
      </c>
      <c r="F6" s="4" t="s">
        <v>86</v>
      </c>
      <c r="G6" s="4" t="s">
        <v>409</v>
      </c>
      <c r="H6" s="4" t="s">
        <v>410</v>
      </c>
    </row>
    <row r="7" spans="1:8" x14ac:dyDescent="0.3">
      <c r="A7" s="1" t="s">
        <v>12</v>
      </c>
      <c r="B7" s="4" t="s">
        <v>411</v>
      </c>
      <c r="C7" s="4" t="s">
        <v>412</v>
      </c>
      <c r="D7" s="4" t="s">
        <v>413</v>
      </c>
      <c r="E7" s="4" t="s">
        <v>414</v>
      </c>
      <c r="F7" s="4" t="s">
        <v>415</v>
      </c>
      <c r="G7" s="4" t="s">
        <v>416</v>
      </c>
      <c r="H7" s="4" t="s">
        <v>417</v>
      </c>
    </row>
    <row r="8" spans="1:8" x14ac:dyDescent="0.3">
      <c r="A8" s="1" t="s">
        <v>13</v>
      </c>
      <c r="B8" s="4" t="s">
        <v>418</v>
      </c>
      <c r="C8" s="4" t="s">
        <v>419</v>
      </c>
      <c r="D8" s="4" t="s">
        <v>420</v>
      </c>
      <c r="E8" s="4" t="s">
        <v>421</v>
      </c>
      <c r="F8" s="4" t="s">
        <v>422</v>
      </c>
      <c r="G8" s="4" t="s">
        <v>423</v>
      </c>
      <c r="H8" s="4" t="s">
        <v>424</v>
      </c>
    </row>
    <row r="9" spans="1:8" x14ac:dyDescent="0.3">
      <c r="A9" s="1" t="s">
        <v>14</v>
      </c>
      <c r="B9" s="4" t="s">
        <v>425</v>
      </c>
      <c r="C9" s="4" t="s">
        <v>426</v>
      </c>
      <c r="D9" s="4" t="s">
        <v>427</v>
      </c>
      <c r="E9" s="4" t="s">
        <v>428</v>
      </c>
      <c r="F9" s="4" t="s">
        <v>429</v>
      </c>
      <c r="G9" s="4" t="s">
        <v>430</v>
      </c>
      <c r="H9" s="4" t="s">
        <v>431</v>
      </c>
    </row>
    <row r="10" spans="1:8" x14ac:dyDescent="0.3">
      <c r="A10" s="1" t="s">
        <v>15</v>
      </c>
      <c r="B10" s="4" t="s">
        <v>432</v>
      </c>
      <c r="C10" s="4" t="s">
        <v>433</v>
      </c>
      <c r="D10" s="4" t="s">
        <v>434</v>
      </c>
      <c r="E10" s="4" t="s">
        <v>435</v>
      </c>
      <c r="F10" s="4" t="s">
        <v>436</v>
      </c>
      <c r="G10" s="4" t="s">
        <v>437</v>
      </c>
      <c r="H10" s="4" t="s">
        <v>438</v>
      </c>
    </row>
    <row r="11" spans="1:8" x14ac:dyDescent="0.3">
      <c r="A11" s="1" t="s">
        <v>16</v>
      </c>
      <c r="B11" s="4" t="s">
        <v>439</v>
      </c>
      <c r="C11" s="4" t="s">
        <v>440</v>
      </c>
      <c r="D11" s="4" t="s">
        <v>441</v>
      </c>
      <c r="E11" s="4" t="s">
        <v>442</v>
      </c>
      <c r="F11" s="4" t="s">
        <v>443</v>
      </c>
      <c r="G11" s="4" t="s">
        <v>444</v>
      </c>
      <c r="H11" s="4" t="s">
        <v>445</v>
      </c>
    </row>
    <row r="13" spans="1:8" x14ac:dyDescent="0.3">
      <c r="B13" s="4"/>
    </row>
    <row r="18" spans="1:8" x14ac:dyDescent="0.3">
      <c r="A18" t="s">
        <v>0</v>
      </c>
      <c r="B18" t="s">
        <v>315</v>
      </c>
      <c r="C18" t="s">
        <v>316</v>
      </c>
      <c r="D18" t="s">
        <v>317</v>
      </c>
      <c r="E18" t="s">
        <v>318</v>
      </c>
      <c r="F18" t="s">
        <v>4</v>
      </c>
      <c r="G18" t="s">
        <v>5</v>
      </c>
      <c r="H18" t="s">
        <v>6</v>
      </c>
    </row>
    <row r="19" spans="1:8" x14ac:dyDescent="0.3">
      <c r="A19" t="s">
        <v>7</v>
      </c>
      <c r="B19" s="3">
        <v>0.22933895776586799</v>
      </c>
      <c r="C19" s="1">
        <v>1.9433761114395101</v>
      </c>
      <c r="D19" s="1">
        <v>2.3978002449541198</v>
      </c>
      <c r="E19" s="1">
        <v>4.2785725491164097</v>
      </c>
      <c r="F19" s="1">
        <v>91</v>
      </c>
      <c r="G19" s="1">
        <v>9554.7106100000001</v>
      </c>
      <c r="H19" s="1">
        <v>-750.17297488800205</v>
      </c>
    </row>
    <row r="20" spans="1:8" x14ac:dyDescent="0.3">
      <c r="A20" t="s">
        <v>8</v>
      </c>
      <c r="B20" s="3">
        <v>0.21066154529784301</v>
      </c>
      <c r="C20" s="1">
        <v>1.8203206616348899</v>
      </c>
      <c r="D20" s="1">
        <v>1.2282920513465101</v>
      </c>
      <c r="E20" s="1">
        <v>4.5523543192672804</v>
      </c>
      <c r="F20" s="1">
        <v>91</v>
      </c>
      <c r="G20" s="1">
        <v>8413.8314530000007</v>
      </c>
      <c r="H20" s="1">
        <v>-713.83543108438198</v>
      </c>
    </row>
    <row r="21" spans="1:8" x14ac:dyDescent="0.3">
      <c r="A21" t="s">
        <v>9</v>
      </c>
      <c r="B21" s="3">
        <v>0.23892498339809001</v>
      </c>
      <c r="C21" s="1">
        <v>1.8187513390285299</v>
      </c>
      <c r="D21" s="1">
        <v>1.2401120290279699</v>
      </c>
      <c r="E21" s="1">
        <v>3.6090944445515398</v>
      </c>
      <c r="F21" s="1">
        <v>99</v>
      </c>
      <c r="G21" s="1">
        <v>10447.406659</v>
      </c>
      <c r="H21" s="1">
        <v>-735.75254744544497</v>
      </c>
    </row>
    <row r="22" spans="1:8" x14ac:dyDescent="0.3">
      <c r="A22" t="s">
        <v>10</v>
      </c>
      <c r="B22" s="3">
        <v>0.22546621667830499</v>
      </c>
      <c r="C22" s="1">
        <v>2.0246143213782899</v>
      </c>
      <c r="D22" s="1">
        <v>1.79420160608326</v>
      </c>
      <c r="E22" s="1">
        <v>4.4657977801725597</v>
      </c>
      <c r="F22" s="1">
        <v>83</v>
      </c>
      <c r="G22" s="1">
        <v>8932.0196099999994</v>
      </c>
      <c r="H22" s="1">
        <v>-751.88724445394996</v>
      </c>
    </row>
    <row r="23" spans="1:8" x14ac:dyDescent="0.3">
      <c r="A23" t="s">
        <v>11</v>
      </c>
      <c r="B23" s="3">
        <v>0.19746798854858899</v>
      </c>
      <c r="C23" s="1">
        <v>1.5724184953693701</v>
      </c>
      <c r="D23" s="1">
        <v>2.6179734242308501</v>
      </c>
      <c r="E23" s="1">
        <v>4.1461253330471202</v>
      </c>
      <c r="F23" s="1">
        <v>95</v>
      </c>
      <c r="G23" s="1">
        <v>7520.2446259999997</v>
      </c>
      <c r="H23" s="1">
        <v>-694.15711519835497</v>
      </c>
    </row>
    <row r="24" spans="1:8" x14ac:dyDescent="0.3">
      <c r="A24" t="s">
        <v>12</v>
      </c>
      <c r="B24" s="3">
        <v>0.20355810725232801</v>
      </c>
      <c r="C24" s="1">
        <v>1.65109124883282</v>
      </c>
      <c r="D24" s="1">
        <v>1.1230702839976201</v>
      </c>
      <c r="E24" s="1">
        <v>3.7088244939020498</v>
      </c>
      <c r="F24" s="1">
        <v>100</v>
      </c>
      <c r="G24" s="1">
        <v>10166.957093999999</v>
      </c>
      <c r="H24" s="1">
        <v>-703.45361365380995</v>
      </c>
    </row>
    <row r="25" spans="1:8" x14ac:dyDescent="0.3">
      <c r="A25" t="s">
        <v>13</v>
      </c>
      <c r="B25" s="3">
        <v>0.23921227262491301</v>
      </c>
      <c r="C25" s="1">
        <v>2.0931073854679898</v>
      </c>
      <c r="D25" s="1">
        <v>0.70003702769848897</v>
      </c>
      <c r="E25" s="1">
        <v>4.5078238607677399</v>
      </c>
      <c r="F25" s="1">
        <v>115</v>
      </c>
      <c r="G25" s="1">
        <v>13076.845814</v>
      </c>
      <c r="H25" s="1">
        <v>-756.38947893851605</v>
      </c>
    </row>
    <row r="26" spans="1:8" x14ac:dyDescent="0.3">
      <c r="A26" t="s">
        <v>14</v>
      </c>
      <c r="B26" s="3">
        <v>0.22448699429885999</v>
      </c>
      <c r="C26" s="1">
        <v>1.6889870616099301</v>
      </c>
      <c r="D26" s="1">
        <v>0.87989638729907904</v>
      </c>
      <c r="E26" s="1">
        <v>3.1225398252416601</v>
      </c>
      <c r="F26" s="1">
        <v>111</v>
      </c>
      <c r="G26" s="1">
        <v>10981.591933</v>
      </c>
      <c r="H26" s="1">
        <v>-711.976553119953</v>
      </c>
    </row>
    <row r="27" spans="1:8" x14ac:dyDescent="0.3">
      <c r="A27" t="s">
        <v>15</v>
      </c>
      <c r="B27" s="3">
        <v>0.26693568411962099</v>
      </c>
      <c r="C27" s="1">
        <v>1.89639386755785</v>
      </c>
      <c r="D27" s="1">
        <v>2.1278359941941201</v>
      </c>
      <c r="E27" s="1">
        <v>4.5742251692936602</v>
      </c>
      <c r="F27" s="1">
        <v>89</v>
      </c>
      <c r="G27" s="1">
        <v>8323.7091949999995</v>
      </c>
      <c r="H27" s="1">
        <v>-758.14233892345896</v>
      </c>
    </row>
    <row r="28" spans="1:8" x14ac:dyDescent="0.3">
      <c r="A28" t="s">
        <v>16</v>
      </c>
      <c r="B28" s="3">
        <v>0.204486708597411</v>
      </c>
      <c r="C28" s="1">
        <v>2.0719227532811502</v>
      </c>
      <c r="D28" s="1">
        <v>1.3011576669789799</v>
      </c>
      <c r="E28" s="1">
        <v>5.1145293087424903</v>
      </c>
      <c r="F28" s="1">
        <v>104</v>
      </c>
      <c r="G28" s="1">
        <v>6645.090749</v>
      </c>
      <c r="H28" s="1">
        <v>-729.89025464913402</v>
      </c>
    </row>
    <row r="30" spans="1:8" x14ac:dyDescent="0.3">
      <c r="B30">
        <f>+ABS(B19-0.2)/0.2</f>
        <v>0.14669478882933989</v>
      </c>
      <c r="C30">
        <f>+ABS(C19-1.8)/1.8</f>
        <v>7.9653395244172226E-2</v>
      </c>
      <c r="D30">
        <f>+ABS(D19-2)/2</f>
        <v>0.1989001224770599</v>
      </c>
      <c r="E30">
        <f>+ABS(E19-4)/4</f>
        <v>6.9643137279102429E-2</v>
      </c>
    </row>
    <row r="31" spans="1:8" x14ac:dyDescent="0.3">
      <c r="B31">
        <f t="shared" ref="B31:B39" si="0">+ABS(B20-0.2)/0.2</f>
        <v>5.3307726489214974E-2</v>
      </c>
      <c r="C31">
        <f t="shared" ref="C31:C39" si="1">+ABS(C20-1.8)/1.8</f>
        <v>1.1289256463827712E-2</v>
      </c>
      <c r="D31">
        <f t="shared" ref="D31:D39" si="2">+ABS(D20-2)/2</f>
        <v>0.38585397432674495</v>
      </c>
      <c r="E31">
        <f t="shared" ref="E31:E39" si="3">+ABS(E20-4)/4</f>
        <v>0.1380885798168201</v>
      </c>
    </row>
    <row r="32" spans="1:8" x14ac:dyDescent="0.3">
      <c r="B32">
        <f t="shared" si="0"/>
        <v>0.19462491699045001</v>
      </c>
      <c r="C32">
        <f t="shared" si="1"/>
        <v>1.0417410571405487E-2</v>
      </c>
      <c r="D32">
        <f t="shared" si="2"/>
        <v>0.37994398548601505</v>
      </c>
      <c r="E32">
        <f t="shared" si="3"/>
        <v>9.7726388862115043E-2</v>
      </c>
    </row>
    <row r="33" spans="2:8" x14ac:dyDescent="0.3">
      <c r="B33">
        <f t="shared" si="0"/>
        <v>0.12733108339152491</v>
      </c>
      <c r="C33">
        <f t="shared" si="1"/>
        <v>0.12478573409904992</v>
      </c>
      <c r="D33">
        <f t="shared" si="2"/>
        <v>0.10289919695837002</v>
      </c>
      <c r="E33">
        <f t="shared" si="3"/>
        <v>0.11644944504313992</v>
      </c>
    </row>
    <row r="34" spans="2:8" x14ac:dyDescent="0.3">
      <c r="B34">
        <f t="shared" si="0"/>
        <v>1.2660057257055102E-2</v>
      </c>
      <c r="C34">
        <f t="shared" si="1"/>
        <v>0.12643416923923886</v>
      </c>
      <c r="D34">
        <f t="shared" si="2"/>
        <v>0.30898671211542506</v>
      </c>
      <c r="E34">
        <f t="shared" si="3"/>
        <v>3.6531333261780041E-2</v>
      </c>
    </row>
    <row r="35" spans="2:8" x14ac:dyDescent="0.3">
      <c r="B35">
        <f t="shared" si="0"/>
        <v>1.7790536261639983E-2</v>
      </c>
      <c r="C35">
        <f t="shared" si="1"/>
        <v>8.2727083981766689E-2</v>
      </c>
      <c r="D35">
        <f t="shared" si="2"/>
        <v>0.43846485800118995</v>
      </c>
      <c r="E35">
        <f t="shared" si="3"/>
        <v>7.2793876524487544E-2</v>
      </c>
    </row>
    <row r="36" spans="2:8" x14ac:dyDescent="0.3">
      <c r="B36">
        <f t="shared" si="0"/>
        <v>0.19606136312456501</v>
      </c>
      <c r="C36">
        <f t="shared" si="1"/>
        <v>0.16283743637110543</v>
      </c>
      <c r="D36">
        <f t="shared" si="2"/>
        <v>0.64998148615075557</v>
      </c>
      <c r="E36">
        <f t="shared" si="3"/>
        <v>0.12695596519193497</v>
      </c>
    </row>
    <row r="37" spans="2:8" x14ac:dyDescent="0.3">
      <c r="B37">
        <f t="shared" si="0"/>
        <v>0.12243497149429988</v>
      </c>
      <c r="C37">
        <f t="shared" si="1"/>
        <v>6.1673854661149989E-2</v>
      </c>
      <c r="D37">
        <f t="shared" si="2"/>
        <v>0.56005180635046048</v>
      </c>
      <c r="E37">
        <f t="shared" si="3"/>
        <v>0.21936504368958498</v>
      </c>
    </row>
    <row r="38" spans="2:8" x14ac:dyDescent="0.3">
      <c r="B38">
        <f t="shared" si="0"/>
        <v>0.33467842059810488</v>
      </c>
      <c r="C38">
        <f t="shared" si="1"/>
        <v>5.3552148643249975E-2</v>
      </c>
      <c r="D38">
        <f t="shared" si="2"/>
        <v>6.3917997097060031E-2</v>
      </c>
      <c r="E38">
        <f t="shared" si="3"/>
        <v>0.14355629232341505</v>
      </c>
    </row>
    <row r="39" spans="2:8" x14ac:dyDescent="0.3">
      <c r="B39">
        <f>+ABS(B28-0.2)/0.2</f>
        <v>2.2433542987054939E-2</v>
      </c>
      <c r="C39">
        <f t="shared" si="1"/>
        <v>0.15106819626730561</v>
      </c>
      <c r="D39">
        <f t="shared" si="2"/>
        <v>0.34942116651051003</v>
      </c>
      <c r="E39">
        <f t="shared" si="3"/>
        <v>0.27863232718562259</v>
      </c>
    </row>
    <row r="41" spans="2:8" x14ac:dyDescent="0.3">
      <c r="B41">
        <f>SUM(B30:B39)</f>
        <v>1.2280174074232495</v>
      </c>
      <c r="C41">
        <f t="shared" ref="C41:E41" si="4">SUM(C30:C39)</f>
        <v>0.86443868554227188</v>
      </c>
      <c r="D41">
        <f t="shared" si="4"/>
        <v>3.4384213054735913</v>
      </c>
      <c r="E41">
        <f t="shared" si="4"/>
        <v>1.2997423891780027</v>
      </c>
      <c r="F41">
        <f>SUM(F19:F29)</f>
        <v>978</v>
      </c>
      <c r="G41">
        <f>SUM(G19:G29)</f>
        <v>94062.407743000003</v>
      </c>
      <c r="H41">
        <f>SUM(H19:H29)</f>
        <v>-7305.6575523550055</v>
      </c>
    </row>
    <row r="42" spans="2:8" x14ac:dyDescent="0.3">
      <c r="B42">
        <f>+B41/10</f>
        <v>0.12280174074232494</v>
      </c>
      <c r="C42">
        <f t="shared" ref="C42:H42" si="5">+C41/10</f>
        <v>8.6443868554227185E-2</v>
      </c>
      <c r="D42">
        <f t="shared" si="5"/>
        <v>0.34384213054735913</v>
      </c>
      <c r="E42">
        <f t="shared" si="5"/>
        <v>0.12997423891780027</v>
      </c>
      <c r="F42">
        <f t="shared" si="5"/>
        <v>97.8</v>
      </c>
      <c r="G42">
        <f t="shared" si="5"/>
        <v>9406.2407743000003</v>
      </c>
      <c r="H42">
        <f t="shared" si="5"/>
        <v>-730.56575523550055</v>
      </c>
    </row>
    <row r="44" spans="2:8" x14ac:dyDescent="0.3">
      <c r="B44">
        <f>+SUM(B30:E39)/40</f>
        <v>0.17076549469042787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7" workbookViewId="0">
      <selection activeCell="E34" sqref="E34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1" t="s">
        <v>7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20</v>
      </c>
      <c r="G2" s="1" t="s">
        <v>323</v>
      </c>
      <c r="H2" s="1" t="s">
        <v>324</v>
      </c>
    </row>
    <row r="3" spans="1:8" x14ac:dyDescent="0.3">
      <c r="A3" s="1" t="s">
        <v>8</v>
      </c>
      <c r="B3" s="1" t="s">
        <v>325</v>
      </c>
      <c r="C3" s="1" t="s">
        <v>326</v>
      </c>
      <c r="D3" s="1" t="s">
        <v>327</v>
      </c>
      <c r="E3" s="1" t="s">
        <v>328</v>
      </c>
      <c r="F3" s="1" t="s">
        <v>20</v>
      </c>
      <c r="G3" s="1" t="s">
        <v>329</v>
      </c>
      <c r="H3" s="1" t="s">
        <v>330</v>
      </c>
    </row>
    <row r="4" spans="1:8" x14ac:dyDescent="0.3">
      <c r="A4" s="1" t="s">
        <v>9</v>
      </c>
      <c r="B4" s="1" t="s">
        <v>331</v>
      </c>
      <c r="C4" s="1" t="s">
        <v>332</v>
      </c>
      <c r="D4" s="1" t="s">
        <v>333</v>
      </c>
      <c r="E4" s="1" t="s">
        <v>334</v>
      </c>
      <c r="F4" s="1" t="s">
        <v>20</v>
      </c>
      <c r="G4" s="1" t="s">
        <v>335</v>
      </c>
      <c r="H4" s="1" t="s">
        <v>336</v>
      </c>
    </row>
    <row r="5" spans="1:8" x14ac:dyDescent="0.3">
      <c r="A5" s="1" t="s">
        <v>10</v>
      </c>
      <c r="B5" s="1" t="s">
        <v>337</v>
      </c>
      <c r="C5" s="1" t="s">
        <v>338</v>
      </c>
      <c r="D5" s="1" t="s">
        <v>339</v>
      </c>
      <c r="E5" s="1" t="s">
        <v>340</v>
      </c>
      <c r="F5" s="1" t="s">
        <v>20</v>
      </c>
      <c r="G5" s="1" t="s">
        <v>341</v>
      </c>
      <c r="H5" s="1" t="s">
        <v>342</v>
      </c>
    </row>
    <row r="6" spans="1:8" x14ac:dyDescent="0.3">
      <c r="A6" s="1" t="s">
        <v>11</v>
      </c>
      <c r="B6" s="1" t="s">
        <v>343</v>
      </c>
      <c r="C6" s="1" t="s">
        <v>344</v>
      </c>
      <c r="D6" s="1" t="s">
        <v>345</v>
      </c>
      <c r="E6" s="1" t="s">
        <v>346</v>
      </c>
      <c r="F6" s="1" t="s">
        <v>20</v>
      </c>
      <c r="G6" s="1" t="s">
        <v>347</v>
      </c>
      <c r="H6" s="1" t="s">
        <v>348</v>
      </c>
    </row>
    <row r="7" spans="1:8" x14ac:dyDescent="0.3">
      <c r="A7" s="1" t="s">
        <v>12</v>
      </c>
      <c r="B7" s="1" t="s">
        <v>349</v>
      </c>
      <c r="C7" s="1" t="s">
        <v>350</v>
      </c>
      <c r="D7" s="1" t="s">
        <v>351</v>
      </c>
      <c r="E7" s="1" t="s">
        <v>352</v>
      </c>
      <c r="F7" s="1" t="s">
        <v>20</v>
      </c>
      <c r="G7" s="1" t="s">
        <v>353</v>
      </c>
      <c r="H7" s="1" t="s">
        <v>354</v>
      </c>
    </row>
    <row r="8" spans="1:8" x14ac:dyDescent="0.3">
      <c r="A8" s="1" t="s">
        <v>13</v>
      </c>
      <c r="B8" s="1" t="s">
        <v>355</v>
      </c>
      <c r="C8" s="1" t="s">
        <v>356</v>
      </c>
      <c r="D8" s="1" t="s">
        <v>357</v>
      </c>
      <c r="E8" s="1" t="s">
        <v>358</v>
      </c>
      <c r="F8" s="1" t="s">
        <v>20</v>
      </c>
      <c r="G8" s="1" t="s">
        <v>359</v>
      </c>
      <c r="H8" s="1" t="s">
        <v>360</v>
      </c>
    </row>
    <row r="9" spans="1:8" x14ac:dyDescent="0.3">
      <c r="A9" s="1" t="s">
        <v>14</v>
      </c>
      <c r="B9" s="1" t="s">
        <v>361</v>
      </c>
      <c r="C9" s="1" t="s">
        <v>362</v>
      </c>
      <c r="D9" s="1" t="s">
        <v>363</v>
      </c>
      <c r="E9" s="1" t="s">
        <v>364</v>
      </c>
      <c r="F9" s="1" t="s">
        <v>20</v>
      </c>
      <c r="G9" s="1" t="s">
        <v>365</v>
      </c>
      <c r="H9" s="1" t="s">
        <v>366</v>
      </c>
    </row>
    <row r="10" spans="1:8" x14ac:dyDescent="0.3">
      <c r="A10" s="1" t="s">
        <v>15</v>
      </c>
      <c r="B10" s="1" t="s">
        <v>367</v>
      </c>
      <c r="C10" s="1" t="s">
        <v>368</v>
      </c>
      <c r="D10" s="1" t="s">
        <v>369</v>
      </c>
      <c r="E10" s="1" t="s">
        <v>370</v>
      </c>
      <c r="F10" s="1" t="s">
        <v>20</v>
      </c>
      <c r="G10" s="1" t="s">
        <v>371</v>
      </c>
      <c r="H10" s="1" t="s">
        <v>372</v>
      </c>
    </row>
    <row r="11" spans="1:8" x14ac:dyDescent="0.3">
      <c r="A11" s="1" t="s">
        <v>16</v>
      </c>
      <c r="B11" s="1" t="s">
        <v>373</v>
      </c>
      <c r="C11" s="1" t="s">
        <v>374</v>
      </c>
      <c r="D11" s="1" t="s">
        <v>375</v>
      </c>
      <c r="E11" s="1" t="s">
        <v>376</v>
      </c>
      <c r="F11" s="1" t="s">
        <v>20</v>
      </c>
      <c r="G11" s="1" t="s">
        <v>377</v>
      </c>
      <c r="H11" s="1" t="s">
        <v>378</v>
      </c>
    </row>
    <row r="17" spans="1:8" x14ac:dyDescent="0.3">
      <c r="A17" t="s">
        <v>7</v>
      </c>
      <c r="B17" s="1">
        <v>0.160467436397317</v>
      </c>
      <c r="C17" s="1">
        <v>1.69434734313637</v>
      </c>
      <c r="D17" s="1">
        <v>1.75323261907891</v>
      </c>
      <c r="E17" s="1">
        <v>3.8742951062977</v>
      </c>
      <c r="F17" s="1">
        <v>3</v>
      </c>
      <c r="G17" s="1">
        <v>1631.741352</v>
      </c>
      <c r="H17" s="1">
        <v>7147.5600212659401</v>
      </c>
    </row>
    <row r="18" spans="1:8" x14ac:dyDescent="0.3">
      <c r="A18" t="s">
        <v>8</v>
      </c>
      <c r="B18" s="1">
        <v>0.212764742503808</v>
      </c>
      <c r="C18" s="1">
        <v>1.7834815807050799</v>
      </c>
      <c r="D18" s="1">
        <v>2.30950320861779</v>
      </c>
      <c r="E18" s="1">
        <v>4.3059384868400699</v>
      </c>
      <c r="F18" s="1">
        <v>3</v>
      </c>
      <c r="G18" s="1">
        <v>1095.0787680000001</v>
      </c>
      <c r="H18" s="1">
        <v>7124.9253482017702</v>
      </c>
    </row>
    <row r="19" spans="1:8" x14ac:dyDescent="0.3">
      <c r="A19" t="s">
        <v>9</v>
      </c>
      <c r="B19" s="1">
        <v>0.226010969827525</v>
      </c>
      <c r="C19" s="1">
        <v>1.8333441409012701</v>
      </c>
      <c r="D19" s="1">
        <v>2.4581378660156599</v>
      </c>
      <c r="E19" s="1">
        <v>3.9052252964943701</v>
      </c>
      <c r="F19" s="1">
        <v>3</v>
      </c>
      <c r="G19" s="1">
        <v>1393.4216309999999</v>
      </c>
      <c r="H19" s="1">
        <v>7206.9923338769204</v>
      </c>
    </row>
    <row r="20" spans="1:8" x14ac:dyDescent="0.3">
      <c r="A20" t="s">
        <v>10</v>
      </c>
      <c r="B20" s="1">
        <v>0.22209250062946401</v>
      </c>
      <c r="C20" s="1">
        <v>1.8572843040671101</v>
      </c>
      <c r="D20" s="1">
        <v>1.74725032015203</v>
      </c>
      <c r="E20" s="1">
        <v>4.2747135799257698</v>
      </c>
      <c r="F20" s="1">
        <v>3</v>
      </c>
      <c r="G20" s="1">
        <v>1392.3740849999999</v>
      </c>
      <c r="H20" s="1">
        <v>7209.3415765367599</v>
      </c>
    </row>
    <row r="21" spans="1:8" x14ac:dyDescent="0.3">
      <c r="A21" t="s">
        <v>11</v>
      </c>
      <c r="B21" s="1">
        <v>0.24398873973180299</v>
      </c>
      <c r="C21" s="1">
        <v>1.95888122032789</v>
      </c>
      <c r="D21" s="1">
        <v>1.9735727482540799</v>
      </c>
      <c r="E21" s="1">
        <v>4.1358911237891602</v>
      </c>
      <c r="F21" s="1">
        <v>3</v>
      </c>
      <c r="G21" s="1">
        <v>962.14438900000005</v>
      </c>
      <c r="H21" s="1">
        <v>7163.9688418572496</v>
      </c>
    </row>
    <row r="22" spans="1:8" x14ac:dyDescent="0.3">
      <c r="A22" t="s">
        <v>12</v>
      </c>
      <c r="B22" s="1">
        <v>0.19704537698657401</v>
      </c>
      <c r="C22" s="1">
        <v>1.8852449581958699</v>
      </c>
      <c r="D22" s="1">
        <v>1.5522464682372801</v>
      </c>
      <c r="E22" s="1">
        <v>4.0251396652212996</v>
      </c>
      <c r="F22" s="1">
        <v>3</v>
      </c>
      <c r="G22" s="1">
        <v>1633.307984</v>
      </c>
      <c r="H22" s="1">
        <v>7116.0525888749899</v>
      </c>
    </row>
    <row r="23" spans="1:8" x14ac:dyDescent="0.3">
      <c r="A23" t="s">
        <v>13</v>
      </c>
      <c r="B23" s="1">
        <v>0.202956988361814</v>
      </c>
      <c r="C23" s="1">
        <v>1.64836688314528</v>
      </c>
      <c r="D23" s="1">
        <v>2.4233186298551299</v>
      </c>
      <c r="E23" s="1">
        <v>4.1175645241772303</v>
      </c>
      <c r="F23" s="1">
        <v>3</v>
      </c>
      <c r="G23" s="1">
        <v>898.040165</v>
      </c>
      <c r="H23" s="1">
        <v>7107.1625619123097</v>
      </c>
    </row>
    <row r="24" spans="1:8" x14ac:dyDescent="0.3">
      <c r="A24" t="s">
        <v>14</v>
      </c>
      <c r="B24" s="1">
        <v>0.164368878273633</v>
      </c>
      <c r="C24" s="1">
        <v>1.7393146338415499</v>
      </c>
      <c r="D24" s="1">
        <v>1.9278464370064401</v>
      </c>
      <c r="E24" s="1">
        <v>3.7201249715919</v>
      </c>
      <c r="F24" s="1">
        <v>3</v>
      </c>
      <c r="G24" s="1">
        <v>895.39699099999996</v>
      </c>
      <c r="H24" s="1">
        <v>7143.12763045261</v>
      </c>
    </row>
    <row r="25" spans="1:8" x14ac:dyDescent="0.3">
      <c r="A25" t="s">
        <v>15</v>
      </c>
      <c r="B25" s="1">
        <v>0.23545765948761599</v>
      </c>
      <c r="C25" s="1">
        <v>1.8330543340096099</v>
      </c>
      <c r="D25" s="1">
        <v>1.77303206509226</v>
      </c>
      <c r="E25" s="1">
        <v>3.8473963314717801</v>
      </c>
      <c r="F25" s="1">
        <v>3</v>
      </c>
      <c r="G25" s="1">
        <v>1163.7103959999999</v>
      </c>
      <c r="H25" s="1">
        <v>7206.3271601613997</v>
      </c>
    </row>
    <row r="26" spans="1:8" x14ac:dyDescent="0.3">
      <c r="A26" t="s">
        <v>16</v>
      </c>
      <c r="B26" s="1">
        <v>0.19267365262061201</v>
      </c>
      <c r="C26" s="1">
        <v>1.8140299957420001</v>
      </c>
      <c r="D26" s="1">
        <v>1.3497141258264</v>
      </c>
      <c r="E26" s="1">
        <v>3.8397475288954901</v>
      </c>
      <c r="F26" s="1">
        <v>3</v>
      </c>
      <c r="G26" s="1">
        <v>1382.5985000000001</v>
      </c>
      <c r="H26" s="1">
        <v>7130.7449161397999</v>
      </c>
    </row>
    <row r="28" spans="1:8" x14ac:dyDescent="0.3">
      <c r="B28">
        <f>+ABS(B17-0.2)/0.2</f>
        <v>0.19766281801341504</v>
      </c>
      <c r="C28">
        <f>+ABS(C17-1.8)/1.8</f>
        <v>5.8695920479794453E-2</v>
      </c>
      <c r="D28">
        <f>+ABS(D17-2)/2</f>
        <v>0.12338369046054498</v>
      </c>
      <c r="E28">
        <f>+ABS(E17-4)/4</f>
        <v>3.1426223425574995E-2</v>
      </c>
    </row>
    <row r="29" spans="1:8" x14ac:dyDescent="0.3">
      <c r="B29">
        <f>+ABS(B18-0.2)/0.2</f>
        <v>6.3823712519039955E-2</v>
      </c>
      <c r="C29">
        <f t="shared" ref="C29:C37" si="0">+ABS(C18-1.8)/1.8</f>
        <v>9.1768996082889718E-3</v>
      </c>
      <c r="D29">
        <f t="shared" ref="D29:D37" si="1">+ABS(D18-2)/2</f>
        <v>0.15475160430889501</v>
      </c>
      <c r="E29">
        <f t="shared" ref="E29:E37" si="2">+ABS(E18-4)/4</f>
        <v>7.6484621710017464E-2</v>
      </c>
    </row>
    <row r="30" spans="1:8" x14ac:dyDescent="0.3">
      <c r="B30">
        <f t="shared" ref="B29:B36" si="3">+ABS(B19-0.2)/0.2</f>
        <v>0.13005484913762494</v>
      </c>
      <c r="C30">
        <f t="shared" si="0"/>
        <v>1.8524522722927792E-2</v>
      </c>
      <c r="D30">
        <f t="shared" si="1"/>
        <v>0.22906893300782993</v>
      </c>
      <c r="E30">
        <f t="shared" si="2"/>
        <v>2.3693675876407472E-2</v>
      </c>
    </row>
    <row r="31" spans="1:8" x14ac:dyDescent="0.3">
      <c r="B31">
        <f t="shared" si="3"/>
        <v>0.11046250314731998</v>
      </c>
      <c r="C31">
        <f t="shared" si="0"/>
        <v>3.1824613370616692E-2</v>
      </c>
      <c r="D31">
        <f t="shared" si="1"/>
        <v>0.12637483992398502</v>
      </c>
      <c r="E31">
        <f t="shared" si="2"/>
        <v>6.8678394981442459E-2</v>
      </c>
    </row>
    <row r="32" spans="1:8" x14ac:dyDescent="0.3">
      <c r="B32">
        <f t="shared" si="3"/>
        <v>0.21994369865901489</v>
      </c>
      <c r="C32">
        <f t="shared" si="0"/>
        <v>8.8267344626605543E-2</v>
      </c>
      <c r="D32">
        <f t="shared" si="1"/>
        <v>1.3213625872960044E-2</v>
      </c>
      <c r="E32">
        <f t="shared" si="2"/>
        <v>3.397278094729006E-2</v>
      </c>
    </row>
    <row r="33" spans="2:8" x14ac:dyDescent="0.3">
      <c r="B33">
        <f t="shared" si="3"/>
        <v>1.4773115067129999E-2</v>
      </c>
      <c r="C33">
        <f>+ABS(C22-1.8)/1.8</f>
        <v>4.7358310108816588E-2</v>
      </c>
      <c r="D33">
        <f t="shared" si="1"/>
        <v>0.22387676588135996</v>
      </c>
      <c r="E33">
        <f t="shared" si="2"/>
        <v>6.2849163053249057E-3</v>
      </c>
    </row>
    <row r="34" spans="2:8" x14ac:dyDescent="0.3">
      <c r="B34">
        <f t="shared" si="3"/>
        <v>1.4784941809069946E-2</v>
      </c>
      <c r="C34">
        <f t="shared" si="0"/>
        <v>8.4240620474844458E-2</v>
      </c>
      <c r="D34">
        <f t="shared" si="1"/>
        <v>0.21165931492756496</v>
      </c>
      <c r="E34">
        <f t="shared" si="2"/>
        <v>2.9391131044307572E-2</v>
      </c>
    </row>
    <row r="35" spans="2:8" x14ac:dyDescent="0.3">
      <c r="B35">
        <f t="shared" si="3"/>
        <v>0.17815560863183505</v>
      </c>
      <c r="C35">
        <f t="shared" si="0"/>
        <v>3.3714092310250056E-2</v>
      </c>
      <c r="D35">
        <f t="shared" si="1"/>
        <v>3.6076781496779953E-2</v>
      </c>
      <c r="E35">
        <f t="shared" si="2"/>
        <v>6.9968757102024992E-2</v>
      </c>
    </row>
    <row r="36" spans="2:8" x14ac:dyDescent="0.3">
      <c r="B36">
        <f t="shared" si="3"/>
        <v>0.17728829743807989</v>
      </c>
      <c r="C36">
        <f t="shared" si="0"/>
        <v>1.8363518894227715E-2</v>
      </c>
      <c r="D36">
        <f t="shared" si="1"/>
        <v>0.11348396745387002</v>
      </c>
      <c r="E36">
        <f t="shared" si="2"/>
        <v>3.8150917132054984E-2</v>
      </c>
    </row>
    <row r="37" spans="2:8" x14ac:dyDescent="0.3">
      <c r="B37">
        <f>+ABS(B26-0.2)/0.2</f>
        <v>3.663173689694002E-2</v>
      </c>
      <c r="C37">
        <f t="shared" si="0"/>
        <v>7.7944420788889079E-3</v>
      </c>
      <c r="D37">
        <f t="shared" si="1"/>
        <v>0.32514293708679998</v>
      </c>
      <c r="E37">
        <f t="shared" si="2"/>
        <v>4.0063117776127477E-2</v>
      </c>
    </row>
    <row r="39" spans="2:8" x14ac:dyDescent="0.3">
      <c r="B39">
        <f>SUM(B28:B37)</f>
        <v>1.1435812813194695</v>
      </c>
      <c r="C39">
        <f t="shared" ref="C39:E39" si="4">SUM(C28:C37)</f>
        <v>0.39796028467526118</v>
      </c>
      <c r="D39">
        <f t="shared" si="4"/>
        <v>1.5570324604205898</v>
      </c>
      <c r="E39">
        <f t="shared" si="4"/>
        <v>0.41811453630057238</v>
      </c>
      <c r="F39">
        <f>SUM(F17:F27)</f>
        <v>30</v>
      </c>
      <c r="G39">
        <f>SUM(G17:G27)</f>
        <v>12447.814261000001</v>
      </c>
      <c r="H39">
        <f>SUM(H17:H27)</f>
        <v>71556.20297927974</v>
      </c>
    </row>
    <row r="40" spans="2:8" x14ac:dyDescent="0.3">
      <c r="B40">
        <f>+B39/10</f>
        <v>0.11435812813194694</v>
      </c>
      <c r="C40">
        <f t="shared" ref="C40:H40" si="5">+C39/10</f>
        <v>3.9796028467526119E-2</v>
      </c>
      <c r="D40">
        <f t="shared" si="5"/>
        <v>0.15570324604205898</v>
      </c>
      <c r="E40">
        <f t="shared" si="5"/>
        <v>4.1811453630057241E-2</v>
      </c>
      <c r="F40">
        <f t="shared" si="5"/>
        <v>3</v>
      </c>
      <c r="G40">
        <f t="shared" si="5"/>
        <v>1244.7814261000001</v>
      </c>
      <c r="H40">
        <f t="shared" si="5"/>
        <v>7155.6202979279742</v>
      </c>
    </row>
    <row r="42" spans="2:8" x14ac:dyDescent="0.3">
      <c r="B42">
        <f>+SUM(B28:E37)/40</f>
        <v>8.7917214067897292E-2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4" workbookViewId="0">
      <selection activeCell="B26" sqref="B26:F40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 s="1" t="s">
        <v>272</v>
      </c>
      <c r="C2" s="1" t="s">
        <v>273</v>
      </c>
      <c r="D2" s="1" t="s">
        <v>199</v>
      </c>
      <c r="E2" s="1" t="s">
        <v>274</v>
      </c>
      <c r="F2" s="1" t="s">
        <v>275</v>
      </c>
    </row>
    <row r="3" spans="1:6" x14ac:dyDescent="0.3">
      <c r="A3" s="1" t="s">
        <v>8</v>
      </c>
      <c r="B3" s="1" t="s">
        <v>276</v>
      </c>
      <c r="C3" s="1" t="s">
        <v>277</v>
      </c>
      <c r="D3" s="1" t="s">
        <v>278</v>
      </c>
      <c r="E3" s="1" t="s">
        <v>279</v>
      </c>
      <c r="F3" s="1" t="s">
        <v>280</v>
      </c>
    </row>
    <row r="4" spans="1:6" x14ac:dyDescent="0.3">
      <c r="A4" s="1" t="s">
        <v>9</v>
      </c>
      <c r="B4" s="1" t="s">
        <v>281</v>
      </c>
      <c r="C4" s="1" t="s">
        <v>282</v>
      </c>
      <c r="D4" s="1" t="s">
        <v>199</v>
      </c>
      <c r="E4" s="1" t="s">
        <v>283</v>
      </c>
      <c r="F4" s="1" t="s">
        <v>284</v>
      </c>
    </row>
    <row r="5" spans="1:6" x14ac:dyDescent="0.3">
      <c r="A5" s="1" t="s">
        <v>10</v>
      </c>
      <c r="B5" s="1" t="s">
        <v>285</v>
      </c>
      <c r="C5" s="1" t="s">
        <v>286</v>
      </c>
      <c r="D5" s="1" t="s">
        <v>199</v>
      </c>
      <c r="E5" s="1" t="s">
        <v>287</v>
      </c>
      <c r="F5" s="1" t="s">
        <v>288</v>
      </c>
    </row>
    <row r="6" spans="1:6" x14ac:dyDescent="0.3">
      <c r="A6" s="1" t="s">
        <v>11</v>
      </c>
      <c r="B6" s="1" t="s">
        <v>289</v>
      </c>
      <c r="C6" s="1" t="s">
        <v>290</v>
      </c>
      <c r="D6" s="1" t="s">
        <v>291</v>
      </c>
      <c r="E6" s="1" t="s">
        <v>292</v>
      </c>
      <c r="F6" s="1" t="s">
        <v>293</v>
      </c>
    </row>
    <row r="7" spans="1:6" x14ac:dyDescent="0.3">
      <c r="A7" s="1" t="s">
        <v>12</v>
      </c>
      <c r="B7" s="1" t="s">
        <v>294</v>
      </c>
      <c r="C7" s="1" t="s">
        <v>295</v>
      </c>
      <c r="D7" s="1" t="s">
        <v>199</v>
      </c>
      <c r="E7" s="1" t="s">
        <v>296</v>
      </c>
      <c r="F7" s="1" t="s">
        <v>297</v>
      </c>
    </row>
    <row r="8" spans="1:6" x14ac:dyDescent="0.3">
      <c r="A8" s="1" t="s">
        <v>13</v>
      </c>
      <c r="B8" s="1" t="s">
        <v>298</v>
      </c>
      <c r="C8" s="1" t="s">
        <v>299</v>
      </c>
      <c r="D8" s="1" t="s">
        <v>291</v>
      </c>
      <c r="E8" s="1" t="s">
        <v>300</v>
      </c>
      <c r="F8" s="1" t="s">
        <v>301</v>
      </c>
    </row>
    <row r="9" spans="1:6" x14ac:dyDescent="0.3">
      <c r="A9" s="1" t="s">
        <v>14</v>
      </c>
      <c r="B9" s="1" t="s">
        <v>302</v>
      </c>
      <c r="C9" s="1" t="s">
        <v>303</v>
      </c>
      <c r="D9" s="1" t="s">
        <v>199</v>
      </c>
      <c r="E9" s="1" t="s">
        <v>304</v>
      </c>
      <c r="F9" s="1" t="s">
        <v>305</v>
      </c>
    </row>
    <row r="10" spans="1:6" x14ac:dyDescent="0.3">
      <c r="A10" s="1" t="s">
        <v>15</v>
      </c>
      <c r="B10" s="1" t="s">
        <v>306</v>
      </c>
      <c r="C10" s="1" t="s">
        <v>307</v>
      </c>
      <c r="D10" s="1" t="s">
        <v>177</v>
      </c>
      <c r="E10" s="1" t="s">
        <v>308</v>
      </c>
      <c r="F10" s="1" t="s">
        <v>309</v>
      </c>
    </row>
    <row r="11" spans="1:6" x14ac:dyDescent="0.3">
      <c r="A11" s="1" t="s">
        <v>16</v>
      </c>
      <c r="B11" s="1" t="s">
        <v>310</v>
      </c>
      <c r="C11" s="1" t="s">
        <v>311</v>
      </c>
      <c r="D11" s="1" t="s">
        <v>312</v>
      </c>
      <c r="E11" s="1" t="s">
        <v>313</v>
      </c>
      <c r="F11" s="1" t="s">
        <v>314</v>
      </c>
    </row>
    <row r="14" spans="1:6" x14ac:dyDescent="0.3">
      <c r="A14" t="s">
        <v>0</v>
      </c>
      <c r="B14" t="s">
        <v>229</v>
      </c>
      <c r="C14" t="s">
        <v>230</v>
      </c>
      <c r="D14" t="s">
        <v>4</v>
      </c>
      <c r="E14" t="s">
        <v>5</v>
      </c>
      <c r="F14" t="s">
        <v>6</v>
      </c>
    </row>
    <row r="15" spans="1:6" x14ac:dyDescent="0.3">
      <c r="A15" t="s">
        <v>7</v>
      </c>
      <c r="B15" s="5">
        <v>1.2214116652412001E-5</v>
      </c>
      <c r="C15" s="1">
        <v>2.8145424374526099E-3</v>
      </c>
      <c r="D15" s="1">
        <v>12</v>
      </c>
      <c r="E15" s="1">
        <v>51.820357000000001</v>
      </c>
      <c r="F15" s="1">
        <v>-122.005049053452</v>
      </c>
    </row>
    <row r="16" spans="1:6" x14ac:dyDescent="0.3">
      <c r="A16" t="s">
        <v>8</v>
      </c>
      <c r="B16" s="5">
        <v>2.08156915368869E-5</v>
      </c>
      <c r="C16" s="1">
        <v>3.0132793242186101E-3</v>
      </c>
      <c r="D16" s="1">
        <v>11</v>
      </c>
      <c r="E16" s="1">
        <v>75.195756000000003</v>
      </c>
      <c r="F16" s="1">
        <v>-174.10228512254699</v>
      </c>
    </row>
    <row r="17" spans="1:6" x14ac:dyDescent="0.3">
      <c r="A17" t="s">
        <v>9</v>
      </c>
      <c r="B17" s="5">
        <v>2.6779351006129401E-5</v>
      </c>
      <c r="C17" s="1">
        <v>4.06457422632585E-3</v>
      </c>
      <c r="D17" s="1">
        <v>12</v>
      </c>
      <c r="E17" s="1">
        <v>79.221710999999999</v>
      </c>
      <c r="F17" s="1">
        <v>-176.19969347633599</v>
      </c>
    </row>
    <row r="18" spans="1:6" x14ac:dyDescent="0.3">
      <c r="A18" t="s">
        <v>10</v>
      </c>
      <c r="B18" s="5">
        <v>2.3438093790419999E-5</v>
      </c>
      <c r="C18" s="1">
        <v>4.2748179598615498E-3</v>
      </c>
      <c r="D18" s="1">
        <v>12</v>
      </c>
      <c r="E18" s="1">
        <v>54.309617000000003</v>
      </c>
      <c r="F18" s="1">
        <v>-148.49302816065901</v>
      </c>
    </row>
    <row r="19" spans="1:6" x14ac:dyDescent="0.3">
      <c r="A19" t="s">
        <v>11</v>
      </c>
      <c r="B19" s="5">
        <v>1.2683981709406299E-5</v>
      </c>
      <c r="C19" s="1">
        <v>3.2365554161398998E-3</v>
      </c>
      <c r="D19" s="1">
        <v>10</v>
      </c>
      <c r="E19" s="1">
        <v>42.796121999999997</v>
      </c>
      <c r="F19" s="1">
        <v>-102.728258572844</v>
      </c>
    </row>
    <row r="20" spans="1:6" x14ac:dyDescent="0.3">
      <c r="A20" t="s">
        <v>12</v>
      </c>
      <c r="B20" s="5">
        <v>1.02631187831563E-5</v>
      </c>
      <c r="C20" s="1">
        <v>2.81130493812163E-3</v>
      </c>
      <c r="D20" s="1">
        <v>12</v>
      </c>
      <c r="E20" s="1">
        <v>51.575915000000002</v>
      </c>
      <c r="F20" s="1">
        <v>-108.221997036094</v>
      </c>
    </row>
    <row r="21" spans="1:6" x14ac:dyDescent="0.3">
      <c r="A21" t="s">
        <v>13</v>
      </c>
      <c r="B21" s="5">
        <v>7.7180340874398796E-6</v>
      </c>
      <c r="C21" s="1">
        <v>1.7973188309163501E-3</v>
      </c>
      <c r="D21" s="1">
        <v>10</v>
      </c>
      <c r="E21" s="1">
        <v>42.228658000000003</v>
      </c>
      <c r="F21" s="1">
        <v>-114.781163809281</v>
      </c>
    </row>
    <row r="22" spans="1:6" x14ac:dyDescent="0.3">
      <c r="A22" t="s">
        <v>14</v>
      </c>
      <c r="B22" s="5">
        <v>1.1910046987289899E-5</v>
      </c>
      <c r="C22" s="1">
        <v>3.6626408111234202E-3</v>
      </c>
      <c r="D22" s="1">
        <v>12</v>
      </c>
      <c r="E22" s="1">
        <v>51.315730000000002</v>
      </c>
      <c r="F22" s="1">
        <v>-95.265338457935897</v>
      </c>
    </row>
    <row r="23" spans="1:6" x14ac:dyDescent="0.3">
      <c r="A23" t="s">
        <v>15</v>
      </c>
      <c r="B23" s="5">
        <v>3.1533805096220097E-5</v>
      </c>
      <c r="C23" s="1">
        <v>4.5425544029761697E-3</v>
      </c>
      <c r="D23" s="1">
        <v>13</v>
      </c>
      <c r="E23" s="1">
        <v>91.589926000000006</v>
      </c>
      <c r="F23" s="1">
        <v>-186.581264372813</v>
      </c>
    </row>
    <row r="24" spans="1:6" x14ac:dyDescent="0.3">
      <c r="A24" t="s">
        <v>16</v>
      </c>
      <c r="B24" s="5">
        <v>4.1385316186199303E-6</v>
      </c>
      <c r="C24" s="1">
        <v>8.9555557231397597E-4</v>
      </c>
      <c r="D24" s="1">
        <v>9</v>
      </c>
      <c r="E24" s="1">
        <v>39.989479000000003</v>
      </c>
      <c r="F24" s="1">
        <v>-116.503102919611</v>
      </c>
    </row>
    <row r="26" spans="1:6" x14ac:dyDescent="0.3">
      <c r="B26">
        <f>+ABS(B15-1)/1</f>
        <v>0.99998778588334758</v>
      </c>
      <c r="C26">
        <f>+ABS(C15-200)/200</f>
        <v>0.99998592728781277</v>
      </c>
    </row>
    <row r="27" spans="1:6" x14ac:dyDescent="0.3">
      <c r="B27">
        <f t="shared" ref="B27:B35" si="0">+ABS(B16-1)/1</f>
        <v>0.99997918430846311</v>
      </c>
      <c r="C27">
        <f t="shared" ref="C27:C35" si="1">+ABS(C16-200)/200</f>
        <v>0.99998493360337892</v>
      </c>
    </row>
    <row r="28" spans="1:6" x14ac:dyDescent="0.3">
      <c r="B28">
        <f t="shared" si="0"/>
        <v>0.99997322064899385</v>
      </c>
      <c r="C28">
        <f t="shared" si="1"/>
        <v>0.99997967712886837</v>
      </c>
    </row>
    <row r="29" spans="1:6" x14ac:dyDescent="0.3">
      <c r="B29">
        <f t="shared" si="0"/>
        <v>0.99997656190620954</v>
      </c>
      <c r="C29">
        <f t="shared" si="1"/>
        <v>0.9999786259102007</v>
      </c>
    </row>
    <row r="30" spans="1:6" x14ac:dyDescent="0.3">
      <c r="B30">
        <f t="shared" si="0"/>
        <v>0.99998731601829061</v>
      </c>
      <c r="C30">
        <f t="shared" si="1"/>
        <v>0.99998381722291929</v>
      </c>
    </row>
    <row r="31" spans="1:6" x14ac:dyDescent="0.3">
      <c r="B31">
        <f t="shared" si="0"/>
        <v>0.99998973688121684</v>
      </c>
      <c r="C31">
        <f t="shared" si="1"/>
        <v>0.99998594347530945</v>
      </c>
    </row>
    <row r="32" spans="1:6" x14ac:dyDescent="0.3">
      <c r="B32">
        <f t="shared" si="0"/>
        <v>0.99999228196591261</v>
      </c>
      <c r="C32">
        <f t="shared" si="1"/>
        <v>0.9999910134058454</v>
      </c>
    </row>
    <row r="33" spans="2:6" x14ac:dyDescent="0.3">
      <c r="B33">
        <f t="shared" si="0"/>
        <v>0.99998808995301269</v>
      </c>
      <c r="C33">
        <f t="shared" si="1"/>
        <v>0.99998168679594446</v>
      </c>
    </row>
    <row r="34" spans="2:6" x14ac:dyDescent="0.3">
      <c r="B34">
        <f t="shared" si="0"/>
        <v>0.99996846619490376</v>
      </c>
      <c r="C34">
        <f t="shared" si="1"/>
        <v>0.99997728722798518</v>
      </c>
    </row>
    <row r="35" spans="2:6" x14ac:dyDescent="0.3">
      <c r="B35">
        <f t="shared" si="0"/>
        <v>0.99999586146838138</v>
      </c>
      <c r="C35">
        <f t="shared" si="1"/>
        <v>0.99999552222213839</v>
      </c>
    </row>
    <row r="37" spans="2:6" x14ac:dyDescent="0.3">
      <c r="B37">
        <f>SUM(B26:B35)</f>
        <v>9.9998385052287322</v>
      </c>
      <c r="C37">
        <f t="shared" ref="C37:E37" si="2">SUM(C26:C35)</f>
        <v>9.9998444342804014</v>
      </c>
      <c r="D37">
        <f>SUM(D15:D24)</f>
        <v>113</v>
      </c>
      <c r="E37">
        <f t="shared" ref="E37:F37" si="3">SUM(E15:E24)</f>
        <v>580.043271</v>
      </c>
      <c r="F37">
        <f t="shared" si="3"/>
        <v>-1344.8811809815727</v>
      </c>
    </row>
    <row r="38" spans="2:6" x14ac:dyDescent="0.3">
      <c r="B38">
        <f>+B37/10</f>
        <v>0.9999838505228732</v>
      </c>
      <c r="C38">
        <f t="shared" ref="C38:H38" si="4">+C37/10</f>
        <v>0.99998444342804016</v>
      </c>
      <c r="D38">
        <f t="shared" si="4"/>
        <v>11.3</v>
      </c>
      <c r="E38">
        <f t="shared" si="4"/>
        <v>58.004327099999998</v>
      </c>
      <c r="F38">
        <f t="shared" si="4"/>
        <v>-134.48811809815726</v>
      </c>
    </row>
    <row r="40" spans="2:6" x14ac:dyDescent="0.3">
      <c r="B40">
        <f>+SUM(B26:E35)/20</f>
        <v>0.99998414697545657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3" workbookViewId="0">
      <selection activeCell="C36" sqref="C36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</row>
    <row r="3" spans="1:6" x14ac:dyDescent="0.3">
      <c r="A3" s="1" t="s">
        <v>8</v>
      </c>
      <c r="B3" s="1" t="s">
        <v>236</v>
      </c>
      <c r="C3" s="1" t="s">
        <v>237</v>
      </c>
      <c r="D3" s="1" t="s">
        <v>233</v>
      </c>
      <c r="E3" s="1" t="s">
        <v>238</v>
      </c>
      <c r="F3" s="1" t="s">
        <v>239</v>
      </c>
    </row>
    <row r="4" spans="1:6" x14ac:dyDescent="0.3">
      <c r="A4" s="1" t="s">
        <v>9</v>
      </c>
      <c r="B4" s="1" t="s">
        <v>240</v>
      </c>
      <c r="C4" s="1" t="s">
        <v>241</v>
      </c>
      <c r="D4" s="1" t="s">
        <v>233</v>
      </c>
      <c r="E4" s="1" t="s">
        <v>242</v>
      </c>
      <c r="F4" s="1" t="s">
        <v>243</v>
      </c>
    </row>
    <row r="5" spans="1:6" x14ac:dyDescent="0.3">
      <c r="A5" s="1" t="s">
        <v>10</v>
      </c>
      <c r="B5" s="1" t="s">
        <v>244</v>
      </c>
      <c r="C5" s="1" t="s">
        <v>245</v>
      </c>
      <c r="D5" s="1" t="s">
        <v>233</v>
      </c>
      <c r="E5" s="1" t="s">
        <v>246</v>
      </c>
      <c r="F5" s="1" t="s">
        <v>247</v>
      </c>
    </row>
    <row r="6" spans="1:6" x14ac:dyDescent="0.3">
      <c r="A6" s="1" t="s">
        <v>11</v>
      </c>
      <c r="B6" s="1" t="s">
        <v>248</v>
      </c>
      <c r="C6" s="1" t="s">
        <v>249</v>
      </c>
      <c r="D6" s="1" t="s">
        <v>233</v>
      </c>
      <c r="E6" s="1" t="s">
        <v>250</v>
      </c>
      <c r="F6" s="1" t="s">
        <v>251</v>
      </c>
    </row>
    <row r="7" spans="1:6" x14ac:dyDescent="0.3">
      <c r="A7" s="1" t="s">
        <v>12</v>
      </c>
      <c r="B7" s="1" t="s">
        <v>252</v>
      </c>
      <c r="C7" s="1" t="s">
        <v>253</v>
      </c>
      <c r="D7" s="1" t="s">
        <v>233</v>
      </c>
      <c r="E7" s="1" t="s">
        <v>254</v>
      </c>
      <c r="F7" s="1" t="s">
        <v>255</v>
      </c>
    </row>
    <row r="8" spans="1:6" x14ac:dyDescent="0.3">
      <c r="A8" s="1" t="s">
        <v>13</v>
      </c>
      <c r="B8" s="1" t="s">
        <v>256</v>
      </c>
      <c r="C8" s="1" t="s">
        <v>257</v>
      </c>
      <c r="D8" s="1" t="s">
        <v>233</v>
      </c>
      <c r="E8" s="1" t="s">
        <v>258</v>
      </c>
      <c r="F8" s="1" t="s">
        <v>259</v>
      </c>
    </row>
    <row r="9" spans="1:6" x14ac:dyDescent="0.3">
      <c r="A9" s="1" t="s">
        <v>14</v>
      </c>
      <c r="B9" s="1" t="s">
        <v>260</v>
      </c>
      <c r="C9" s="1" t="s">
        <v>261</v>
      </c>
      <c r="D9" s="1" t="s">
        <v>233</v>
      </c>
      <c r="E9" s="1" t="s">
        <v>262</v>
      </c>
      <c r="F9" s="1" t="s">
        <v>263</v>
      </c>
    </row>
    <row r="10" spans="1:6" x14ac:dyDescent="0.3">
      <c r="A10" s="1" t="s">
        <v>15</v>
      </c>
      <c r="B10" s="1" t="s">
        <v>264</v>
      </c>
      <c r="C10" s="1" t="s">
        <v>265</v>
      </c>
      <c r="D10" s="1" t="s">
        <v>233</v>
      </c>
      <c r="E10" s="1" t="s">
        <v>266</v>
      </c>
      <c r="F10" s="1" t="s">
        <v>267</v>
      </c>
    </row>
    <row r="11" spans="1:6" x14ac:dyDescent="0.3">
      <c r="A11" s="1" t="s">
        <v>16</v>
      </c>
      <c r="B11" s="1" t="s">
        <v>268</v>
      </c>
      <c r="C11" s="1" t="s">
        <v>269</v>
      </c>
      <c r="D11" s="1" t="s">
        <v>233</v>
      </c>
      <c r="E11" s="1" t="s">
        <v>270</v>
      </c>
      <c r="F11" s="1" t="s">
        <v>271</v>
      </c>
    </row>
    <row r="13" spans="1:6" x14ac:dyDescent="0.3">
      <c r="A13" t="s">
        <v>0</v>
      </c>
      <c r="B13" t="s">
        <v>229</v>
      </c>
      <c r="C13" t="s">
        <v>230</v>
      </c>
      <c r="D13" t="s">
        <v>4</v>
      </c>
      <c r="E13" t="s">
        <v>5</v>
      </c>
      <c r="F13" t="s">
        <v>6</v>
      </c>
    </row>
    <row r="14" spans="1:6" x14ac:dyDescent="0.3">
      <c r="A14" t="s">
        <v>7</v>
      </c>
      <c r="B14" s="1">
        <v>0.96610710695461899</v>
      </c>
      <c r="C14" s="1">
        <v>200.42320608195999</v>
      </c>
      <c r="D14" s="1">
        <v>4</v>
      </c>
      <c r="E14" s="1">
        <v>184.68496099999999</v>
      </c>
      <c r="F14" s="1">
        <v>12138.372273318901</v>
      </c>
    </row>
    <row r="15" spans="1:6" x14ac:dyDescent="0.3">
      <c r="A15" t="s">
        <v>8</v>
      </c>
      <c r="B15" s="1">
        <v>0.87128338787041804</v>
      </c>
      <c r="C15" s="1">
        <v>197.11526344723899</v>
      </c>
      <c r="D15" s="1">
        <v>4</v>
      </c>
      <c r="E15" s="1">
        <v>185.972027</v>
      </c>
      <c r="F15" s="1">
        <v>12184.8236106893</v>
      </c>
    </row>
    <row r="16" spans="1:6" x14ac:dyDescent="0.3">
      <c r="A16" t="s">
        <v>9</v>
      </c>
      <c r="B16" s="1">
        <v>1.0862440446767601</v>
      </c>
      <c r="C16" s="1">
        <v>200.223973273182</v>
      </c>
      <c r="D16" s="1">
        <v>4</v>
      </c>
      <c r="E16" s="1">
        <v>185.82254399999999</v>
      </c>
      <c r="F16" s="1">
        <v>11945.5662373959</v>
      </c>
    </row>
    <row r="17" spans="1:6" x14ac:dyDescent="0.3">
      <c r="A17" t="s">
        <v>10</v>
      </c>
      <c r="B17" s="1">
        <v>1.10976421676101</v>
      </c>
      <c r="C17" s="1">
        <v>194.18386128252999</v>
      </c>
      <c r="D17" s="1">
        <v>4</v>
      </c>
      <c r="E17" s="1">
        <v>185.84931800000001</v>
      </c>
      <c r="F17" s="1">
        <v>11862.6938454957</v>
      </c>
    </row>
    <row r="18" spans="1:6" x14ac:dyDescent="0.3">
      <c r="A18" t="s">
        <v>11</v>
      </c>
      <c r="B18" s="1">
        <v>0.97667672185621701</v>
      </c>
      <c r="C18" s="1">
        <v>199.64621787822901</v>
      </c>
      <c r="D18" s="1">
        <v>4</v>
      </c>
      <c r="E18" s="1">
        <v>186.50599199999999</v>
      </c>
      <c r="F18" s="1">
        <v>12069.3833314612</v>
      </c>
    </row>
    <row r="19" spans="1:6" x14ac:dyDescent="0.3">
      <c r="A19" t="s">
        <v>12</v>
      </c>
      <c r="B19" s="1">
        <v>1.1117403304245299</v>
      </c>
      <c r="C19" s="1">
        <v>199.57723565945599</v>
      </c>
      <c r="D19" s="1">
        <v>4</v>
      </c>
      <c r="E19" s="1">
        <v>184.36598699999999</v>
      </c>
      <c r="F19" s="1">
        <v>12099.441800857399</v>
      </c>
    </row>
    <row r="20" spans="1:6" x14ac:dyDescent="0.3">
      <c r="A20" t="s">
        <v>13</v>
      </c>
      <c r="B20" s="1">
        <v>0.89574554628980196</v>
      </c>
      <c r="C20" s="1">
        <v>203.25140980003101</v>
      </c>
      <c r="D20" s="1">
        <v>4</v>
      </c>
      <c r="E20" s="1">
        <v>188.01820799999999</v>
      </c>
      <c r="F20" s="1">
        <v>12162.1816486154</v>
      </c>
    </row>
    <row r="21" spans="1:6" x14ac:dyDescent="0.3">
      <c r="A21" t="s">
        <v>14</v>
      </c>
      <c r="B21" s="1">
        <v>0.87280724822268196</v>
      </c>
      <c r="C21" s="1">
        <v>199.733249292116</v>
      </c>
      <c r="D21" s="1">
        <v>4</v>
      </c>
      <c r="E21" s="1">
        <v>186.936226</v>
      </c>
      <c r="F21" s="1">
        <v>12043.7676735488</v>
      </c>
    </row>
    <row r="22" spans="1:6" x14ac:dyDescent="0.3">
      <c r="A22" t="s">
        <v>15</v>
      </c>
      <c r="B22" s="1">
        <v>1.1361290066117999</v>
      </c>
      <c r="C22" s="1">
        <v>203.606031663404</v>
      </c>
      <c r="D22" s="1">
        <v>4</v>
      </c>
      <c r="E22" s="1">
        <v>186.68917999999999</v>
      </c>
      <c r="F22" s="1">
        <v>12092.878278755999</v>
      </c>
    </row>
    <row r="23" spans="1:6" x14ac:dyDescent="0.3">
      <c r="A23" t="s">
        <v>16</v>
      </c>
      <c r="B23" s="1">
        <v>1.0871231874620999</v>
      </c>
      <c r="C23" s="1">
        <v>198.03747369284901</v>
      </c>
      <c r="D23" s="1">
        <v>4</v>
      </c>
      <c r="E23" s="1">
        <v>185.95478199999999</v>
      </c>
      <c r="F23" s="1">
        <v>11828.307108704599</v>
      </c>
    </row>
    <row r="25" spans="1:6" x14ac:dyDescent="0.3">
      <c r="B25">
        <f>+ABS(B14-1)/1</f>
        <v>3.3892893045381012E-2</v>
      </c>
      <c r="C25">
        <f>+ABS(C14-200)/200</f>
        <v>2.1160304097999471E-3</v>
      </c>
    </row>
    <row r="26" spans="1:6" x14ac:dyDescent="0.3">
      <c r="B26">
        <f t="shared" ref="B26:B34" si="0">+ABS(B15-1)/1</f>
        <v>0.12871661212958196</v>
      </c>
      <c r="C26">
        <f t="shared" ref="C26:C34" si="1">+ABS(C15-200)/200</f>
        <v>1.4423682763805061E-2</v>
      </c>
    </row>
    <row r="27" spans="1:6" x14ac:dyDescent="0.3">
      <c r="B27">
        <f t="shared" si="0"/>
        <v>8.6244044676760057E-2</v>
      </c>
      <c r="C27">
        <f t="shared" si="1"/>
        <v>1.119866365909985E-3</v>
      </c>
    </row>
    <row r="28" spans="1:6" x14ac:dyDescent="0.3">
      <c r="B28">
        <f t="shared" si="0"/>
        <v>0.10976421676101</v>
      </c>
      <c r="C28">
        <f t="shared" si="1"/>
        <v>2.9080693587350055E-2</v>
      </c>
    </row>
    <row r="29" spans="1:6" x14ac:dyDescent="0.3">
      <c r="B29">
        <f t="shared" si="0"/>
        <v>2.3323278143782988E-2</v>
      </c>
      <c r="C29">
        <f t="shared" si="1"/>
        <v>1.7689106088549522E-3</v>
      </c>
    </row>
    <row r="30" spans="1:6" x14ac:dyDescent="0.3">
      <c r="B30">
        <f t="shared" si="0"/>
        <v>0.11174033042452991</v>
      </c>
      <c r="C30">
        <f t="shared" si="1"/>
        <v>2.1138217027200311E-3</v>
      </c>
    </row>
    <row r="31" spans="1:6" x14ac:dyDescent="0.3">
      <c r="B31">
        <f t="shared" si="0"/>
        <v>0.10425445371019804</v>
      </c>
      <c r="C31">
        <f t="shared" si="1"/>
        <v>1.6257049000155063E-2</v>
      </c>
    </row>
    <row r="32" spans="1:6" x14ac:dyDescent="0.3">
      <c r="B32">
        <f t="shared" si="0"/>
        <v>0.12719275177731804</v>
      </c>
      <c r="C32">
        <f t="shared" si="1"/>
        <v>1.3337535394200017E-3</v>
      </c>
    </row>
    <row r="33" spans="2:6" x14ac:dyDescent="0.3">
      <c r="B33">
        <f t="shared" si="0"/>
        <v>0.13612900661179994</v>
      </c>
      <c r="C33">
        <f t="shared" si="1"/>
        <v>1.8030158317019981E-2</v>
      </c>
    </row>
    <row r="34" spans="2:6" x14ac:dyDescent="0.3">
      <c r="B34">
        <f t="shared" si="0"/>
        <v>8.7123187462099905E-2</v>
      </c>
      <c r="C34">
        <f t="shared" si="1"/>
        <v>9.8126315357549738E-3</v>
      </c>
    </row>
    <row r="36" spans="2:6" x14ac:dyDescent="0.3">
      <c r="B36">
        <f>SUM(B25:B34)</f>
        <v>0.94838077474246185</v>
      </c>
      <c r="C36">
        <f t="shared" ref="C36:E36" si="2">SUM(C25:C34)</f>
        <v>9.6056597830790041E-2</v>
      </c>
      <c r="D36">
        <f>SUM(D14:D23)</f>
        <v>40</v>
      </c>
      <c r="E36">
        <f t="shared" ref="E36:F36" si="3">SUM(E14:E23)</f>
        <v>1860.799225</v>
      </c>
      <c r="F36">
        <f t="shared" si="3"/>
        <v>120427.4158088432</v>
      </c>
    </row>
    <row r="37" spans="2:6" x14ac:dyDescent="0.3">
      <c r="B37">
        <f>+B36/10</f>
        <v>9.4838077474246191E-2</v>
      </c>
      <c r="C37">
        <f t="shared" ref="C37:F37" si="4">+C36/10</f>
        <v>9.6056597830790034E-3</v>
      </c>
      <c r="D37">
        <f t="shared" si="4"/>
        <v>4</v>
      </c>
      <c r="E37">
        <f t="shared" si="4"/>
        <v>186.07992250000001</v>
      </c>
      <c r="F37">
        <f t="shared" si="4"/>
        <v>12042.74158088432</v>
      </c>
    </row>
    <row r="39" spans="2:6" x14ac:dyDescent="0.3">
      <c r="B39">
        <f>+SUM(B25:E34)/20</f>
        <v>5.2221868628662585E-2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4" workbookViewId="0">
      <selection activeCell="B26" sqref="B26:G40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174</v>
      </c>
      <c r="C2" s="1" t="s">
        <v>175</v>
      </c>
      <c r="D2" s="1" t="s">
        <v>176</v>
      </c>
      <c r="E2" s="1" t="s">
        <v>177</v>
      </c>
      <c r="F2" s="1" t="s">
        <v>178</v>
      </c>
      <c r="G2" s="1" t="s">
        <v>179</v>
      </c>
    </row>
    <row r="3" spans="1:7" x14ac:dyDescent="0.3">
      <c r="A3" s="1" t="s">
        <v>8</v>
      </c>
      <c r="B3" s="1" t="s">
        <v>180</v>
      </c>
      <c r="C3" s="1" t="s">
        <v>181</v>
      </c>
      <c r="D3" s="1" t="s">
        <v>182</v>
      </c>
      <c r="E3" s="1" t="s">
        <v>177</v>
      </c>
      <c r="F3" s="1" t="s">
        <v>183</v>
      </c>
      <c r="G3" s="1" t="s">
        <v>184</v>
      </c>
    </row>
    <row r="4" spans="1:7" x14ac:dyDescent="0.3">
      <c r="A4" s="1" t="s">
        <v>9</v>
      </c>
      <c r="B4" s="1" t="s">
        <v>185</v>
      </c>
      <c r="C4" s="1" t="s">
        <v>186</v>
      </c>
      <c r="D4" s="1" t="s">
        <v>187</v>
      </c>
      <c r="E4" s="1" t="s">
        <v>177</v>
      </c>
      <c r="F4" s="1" t="s">
        <v>188</v>
      </c>
      <c r="G4" s="1" t="s">
        <v>189</v>
      </c>
    </row>
    <row r="5" spans="1:7" x14ac:dyDescent="0.3">
      <c r="A5" s="1" t="s">
        <v>10</v>
      </c>
      <c r="B5" s="1" t="s">
        <v>190</v>
      </c>
      <c r="C5" s="1" t="s">
        <v>191</v>
      </c>
      <c r="D5" s="1" t="s">
        <v>192</v>
      </c>
      <c r="E5" s="1" t="s">
        <v>193</v>
      </c>
      <c r="F5" s="1" t="s">
        <v>194</v>
      </c>
      <c r="G5" s="1" t="s">
        <v>195</v>
      </c>
    </row>
    <row r="6" spans="1:7" x14ac:dyDescent="0.3">
      <c r="A6" s="1" t="s">
        <v>11</v>
      </c>
      <c r="B6" s="1" t="s">
        <v>196</v>
      </c>
      <c r="C6" s="1" t="s">
        <v>197</v>
      </c>
      <c r="D6" s="1" t="s">
        <v>198</v>
      </c>
      <c r="E6" s="1" t="s">
        <v>199</v>
      </c>
      <c r="F6" s="1" t="s">
        <v>200</v>
      </c>
      <c r="G6" s="1" t="s">
        <v>201</v>
      </c>
    </row>
    <row r="7" spans="1:7" x14ac:dyDescent="0.3">
      <c r="A7" s="1" t="s">
        <v>12</v>
      </c>
      <c r="B7" s="1" t="s">
        <v>202</v>
      </c>
      <c r="C7" s="1" t="s">
        <v>203</v>
      </c>
      <c r="D7" s="1" t="s">
        <v>204</v>
      </c>
      <c r="E7" s="1" t="s">
        <v>193</v>
      </c>
      <c r="F7" s="1" t="s">
        <v>205</v>
      </c>
      <c r="G7" s="1" t="s">
        <v>206</v>
      </c>
    </row>
    <row r="8" spans="1:7" x14ac:dyDescent="0.3">
      <c r="A8" s="1" t="s">
        <v>13</v>
      </c>
      <c r="B8" s="1" t="s">
        <v>207</v>
      </c>
      <c r="C8" s="1" t="s">
        <v>208</v>
      </c>
      <c r="D8" s="1" t="s">
        <v>209</v>
      </c>
      <c r="E8" s="1" t="s">
        <v>210</v>
      </c>
      <c r="F8" s="1" t="s">
        <v>211</v>
      </c>
      <c r="G8" s="1" t="s">
        <v>212</v>
      </c>
    </row>
    <row r="9" spans="1:7" x14ac:dyDescent="0.3">
      <c r="A9" s="1" t="s">
        <v>14</v>
      </c>
      <c r="B9" s="1" t="s">
        <v>213</v>
      </c>
      <c r="C9" s="1" t="s">
        <v>214</v>
      </c>
      <c r="D9" s="1" t="s">
        <v>215</v>
      </c>
      <c r="E9" s="1" t="s">
        <v>216</v>
      </c>
      <c r="F9" s="1" t="s">
        <v>217</v>
      </c>
      <c r="G9" s="1" t="s">
        <v>218</v>
      </c>
    </row>
    <row r="10" spans="1:7" x14ac:dyDescent="0.3">
      <c r="A10" s="1" t="s">
        <v>15</v>
      </c>
      <c r="B10" s="1" t="s">
        <v>219</v>
      </c>
      <c r="C10" s="1" t="s">
        <v>220</v>
      </c>
      <c r="D10" s="1" t="s">
        <v>221</v>
      </c>
      <c r="E10" s="1" t="s">
        <v>210</v>
      </c>
      <c r="F10" s="1" t="s">
        <v>222</v>
      </c>
      <c r="G10" s="1" t="s">
        <v>223</v>
      </c>
    </row>
    <row r="11" spans="1:7" x14ac:dyDescent="0.3">
      <c r="A11" s="1" t="s">
        <v>16</v>
      </c>
      <c r="B11" s="1" t="s">
        <v>224</v>
      </c>
      <c r="C11" s="1" t="s">
        <v>225</v>
      </c>
      <c r="D11" s="1" t="s">
        <v>226</v>
      </c>
      <c r="E11" s="1" t="s">
        <v>199</v>
      </c>
      <c r="F11" s="1" t="s">
        <v>227</v>
      </c>
      <c r="G11" s="1" t="s">
        <v>228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 s="1">
        <v>0.43576979742663802</v>
      </c>
      <c r="C15" s="1">
        <v>0.11747341717705399</v>
      </c>
      <c r="D15" s="1">
        <v>0.17947061761893501</v>
      </c>
      <c r="E15" s="1">
        <v>13</v>
      </c>
      <c r="F15" s="1">
        <v>3682.3349459999999</v>
      </c>
      <c r="G15" s="1">
        <v>-1937.1974002655199</v>
      </c>
    </row>
    <row r="16" spans="1:7" x14ac:dyDescent="0.3">
      <c r="A16" t="s">
        <v>8</v>
      </c>
      <c r="B16" s="1">
        <v>0.407910783113696</v>
      </c>
      <c r="C16" s="1">
        <v>0.118522976214274</v>
      </c>
      <c r="D16" s="1">
        <v>0.24635688129236</v>
      </c>
      <c r="E16" s="1">
        <v>13</v>
      </c>
      <c r="F16" s="1">
        <v>3786.0474949999998</v>
      </c>
      <c r="G16" s="1">
        <v>-1973.3143139506799</v>
      </c>
    </row>
    <row r="17" spans="1:7" x14ac:dyDescent="0.3">
      <c r="A17" t="s">
        <v>9</v>
      </c>
      <c r="B17" s="1">
        <v>0.46010574305551999</v>
      </c>
      <c r="C17" s="1">
        <v>0.115437524599361</v>
      </c>
      <c r="D17" s="1">
        <v>0.21919496662125701</v>
      </c>
      <c r="E17" s="1">
        <v>13</v>
      </c>
      <c r="F17" s="1">
        <v>3652.565689</v>
      </c>
      <c r="G17" s="1">
        <v>-1932.97127347994</v>
      </c>
    </row>
    <row r="18" spans="1:7" x14ac:dyDescent="0.3">
      <c r="A18" t="s">
        <v>10</v>
      </c>
      <c r="B18" s="1">
        <v>0.41289150615116499</v>
      </c>
      <c r="C18" s="1">
        <v>0.106436327780146</v>
      </c>
      <c r="D18" s="1">
        <v>0.22220910319299</v>
      </c>
      <c r="E18" s="1">
        <v>14</v>
      </c>
      <c r="F18" s="1">
        <v>3889.7681480000001</v>
      </c>
      <c r="G18" s="1">
        <v>-1963.0670658695699</v>
      </c>
    </row>
    <row r="19" spans="1:7" x14ac:dyDescent="0.3">
      <c r="A19" t="s">
        <v>11</v>
      </c>
      <c r="B19" s="1">
        <v>0.46635744672157797</v>
      </c>
      <c r="C19" s="1">
        <v>0.12508637333733599</v>
      </c>
      <c r="D19" s="1">
        <v>0.21153054738731</v>
      </c>
      <c r="E19" s="1">
        <v>12</v>
      </c>
      <c r="F19" s="1">
        <v>3441.6337629999998</v>
      </c>
      <c r="G19" s="1">
        <v>-1952.26018209209</v>
      </c>
    </row>
    <row r="20" spans="1:7" x14ac:dyDescent="0.3">
      <c r="A20" t="s">
        <v>12</v>
      </c>
      <c r="B20" s="1">
        <v>0.429201181632483</v>
      </c>
      <c r="C20" s="1">
        <v>0.11453787776022099</v>
      </c>
      <c r="D20" s="1">
        <v>0.241652397952489</v>
      </c>
      <c r="E20" s="1">
        <v>14</v>
      </c>
      <c r="F20" s="1">
        <v>4046.4602839999998</v>
      </c>
      <c r="G20" s="1">
        <v>-1973.34865360155</v>
      </c>
    </row>
    <row r="21" spans="1:7" x14ac:dyDescent="0.3">
      <c r="A21" t="s">
        <v>13</v>
      </c>
      <c r="B21" s="1">
        <v>0.40616684613239001</v>
      </c>
      <c r="C21" s="1">
        <v>0.111299227108383</v>
      </c>
      <c r="D21" s="1">
        <v>0.22198556184953899</v>
      </c>
      <c r="E21" s="1">
        <v>15</v>
      </c>
      <c r="F21" s="1">
        <v>4384.1417899999997</v>
      </c>
      <c r="G21" s="1">
        <v>-1915.3704444359601</v>
      </c>
    </row>
    <row r="22" spans="1:7" x14ac:dyDescent="0.3">
      <c r="A22" t="s">
        <v>14</v>
      </c>
      <c r="B22" s="1">
        <v>0.39993531216518802</v>
      </c>
      <c r="C22" s="1">
        <v>0.107375283045784</v>
      </c>
      <c r="D22" s="1">
        <v>0.23115397807180901</v>
      </c>
      <c r="E22" s="1">
        <v>16</v>
      </c>
      <c r="F22" s="1">
        <v>4568.428191</v>
      </c>
      <c r="G22" s="1">
        <v>-1982.63623882515</v>
      </c>
    </row>
    <row r="23" spans="1:7" x14ac:dyDescent="0.3">
      <c r="A23" t="s">
        <v>15</v>
      </c>
      <c r="B23" s="1">
        <v>0.39005943206263</v>
      </c>
      <c r="C23" s="1">
        <v>0.10962536336085101</v>
      </c>
      <c r="D23" s="1">
        <v>0.265966571171457</v>
      </c>
      <c r="E23" s="1">
        <v>15</v>
      </c>
      <c r="F23" s="1">
        <v>4420.7978409999996</v>
      </c>
      <c r="G23" s="1">
        <v>-1988.73427499588</v>
      </c>
    </row>
    <row r="24" spans="1:7" x14ac:dyDescent="0.3">
      <c r="A24" t="s">
        <v>16</v>
      </c>
      <c r="B24" s="1">
        <v>0.432737957309699</v>
      </c>
      <c r="C24" s="1">
        <v>0.110135172832489</v>
      </c>
      <c r="D24" s="1">
        <v>0.195745616797637</v>
      </c>
      <c r="E24" s="1">
        <v>12</v>
      </c>
      <c r="F24" s="1">
        <v>3495.6020800000001</v>
      </c>
      <c r="G24" s="1">
        <v>-1923.2737156977801</v>
      </c>
    </row>
    <row r="26" spans="1:7" x14ac:dyDescent="0.3">
      <c r="B26">
        <f>+ABS(B15-0.3)/0.3</f>
        <v>0.45256599142212678</v>
      </c>
      <c r="C26">
        <f>+ABS(C15-0.1)/0.1</f>
        <v>0.17473417177053988</v>
      </c>
      <c r="D26">
        <f>+ABS(D15-0.2)/0.2</f>
        <v>0.10264691190532499</v>
      </c>
    </row>
    <row r="27" spans="1:7" x14ac:dyDescent="0.3">
      <c r="B27">
        <f t="shared" ref="B27:B35" si="0">+ABS(B16-0.3)/0.3</f>
        <v>0.35970261037898671</v>
      </c>
      <c r="C27">
        <f t="shared" ref="C27:C35" si="1">+ABS(C16-0.1)/0.1</f>
        <v>0.18522976214273998</v>
      </c>
      <c r="D27">
        <f t="shared" ref="D27:D35" si="2">+ABS(D16-0.2)/0.2</f>
        <v>0.23178440646179993</v>
      </c>
    </row>
    <row r="28" spans="1:7" x14ac:dyDescent="0.3">
      <c r="B28">
        <f t="shared" si="0"/>
        <v>0.53368581018506667</v>
      </c>
      <c r="C28">
        <f t="shared" si="1"/>
        <v>0.15437524599360999</v>
      </c>
      <c r="D28">
        <f t="shared" si="2"/>
        <v>9.597483310628499E-2</v>
      </c>
    </row>
    <row r="29" spans="1:7" x14ac:dyDescent="0.3">
      <c r="B29">
        <f t="shared" si="0"/>
        <v>0.37630502050388337</v>
      </c>
      <c r="C29">
        <f t="shared" si="1"/>
        <v>6.436327780145995E-2</v>
      </c>
      <c r="D29">
        <f t="shared" si="2"/>
        <v>0.11104551596494996</v>
      </c>
    </row>
    <row r="30" spans="1:7" x14ac:dyDescent="0.3">
      <c r="B30">
        <f t="shared" si="0"/>
        <v>0.55452482240526002</v>
      </c>
      <c r="C30">
        <f t="shared" si="1"/>
        <v>0.25086373337335988</v>
      </c>
      <c r="D30">
        <f t="shared" si="2"/>
        <v>5.7652736936549959E-2</v>
      </c>
    </row>
    <row r="31" spans="1:7" x14ac:dyDescent="0.3">
      <c r="B31">
        <f t="shared" si="0"/>
        <v>0.43067060544161007</v>
      </c>
      <c r="C31">
        <f t="shared" si="1"/>
        <v>0.14537877760220988</v>
      </c>
      <c r="D31">
        <f t="shared" si="2"/>
        <v>0.20826198976244492</v>
      </c>
    </row>
    <row r="32" spans="1:7" x14ac:dyDescent="0.3">
      <c r="B32">
        <f t="shared" si="0"/>
        <v>0.35388948710796675</v>
      </c>
      <c r="C32">
        <f t="shared" si="1"/>
        <v>0.11299227108382992</v>
      </c>
      <c r="D32">
        <f t="shared" si="2"/>
        <v>0.10992780924769491</v>
      </c>
    </row>
    <row r="33" spans="2:7" x14ac:dyDescent="0.3">
      <c r="B33">
        <f t="shared" si="0"/>
        <v>0.33311770721729345</v>
      </c>
      <c r="C33">
        <f t="shared" si="1"/>
        <v>7.375283045783998E-2</v>
      </c>
      <c r="D33">
        <f t="shared" si="2"/>
        <v>0.15576989035904501</v>
      </c>
    </row>
    <row r="34" spans="2:7" x14ac:dyDescent="0.3">
      <c r="B34">
        <f t="shared" si="0"/>
        <v>0.30019810687543336</v>
      </c>
      <c r="C34">
        <f t="shared" si="1"/>
        <v>9.6253633608509997E-2</v>
      </c>
      <c r="D34">
        <f t="shared" si="2"/>
        <v>0.32983285585728495</v>
      </c>
    </row>
    <row r="35" spans="2:7" x14ac:dyDescent="0.3">
      <c r="B35">
        <f t="shared" si="0"/>
        <v>0.44245985769899671</v>
      </c>
      <c r="C35">
        <f t="shared" si="1"/>
        <v>0.10135172832488992</v>
      </c>
      <c r="D35">
        <f t="shared" si="2"/>
        <v>2.1271916011815079E-2</v>
      </c>
    </row>
    <row r="37" spans="2:7" x14ac:dyDescent="0.3">
      <c r="B37">
        <f>SUM(B26:B35)</f>
        <v>4.1371200192366242</v>
      </c>
      <c r="C37">
        <f t="shared" ref="C37:E37" si="3">SUM(C26:C35)</f>
        <v>1.3592954321589894</v>
      </c>
      <c r="D37">
        <f t="shared" si="3"/>
        <v>1.4241688656131946</v>
      </c>
      <c r="E37">
        <f>SUM(E15:E24)</f>
        <v>137</v>
      </c>
      <c r="F37">
        <f t="shared" ref="F37:G37" si="4">SUM(F15:F24)</f>
        <v>39367.780226999996</v>
      </c>
      <c r="G37">
        <f t="shared" si="4"/>
        <v>-19542.173563214121</v>
      </c>
    </row>
    <row r="38" spans="2:7" x14ac:dyDescent="0.3">
      <c r="B38">
        <f>+B37/10</f>
        <v>0.41371200192366242</v>
      </c>
      <c r="C38">
        <f t="shared" ref="C38:H38" si="5">+C37/10</f>
        <v>0.13592954321589895</v>
      </c>
      <c r="D38">
        <f t="shared" si="5"/>
        <v>0.14241688656131946</v>
      </c>
      <c r="E38">
        <f t="shared" si="5"/>
        <v>13.7</v>
      </c>
      <c r="F38">
        <f t="shared" si="5"/>
        <v>3936.7780226999994</v>
      </c>
      <c r="G38">
        <f t="shared" si="5"/>
        <v>-1954.2173563214121</v>
      </c>
    </row>
    <row r="40" spans="2:7" x14ac:dyDescent="0.3">
      <c r="B40">
        <f>+SUM(B26:E35)/30</f>
        <v>0.23068614390029357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workbookViewId="0">
      <selection activeCell="B34" sqref="B34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124</v>
      </c>
      <c r="C2" s="1" t="s">
        <v>125</v>
      </c>
      <c r="D2" s="1" t="s">
        <v>126</v>
      </c>
      <c r="E2" s="1" t="s">
        <v>20</v>
      </c>
      <c r="F2" s="1" t="s">
        <v>127</v>
      </c>
      <c r="G2" s="1" t="s">
        <v>128</v>
      </c>
    </row>
    <row r="3" spans="1:7" x14ac:dyDescent="0.3">
      <c r="A3" s="1" t="s">
        <v>8</v>
      </c>
      <c r="B3" s="1" t="s">
        <v>129</v>
      </c>
      <c r="C3" s="1" t="s">
        <v>130</v>
      </c>
      <c r="D3" s="1" t="s">
        <v>131</v>
      </c>
      <c r="E3" s="1" t="s">
        <v>20</v>
      </c>
      <c r="F3" s="1" t="s">
        <v>132</v>
      </c>
      <c r="G3" s="1" t="s">
        <v>133</v>
      </c>
    </row>
    <row r="4" spans="1:7" x14ac:dyDescent="0.3">
      <c r="A4" s="1" t="s">
        <v>9</v>
      </c>
      <c r="B4" s="1" t="s">
        <v>134</v>
      </c>
      <c r="C4" s="1" t="s">
        <v>135</v>
      </c>
      <c r="D4" s="1" t="s">
        <v>136</v>
      </c>
      <c r="E4" s="1" t="s">
        <v>20</v>
      </c>
      <c r="F4" s="1" t="s">
        <v>137</v>
      </c>
      <c r="G4" s="1" t="s">
        <v>138</v>
      </c>
    </row>
    <row r="5" spans="1:7" x14ac:dyDescent="0.3">
      <c r="A5" s="1" t="s">
        <v>10</v>
      </c>
      <c r="B5" s="1" t="s">
        <v>139</v>
      </c>
      <c r="C5" s="1" t="s">
        <v>140</v>
      </c>
      <c r="D5" s="1" t="s">
        <v>141</v>
      </c>
      <c r="E5" s="1" t="s">
        <v>20</v>
      </c>
      <c r="F5" s="1" t="s">
        <v>142</v>
      </c>
      <c r="G5" s="1" t="s">
        <v>143</v>
      </c>
    </row>
    <row r="6" spans="1:7" x14ac:dyDescent="0.3">
      <c r="A6" s="1" t="s">
        <v>11</v>
      </c>
      <c r="B6" s="1" t="s">
        <v>144</v>
      </c>
      <c r="C6" s="1" t="s">
        <v>145</v>
      </c>
      <c r="D6" s="1" t="s">
        <v>146</v>
      </c>
      <c r="E6" s="1" t="s">
        <v>20</v>
      </c>
      <c r="F6" s="1" t="s">
        <v>147</v>
      </c>
      <c r="G6" s="1" t="s">
        <v>148</v>
      </c>
    </row>
    <row r="7" spans="1:7" x14ac:dyDescent="0.3">
      <c r="A7" s="1" t="s">
        <v>12</v>
      </c>
      <c r="B7" s="1" t="s">
        <v>149</v>
      </c>
      <c r="C7" s="1" t="s">
        <v>150</v>
      </c>
      <c r="D7" s="1" t="s">
        <v>151</v>
      </c>
      <c r="E7" s="1" t="s">
        <v>20</v>
      </c>
      <c r="F7" s="1" t="s">
        <v>152</v>
      </c>
      <c r="G7" s="1" t="s">
        <v>153</v>
      </c>
    </row>
    <row r="8" spans="1:7" x14ac:dyDescent="0.3">
      <c r="A8" s="1" t="s">
        <v>13</v>
      </c>
      <c r="B8" s="1" t="s">
        <v>154</v>
      </c>
      <c r="C8" s="1" t="s">
        <v>155</v>
      </c>
      <c r="D8" s="1" t="s">
        <v>156</v>
      </c>
      <c r="E8" s="1" t="s">
        <v>20</v>
      </c>
      <c r="F8" s="1" t="s">
        <v>157</v>
      </c>
      <c r="G8" s="1" t="s">
        <v>158</v>
      </c>
    </row>
    <row r="9" spans="1:7" x14ac:dyDescent="0.3">
      <c r="A9" s="1" t="s">
        <v>14</v>
      </c>
      <c r="B9" s="1" t="s">
        <v>159</v>
      </c>
      <c r="C9" s="1" t="s">
        <v>160</v>
      </c>
      <c r="D9" s="1" t="s">
        <v>161</v>
      </c>
      <c r="E9" s="1" t="s">
        <v>20</v>
      </c>
      <c r="F9" s="1" t="s">
        <v>162</v>
      </c>
      <c r="G9" s="1" t="s">
        <v>163</v>
      </c>
    </row>
    <row r="10" spans="1:7" x14ac:dyDescent="0.3">
      <c r="A10" s="1" t="s">
        <v>15</v>
      </c>
      <c r="B10" s="1" t="s">
        <v>164</v>
      </c>
      <c r="C10" s="1" t="s">
        <v>165</v>
      </c>
      <c r="D10" s="1" t="s">
        <v>166</v>
      </c>
      <c r="E10" s="1" t="s">
        <v>20</v>
      </c>
      <c r="F10" s="1" t="s">
        <v>167</v>
      </c>
      <c r="G10" s="1" t="s">
        <v>168</v>
      </c>
    </row>
    <row r="11" spans="1:7" x14ac:dyDescent="0.3">
      <c r="A11" s="1" t="s">
        <v>16</v>
      </c>
      <c r="B11" s="1" t="s">
        <v>169</v>
      </c>
      <c r="C11" s="1" t="s">
        <v>170</v>
      </c>
      <c r="D11" s="1" t="s">
        <v>171</v>
      </c>
      <c r="E11" s="1" t="s">
        <v>20</v>
      </c>
      <c r="F11" s="1" t="s">
        <v>172</v>
      </c>
      <c r="G11" s="1" t="s">
        <v>173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 s="1">
        <v>0.35550665915433499</v>
      </c>
      <c r="C15" s="1">
        <v>9.1673544905446699E-2</v>
      </c>
      <c r="D15" s="1">
        <v>0.17183266132265501</v>
      </c>
      <c r="E15" s="1">
        <v>3</v>
      </c>
      <c r="F15" s="1">
        <v>3141.7404620000002</v>
      </c>
      <c r="G15" s="1">
        <v>-3124.7556153679102</v>
      </c>
    </row>
    <row r="16" spans="1:7" x14ac:dyDescent="0.3">
      <c r="A16" t="s">
        <v>8</v>
      </c>
      <c r="B16" s="1">
        <v>0.392640297477234</v>
      </c>
      <c r="C16" s="1">
        <v>0.10345478720308</v>
      </c>
      <c r="D16" s="1">
        <v>0.19112720777550399</v>
      </c>
      <c r="E16" s="1">
        <v>3</v>
      </c>
      <c r="F16" s="1">
        <v>3170.4137919999998</v>
      </c>
      <c r="G16" s="1">
        <v>-3058.14303969907</v>
      </c>
    </row>
    <row r="17" spans="1:7" x14ac:dyDescent="0.3">
      <c r="A17" t="s">
        <v>9</v>
      </c>
      <c r="B17" s="1">
        <v>0.37721285106835301</v>
      </c>
      <c r="C17" s="1">
        <v>0.10426225943723499</v>
      </c>
      <c r="D17" s="1">
        <v>0.19412111486245601</v>
      </c>
      <c r="E17" s="1">
        <v>3</v>
      </c>
      <c r="F17" s="1">
        <v>3158.6204240000002</v>
      </c>
      <c r="G17" s="1">
        <v>-3048.19850351885</v>
      </c>
    </row>
    <row r="18" spans="1:7" x14ac:dyDescent="0.3">
      <c r="A18" t="s">
        <v>10</v>
      </c>
      <c r="B18" s="1">
        <v>0.350008640906325</v>
      </c>
      <c r="C18" s="1">
        <v>0.118060584689994</v>
      </c>
      <c r="D18" s="1">
        <v>0.20433304031706601</v>
      </c>
      <c r="E18" s="1">
        <v>3</v>
      </c>
      <c r="F18" s="1">
        <v>3207.5036580000001</v>
      </c>
      <c r="G18" s="1">
        <v>-2993.8416452609099</v>
      </c>
    </row>
    <row r="19" spans="1:7" x14ac:dyDescent="0.3">
      <c r="A19" t="s">
        <v>11</v>
      </c>
      <c r="B19" s="1">
        <v>0.37300056719543401</v>
      </c>
      <c r="C19" s="1">
        <v>0.101236960234677</v>
      </c>
      <c r="D19" s="1">
        <v>0.19898594392820501</v>
      </c>
      <c r="E19" s="1">
        <v>3</v>
      </c>
      <c r="F19" s="1">
        <v>3224.33203</v>
      </c>
      <c r="G19" s="1">
        <v>-3044.41153355711</v>
      </c>
    </row>
    <row r="20" spans="1:7" x14ac:dyDescent="0.3">
      <c r="A20" t="s">
        <v>12</v>
      </c>
      <c r="B20" s="1">
        <v>0.35675121607701499</v>
      </c>
      <c r="C20" s="1">
        <v>0.10142233875757201</v>
      </c>
      <c r="D20" s="1">
        <v>0.18526589076873401</v>
      </c>
      <c r="E20" s="1">
        <v>3</v>
      </c>
      <c r="F20" s="1">
        <v>3245.5345029999999</v>
      </c>
      <c r="G20" s="1">
        <v>-3134.6853675612201</v>
      </c>
    </row>
    <row r="21" spans="1:7" x14ac:dyDescent="0.3">
      <c r="A21" t="s">
        <v>13</v>
      </c>
      <c r="B21" s="1">
        <v>0.349810531989377</v>
      </c>
      <c r="C21" s="1">
        <v>0.10436550164182801</v>
      </c>
      <c r="D21" s="1">
        <v>0.22981334752823901</v>
      </c>
      <c r="E21" s="1">
        <v>3</v>
      </c>
      <c r="F21" s="1">
        <v>3236.881586</v>
      </c>
      <c r="G21" s="1">
        <v>-3157.7324580560798</v>
      </c>
    </row>
    <row r="22" spans="1:7" x14ac:dyDescent="0.3">
      <c r="A22" t="s">
        <v>14</v>
      </c>
      <c r="B22" s="1">
        <v>0.36157994541233501</v>
      </c>
      <c r="C22" s="1">
        <v>0.104728859183152</v>
      </c>
      <c r="D22" s="1">
        <v>0.196347375791321</v>
      </c>
      <c r="E22" s="1">
        <v>3</v>
      </c>
      <c r="F22" s="1">
        <v>3246.0608969999998</v>
      </c>
      <c r="G22" s="1">
        <v>-3146.62688239513</v>
      </c>
    </row>
    <row r="23" spans="1:7" x14ac:dyDescent="0.3">
      <c r="A23" t="s">
        <v>15</v>
      </c>
      <c r="B23" s="1">
        <v>0.35346147893986302</v>
      </c>
      <c r="C23" s="1">
        <v>8.7928189824148795E-2</v>
      </c>
      <c r="D23" s="1">
        <v>0.21170797165258201</v>
      </c>
      <c r="E23" s="1">
        <v>3</v>
      </c>
      <c r="F23" s="1">
        <v>3248.2787539999999</v>
      </c>
      <c r="G23" s="1">
        <v>-3272.0640227559402</v>
      </c>
    </row>
    <row r="24" spans="1:7" x14ac:dyDescent="0.3">
      <c r="A24" t="s">
        <v>16</v>
      </c>
      <c r="B24" s="1">
        <v>0.36881597792778897</v>
      </c>
      <c r="C24" s="1">
        <v>0.10440931815340999</v>
      </c>
      <c r="D24" s="1">
        <v>0.214156330819708</v>
      </c>
      <c r="E24" s="1">
        <v>3</v>
      </c>
      <c r="F24" s="1">
        <v>3248.3335659999998</v>
      </c>
      <c r="G24" s="1">
        <v>-2920.7976231047001</v>
      </c>
    </row>
    <row r="26" spans="1:7" x14ac:dyDescent="0.3">
      <c r="B26">
        <f>+ABS(B15-0.3)/0.3</f>
        <v>0.18502219718111668</v>
      </c>
      <c r="C26">
        <f>+ABS(C15-0.1)/0.1</f>
        <v>8.3264550945533061E-2</v>
      </c>
      <c r="D26">
        <f>+ABS(D15-0.2)/0.2</f>
        <v>0.140836693386725</v>
      </c>
    </row>
    <row r="27" spans="1:7" x14ac:dyDescent="0.3">
      <c r="B27">
        <f t="shared" ref="B27:B35" si="0">+ABS(B16-0.3)/0.3</f>
        <v>0.30880099159078006</v>
      </c>
      <c r="C27">
        <f t="shared" ref="C27:C35" si="1">+ABS(C16-0.1)/0.1</f>
        <v>3.4547872030799981E-2</v>
      </c>
      <c r="D27">
        <f t="shared" ref="D27:D35" si="2">+ABS(D16-0.2)/0.2</f>
        <v>4.4363961122480117E-2</v>
      </c>
    </row>
    <row r="28" spans="1:7" x14ac:dyDescent="0.3">
      <c r="B28">
        <f t="shared" si="0"/>
        <v>0.25737617022784343</v>
      </c>
      <c r="C28">
        <f t="shared" si="1"/>
        <v>4.2622594372349887E-2</v>
      </c>
      <c r="D28">
        <f t="shared" si="2"/>
        <v>2.9394425687720022E-2</v>
      </c>
    </row>
    <row r="29" spans="1:7" x14ac:dyDescent="0.3">
      <c r="B29">
        <f t="shared" si="0"/>
        <v>0.16669546968775004</v>
      </c>
      <c r="C29">
        <f t="shared" si="1"/>
        <v>0.18060584689993997</v>
      </c>
      <c r="D29">
        <f t="shared" si="2"/>
        <v>2.1665201585329974E-2</v>
      </c>
    </row>
    <row r="30" spans="1:7" x14ac:dyDescent="0.3">
      <c r="B30">
        <f t="shared" si="0"/>
        <v>0.24333522398478008</v>
      </c>
      <c r="C30">
        <f t="shared" si="1"/>
        <v>1.2369602346769953E-2</v>
      </c>
      <c r="D30">
        <f t="shared" si="2"/>
        <v>5.070280358974999E-3</v>
      </c>
    </row>
    <row r="31" spans="1:7" x14ac:dyDescent="0.3">
      <c r="B31">
        <f t="shared" si="0"/>
        <v>0.18917072025671666</v>
      </c>
      <c r="C31">
        <f t="shared" si="1"/>
        <v>1.4223387575720003E-2</v>
      </c>
      <c r="D31">
        <f t="shared" si="2"/>
        <v>7.3670546156330008E-2</v>
      </c>
    </row>
    <row r="32" spans="1:7" x14ac:dyDescent="0.3">
      <c r="B32">
        <f t="shared" si="0"/>
        <v>0.16603510663125673</v>
      </c>
      <c r="C32">
        <f t="shared" si="1"/>
        <v>4.3655016418280013E-2</v>
      </c>
      <c r="D32">
        <f t="shared" si="2"/>
        <v>0.14906673764119499</v>
      </c>
    </row>
    <row r="33" spans="2:7" x14ac:dyDescent="0.3">
      <c r="B33">
        <f t="shared" si="0"/>
        <v>0.20526648470778341</v>
      </c>
      <c r="C33">
        <f t="shared" si="1"/>
        <v>4.7288591831519955E-2</v>
      </c>
      <c r="D33">
        <f t="shared" si="2"/>
        <v>1.8263121043395059E-2</v>
      </c>
    </row>
    <row r="34" spans="2:7" x14ac:dyDescent="0.3">
      <c r="B34">
        <f t="shared" si="0"/>
        <v>0.17820492979954344</v>
      </c>
      <c r="C34">
        <f t="shared" si="1"/>
        <v>0.12071810175851211</v>
      </c>
      <c r="D34">
        <f t="shared" si="2"/>
        <v>5.8539858262909999E-2</v>
      </c>
    </row>
    <row r="35" spans="2:7" x14ac:dyDescent="0.3">
      <c r="B35">
        <f t="shared" si="0"/>
        <v>0.22938659309262996</v>
      </c>
      <c r="C35">
        <f>+ABS(C24-0.1)/0.1</f>
        <v>4.4093181534099884E-2</v>
      </c>
      <c r="D35">
        <f t="shared" si="2"/>
        <v>7.0781654098539953E-2</v>
      </c>
    </row>
    <row r="37" spans="2:7" x14ac:dyDescent="0.3">
      <c r="B37">
        <f>SUM(B26:B35)</f>
        <v>2.1292938871602005</v>
      </c>
      <c r="C37">
        <f t="shared" ref="C37:E37" si="3">SUM(C26:C35)</f>
        <v>0.62338874571352487</v>
      </c>
      <c r="D37">
        <f t="shared" si="3"/>
        <v>0.61165247934360012</v>
      </c>
      <c r="E37">
        <f>SUM(E15:E24)</f>
        <v>30</v>
      </c>
      <c r="F37">
        <f t="shared" ref="F37:G37" si="4">SUM(F15:F24)</f>
        <v>32127.699671999999</v>
      </c>
      <c r="G37">
        <f t="shared" si="4"/>
        <v>-30901.256691276922</v>
      </c>
    </row>
    <row r="38" spans="2:7" x14ac:dyDescent="0.3">
      <c r="B38">
        <f>+B37/10</f>
        <v>0.21292938871602005</v>
      </c>
      <c r="C38">
        <f t="shared" ref="C38:G38" si="5">+C37/10</f>
        <v>6.2338874571352489E-2</v>
      </c>
      <c r="D38">
        <f t="shared" si="5"/>
        <v>6.1165247934360012E-2</v>
      </c>
      <c r="E38">
        <f t="shared" si="5"/>
        <v>3</v>
      </c>
      <c r="F38">
        <f t="shared" si="5"/>
        <v>3212.7699671999999</v>
      </c>
      <c r="G38">
        <f t="shared" si="5"/>
        <v>-3090.1256691276922</v>
      </c>
    </row>
    <row r="40" spans="2:7" x14ac:dyDescent="0.3">
      <c r="B40">
        <f>+SUM(B26:E35)/30</f>
        <v>0.11214450374057751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4" workbookViewId="0">
      <selection activeCell="E34" sqref="E34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68</v>
      </c>
      <c r="C2" s="1" t="s">
        <v>69</v>
      </c>
      <c r="D2" s="1" t="s">
        <v>70</v>
      </c>
      <c r="E2" s="1" t="s">
        <v>20</v>
      </c>
      <c r="F2" s="1" t="s">
        <v>71</v>
      </c>
      <c r="G2" s="1" t="s">
        <v>72</v>
      </c>
    </row>
    <row r="3" spans="1:7" x14ac:dyDescent="0.3">
      <c r="A3" s="1" t="s">
        <v>8</v>
      </c>
      <c r="B3" s="1" t="s">
        <v>73</v>
      </c>
      <c r="C3" s="1" t="s">
        <v>74</v>
      </c>
      <c r="D3" s="1" t="s">
        <v>75</v>
      </c>
      <c r="E3" s="1" t="s">
        <v>20</v>
      </c>
      <c r="F3" s="1" t="s">
        <v>76</v>
      </c>
      <c r="G3" s="1" t="s">
        <v>77</v>
      </c>
    </row>
    <row r="4" spans="1:7" x14ac:dyDescent="0.3">
      <c r="A4" s="1" t="s">
        <v>9</v>
      </c>
      <c r="B4" s="1" t="s">
        <v>78</v>
      </c>
      <c r="C4" s="1" t="s">
        <v>79</v>
      </c>
      <c r="D4" s="1" t="s">
        <v>80</v>
      </c>
      <c r="E4" s="1" t="s">
        <v>20</v>
      </c>
      <c r="F4" s="1" t="s">
        <v>81</v>
      </c>
      <c r="G4" s="1" t="s">
        <v>82</v>
      </c>
    </row>
    <row r="5" spans="1:7" x14ac:dyDescent="0.3">
      <c r="A5" s="1" t="s">
        <v>10</v>
      </c>
      <c r="B5" s="1" t="s">
        <v>83</v>
      </c>
      <c r="C5" s="1" t="s">
        <v>84</v>
      </c>
      <c r="D5" s="1" t="s">
        <v>85</v>
      </c>
      <c r="E5" s="1" t="s">
        <v>86</v>
      </c>
      <c r="F5" s="1" t="s">
        <v>87</v>
      </c>
      <c r="G5" s="1" t="s">
        <v>88</v>
      </c>
    </row>
    <row r="6" spans="1:7" x14ac:dyDescent="0.3">
      <c r="A6" s="1" t="s">
        <v>11</v>
      </c>
      <c r="B6" s="1" t="s">
        <v>89</v>
      </c>
      <c r="C6" s="1" t="s">
        <v>90</v>
      </c>
      <c r="D6" s="1" t="s">
        <v>91</v>
      </c>
      <c r="E6" s="1" t="s">
        <v>20</v>
      </c>
      <c r="F6" s="1" t="s">
        <v>92</v>
      </c>
      <c r="G6" s="1" t="s">
        <v>93</v>
      </c>
    </row>
    <row r="7" spans="1:7" x14ac:dyDescent="0.3">
      <c r="A7" s="1" t="s">
        <v>12</v>
      </c>
      <c r="B7" s="1" t="s">
        <v>94</v>
      </c>
      <c r="C7" s="1" t="s">
        <v>95</v>
      </c>
      <c r="D7" s="1" t="s">
        <v>96</v>
      </c>
      <c r="E7" s="1" t="s">
        <v>97</v>
      </c>
      <c r="F7" s="1" t="s">
        <v>98</v>
      </c>
      <c r="G7" s="1" t="s">
        <v>99</v>
      </c>
    </row>
    <row r="8" spans="1:7" x14ac:dyDescent="0.3">
      <c r="A8" s="1" t="s">
        <v>13</v>
      </c>
      <c r="B8" s="1" t="s">
        <v>100</v>
      </c>
      <c r="C8" s="1" t="s">
        <v>101</v>
      </c>
      <c r="D8" s="1" t="s">
        <v>102</v>
      </c>
      <c r="E8" s="1" t="s">
        <v>103</v>
      </c>
      <c r="F8" s="1" t="s">
        <v>104</v>
      </c>
      <c r="G8" s="1" t="s">
        <v>105</v>
      </c>
    </row>
    <row r="9" spans="1:7" x14ac:dyDescent="0.3">
      <c r="A9" s="1" t="s">
        <v>14</v>
      </c>
      <c r="B9" s="1" t="s">
        <v>106</v>
      </c>
      <c r="C9" s="1" t="s">
        <v>107</v>
      </c>
      <c r="D9" s="1" t="s">
        <v>108</v>
      </c>
      <c r="E9" s="1" t="s">
        <v>20</v>
      </c>
      <c r="F9" s="1" t="s">
        <v>109</v>
      </c>
      <c r="G9" s="1" t="s">
        <v>110</v>
      </c>
    </row>
    <row r="10" spans="1:7" x14ac:dyDescent="0.3">
      <c r="A10" s="1" t="s">
        <v>15</v>
      </c>
      <c r="B10" s="1" t="s">
        <v>111</v>
      </c>
      <c r="C10" s="1" t="s">
        <v>112</v>
      </c>
      <c r="D10" s="1" t="s">
        <v>113</v>
      </c>
      <c r="E10" s="1" t="s">
        <v>20</v>
      </c>
      <c r="F10" s="1" t="s">
        <v>114</v>
      </c>
      <c r="G10" s="1" t="s">
        <v>115</v>
      </c>
    </row>
    <row r="11" spans="1:7" x14ac:dyDescent="0.3">
      <c r="A11" s="1" t="s">
        <v>16</v>
      </c>
      <c r="B11" s="1" t="s">
        <v>116</v>
      </c>
      <c r="C11" s="1" t="s">
        <v>117</v>
      </c>
      <c r="D11" s="1" t="s">
        <v>118</v>
      </c>
      <c r="E11" s="1" t="s">
        <v>20</v>
      </c>
      <c r="F11" s="1" t="s">
        <v>119</v>
      </c>
      <c r="G11" s="1" t="s">
        <v>120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 s="1">
        <v>2.5587698563325598E-3</v>
      </c>
      <c r="C15" s="1">
        <v>3.0167304036220698E-4</v>
      </c>
      <c r="D15" s="1">
        <v>3.1243550174848999E-4</v>
      </c>
      <c r="E15" s="1">
        <v>3</v>
      </c>
      <c r="F15" s="1">
        <v>109.976123</v>
      </c>
      <c r="G15" s="1">
        <v>-1049.3107723806399</v>
      </c>
    </row>
    <row r="16" spans="1:7" x14ac:dyDescent="0.3">
      <c r="A16" t="s">
        <v>8</v>
      </c>
      <c r="B16" s="1">
        <v>2.3328101306955402E-3</v>
      </c>
      <c r="C16" s="1">
        <v>2.52664006584734E-4</v>
      </c>
      <c r="D16" s="1">
        <v>2.5742440638000801E-4</v>
      </c>
      <c r="E16" s="1">
        <v>3</v>
      </c>
      <c r="F16" s="1">
        <v>109.84159699999999</v>
      </c>
      <c r="G16" s="1">
        <v>-1036.1108376828699</v>
      </c>
    </row>
    <row r="17" spans="1:7" x14ac:dyDescent="0.3">
      <c r="A17" t="s">
        <v>9</v>
      </c>
      <c r="B17" s="1">
        <v>2.0600170751681E-3</v>
      </c>
      <c r="C17" s="1">
        <v>1.77983040332922E-4</v>
      </c>
      <c r="D17" s="1">
        <v>2.4020226049423899E-4</v>
      </c>
      <c r="E17" s="1">
        <v>3</v>
      </c>
      <c r="F17" s="1">
        <v>109.519271</v>
      </c>
      <c r="G17" s="1">
        <v>-1014.00343143201</v>
      </c>
    </row>
    <row r="18" spans="1:7" x14ac:dyDescent="0.3">
      <c r="A18" t="s">
        <v>10</v>
      </c>
      <c r="B18" s="1">
        <v>2.55686420952486E-3</v>
      </c>
      <c r="C18" s="1">
        <v>2.7967649768694599E-4</v>
      </c>
      <c r="D18" s="1">
        <v>3.3520647872438598E-4</v>
      </c>
      <c r="E18" s="1">
        <v>95</v>
      </c>
      <c r="F18" s="1">
        <v>3494.1387930000001</v>
      </c>
      <c r="G18" s="1">
        <v>-1069.5487348974</v>
      </c>
    </row>
    <row r="19" spans="1:7" x14ac:dyDescent="0.3">
      <c r="A19" t="s">
        <v>11</v>
      </c>
      <c r="B19" s="1">
        <v>1.9924872053389102E-3</v>
      </c>
      <c r="C19" s="1">
        <v>2.41914329486091E-4</v>
      </c>
      <c r="D19" s="1">
        <v>2.11470183608381E-4</v>
      </c>
      <c r="E19" s="1">
        <v>3</v>
      </c>
      <c r="F19" s="1">
        <v>110.360142</v>
      </c>
      <c r="G19" s="1">
        <v>-1026.7982883734901</v>
      </c>
    </row>
    <row r="20" spans="1:7" x14ac:dyDescent="0.3">
      <c r="A20" t="s">
        <v>12</v>
      </c>
      <c r="B20" s="1">
        <v>2.4896451740846698E-3</v>
      </c>
      <c r="C20" s="1">
        <v>3.2977020603712801E-4</v>
      </c>
      <c r="D20" s="1">
        <v>3.4581305795751302E-4</v>
      </c>
      <c r="E20" s="1">
        <v>31</v>
      </c>
      <c r="F20" s="1">
        <v>1146.728265</v>
      </c>
      <c r="G20" s="1">
        <v>-1078.67040650282</v>
      </c>
    </row>
    <row r="21" spans="1:7" x14ac:dyDescent="0.3">
      <c r="A21" t="s">
        <v>13</v>
      </c>
      <c r="B21" s="1">
        <v>1.5740497275779401E-3</v>
      </c>
      <c r="C21" s="1">
        <v>1.4314096628173999E-4</v>
      </c>
      <c r="D21" s="1">
        <v>1.87348421710063E-4</v>
      </c>
      <c r="E21" s="1">
        <v>79</v>
      </c>
      <c r="F21" s="1">
        <v>2925.596892</v>
      </c>
      <c r="G21" s="1">
        <v>-1003.29011390727</v>
      </c>
    </row>
    <row r="22" spans="1:7" x14ac:dyDescent="0.3">
      <c r="A22" t="s">
        <v>14</v>
      </c>
      <c r="B22" s="1">
        <v>1.7841310096930801E-3</v>
      </c>
      <c r="C22" s="1">
        <v>1.3172739751862701E-4</v>
      </c>
      <c r="D22" s="1">
        <v>2.4018224073307299E-4</v>
      </c>
      <c r="E22" s="1">
        <v>3</v>
      </c>
      <c r="F22" s="1">
        <v>110.844296</v>
      </c>
      <c r="G22" s="1">
        <v>-1035.1521382314199</v>
      </c>
    </row>
    <row r="23" spans="1:7" x14ac:dyDescent="0.3">
      <c r="A23" t="s">
        <v>15</v>
      </c>
      <c r="B23" s="1">
        <v>2.3989382588055102E-3</v>
      </c>
      <c r="C23" s="1">
        <v>2.3200326003821299E-4</v>
      </c>
      <c r="D23" s="1">
        <v>3.5851730630521999E-4</v>
      </c>
      <c r="E23" s="1">
        <v>3</v>
      </c>
      <c r="F23" s="1">
        <v>110.825382</v>
      </c>
      <c r="G23" s="1">
        <v>-1075.09763935964</v>
      </c>
    </row>
    <row r="24" spans="1:7" x14ac:dyDescent="0.3">
      <c r="A24" t="s">
        <v>16</v>
      </c>
      <c r="B24" s="1">
        <v>2.2833734987249498E-3</v>
      </c>
      <c r="C24" s="1">
        <v>1.8620822575300301E-4</v>
      </c>
      <c r="D24" s="1">
        <v>2.39995325112416E-4</v>
      </c>
      <c r="E24" s="1">
        <v>3</v>
      </c>
      <c r="F24" s="1">
        <v>110.787986</v>
      </c>
      <c r="G24" s="1">
        <v>-999.410148177049</v>
      </c>
    </row>
    <row r="26" spans="1:7" x14ac:dyDescent="0.3">
      <c r="B26">
        <f>+ABS(B15-(1/500))/(1/500)</f>
        <v>0.27938492816627986</v>
      </c>
      <c r="C26">
        <f>+ABS(C15-(1/4000))/(1/5000)</f>
        <v>0.25836520181103489</v>
      </c>
      <c r="D26">
        <f>+ABS(D15-(1/5000))/(1/4000)</f>
        <v>0.44974200699395994</v>
      </c>
    </row>
    <row r="27" spans="1:7" x14ac:dyDescent="0.3">
      <c r="B27">
        <f t="shared" ref="B27:B35" si="0">+ABS(B16-(1/500))/(1/500)</f>
        <v>0.16640506534777005</v>
      </c>
      <c r="C27">
        <f t="shared" ref="C27:C35" si="1">+ABS(C16-(1/4000))/(1/5000)</f>
        <v>1.3320032923669962E-2</v>
      </c>
      <c r="D27">
        <f t="shared" ref="D27:D35" si="2">+ABS(D16-(1/5000))/(1/4000)</f>
        <v>0.22969762552003198</v>
      </c>
    </row>
    <row r="28" spans="1:7" x14ac:dyDescent="0.3">
      <c r="B28">
        <f t="shared" si="0"/>
        <v>3.0008537584049963E-2</v>
      </c>
      <c r="C28">
        <f t="shared" si="1"/>
        <v>0.36008479833539003</v>
      </c>
      <c r="D28">
        <f t="shared" si="2"/>
        <v>0.16080904197695592</v>
      </c>
    </row>
    <row r="29" spans="1:7" x14ac:dyDescent="0.3">
      <c r="B29">
        <f t="shared" si="0"/>
        <v>0.27843210476242997</v>
      </c>
      <c r="C29">
        <f t="shared" si="1"/>
        <v>0.1483824884347299</v>
      </c>
      <c r="D29">
        <f t="shared" si="2"/>
        <v>0.54082591489754384</v>
      </c>
    </row>
    <row r="30" spans="1:7" x14ac:dyDescent="0.3">
      <c r="B30">
        <f t="shared" si="0"/>
        <v>3.7563973305449264E-3</v>
      </c>
      <c r="C30">
        <f t="shared" si="1"/>
        <v>4.0428352569545023E-2</v>
      </c>
      <c r="D30">
        <f t="shared" si="2"/>
        <v>4.5880734433523966E-2</v>
      </c>
    </row>
    <row r="31" spans="1:7" x14ac:dyDescent="0.3">
      <c r="B31">
        <f t="shared" si="0"/>
        <v>0.24482258704233489</v>
      </c>
      <c r="C31">
        <f t="shared" si="1"/>
        <v>0.39885103018564005</v>
      </c>
      <c r="D31">
        <f t="shared" si="2"/>
        <v>0.58325223183005204</v>
      </c>
    </row>
    <row r="32" spans="1:7" x14ac:dyDescent="0.3">
      <c r="B32">
        <f t="shared" si="0"/>
        <v>0.21297513621102998</v>
      </c>
      <c r="C32">
        <f t="shared" si="1"/>
        <v>0.5342951685913</v>
      </c>
      <c r="D32">
        <f t="shared" si="2"/>
        <v>5.0606313159748048E-2</v>
      </c>
    </row>
    <row r="33" spans="2:7" x14ac:dyDescent="0.3">
      <c r="B33">
        <f t="shared" si="0"/>
        <v>0.10793449515345997</v>
      </c>
      <c r="C33">
        <f t="shared" si="1"/>
        <v>0.59136301240686495</v>
      </c>
      <c r="D33">
        <f t="shared" si="2"/>
        <v>0.16072896293229191</v>
      </c>
    </row>
    <row r="34" spans="2:7" x14ac:dyDescent="0.3">
      <c r="B34">
        <f t="shared" si="0"/>
        <v>0.19946912940275507</v>
      </c>
      <c r="C34">
        <f t="shared" si="1"/>
        <v>8.9983699808935072E-2</v>
      </c>
      <c r="D34">
        <f t="shared" si="2"/>
        <v>0.63406922522087994</v>
      </c>
    </row>
    <row r="35" spans="2:7" x14ac:dyDescent="0.3">
      <c r="B35">
        <f t="shared" si="0"/>
        <v>0.14168674936247488</v>
      </c>
      <c r="C35">
        <f t="shared" si="1"/>
        <v>0.31895887123498501</v>
      </c>
      <c r="D35">
        <f t="shared" si="2"/>
        <v>0.15998130044966397</v>
      </c>
    </row>
    <row r="37" spans="2:7" x14ac:dyDescent="0.3">
      <c r="B37">
        <f>SUM(B26:B35)</f>
        <v>1.6648751303631295</v>
      </c>
      <c r="C37">
        <f t="shared" ref="C37:E37" si="3">SUM(C26:C35)</f>
        <v>2.7540326563020945</v>
      </c>
      <c r="D37">
        <f t="shared" si="3"/>
        <v>3.0155933574146516</v>
      </c>
      <c r="E37">
        <f>SUM(E15:E24)</f>
        <v>226</v>
      </c>
      <c r="F37">
        <f t="shared" ref="F37:G37" si="4">SUM(F15:F24)</f>
        <v>8338.6187470000004</v>
      </c>
      <c r="G37">
        <f t="shared" si="4"/>
        <v>-10387.392510944608</v>
      </c>
    </row>
    <row r="38" spans="2:7" x14ac:dyDescent="0.3">
      <c r="B38">
        <f>+B37/10</f>
        <v>0.16648751303631296</v>
      </c>
      <c r="C38">
        <f t="shared" ref="C38:G38" si="5">+C37/10</f>
        <v>0.27540326563020945</v>
      </c>
      <c r="D38">
        <f t="shared" si="5"/>
        <v>0.30155933574146515</v>
      </c>
      <c r="E38">
        <f t="shared" si="5"/>
        <v>22.6</v>
      </c>
      <c r="F38">
        <f t="shared" si="5"/>
        <v>833.86187470000004</v>
      </c>
      <c r="G38">
        <f t="shared" si="5"/>
        <v>-1038.7392510944608</v>
      </c>
    </row>
    <row r="40" spans="2:7" x14ac:dyDescent="0.3">
      <c r="B40">
        <f>+SUM(B26:E35)/30</f>
        <v>0.2478167048026626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B13" workbookViewId="0">
      <selection activeCell="E32" sqref="E32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7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</row>
    <row r="3" spans="1:7" x14ac:dyDescent="0.3">
      <c r="A3" s="2" t="s">
        <v>8</v>
      </c>
      <c r="B3" s="2" t="s">
        <v>23</v>
      </c>
      <c r="C3" s="2" t="s">
        <v>24</v>
      </c>
      <c r="D3" s="2" t="s">
        <v>25</v>
      </c>
      <c r="E3" s="2" t="s">
        <v>20</v>
      </c>
      <c r="F3" s="2" t="s">
        <v>26</v>
      </c>
      <c r="G3" s="2" t="s">
        <v>27</v>
      </c>
    </row>
    <row r="4" spans="1:7" x14ac:dyDescent="0.3">
      <c r="A4" s="2" t="s">
        <v>9</v>
      </c>
      <c r="B4" s="2" t="s">
        <v>28</v>
      </c>
      <c r="C4" s="2" t="s">
        <v>29</v>
      </c>
      <c r="D4" s="2" t="s">
        <v>30</v>
      </c>
      <c r="E4" s="2" t="s">
        <v>20</v>
      </c>
      <c r="F4" s="2" t="s">
        <v>31</v>
      </c>
      <c r="G4" s="2" t="s">
        <v>32</v>
      </c>
    </row>
    <row r="5" spans="1:7" x14ac:dyDescent="0.3">
      <c r="A5" s="2" t="s">
        <v>10</v>
      </c>
      <c r="B5" s="2" t="s">
        <v>33</v>
      </c>
      <c r="C5" s="2" t="s">
        <v>34</v>
      </c>
      <c r="D5" s="2" t="s">
        <v>35</v>
      </c>
      <c r="E5" s="2" t="s">
        <v>20</v>
      </c>
      <c r="F5" s="2" t="s">
        <v>36</v>
      </c>
      <c r="G5" s="2" t="s">
        <v>37</v>
      </c>
    </row>
    <row r="6" spans="1:7" x14ac:dyDescent="0.3">
      <c r="A6" s="2" t="s">
        <v>11</v>
      </c>
      <c r="B6" s="2" t="s">
        <v>38</v>
      </c>
      <c r="C6" s="2" t="s">
        <v>39</v>
      </c>
      <c r="D6" s="2" t="s">
        <v>40</v>
      </c>
      <c r="E6" s="2" t="s">
        <v>20</v>
      </c>
      <c r="F6" s="2" t="s">
        <v>41</v>
      </c>
      <c r="G6" s="2" t="s">
        <v>42</v>
      </c>
    </row>
    <row r="7" spans="1:7" x14ac:dyDescent="0.3">
      <c r="A7" s="2" t="s">
        <v>12</v>
      </c>
      <c r="B7" s="2" t="s">
        <v>43</v>
      </c>
      <c r="C7" s="2" t="s">
        <v>44</v>
      </c>
      <c r="D7" s="2" t="s">
        <v>45</v>
      </c>
      <c r="E7" s="2" t="s">
        <v>20</v>
      </c>
      <c r="F7" s="2" t="s">
        <v>46</v>
      </c>
      <c r="G7" s="2" t="s">
        <v>47</v>
      </c>
    </row>
    <row r="8" spans="1:7" x14ac:dyDescent="0.3">
      <c r="A8" s="2" t="s">
        <v>13</v>
      </c>
      <c r="B8" s="2" t="s">
        <v>48</v>
      </c>
      <c r="C8" s="2" t="s">
        <v>49</v>
      </c>
      <c r="D8" s="2" t="s">
        <v>50</v>
      </c>
      <c r="E8" s="2" t="s">
        <v>20</v>
      </c>
      <c r="F8" s="2" t="s">
        <v>51</v>
      </c>
      <c r="G8" s="2" t="s">
        <v>52</v>
      </c>
    </row>
    <row r="9" spans="1:7" x14ac:dyDescent="0.3">
      <c r="A9" s="2" t="s">
        <v>14</v>
      </c>
      <c r="B9" s="2" t="s">
        <v>53</v>
      </c>
      <c r="C9" s="2" t="s">
        <v>54</v>
      </c>
      <c r="D9" s="2" t="s">
        <v>55</v>
      </c>
      <c r="E9" s="2" t="s">
        <v>20</v>
      </c>
      <c r="F9" s="2" t="s">
        <v>56</v>
      </c>
      <c r="G9" s="2" t="s">
        <v>57</v>
      </c>
    </row>
    <row r="10" spans="1:7" x14ac:dyDescent="0.3">
      <c r="A10" s="2" t="s">
        <v>15</v>
      </c>
      <c r="B10" s="2" t="s">
        <v>58</v>
      </c>
      <c r="C10" s="2" t="s">
        <v>59</v>
      </c>
      <c r="D10" s="2" t="s">
        <v>60</v>
      </c>
      <c r="E10" s="2" t="s">
        <v>20</v>
      </c>
      <c r="F10" s="2" t="s">
        <v>61</v>
      </c>
      <c r="G10" s="2" t="s">
        <v>62</v>
      </c>
    </row>
    <row r="11" spans="1:7" x14ac:dyDescent="0.3">
      <c r="A11" s="2" t="s">
        <v>16</v>
      </c>
      <c r="B11" s="2" t="s">
        <v>63</v>
      </c>
      <c r="C11" s="2" t="s">
        <v>64</v>
      </c>
      <c r="D11" s="2" t="s">
        <v>65</v>
      </c>
      <c r="E11" s="2" t="s">
        <v>20</v>
      </c>
      <c r="F11" s="2" t="s">
        <v>66</v>
      </c>
      <c r="G11" s="2" t="s">
        <v>67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 s="1">
        <v>1.8871307024486701E-3</v>
      </c>
      <c r="C15" s="1">
        <v>2.74501189034721E-4</v>
      </c>
      <c r="D15" s="1">
        <v>2.4522269503315897E-4</v>
      </c>
      <c r="E15" s="1">
        <v>3</v>
      </c>
      <c r="F15" s="1">
        <v>186.99045100000001</v>
      </c>
      <c r="G15" s="1">
        <v>-6086.6781281387302</v>
      </c>
    </row>
    <row r="16" spans="1:7" x14ac:dyDescent="0.3">
      <c r="A16" t="s">
        <v>8</v>
      </c>
      <c r="B16" s="1">
        <v>2.0666615395319799E-3</v>
      </c>
      <c r="C16" s="1">
        <v>2.2986163020359901E-4</v>
      </c>
      <c r="D16" s="1">
        <v>1.7230198763682199E-4</v>
      </c>
      <c r="E16" s="1">
        <v>3</v>
      </c>
      <c r="F16" s="1">
        <v>187.79137700000001</v>
      </c>
      <c r="G16" s="1">
        <v>-5928.1949298687696</v>
      </c>
    </row>
    <row r="17" spans="1:7" x14ac:dyDescent="0.3">
      <c r="A17" t="s">
        <v>9</v>
      </c>
      <c r="B17" s="1">
        <v>2.0058229405364998E-3</v>
      </c>
      <c r="C17" s="1">
        <v>1.38565287265684E-4</v>
      </c>
      <c r="D17" s="1">
        <v>2.5119383044959899E-4</v>
      </c>
      <c r="E17" s="1">
        <v>3</v>
      </c>
      <c r="F17" s="1">
        <v>188.01308499999999</v>
      </c>
      <c r="G17" s="1">
        <v>-5956.0154220095101</v>
      </c>
    </row>
    <row r="18" spans="1:7" x14ac:dyDescent="0.3">
      <c r="A18" t="s">
        <v>10</v>
      </c>
      <c r="B18" s="1">
        <v>2.1020558051396999E-3</v>
      </c>
      <c r="C18" s="1">
        <v>1.5519370558030301E-4</v>
      </c>
      <c r="D18" s="1">
        <v>2.8305544831145902E-4</v>
      </c>
      <c r="E18" s="1">
        <v>3</v>
      </c>
      <c r="F18" s="1">
        <v>188.36375799999999</v>
      </c>
      <c r="G18" s="1">
        <v>-5921.9077126700604</v>
      </c>
    </row>
    <row r="19" spans="1:7" x14ac:dyDescent="0.3">
      <c r="A19" t="s">
        <v>11</v>
      </c>
      <c r="B19" s="1">
        <v>2.0408897092390002E-3</v>
      </c>
      <c r="C19" s="1">
        <v>1.5016500004430401E-4</v>
      </c>
      <c r="D19" s="1">
        <v>2.6059097347216101E-4</v>
      </c>
      <c r="E19" s="1">
        <v>3</v>
      </c>
      <c r="F19" s="1">
        <v>188.483859</v>
      </c>
      <c r="G19" s="1">
        <v>-5850.7562766971896</v>
      </c>
    </row>
    <row r="20" spans="1:7" x14ac:dyDescent="0.3">
      <c r="A20" t="s">
        <v>12</v>
      </c>
      <c r="B20" s="1">
        <v>2.0502772431518199E-3</v>
      </c>
      <c r="C20" s="1">
        <v>1.96524117058313E-4</v>
      </c>
      <c r="D20" s="1">
        <v>2.6794072860105301E-4</v>
      </c>
      <c r="E20" s="1">
        <v>3</v>
      </c>
      <c r="F20" s="1">
        <v>189.42572899999999</v>
      </c>
      <c r="G20" s="1">
        <v>-5973.5616553892296</v>
      </c>
    </row>
    <row r="21" spans="1:7" x14ac:dyDescent="0.3">
      <c r="A21" t="s">
        <v>13</v>
      </c>
      <c r="B21" s="1">
        <v>1.98940619764506E-3</v>
      </c>
      <c r="C21" s="1">
        <v>2.19751159786313E-4</v>
      </c>
      <c r="D21" s="1">
        <v>3.0816981989632299E-4</v>
      </c>
      <c r="E21" s="1">
        <v>3</v>
      </c>
      <c r="F21" s="1">
        <v>188.22114199999999</v>
      </c>
      <c r="G21" s="1">
        <v>-6060.9611927366695</v>
      </c>
    </row>
    <row r="22" spans="1:7" x14ac:dyDescent="0.3">
      <c r="A22" t="s">
        <v>14</v>
      </c>
      <c r="B22" s="1">
        <v>2.0181337974193901E-3</v>
      </c>
      <c r="C22" s="1">
        <v>1.20933963236161E-4</v>
      </c>
      <c r="D22" s="1">
        <v>2.2472097807746101E-4</v>
      </c>
      <c r="E22" s="1">
        <v>3</v>
      </c>
      <c r="F22" s="1">
        <v>189.18903499999999</v>
      </c>
      <c r="G22" s="1">
        <v>-5933.6452977993604</v>
      </c>
    </row>
    <row r="23" spans="1:7" x14ac:dyDescent="0.3">
      <c r="A23" t="s">
        <v>15</v>
      </c>
      <c r="B23" s="1">
        <v>2.0227613284695498E-3</v>
      </c>
      <c r="C23" s="1">
        <v>1.57608272876231E-4</v>
      </c>
      <c r="D23" s="1">
        <v>2.5390750741277498E-4</v>
      </c>
      <c r="E23" s="1">
        <v>3</v>
      </c>
      <c r="F23" s="1">
        <v>189.52391299999999</v>
      </c>
      <c r="G23" s="1">
        <v>-6008.6379303624799</v>
      </c>
    </row>
    <row r="24" spans="1:7" x14ac:dyDescent="0.3">
      <c r="A24" t="s">
        <v>16</v>
      </c>
      <c r="B24" s="1">
        <v>1.9791662267191401E-3</v>
      </c>
      <c r="C24" s="1">
        <v>1.90758006126833E-4</v>
      </c>
      <c r="D24" s="1">
        <v>2.8172860407203498E-4</v>
      </c>
      <c r="E24" s="1">
        <v>3</v>
      </c>
      <c r="F24" s="1">
        <v>189.09284500000001</v>
      </c>
      <c r="G24" s="1">
        <v>-5936.5644326574502</v>
      </c>
    </row>
    <row r="26" spans="1:7" x14ac:dyDescent="0.3">
      <c r="B26">
        <f>+ABS(B15-(1/500))/(1/500)</f>
        <v>5.6434648775664981E-2</v>
      </c>
      <c r="C26">
        <f>+ABS(C15-(1/5000))/(1/5000)</f>
        <v>0.37250594517360497</v>
      </c>
      <c r="D26">
        <f>+ABS(D15-(1/4000))/(1/4000)</f>
        <v>1.9109219867364125E-2</v>
      </c>
    </row>
    <row r="27" spans="1:7" x14ac:dyDescent="0.3">
      <c r="B27">
        <f t="shared" ref="B27:B35" si="0">+ABS(B16-(1/500))/(1/500)</f>
        <v>3.3330769765989914E-2</v>
      </c>
      <c r="C27">
        <f t="shared" ref="C27:C35" si="1">+ABS(C16-(1/5000))/(1/5000)</f>
        <v>0.14930815101799499</v>
      </c>
      <c r="D27">
        <f t="shared" ref="D27:D35" si="2">+ABS(D16-(1/4000))/(1/4000)</f>
        <v>0.31079204945271205</v>
      </c>
    </row>
    <row r="28" spans="1:7" x14ac:dyDescent="0.3">
      <c r="B28">
        <f t="shared" si="0"/>
        <v>2.9114702682498782E-3</v>
      </c>
      <c r="C28">
        <f t="shared" si="1"/>
        <v>0.30717356367158</v>
      </c>
      <c r="D28">
        <f t="shared" si="2"/>
        <v>4.7753217983959213E-3</v>
      </c>
    </row>
    <row r="29" spans="1:7" x14ac:dyDescent="0.3">
      <c r="B29">
        <f t="shared" si="0"/>
        <v>5.1027902569849952E-2</v>
      </c>
      <c r="C29">
        <f t="shared" si="1"/>
        <v>0.22403147209848498</v>
      </c>
      <c r="D29">
        <f t="shared" si="2"/>
        <v>0.13222179324583605</v>
      </c>
    </row>
    <row r="30" spans="1:7" x14ac:dyDescent="0.3">
      <c r="B30">
        <f t="shared" si="0"/>
        <v>2.0444854619500054E-2</v>
      </c>
      <c r="C30">
        <f t="shared" si="1"/>
        <v>0.24917499977848001</v>
      </c>
      <c r="D30">
        <f t="shared" si="2"/>
        <v>4.2363893888643998E-2</v>
      </c>
    </row>
    <row r="31" spans="1:7" x14ac:dyDescent="0.3">
      <c r="B31">
        <f t="shared" si="0"/>
        <v>2.5138621575909952E-2</v>
      </c>
      <c r="C31">
        <f t="shared" si="1"/>
        <v>1.7379414708435056E-2</v>
      </c>
      <c r="D31">
        <f t="shared" si="2"/>
        <v>7.1762914404212022E-2</v>
      </c>
    </row>
    <row r="32" spans="1:7" x14ac:dyDescent="0.3">
      <c r="B32">
        <f t="shared" si="0"/>
        <v>5.2969011774700071E-3</v>
      </c>
      <c r="C32">
        <f t="shared" si="1"/>
        <v>9.8755798931564928E-2</v>
      </c>
      <c r="D32">
        <f t="shared" si="2"/>
        <v>0.23267927958529194</v>
      </c>
    </row>
    <row r="33" spans="2:7" x14ac:dyDescent="0.3">
      <c r="B33">
        <f t="shared" si="0"/>
        <v>9.066898709695053E-3</v>
      </c>
      <c r="C33">
        <f t="shared" si="1"/>
        <v>0.39533018381919505</v>
      </c>
      <c r="D33">
        <f t="shared" si="2"/>
        <v>0.10111608769015597</v>
      </c>
    </row>
    <row r="34" spans="2:7" x14ac:dyDescent="0.3">
      <c r="B34">
        <f t="shared" si="0"/>
        <v>1.1380664234774893E-2</v>
      </c>
      <c r="C34">
        <f t="shared" si="1"/>
        <v>0.21195863561884506</v>
      </c>
      <c r="D34">
        <f t="shared" si="2"/>
        <v>1.5630029651099917E-2</v>
      </c>
    </row>
    <row r="35" spans="2:7" x14ac:dyDescent="0.3">
      <c r="B35">
        <f t="shared" si="0"/>
        <v>1.0416886640429984E-2</v>
      </c>
      <c r="C35">
        <f t="shared" si="1"/>
        <v>4.6209969365835039E-2</v>
      </c>
      <c r="D35">
        <f t="shared" si="2"/>
        <v>0.1269144162881399</v>
      </c>
    </row>
    <row r="37" spans="2:7" x14ac:dyDescent="0.3">
      <c r="B37">
        <f>SUM(B26:B35)</f>
        <v>0.22544961833753466</v>
      </c>
      <c r="C37">
        <f t="shared" ref="C37:E37" si="3">SUM(C26:C35)</f>
        <v>2.0718281341840199</v>
      </c>
      <c r="D37">
        <f t="shared" si="3"/>
        <v>1.0573650058718518</v>
      </c>
      <c r="E37">
        <f>SUM(E15:E24)</f>
        <v>30</v>
      </c>
      <c r="F37">
        <f t="shared" ref="F37:G37" si="4">SUM(F15:F24)</f>
        <v>1885.095194</v>
      </c>
      <c r="G37">
        <f t="shared" si="4"/>
        <v>-59656.92297832945</v>
      </c>
    </row>
    <row r="38" spans="2:7" x14ac:dyDescent="0.3">
      <c r="B38">
        <f>+B37/10</f>
        <v>2.2544961833753464E-2</v>
      </c>
      <c r="C38">
        <f t="shared" ref="C38:G38" si="5">+C37/10</f>
        <v>0.207182813418402</v>
      </c>
      <c r="D38">
        <f t="shared" si="5"/>
        <v>0.10573650058718517</v>
      </c>
      <c r="E38">
        <f t="shared" si="5"/>
        <v>3</v>
      </c>
      <c r="F38">
        <f t="shared" si="5"/>
        <v>188.50951939999999</v>
      </c>
      <c r="G38">
        <f t="shared" si="5"/>
        <v>-5965.6922978329449</v>
      </c>
    </row>
    <row r="40" spans="2:7" x14ac:dyDescent="0.3">
      <c r="B40">
        <f>+SUM(B26:E35)/30</f>
        <v>0.1118214252797802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1 N 0 V + a 8 A 1 K l A A A A 9 w A A A B I A H A B D b 2 5 m a W c v U G F j a 2 F n Z S 5 4 b W w g o h g A K K A U A A A A A A A A A A A A A A A A A A A A A A A A A A A A h Y + 9 D o I w H M R f h X S n X z o Y U s q g m 5 K Y m B j X p l R o h D + G F s u 7 O f h I v o I Y R d 0 c b r i 7 3 3 B 3 v 9 5 E N j R 1 d D G d s y 2 k i G G K I g O 6 L S y U K e r 9 M V 6 g T I q t 0 i d V m m i E w S W D K 1 J U e X 9 O C A k h 4 D D D b V c S T i k j h 3 y z 0 5 V p F P r A 9 j 8 c W 3 B e g T Z I i v 1 r j O S Y 8 V F s z j E V Z E p F b u F L 8 H H w s / 0 J x b K v f d 8 Z a S B e r Q W Z r C D v E / I B U E s D B B Q A A g A I A J d T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3 R X e J S P n + E B A A A 8 E g A A E w A c A E Z v c m 1 1 b G F z L 1 N l Y 3 R p b 2 4 x L m 0 g o h g A K K A U A A A A A A A A A A A A A A A A A A A A A A A A A A A A 7 Z V f a 9 s w F M X f A / k O w n 1 x w A S 6 w T Y 2 / D B c t j 1 0 o 6 u z p 3 o E x b 6 N l e q P 0 Z X S Z q H f f b d z o M n k 0 T f T e v G L 7 X N k H V 3 p x z V C 6 Y T R L G / v p x / G o / E I a 2 6 h Y i e R B f T S 4 b y U H h 3 Y u R O K 9 P j 1 J G I p k + D G I 0 Z X b r w t g Z Q M 1 9 M z U 3 o F 2 s W f h I R p Z r S j F 4 y j 7 H 3 x A 8 F i Y a R Y Q 3 G x K S l E X V i z o m Q s V n z F m 0 3 R G T g t c R 1 N k q s z k E I J k t M o i R K W G e m V x v R t w r 5 7 4 y B 3 G w n p 4 + P 0 m 9 H w c 5 K 0 i z y J K E u R V 7 E v w C t a y U M N M 7 6 g g T t n p 8 d t P Q m 7 2 u k f p c x L L r n F 1 F m / P 2 V W c 7 2 k G W e b B h 6 n m 1 m u 8 d p Y 1 a 7 w w c S 4 I z / Z b q N L r 6 k U R 0 O Y g z t 3 n 7 B t d I v z a y 5 k o E u h o d v B W + H K u t s 7 B 2 6 1 0 E t 2 a b y u 8 N / + j P Y 6 c K k W 8 c f N w b F z s 5 T i h k 6 h N q Y 6 G H o / G Y + E 7 t y W f a L + P l 6 v W 6 L 6 g W m X d s R p a D g 1 t Z A G T V P T N s z 7 I C o M / N + g 4 r K p e a A u w P G 7 Q P 3 V q T 5 7 k P p p T l 2 R R 5 g G A Z O R 1 G K X / T S k / a w n 8 H k z N H y + + k D 6 z J V 6 Y Z j 0 1 G 4 O 0 4 6 o v C R U H N c V q F 4 a y n 7 U E 5 C 8 G x o k y p + G f y M S F x 3 i q 0 C 7 4 U 0 T f v 6 M c e q n 8 R y G H Z E a A F K / A V B L A Q I t A B Q A A g A I A J d T d F f m v A N S p Q A A A P c A A A A S A A A A A A A A A A A A A A A A A A A A A A B D b 2 5 m a W c v U G F j a 2 F n Z S 5 4 b W x Q S w E C L Q A U A A I A C A C X U 3 R X D 8 r p q 6 Q A A A D p A A A A E w A A A A A A A A A A A A A A A A D x A A A A W 0 N v b n R l b n R f V H l w Z X N d L n h t b F B L A Q I t A B Q A A g A I A J d T d F d 4 l I + f 4 Q E A A D w S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h A A A A A A A A e G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Y 2 x 1 c 3 R l c l 9 0 a W 1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N s d X N 0 Z X J f d G l t Z W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I 6 M j Q u M z I z M D E 4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3 d z X 2 Z h a W w m c X V v d D s s J n F 1 b 3 Q 7 b G l u Z V 9 m Y W l s J n F 1 b 3 Q 7 L C Z x d W 9 0 O 3 N 3 a X R j a F 9 m Y W l s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H V z d G V y X 3 R p b W V k I C g z K S 9 B d X R v U m V t b 3 Z l Z E N v b H V t b n M x L n t S d W 4 s M H 0 m c X V v d D s s J n F 1 b 3 Q 7 U 2 V j d G l v b j E v c m V z d W x 0 c 1 9 j b H V z d G V y X 3 R p b W V k I C g z K S 9 B d X R v U m V t b 3 Z l Z E N v b H V t b n M x L n t 3 c 1 9 m Y W l s L D F 9 J n F 1 b 3 Q 7 L C Z x d W 9 0 O 1 N l Y 3 R p b 2 4 x L 3 J l c 3 V s d H N f Y 2 x 1 c 3 R l c l 9 0 a W 1 l Z C A o M y k v Q X V 0 b 1 J l b W 9 2 Z W R D b 2 x 1 b W 5 z M S 5 7 b G l u Z V 9 m Y W l s L D J 9 J n F 1 b 3 Q 7 L C Z x d W 9 0 O 1 N l Y 3 R p b 2 4 x L 3 J l c 3 V s d H N f Y 2 x 1 c 3 R l c l 9 0 a W 1 l Z C A o M y k v Q X V 0 b 1 J l b W 9 2 Z W R D b 2 x 1 b W 5 z M S 5 7 c 3 d p d G N o X 2 Z h a W w s M 3 0 m c X V v d D s s J n F 1 b 3 Q 7 U 2 V j d G l v b j E v c m V z d W x 0 c 1 9 j b H V z d G V y X 3 R p b W V k I C g z K S 9 B d X R v U m V t b 3 Z l Z E N v b H V t b n M x L n t M Z W F y b m l u Z y B S b 3 V u Z H M s N H 0 m c X V v d D s s J n F 1 b 3 Q 7 U 2 V j d G l v b j E v c m V z d W x 0 c 1 9 j b H V z d G V y X 3 R p b W V k I C g z K S 9 B d X R v U m V t b 3 Z l Z E N v b H V t b n M x L n t M Z W F y b m l u Z y B U a W 1 l L D V 9 J n F 1 b 3 Q 7 L C Z x d W 9 0 O 1 N l Y 3 R p b 2 4 x L 3 J l c 3 V s d H N f Y 2 x 1 c 3 R l c l 9 0 a W 1 l Z C A o M y k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j b H V z d G V y X 3 R p b W V k I C g z K S 9 B d X R v U m V t b 3 Z l Z E N v b H V t b n M x L n t S d W 4 s M H 0 m c X V v d D s s J n F 1 b 3 Q 7 U 2 V j d G l v b j E v c m V z d W x 0 c 1 9 j b H V z d G V y X 3 R p b W V k I C g z K S 9 B d X R v U m V t b 3 Z l Z E N v b H V t b n M x L n t 3 c 1 9 m Y W l s L D F 9 J n F 1 b 3 Q 7 L C Z x d W 9 0 O 1 N l Y 3 R p b 2 4 x L 3 J l c 3 V s d H N f Y 2 x 1 c 3 R l c l 9 0 a W 1 l Z C A o M y k v Q X V 0 b 1 J l b W 9 2 Z W R D b 2 x 1 b W 5 z M S 5 7 b G l u Z V 9 m Y W l s L D J 9 J n F 1 b 3 Q 7 L C Z x d W 9 0 O 1 N l Y 3 R p b 2 4 x L 3 J l c 3 V s d H N f Y 2 x 1 c 3 R l c l 9 0 a W 1 l Z C A o M y k v Q X V 0 b 1 J l b W 9 2 Z W R D b 2 x 1 b W 5 z M S 5 7 c 3 d p d G N o X 2 Z h a W w s M 3 0 m c X V v d D s s J n F 1 b 3 Q 7 U 2 V j d G l v b j E v c m V z d W x 0 c 1 9 j b H V z d G V y X 3 R p b W V k I C g z K S 9 B d X R v U m V t b 3 Z l Z E N v b H V t b n M x L n t M Z W F y b m l u Z y B S b 3 V u Z H M s N H 0 m c X V v d D s s J n F 1 b 3 Q 7 U 2 V j d G l v b j E v c m V z d W x 0 c 1 9 j b H V z d G V y X 3 R p b W V k I C g z K S 9 B d X R v U m V t b 3 Z l Z E N v b H V t b n M x L n t M Z W F y b m l u Z y B U a W 1 l L D V 9 J n F 1 b 3 Q 7 L C Z x d W 9 0 O 1 N l Y 3 R p b 2 4 x L 3 J l c 3 V s d H N f Y 2 x 1 c 3 R l c l 9 0 a W 1 l Z C A o M y k v Q X V 0 b 1 J l b W 9 2 Z W R D b 2 x 1 b W 5 z M S 5 7 V H J h a W 5 p b m c g U 2 V 0 I E x v Z 2 x p a 2 V s a W h v b 2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x 1 c 3 R l c l 9 0 a W 1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G l t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R p b W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j b H V z d G V y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U 6 M T k u N z Q y M z U z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3 d z X 2 Z h a W w m c X V v d D s s J n F 1 b 3 Q 7 b G l u Z V 9 m Y W l s J n F 1 b 3 Q 7 L C Z x d W 9 0 O 3 N 3 a X R j a F 9 m Y W l s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H V z d G V y X 3 V u d G l t Z W Q v Q X V 0 b 1 J l b W 9 2 Z W R D b 2 x 1 b W 5 z M S 5 7 U n V u L D B 9 J n F 1 b 3 Q 7 L C Z x d W 9 0 O 1 N l Y 3 R p b 2 4 x L 3 J l c 3 V s d H N f Y 2 x 1 c 3 R l c l 9 1 b n R p b W V k L 0 F 1 d G 9 S Z W 1 v d m V k Q 2 9 s d W 1 u c z E u e 3 d z X 2 Z h a W w s M X 0 m c X V v d D s s J n F 1 b 3 Q 7 U 2 V j d G l v b j E v c m V z d W x 0 c 1 9 j b H V z d G V y X 3 V u d G l t Z W Q v Q X V 0 b 1 J l b W 9 2 Z W R D b 2 x 1 b W 5 z M S 5 7 b G l u Z V 9 m Y W l s L D J 9 J n F 1 b 3 Q 7 L C Z x d W 9 0 O 1 N l Y 3 R p b 2 4 x L 3 J l c 3 V s d H N f Y 2 x 1 c 3 R l c l 9 1 b n R p b W V k L 0 F 1 d G 9 S Z W 1 v d m V k Q 2 9 s d W 1 u c z E u e 3 N 3 a X R j a F 9 m Y W l s L D N 9 J n F 1 b 3 Q 7 L C Z x d W 9 0 O 1 N l Y 3 R p b 2 4 x L 3 J l c 3 V s d H N f Y 2 x 1 c 3 R l c l 9 1 b n R p b W V k L 0 F 1 d G 9 S Z W 1 v d m V k Q 2 9 s d W 1 u c z E u e 0 x l Y X J u a W 5 n I F J v d W 5 k c y w 0 f S Z x d W 9 0 O y w m c X V v d D t T Z W N 0 a W 9 u M S 9 y Z X N 1 b H R z X 2 N s d X N 0 Z X J f d W 5 0 a W 1 l Z C 9 B d X R v U m V t b 3 Z l Z E N v b H V t b n M x L n t M Z W F y b m l u Z y B U a W 1 l L D V 9 J n F 1 b 3 Q 7 L C Z x d W 9 0 O 1 N l Y 3 R p b 2 4 x L 3 J l c 3 V s d H N f Y 2 x 1 c 3 R l c l 9 1 b n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x 1 c 3 R l c l 9 1 b n R p b W V k L 0 F 1 d G 9 S Z W 1 v d m V k Q 2 9 s d W 1 u c z E u e 1 J 1 b i w w f S Z x d W 9 0 O y w m c X V v d D t T Z W N 0 a W 9 u M S 9 y Z X N 1 b H R z X 2 N s d X N 0 Z X J f d W 5 0 a W 1 l Z C 9 B d X R v U m V t b 3 Z l Z E N v b H V t b n M x L n t 3 c 1 9 m Y W l s L D F 9 J n F 1 b 3 Q 7 L C Z x d W 9 0 O 1 N l Y 3 R p b 2 4 x L 3 J l c 3 V s d H N f Y 2 x 1 c 3 R l c l 9 1 b n R p b W V k L 0 F 1 d G 9 S Z W 1 v d m V k Q 2 9 s d W 1 u c z E u e 2 x p b m V f Z m F p b C w y f S Z x d W 9 0 O y w m c X V v d D t T Z W N 0 a W 9 u M S 9 y Z X N 1 b H R z X 2 N s d X N 0 Z X J f d W 5 0 a W 1 l Z C 9 B d X R v U m V t b 3 Z l Z E N v b H V t b n M x L n t z d 2 l 0 Y 2 h f Z m F p b C w z f S Z x d W 9 0 O y w m c X V v d D t T Z W N 0 a W 9 u M S 9 y Z X N 1 b H R z X 2 N s d X N 0 Z X J f d W 5 0 a W 1 l Z C 9 B d X R v U m V t b 3 Z l Z E N v b H V t b n M x L n t M Z W F y b m l u Z y B S b 3 V u Z H M s N H 0 m c X V v d D s s J n F 1 b 3 Q 7 U 2 V j d G l v b j E v c m V z d W x 0 c 1 9 j b H V z d G V y X 3 V u d G l t Z W Q v Q X V 0 b 1 J l b W 9 2 Z W R D b 2 x 1 b W 5 z M S 5 7 T G V h c m 5 p b m c g V G l t Z S w 1 f S Z x d W 9 0 O y w m c X V v d D t T Z W N 0 a W 9 u M S 9 y Z X N 1 b H R z X 2 N s d X N 0 Z X J f d W 5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1 9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N j o w M i 4 0 O D Q z M z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Y W x w a G E m c X V v d D s s J n F 1 b 3 Q 7 Y m V 0 Y X g m c X V v d D s s J n F 1 b 3 Q 7 e m V 0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o a W x v c 2 9 w a G V y c 1 9 0 a W 1 l Z C 9 B d X R v U m V t b 3 Z l Z E N v b H V t b n M x L n t S d W 4 s M H 0 m c X V v d D s s J n F 1 b 3 Q 7 U 2 V j d G l v b j E v c m V z d W x 0 c 1 9 w a G l s b 3 N v c G h l c n N f d G l t Z W Q v Q X V 0 b 1 J l b W 9 2 Z W R D b 2 x 1 b W 5 z M S 5 7 Y W x w a G E s M X 0 m c X V v d D s s J n F 1 b 3 Q 7 U 2 V j d G l v b j E v c m V z d W x 0 c 1 9 w a G l s b 3 N v c G h l c n N f d G l t Z W Q v Q X V 0 b 1 J l b W 9 2 Z W R D b 2 x 1 b W 5 z M S 5 7 Y m V 0 Y X g s M n 0 m c X V v d D s s J n F 1 b 3 Q 7 U 2 V j d G l v b j E v c m V z d W x 0 c 1 9 w a G l s b 3 N v c G h l c n N f d G l t Z W Q v Q X V 0 b 1 J l b W 9 2 Z W R D b 2 x 1 b W 5 z M S 5 7 e m V 0 Y X g s M 3 0 m c X V v d D s s J n F 1 b 3 Q 7 U 2 V j d G l v b j E v c m V z d W x 0 c 1 9 w a G l s b 3 N v c G h l c n N f d G l t Z W Q v Q X V 0 b 1 J l b W 9 2 Z W R D b 2 x 1 b W 5 z M S 5 7 T G V h c m 5 p b m c g U m 9 1 b m R z L D R 9 J n F 1 b 3 Q 7 L C Z x d W 9 0 O 1 N l Y 3 R p b 2 4 x L 3 J l c 3 V s d H N f c G h p b G 9 z b 3 B o Z X J z X 3 R p b W V k L 0 F 1 d G 9 S Z W 1 v d m V k Q 2 9 s d W 1 u c z E u e 0 x l Y X J u a W 5 n I F R p b W U s N X 0 m c X V v d D s s J n F 1 b 3 Q 7 U 2 V j d G l v b j E v c m V z d W x 0 c 1 9 w a G l s b 3 N v c G h l c n N f d G l t Z W Q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G l t Z W Q v Q X V 0 b 1 J l b W 9 2 Z W R D b 2 x 1 b W 5 z M S 5 7 U n V u L D B 9 J n F 1 b 3 Q 7 L C Z x d W 9 0 O 1 N l Y 3 R p b 2 4 x L 3 J l c 3 V s d H N f c G h p b G 9 z b 3 B o Z X J z X 3 R p b W V k L 0 F 1 d G 9 S Z W 1 v d m V k Q 2 9 s d W 1 u c z E u e 2 F s c G h h L D F 9 J n F 1 b 3 Q 7 L C Z x d W 9 0 O 1 N l Y 3 R p b 2 4 x L 3 J l c 3 V s d H N f c G h p b G 9 z b 3 B o Z X J z X 3 R p b W V k L 0 F 1 d G 9 S Z W 1 v d m V k Q 2 9 s d W 1 u c z E u e 2 J l d G F 4 L D J 9 J n F 1 b 3 Q 7 L C Z x d W 9 0 O 1 N l Y 3 R p b 2 4 x L 3 J l c 3 V s d H N f c G h p b G 9 z b 3 B o Z X J z X 3 R p b W V k L 0 F 1 d G 9 S Z W 1 v d m V k Q 2 9 s d W 1 u c z E u e 3 p l d G F 4 L D N 9 J n F 1 b 3 Q 7 L C Z x d W 9 0 O 1 N l Y 3 R p b 2 4 x L 3 J l c 3 V s d H N f c G h p b G 9 z b 3 B o Z X J z X 3 R p b W V k L 0 F 1 d G 9 S Z W 1 v d m V k Q 2 9 s d W 1 u c z E u e 0 x l Y X J u a W 5 n I F J v d W 5 k c y w 0 f S Z x d W 9 0 O y w m c X V v d D t T Z W N 0 a W 9 u M S 9 y Z X N 1 b H R z X 3 B o a W x v c 2 9 w a G V y c 1 9 0 a W 1 l Z C 9 B d X R v U m V t b 3 Z l Z E N v b H V t b n M x L n t M Z W F y b m l u Z y B U a W 1 l L D V 9 J n F 1 b 3 Q 7 L C Z x d W 9 0 O 1 N l Y 3 R p b 2 4 x L 3 J l c 3 V s d H N f c G h p b G 9 z b 3 B o Z X J z X 3 R p b W V k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N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N z o w M C 4 5 N j U 3 M z k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Y W x w a G E m c X V v d D s s J n F 1 b 3 Q 7 Y m V 0 Y X g m c X V v d D s s J n F 1 b 3 Q 7 e m V 0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o a W x v c 2 9 w a G V y c 1 9 1 b n R p b W V k L 0 F 1 d G 9 S Z W 1 v d m V k Q 2 9 s d W 1 u c z E u e 1 J 1 b i w w f S Z x d W 9 0 O y w m c X V v d D t T Z W N 0 a W 9 u M S 9 y Z X N 1 b H R z X 3 B o a W x v c 2 9 w a G V y c 1 9 1 b n R p b W V k L 0 F 1 d G 9 S Z W 1 v d m V k Q 2 9 s d W 1 u c z E u e 2 F s c G h h L D F 9 J n F 1 b 3 Q 7 L C Z x d W 9 0 O 1 N l Y 3 R p b 2 4 x L 3 J l c 3 V s d H N f c G h p b G 9 z b 3 B o Z X J z X 3 V u d G l t Z W Q v Q X V 0 b 1 J l b W 9 2 Z W R D b 2 x 1 b W 5 z M S 5 7 Y m V 0 Y X g s M n 0 m c X V v d D s s J n F 1 b 3 Q 7 U 2 V j d G l v b j E v c m V z d W x 0 c 1 9 w a G l s b 3 N v c G h l c n N f d W 5 0 a W 1 l Z C 9 B d X R v U m V t b 3 Z l Z E N v b H V t b n M x L n t 6 Z X R h e C w z f S Z x d W 9 0 O y w m c X V v d D t T Z W N 0 a W 9 u M S 9 y Z X N 1 b H R z X 3 B o a W x v c 2 9 w a G V y c 1 9 1 b n R p b W V k L 0 F 1 d G 9 S Z W 1 v d m V k Q 2 9 s d W 1 u c z E u e 0 x l Y X J u a W 5 n I F J v d W 5 k c y w 0 f S Z x d W 9 0 O y w m c X V v d D t T Z W N 0 a W 9 u M S 9 y Z X N 1 b H R z X 3 B o a W x v c 2 9 w a G V y c 1 9 1 b n R p b W V k L 0 F 1 d G 9 S Z W 1 v d m V k Q 2 9 s d W 1 u c z E u e 0 x l Y X J u a W 5 n I F R p b W U s N X 0 m c X V v d D s s J n F 1 b 3 Q 7 U 2 V j d G l v b j E v c m V z d W x 0 c 1 9 w a G l s b 3 N v c G h l c n N f d W 5 0 a W 1 l Z C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B o a W x v c 2 9 w a G V y c 1 9 1 b n R p b W V k L 0 F 1 d G 9 S Z W 1 v d m V k Q 2 9 s d W 1 u c z E u e 1 J 1 b i w w f S Z x d W 9 0 O y w m c X V v d D t T Z W N 0 a W 9 u M S 9 y Z X N 1 b H R z X 3 B o a W x v c 2 9 w a G V y c 1 9 1 b n R p b W V k L 0 F 1 d G 9 S Z W 1 v d m V k Q 2 9 s d W 1 u c z E u e 2 F s c G h h L D F 9 J n F 1 b 3 Q 7 L C Z x d W 9 0 O 1 N l Y 3 R p b 2 4 x L 3 J l c 3 V s d H N f c G h p b G 9 z b 3 B o Z X J z X 3 V u d G l t Z W Q v Q X V 0 b 1 J l b W 9 2 Z W R D b 2 x 1 b W 5 z M S 5 7 Y m V 0 Y X g s M n 0 m c X V v d D s s J n F 1 b 3 Q 7 U 2 V j d G l v b j E v c m V z d W x 0 c 1 9 w a G l s b 3 N v c G h l c n N f d W 5 0 a W 1 l Z C 9 B d X R v U m V t b 3 Z l Z E N v b H V t b n M x L n t 6 Z X R h e C w z f S Z x d W 9 0 O y w m c X V v d D t T Z W N 0 a W 9 u M S 9 y Z X N 1 b H R z X 3 B o a W x v c 2 9 w a G V y c 1 9 1 b n R p b W V k L 0 F 1 d G 9 S Z W 1 v d m V k Q 2 9 s d W 1 u c z E u e 0 x l Y X J u a W 5 n I F J v d W 5 k c y w 0 f S Z x d W 9 0 O y w m c X V v d D t T Z W N 0 a W 9 u M S 9 y Z X N 1 b H R z X 3 B o a W x v c 2 9 w a G V y c 1 9 1 b n R p b W V k L 0 F 1 d G 9 S Z W 1 v d m V k Q 2 9 s d W 1 u c z E u e 0 x l Y X J u a W 5 n I F R p b W U s N X 0 m c X V v d D s s J n F 1 b 3 Q 7 U 2 V j d G l v b j E v c m V z d W x 0 c 1 9 w a G l s b 3 N v c G h l c n N f d W 5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N f d W 5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b 2 x s a W 5 n X 3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3 O j Q y L j E z O T I x N D B a I i A v P j x F b n R y e S B U e X B l P S J G a W x s Q 2 9 s d W 1 u V H l w Z X M i I F Z h b H V l P S J z Q m d Z R 0 J n W U c i I C 8 + P E V u d H J 5 I F R 5 c G U 9 I k Z p b G x D b 2 x 1 b W 5 O Y W 1 l c y I g V m F s d W U 9 I n N b J n F 1 b 3 Q 7 U n V u J n F 1 b 3 Q 7 L C Z x d W 9 0 O 0 1 1 J n F 1 b 3 Q 7 L C Z x d W 9 0 O 0 d h b W 1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9 s b G l u Z 1 9 0 a W 1 l Z C 9 B d X R v U m V t b 3 Z l Z E N v b H V t b n M x L n t S d W 4 s M H 0 m c X V v d D s s J n F 1 b 3 Q 7 U 2 V j d G l v b j E v c m V z d W x 0 c 1 9 w b 2 x s a W 5 n X 3 R p b W V k L 0 F 1 d G 9 S Z W 1 v d m V k Q 2 9 s d W 1 u c z E u e 0 1 1 L D F 9 J n F 1 b 3 Q 7 L C Z x d W 9 0 O 1 N l Y 3 R p b 2 4 x L 3 J l c 3 V s d H N f c G 9 s b G l u Z 1 9 0 a W 1 l Z C 9 B d X R v U m V t b 3 Z l Z E N v b H V t b n M x L n t H Y W 1 t Y X g s M n 0 m c X V v d D s s J n F 1 b 3 Q 7 U 2 V j d G l v b j E v c m V z d W x 0 c 1 9 w b 2 x s a W 5 n X 3 R p b W V k L 0 F 1 d G 9 S Z W 1 v d m V k Q 2 9 s d W 1 u c z E u e 0 x l Y X J u a W 5 n I F J v d W 5 k c y w z f S Z x d W 9 0 O y w m c X V v d D t T Z W N 0 a W 9 u M S 9 y Z X N 1 b H R z X 3 B v b G x p b m d f d G l t Z W Q v Q X V 0 b 1 J l b W 9 2 Z W R D b 2 x 1 b W 5 z M S 5 7 T G V h c m 5 p b m c g V G l t Z S w 0 f S Z x d W 9 0 O y w m c X V v d D t T Z W N 0 a W 9 u M S 9 y Z X N 1 b H R z X 3 B v b G x p b m d f d G l t Z W Q v Q X V 0 b 1 J l b W 9 2 Z W R D b 2 x 1 b W 5 z M S 5 7 V H J h a W 5 p b m c g U 2 V 0 I E x v Z 2 x p a 2 V s a W h v b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1 9 w b 2 x s a W 5 n X 3 R p b W V k L 0 F 1 d G 9 S Z W 1 v d m V k Q 2 9 s d W 1 u c z E u e 1 J 1 b i w w f S Z x d W 9 0 O y w m c X V v d D t T Z W N 0 a W 9 u M S 9 y Z X N 1 b H R z X 3 B v b G x p b m d f d G l t Z W Q v Q X V 0 b 1 J l b W 9 2 Z W R D b 2 x 1 b W 5 z M S 5 7 T X U s M X 0 m c X V v d D s s J n F 1 b 3 Q 7 U 2 V j d G l v b j E v c m V z d W x 0 c 1 9 w b 2 x s a W 5 n X 3 R p b W V k L 0 F 1 d G 9 S Z W 1 v d m V k Q 2 9 s d W 1 u c z E u e 0 d h b W 1 h e C w y f S Z x d W 9 0 O y w m c X V v d D t T Z W N 0 a W 9 u M S 9 y Z X N 1 b H R z X 3 B v b G x p b m d f d G l t Z W Q v Q X V 0 b 1 J l b W 9 2 Z W R D b 2 x 1 b W 5 z M S 5 7 T G V h c m 5 p b m c g U m 9 1 b m R z L D N 9 J n F 1 b 3 Q 7 L C Z x d W 9 0 O 1 N l Y 3 R p b 2 4 x L 3 J l c 3 V s d H N f c G 9 s b G l u Z 1 9 0 a W 1 l Z C 9 B d X R v U m V t b 3 Z l Z E N v b H V t b n M x L n t M Z W F y b m l u Z y B U a W 1 l L D R 9 J n F 1 b 3 Q 7 L C Z x d W 9 0 O 1 N l Y 3 R p b 2 4 x L 3 J l c 3 V s d H N f c G 9 s b G l u Z 1 9 0 a W 1 l Z C 9 B d X R v U m V t b 3 Z l Z E N v b H V t b n M x L n t U c m F p b m l u Z y B T Z X Q g T G 9 n b G l r Z W x p a G 9 v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b 2 x s a W 5 n X 3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v b G x p b m d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O D o y M y 4 3 M D k w O D I 2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N d S Z x d W 9 0 O y w m c X V v d D t H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W 5 0 a W 1 l Z C 9 B d X R v U m V t b 3 Z l Z E N v b H V t b n M x L n t S d W 4 s M H 0 m c X V v d D s s J n F 1 b 3 Q 7 U 2 V j d G l v b j E v c m V z d W x 0 c 1 9 w b 2 x s a W 5 n X 3 V u d G l t Z W Q v Q X V 0 b 1 J l b W 9 2 Z W R D b 2 x 1 b W 5 z M S 5 7 T X U s M X 0 m c X V v d D s s J n F 1 b 3 Q 7 U 2 V j d G l v b j E v c m V z d W x 0 c 1 9 w b 2 x s a W 5 n X 3 V u d G l t Z W Q v Q X V 0 b 1 J l b W 9 2 Z W R D b 2 x 1 b W 5 z M S 5 7 R 2 F t b W F 4 L D J 9 J n F 1 b 3 Q 7 L C Z x d W 9 0 O 1 N l Y 3 R p b 2 4 x L 3 J l c 3 V s d H N f c G 9 s b G l u Z 1 9 1 b n R p b W V k L 0 F 1 d G 9 S Z W 1 v d m V k Q 2 9 s d W 1 u c z E u e 0 x l Y X J u a W 5 n I F J v d W 5 k c y w z f S Z x d W 9 0 O y w m c X V v d D t T Z W N 0 a W 9 u M S 9 y Z X N 1 b H R z X 3 B v b G x p b m d f d W 5 0 a W 1 l Z C 9 B d X R v U m V t b 3 Z l Z E N v b H V t b n M x L n t M Z W F y b m l u Z y B U a W 1 l L D R 9 J n F 1 b 3 Q 7 L C Z x d W 9 0 O 1 N l Y 3 R p b 2 4 x L 3 J l c 3 V s d H N f c G 9 s b G l u Z 1 9 1 b n R p b W V k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1 b n R p b W V k L 0 F 1 d G 9 S Z W 1 v d m V k Q 2 9 s d W 1 u c z E u e 1 J 1 b i w w f S Z x d W 9 0 O y w m c X V v d D t T Z W N 0 a W 9 u M S 9 y Z X N 1 b H R z X 3 B v b G x p b m d f d W 5 0 a W 1 l Z C 9 B d X R v U m V t b 3 Z l Z E N v b H V t b n M x L n t N d S w x f S Z x d W 9 0 O y w m c X V v d D t T Z W N 0 a W 9 u M S 9 y Z X N 1 b H R z X 3 B v b G x p b m d f d W 5 0 a W 1 l Z C 9 B d X R v U m V t b 3 Z l Z E N v b H V t b n M x L n t H Y W 1 t Y X g s M n 0 m c X V v d D s s J n F 1 b 3 Q 7 U 2 V j d G l v b j E v c m V z d W x 0 c 1 9 w b 2 x s a W 5 n X 3 V u d G l t Z W Q v Q X V 0 b 1 J l b W 9 2 Z W R D b 2 x 1 b W 5 z M S 5 7 T G V h c m 5 p b m c g U m 9 1 b m R z L D N 9 J n F 1 b 3 Q 7 L C Z x d W 9 0 O 1 N l Y 3 R p b 2 4 x L 3 J l c 3 V s d H N f c G 9 s b G l u Z 1 9 1 b n R p b W V k L 0 F 1 d G 9 S Z W 1 v d m V k Q 2 9 s d W 1 u c z E u e 0 x l Y X J u a W 5 n I F R p b W U s N H 0 m c X V v d D s s J n F 1 b 3 Q 7 U 2 V j d G l v b j E v c m V z d W x 0 c 1 9 w b 2 x s a W 5 n X 3 V u d G l t Z W Q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0 Y W 5 k Z W 1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g 6 N T k u O T A y O D A 1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1 1 M W E m c X V v d D s s J n F 1 b 3 Q 7 b X U x Y i Z x d W 9 0 O y w m c X V v d D t t d T I m c X V v d D s s J n F 1 b 3 Q 7 a 2 F w c G E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b m R l b V 9 0 a W 1 l Z C 9 B d X R v U m V t b 3 Z l Z E N v b H V t b n M x L n t S d W 4 s M H 0 m c X V v d D s s J n F 1 b 3 Q 7 U 2 V j d G l v b j E v c m V z d W x 0 c 1 9 0 Y W 5 k Z W 1 f d G l t Z W Q v Q X V 0 b 1 J l b W 9 2 Z W R D b 2 x 1 b W 5 z M S 5 7 b X U x Y S w x f S Z x d W 9 0 O y w m c X V v d D t T Z W N 0 a W 9 u M S 9 y Z X N 1 b H R z X 3 R h b m R l b V 9 0 a W 1 l Z C 9 B d X R v U m V t b 3 Z l Z E N v b H V t b n M x L n t t d T F i L D J 9 J n F 1 b 3 Q 7 L C Z x d W 9 0 O 1 N l Y 3 R p b 2 4 x L 3 J l c 3 V s d H N f d G F u Z G V t X 3 R p b W V k L 0 F 1 d G 9 S Z W 1 v d m V k Q 2 9 s d W 1 u c z E u e 2 1 1 M i w z f S Z x d W 9 0 O y w m c X V v d D t T Z W N 0 a W 9 u M S 9 y Z X N 1 b H R z X 3 R h b m R l b V 9 0 a W 1 l Z C 9 B d X R v U m V t b 3 Z l Z E N v b H V t b n M x L n t r Y X B w Y S w 0 f S Z x d W 9 0 O y w m c X V v d D t T Z W N 0 a W 9 u M S 9 y Z X N 1 b H R z X 3 R h b m R l b V 9 0 a W 1 l Z C 9 B d X R v U m V t b 3 Z l Z E N v b H V t b n M x L n t M Z W F y b m l u Z y B S b 3 V u Z H M s N X 0 m c X V v d D s s J n F 1 b 3 Q 7 U 2 V j d G l v b j E v c m V z d W x 0 c 1 9 0 Y W 5 k Z W 1 f d G l t Z W Q v Q X V 0 b 1 J l b W 9 2 Z W R D b 2 x 1 b W 5 z M S 5 7 T G V h c m 5 p b m c g V G l t Z S w 2 f S Z x d W 9 0 O y w m c X V v d D t T Z W N 0 a W 9 u M S 9 y Z X N 1 b H R z X 3 R h b m R l b V 9 0 a W 1 l Z C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R h b m R l b V 9 0 a W 1 l Z C 9 B d X R v U m V t b 3 Z l Z E N v b H V t b n M x L n t S d W 4 s M H 0 m c X V v d D s s J n F 1 b 3 Q 7 U 2 V j d G l v b j E v c m V z d W x 0 c 1 9 0 Y W 5 k Z W 1 f d G l t Z W Q v Q X V 0 b 1 J l b W 9 2 Z W R D b 2 x 1 b W 5 z M S 5 7 b X U x Y S w x f S Z x d W 9 0 O y w m c X V v d D t T Z W N 0 a W 9 u M S 9 y Z X N 1 b H R z X 3 R h b m R l b V 9 0 a W 1 l Z C 9 B d X R v U m V t b 3 Z l Z E N v b H V t b n M x L n t t d T F i L D J 9 J n F 1 b 3 Q 7 L C Z x d W 9 0 O 1 N l Y 3 R p b 2 4 x L 3 J l c 3 V s d H N f d G F u Z G V t X 3 R p b W V k L 0 F 1 d G 9 S Z W 1 v d m V k Q 2 9 s d W 1 u c z E u e 2 1 1 M i w z f S Z x d W 9 0 O y w m c X V v d D t T Z W N 0 a W 9 u M S 9 y Z X N 1 b H R z X 3 R h b m R l b V 9 0 a W 1 l Z C 9 B d X R v U m V t b 3 Z l Z E N v b H V t b n M x L n t r Y X B w Y S w 0 f S Z x d W 9 0 O y w m c X V v d D t T Z W N 0 a W 9 u M S 9 y Z X N 1 b H R z X 3 R h b m R l b V 9 0 a W 1 l Z C 9 B d X R v U m V t b 3 Z l Z E N v b H V t b n M x L n t M Z W F y b m l u Z y B S b 3 V u Z H M s N X 0 m c X V v d D s s J n F 1 b 3 Q 7 U 2 V j d G l v b j E v c m V z d W x 0 c 1 9 0 Y W 5 k Z W 1 f d G l t Z W Q v Q X V 0 b 1 J l b W 9 2 Z W R D b 2 x 1 b W 5 z M S 5 7 T G V h c m 5 p b m c g V G l t Z S w 2 f S Z x d W 9 0 O y w m c X V v d D t T Z W N 0 a W 9 u M S 9 y Z X N 1 b H R z X 3 R h b m R l b V 9 0 a W 1 l Z C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5 k Z W 1 f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u Z G V t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k 6 M z c u M T A w M z g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1 1 M W E m c X V v d D s s J n F 1 b 3 Q 7 b X U x Y i Z x d W 9 0 O y w m c X V v d D t t d T I m c X V v d D s s J n F 1 b 3 Q 7 a 2 F w c G E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b m R l b V 9 1 b n R p b W V k L 0 F 1 d G 9 S Z W 1 v d m V k Q 2 9 s d W 1 u c z E u e 1 J 1 b i w w f S Z x d W 9 0 O y w m c X V v d D t T Z W N 0 a W 9 u M S 9 y Z X N 1 b H R z X 3 R h b m R l b V 9 1 b n R p b W V k L 0 F 1 d G 9 S Z W 1 v d m V k Q 2 9 s d W 1 u c z E u e 2 1 1 M W E s M X 0 m c X V v d D s s J n F 1 b 3 Q 7 U 2 V j d G l v b j E v c m V z d W x 0 c 1 9 0 Y W 5 k Z W 1 f d W 5 0 a W 1 l Z C 9 B d X R v U m V t b 3 Z l Z E N v b H V t b n M x L n t t d T F i L D J 9 J n F 1 b 3 Q 7 L C Z x d W 9 0 O 1 N l Y 3 R p b 2 4 x L 3 J l c 3 V s d H N f d G F u Z G V t X 3 V u d G l t Z W Q v Q X V 0 b 1 J l b W 9 2 Z W R D b 2 x 1 b W 5 z M S 5 7 b X U y L D N 9 J n F 1 b 3 Q 7 L C Z x d W 9 0 O 1 N l Y 3 R p b 2 4 x L 3 J l c 3 V s d H N f d G F u Z G V t X 3 V u d G l t Z W Q v Q X V 0 b 1 J l b W 9 2 Z W R D b 2 x 1 b W 5 z M S 5 7 a 2 F w c G E s N H 0 m c X V v d D s s J n F 1 b 3 Q 7 U 2 V j d G l v b j E v c m V z d W x 0 c 1 9 0 Y W 5 k Z W 1 f d W 5 0 a W 1 l Z C 9 B d X R v U m V t b 3 Z l Z E N v b H V t b n M x L n t M Z W F y b m l u Z y B S b 3 V u Z H M s N X 0 m c X V v d D s s J n F 1 b 3 Q 7 U 2 V j d G l v b j E v c m V z d W x 0 c 1 9 0 Y W 5 k Z W 1 f d W 5 0 a W 1 l Z C 9 B d X R v U m V t b 3 Z l Z E N v b H V t b n M x L n t M Z W F y b m l u Z y B U a W 1 l L D Z 9 J n F 1 b 3 Q 7 L C Z x d W 9 0 O 1 N l Y 3 R p b 2 4 x L 3 J l c 3 V s d H N f d G F u Z G V t X 3 V u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W 5 0 a W 1 l Z C 9 B d X R v U m V t b 3 Z l Z E N v b H V t b n M x L n t S d W 4 s M H 0 m c X V v d D s s J n F 1 b 3 Q 7 U 2 V j d G l v b j E v c m V z d W x 0 c 1 9 0 Y W 5 k Z W 1 f d W 5 0 a W 1 l Z C 9 B d X R v U m V t b 3 Z l Z E N v b H V t b n M x L n t t d T F h L D F 9 J n F 1 b 3 Q 7 L C Z x d W 9 0 O 1 N l Y 3 R p b 2 4 x L 3 J l c 3 V s d H N f d G F u Z G V t X 3 V u d G l t Z W Q v Q X V 0 b 1 J l b W 9 2 Z W R D b 2 x 1 b W 5 z M S 5 7 b X U x Y i w y f S Z x d W 9 0 O y w m c X V v d D t T Z W N 0 a W 9 u M S 9 y Z X N 1 b H R z X 3 R h b m R l b V 9 1 b n R p b W V k L 0 F 1 d G 9 S Z W 1 v d m V k Q 2 9 s d W 1 u c z E u e 2 1 1 M i w z f S Z x d W 9 0 O y w m c X V v d D t T Z W N 0 a W 9 u M S 9 y Z X N 1 b H R z X 3 R h b m R l b V 9 1 b n R p b W V k L 0 F 1 d G 9 S Z W 1 v d m V k Q 2 9 s d W 1 u c z E u e 2 t h c H B h L D R 9 J n F 1 b 3 Q 7 L C Z x d W 9 0 O 1 N l Y 3 R p b 2 4 x L 3 J l c 3 V s d H N f d G F u Z G V t X 3 V u d G l t Z W Q v Q X V 0 b 1 J l b W 9 2 Z W R D b 2 x 1 b W 5 z M S 5 7 T G V h c m 5 p b m c g U m 9 1 b m R z L D V 9 J n F 1 b 3 Q 7 L C Z x d W 9 0 O 1 N l Y 3 R p b 2 4 x L 3 J l c 3 V s d H N f d G F u Z G V t X 3 V u d G l t Z W Q v Q X V 0 b 1 J l b W 9 2 Z W R D b 2 x 1 b W 5 z M S 5 7 T G V h c m 5 p b m c g V G l t Z S w 2 f S Z x d W 9 0 O y w m c X V v d D t T Z W N 0 a W 9 u M S 9 y Z X N 1 b H R z X 3 R h b m R l b V 9 1 b n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W 5 0 a W 1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w 6 9 3 Z Y K S 7 Q m J u s u w I M 0 A A A A A A I A A A A A A B B m A A A A A Q A A I A A A A D M N I Q O l T u B F U N 6 M h q w L 7 3 C Y C c b V o o U u + / L 1 y 0 G z z 7 X A A A A A A A 6 A A A A A A g A A I A A A A P 6 z y 6 x D N 1 3 L O 8 e 1 L U U l R e R V H V z t 5 J I / T 2 L B A y 1 w b h N S U A A A A F 8 Y G x S / L A D E D c 5 E d v f Z P 2 W a E + n V n 6 k e p 9 v e I 3 Y 7 E k C a k h z c M M 7 t r W Q v l b C G f L 0 y + L U 5 8 A G F N a v c l C j / i Q T 4 k 3 C + f C z E W Q U 4 / J G r U C / g G d J L Q A A A A K t F K W E 9 b V Y 1 T 0 D T U n y s d r D b L n C N n r k 9 + j e U k 5 G o E m S 9 R r j i X P x 1 c k c W x D z f + f m B u G 2 v T t / t x f z Z d c k e 6 4 2 y p C c = < / D a t a M a s h u p > 
</file>

<file path=customXml/itemProps1.xml><?xml version="1.0" encoding="utf-8"?>
<ds:datastoreItem xmlns:ds="http://schemas.openxmlformats.org/officeDocument/2006/customXml" ds:itemID="{2BDFC10D-7A0A-4CA2-ABF1-DAB3EC7B9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results_tandem_untimed</vt:lpstr>
      <vt:lpstr>results_tandem_timed</vt:lpstr>
      <vt:lpstr>results_polling_untimed</vt:lpstr>
      <vt:lpstr>results_polling_timed</vt:lpstr>
      <vt:lpstr>results_philosophers_untimed</vt:lpstr>
      <vt:lpstr>results_philosophers_timed</vt:lpstr>
      <vt:lpstr>results_cluster_untimed</vt:lpstr>
      <vt:lpstr>results_cluster_timed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Holmgaard</dc:creator>
  <cp:lastModifiedBy>Oliver Holmgaard</cp:lastModifiedBy>
  <dcterms:created xsi:type="dcterms:W3CDTF">2023-11-20T09:58:48Z</dcterms:created>
  <dcterms:modified xsi:type="dcterms:W3CDTF">2023-11-20T14:39:56Z</dcterms:modified>
</cp:coreProperties>
</file>