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PycharmProjects\jajapy\results\"/>
    </mc:Choice>
  </mc:AlternateContent>
  <xr:revisionPtr revIDLastSave="0" documentId="13_ncr:1_{43A55E31-208D-4216-8F2F-8B725EAB8B2C}" xr6:coauthVersionLast="47" xr6:coauthVersionMax="47" xr10:uidLastSave="{00000000-0000-0000-0000-000000000000}"/>
  <bookViews>
    <workbookView xWindow="-108" yWindow="-108" windowWidth="23256" windowHeight="12456" tabRatio="826" firstSheet="8" activeTab="9" xr2:uid="{00000000-000D-0000-FFFF-FFFF00000000}"/>
  </bookViews>
  <sheets>
    <sheet name="results_tandem_untimed" sheetId="11" r:id="rId1"/>
    <sheet name="results_tandem_timed" sheetId="10" r:id="rId2"/>
    <sheet name="results_polling_untimed" sheetId="9" r:id="rId3"/>
    <sheet name="results_polling_timed" sheetId="8" r:id="rId4"/>
    <sheet name="results_philosophers_untimed" sheetId="7" r:id="rId5"/>
    <sheet name="results_philosophers_timed" sheetId="6" r:id="rId6"/>
    <sheet name="results_cluster_untimed" sheetId="5" r:id="rId7"/>
    <sheet name="results_cluster_timed " sheetId="4" r:id="rId8"/>
    <sheet name="results_philosophers2_untimed" sheetId="22" r:id="rId9"/>
    <sheet name="results_philosophers2_timed" sheetId="21" r:id="rId10"/>
    <sheet name="results_tandem_untimed_log" sheetId="19" r:id="rId11"/>
    <sheet name="results_tandem_timed_log" sheetId="18" r:id="rId12"/>
    <sheet name="results_polling_untimed_log" sheetId="17" r:id="rId13"/>
    <sheet name="results_polling_timed_log" sheetId="16" r:id="rId14"/>
    <sheet name="results_philosophers_untimed_lo" sheetId="15" r:id="rId15"/>
    <sheet name="results_philosophers_timed_log" sheetId="14" r:id="rId16"/>
    <sheet name="results_cluster_untimed_log" sheetId="13" r:id="rId17"/>
    <sheet name="results_cluster_timed_log" sheetId="12" r:id="rId18"/>
  </sheets>
  <definedNames>
    <definedName name="ExternalData_10" localSheetId="11" hidden="1">'results_tandem_timed_log'!$A$1:$H$11</definedName>
    <definedName name="ExternalData_10" localSheetId="0" hidden="1">'results_tandem_untimed'!$A$1:$H$11</definedName>
    <definedName name="ExternalData_11" localSheetId="10" hidden="1">'results_tandem_untimed_log'!$A$1:$H$11</definedName>
    <definedName name="ExternalData_3" localSheetId="7" hidden="1">'results_cluster_timed '!$A$1:$G$11</definedName>
    <definedName name="ExternalData_4" localSheetId="17" hidden="1">'results_cluster_timed_log'!$A$1:$G$11</definedName>
    <definedName name="ExternalData_4" localSheetId="6" hidden="1">'results_cluster_untimed'!$A$1:$G$11</definedName>
    <definedName name="ExternalData_4" localSheetId="9" hidden="1">'results_philosophers2_timed'!$A$1:$H$11</definedName>
    <definedName name="ExternalData_5" localSheetId="16" hidden="1">'results_cluster_untimed_log'!$A$1:$G$11</definedName>
    <definedName name="ExternalData_5" localSheetId="5" hidden="1">'results_philosophers_timed'!$A$1:$G$11</definedName>
    <definedName name="ExternalData_5" localSheetId="8" hidden="1">'results_philosophers2_untimed'!$A$1:$H$11</definedName>
    <definedName name="ExternalData_6" localSheetId="15" hidden="1">'results_philosophers_timed_log'!$A$1:$G$11</definedName>
    <definedName name="ExternalData_6" localSheetId="4" hidden="1">'results_philosophers_untimed'!$A$1:$G$11</definedName>
    <definedName name="ExternalData_7" localSheetId="14" hidden="1">results_philosophers_untimed_lo!$A$1:$G$11</definedName>
    <definedName name="ExternalData_7" localSheetId="3" hidden="1">'results_polling_timed'!$A$1:$F$11</definedName>
    <definedName name="ExternalData_8" localSheetId="13" hidden="1">'results_polling_timed_log'!$A$1:$F$11</definedName>
    <definedName name="ExternalData_8" localSheetId="2" hidden="1">'results_polling_untimed'!$A$1:$F$11</definedName>
    <definedName name="ExternalData_9" localSheetId="12" hidden="1">'results_polling_untimed_log'!$A$1:$F$11</definedName>
    <definedName name="ExternalData_9" localSheetId="1" hidden="1">'results_tandem_timed'!$A$1:$H$11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1" l="1"/>
  <c r="H35" i="21"/>
  <c r="G35" i="21"/>
  <c r="G36" i="21" s="1"/>
  <c r="F35" i="21"/>
  <c r="F36" i="21" s="1"/>
  <c r="E33" i="21"/>
  <c r="D33" i="21"/>
  <c r="C33" i="21"/>
  <c r="B33" i="21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E35" i="21" s="1"/>
  <c r="E36" i="21" s="1"/>
  <c r="D24" i="21"/>
  <c r="D35" i="21" s="1"/>
  <c r="D36" i="21" s="1"/>
  <c r="C24" i="21"/>
  <c r="C35" i="21" s="1"/>
  <c r="C36" i="21" s="1"/>
  <c r="B24" i="21"/>
  <c r="B38" i="21" s="1"/>
  <c r="E25" i="22"/>
  <c r="E26" i="22"/>
  <c r="E27" i="22"/>
  <c r="E28" i="22"/>
  <c r="E29" i="22"/>
  <c r="E30" i="22"/>
  <c r="E31" i="22"/>
  <c r="E32" i="22"/>
  <c r="E33" i="22"/>
  <c r="E24" i="22"/>
  <c r="D25" i="22"/>
  <c r="D26" i="22"/>
  <c r="D27" i="22"/>
  <c r="D28" i="22"/>
  <c r="D29" i="22"/>
  <c r="D30" i="22"/>
  <c r="D31" i="22"/>
  <c r="D32" i="22"/>
  <c r="D33" i="22"/>
  <c r="D24" i="22"/>
  <c r="D35" i="22" s="1"/>
  <c r="D36" i="22" s="1"/>
  <c r="C25" i="22"/>
  <c r="C35" i="22" s="1"/>
  <c r="C36" i="22" s="1"/>
  <c r="C26" i="22"/>
  <c r="C27" i="22"/>
  <c r="C28" i="22"/>
  <c r="C29" i="22"/>
  <c r="C30" i="22"/>
  <c r="C31" i="22"/>
  <c r="C32" i="22"/>
  <c r="C33" i="22"/>
  <c r="C24" i="22"/>
  <c r="B33" i="22"/>
  <c r="B25" i="22"/>
  <c r="B26" i="22"/>
  <c r="B27" i="22"/>
  <c r="B28" i="22"/>
  <c r="B29" i="22"/>
  <c r="B30" i="22"/>
  <c r="B31" i="22"/>
  <c r="B32" i="22"/>
  <c r="B24" i="22"/>
  <c r="H35" i="22"/>
  <c r="H36" i="22" s="1"/>
  <c r="G35" i="22"/>
  <c r="G36" i="22" s="1"/>
  <c r="F35" i="22"/>
  <c r="F36" i="22" s="1"/>
  <c r="F36" i="12"/>
  <c r="G35" i="12"/>
  <c r="G36" i="12" s="1"/>
  <c r="F35" i="12"/>
  <c r="E35" i="12"/>
  <c r="E36" i="12" s="1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D35" i="12" s="1"/>
  <c r="D36" i="12" s="1"/>
  <c r="C26" i="12"/>
  <c r="B26" i="12"/>
  <c r="D25" i="12"/>
  <c r="C25" i="12"/>
  <c r="B25" i="12"/>
  <c r="D24" i="12"/>
  <c r="C24" i="12"/>
  <c r="C35" i="12" s="1"/>
  <c r="C36" i="12" s="1"/>
  <c r="B24" i="12"/>
  <c r="B38" i="12" s="1"/>
  <c r="E36" i="13"/>
  <c r="G35" i="13"/>
  <c r="G36" i="13" s="1"/>
  <c r="F35" i="13"/>
  <c r="F36" i="13" s="1"/>
  <c r="E35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D35" i="13" s="1"/>
  <c r="D36" i="13" s="1"/>
  <c r="C24" i="13"/>
  <c r="C35" i="13" s="1"/>
  <c r="C36" i="13" s="1"/>
  <c r="B24" i="13"/>
  <c r="B38" i="13" s="1"/>
  <c r="E36" i="14"/>
  <c r="G35" i="14"/>
  <c r="G36" i="14" s="1"/>
  <c r="F35" i="14"/>
  <c r="F36" i="14" s="1"/>
  <c r="E35" i="14"/>
  <c r="D33" i="14"/>
  <c r="C33" i="14"/>
  <c r="B33" i="14"/>
  <c r="D32" i="14"/>
  <c r="C32" i="14"/>
  <c r="B32" i="14"/>
  <c r="D31" i="14"/>
  <c r="C31" i="14"/>
  <c r="B31" i="14"/>
  <c r="D30" i="14"/>
  <c r="C30" i="14"/>
  <c r="B30" i="14"/>
  <c r="D29" i="14"/>
  <c r="C29" i="14"/>
  <c r="B29" i="14"/>
  <c r="D28" i="14"/>
  <c r="C28" i="14"/>
  <c r="B28" i="14"/>
  <c r="D27" i="14"/>
  <c r="C27" i="14"/>
  <c r="B27" i="14"/>
  <c r="D26" i="14"/>
  <c r="C26" i="14"/>
  <c r="B26" i="14"/>
  <c r="D25" i="14"/>
  <c r="C25" i="14"/>
  <c r="C35" i="14" s="1"/>
  <c r="C36" i="14" s="1"/>
  <c r="B25" i="14"/>
  <c r="B35" i="14" s="1"/>
  <c r="B36" i="14" s="1"/>
  <c r="D24" i="14"/>
  <c r="D35" i="14" s="1"/>
  <c r="D36" i="14" s="1"/>
  <c r="C24" i="14"/>
  <c r="B24" i="14"/>
  <c r="B38" i="14" s="1"/>
  <c r="G35" i="15"/>
  <c r="G36" i="15" s="1"/>
  <c r="F35" i="15"/>
  <c r="F36" i="15" s="1"/>
  <c r="E35" i="15"/>
  <c r="E36" i="15" s="1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B35" i="15" s="1"/>
  <c r="B36" i="15" s="1"/>
  <c r="D24" i="15"/>
  <c r="D35" i="15" s="1"/>
  <c r="D36" i="15" s="1"/>
  <c r="C24" i="15"/>
  <c r="C35" i="15" s="1"/>
  <c r="C36" i="15" s="1"/>
  <c r="B24" i="15"/>
  <c r="B38" i="15" s="1"/>
  <c r="D36" i="16"/>
  <c r="F35" i="16"/>
  <c r="F36" i="16" s="1"/>
  <c r="E35" i="16"/>
  <c r="E36" i="16" s="1"/>
  <c r="D35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C35" i="16" s="1"/>
  <c r="C36" i="16" s="1"/>
  <c r="B24" i="16"/>
  <c r="B38" i="16" s="1"/>
  <c r="F35" i="17"/>
  <c r="F36" i="17" s="1"/>
  <c r="E35" i="17"/>
  <c r="E36" i="17" s="1"/>
  <c r="D35" i="17"/>
  <c r="D36" i="17" s="1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B38" i="17" s="1"/>
  <c r="C26" i="17"/>
  <c r="B26" i="17"/>
  <c r="C25" i="17"/>
  <c r="B25" i="17"/>
  <c r="C24" i="17"/>
  <c r="C35" i="17" s="1"/>
  <c r="C36" i="17" s="1"/>
  <c r="B24" i="17"/>
  <c r="B35" i="17" s="1"/>
  <c r="B36" i="17" s="1"/>
  <c r="H36" i="18"/>
  <c r="F36" i="18"/>
  <c r="H35" i="18"/>
  <c r="G35" i="18"/>
  <c r="G36" i="18" s="1"/>
  <c r="F35" i="18"/>
  <c r="E33" i="18"/>
  <c r="D33" i="18"/>
  <c r="C33" i="18"/>
  <c r="B33" i="18"/>
  <c r="E32" i="18"/>
  <c r="D32" i="18"/>
  <c r="C32" i="18"/>
  <c r="B32" i="18"/>
  <c r="E31" i="18"/>
  <c r="D31" i="18"/>
  <c r="C31" i="18"/>
  <c r="B31" i="18"/>
  <c r="E30" i="18"/>
  <c r="D30" i="18"/>
  <c r="C30" i="18"/>
  <c r="B30" i="18"/>
  <c r="E29" i="18"/>
  <c r="D29" i="18"/>
  <c r="C29" i="18"/>
  <c r="B29" i="18"/>
  <c r="E28" i="18"/>
  <c r="D28" i="18"/>
  <c r="C28" i="18"/>
  <c r="B28" i="18"/>
  <c r="E27" i="18"/>
  <c r="D27" i="18"/>
  <c r="C27" i="18"/>
  <c r="B27" i="18"/>
  <c r="E26" i="18"/>
  <c r="D26" i="18"/>
  <c r="C26" i="18"/>
  <c r="B26" i="18"/>
  <c r="E25" i="18"/>
  <c r="D25" i="18"/>
  <c r="C25" i="18"/>
  <c r="B25" i="18"/>
  <c r="E24" i="18"/>
  <c r="E35" i="18" s="1"/>
  <c r="E36" i="18" s="1"/>
  <c r="D24" i="18"/>
  <c r="D35" i="18" s="1"/>
  <c r="D36" i="18" s="1"/>
  <c r="C24" i="18"/>
  <c r="C35" i="18" s="1"/>
  <c r="C36" i="18" s="1"/>
  <c r="B24" i="18"/>
  <c r="B38" i="18" s="1"/>
  <c r="H35" i="19"/>
  <c r="H36" i="19" s="1"/>
  <c r="G35" i="19"/>
  <c r="G36" i="19" s="1"/>
  <c r="F35" i="19"/>
  <c r="F36" i="19" s="1"/>
  <c r="E33" i="19"/>
  <c r="D33" i="19"/>
  <c r="C33" i="19"/>
  <c r="B33" i="19"/>
  <c r="E32" i="19"/>
  <c r="D32" i="19"/>
  <c r="C32" i="19"/>
  <c r="B32" i="19"/>
  <c r="E31" i="19"/>
  <c r="D31" i="19"/>
  <c r="C31" i="19"/>
  <c r="B31" i="19"/>
  <c r="E30" i="19"/>
  <c r="D30" i="19"/>
  <c r="C30" i="19"/>
  <c r="B30" i="19"/>
  <c r="E29" i="19"/>
  <c r="D29" i="19"/>
  <c r="C29" i="19"/>
  <c r="B29" i="19"/>
  <c r="E28" i="19"/>
  <c r="D28" i="19"/>
  <c r="C28" i="19"/>
  <c r="B28" i="19"/>
  <c r="E27" i="19"/>
  <c r="D27" i="19"/>
  <c r="C27" i="19"/>
  <c r="B27" i="19"/>
  <c r="E26" i="19"/>
  <c r="D26" i="19"/>
  <c r="C26" i="19"/>
  <c r="B26" i="19"/>
  <c r="E25" i="19"/>
  <c r="D25" i="19"/>
  <c r="C25" i="19"/>
  <c r="B25" i="19"/>
  <c r="E24" i="19"/>
  <c r="E35" i="19" s="1"/>
  <c r="E36" i="19" s="1"/>
  <c r="D24" i="19"/>
  <c r="D35" i="19" s="1"/>
  <c r="D36" i="19" s="1"/>
  <c r="C24" i="19"/>
  <c r="C35" i="19" s="1"/>
  <c r="C36" i="19" s="1"/>
  <c r="B24" i="19"/>
  <c r="B38" i="19" s="1"/>
  <c r="C35" i="6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D26" i="4"/>
  <c r="C26" i="4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26" i="5"/>
  <c r="C26" i="5"/>
  <c r="G37" i="4"/>
  <c r="G38" i="4" s="1"/>
  <c r="F37" i="4"/>
  <c r="F38" i="4" s="1"/>
  <c r="E37" i="4"/>
  <c r="E38" i="4" s="1"/>
  <c r="B35" i="4"/>
  <c r="B34" i="4"/>
  <c r="B33" i="4"/>
  <c r="B32" i="4"/>
  <c r="B31" i="4"/>
  <c r="B30" i="4"/>
  <c r="B29" i="4"/>
  <c r="B28" i="4"/>
  <c r="B27" i="4"/>
  <c r="B37" i="4" s="1"/>
  <c r="B38" i="4" s="1"/>
  <c r="B26" i="4"/>
  <c r="B27" i="5"/>
  <c r="B28" i="5"/>
  <c r="B29" i="5"/>
  <c r="B30" i="5"/>
  <c r="B31" i="5"/>
  <c r="B32" i="5"/>
  <c r="B33" i="5"/>
  <c r="B34" i="5"/>
  <c r="B35" i="5"/>
  <c r="B26" i="5"/>
  <c r="F38" i="5"/>
  <c r="G37" i="5"/>
  <c r="G38" i="5" s="1"/>
  <c r="F37" i="5"/>
  <c r="E37" i="5"/>
  <c r="E38" i="5" s="1"/>
  <c r="G37" i="6"/>
  <c r="G38" i="6" s="1"/>
  <c r="F37" i="6"/>
  <c r="F38" i="6" s="1"/>
  <c r="E37" i="6"/>
  <c r="E38" i="6" s="1"/>
  <c r="D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D37" i="6" s="1"/>
  <c r="D38" i="6" s="1"/>
  <c r="C26" i="6"/>
  <c r="B26" i="6"/>
  <c r="B27" i="7"/>
  <c r="C27" i="7"/>
  <c r="D27" i="7"/>
  <c r="B28" i="7"/>
  <c r="C28" i="7"/>
  <c r="C37" i="7" s="1"/>
  <c r="C38" i="7" s="1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D37" i="7" s="1"/>
  <c r="D38" i="7" s="1"/>
  <c r="B33" i="7"/>
  <c r="C33" i="7"/>
  <c r="D33" i="7"/>
  <c r="B34" i="7"/>
  <c r="C34" i="7"/>
  <c r="D34" i="7"/>
  <c r="B35" i="7"/>
  <c r="C35" i="7"/>
  <c r="D35" i="7"/>
  <c r="D26" i="7"/>
  <c r="C26" i="7"/>
  <c r="B26" i="7"/>
  <c r="F37" i="7"/>
  <c r="F38" i="7" s="1"/>
  <c r="G37" i="7"/>
  <c r="G38" i="7" s="1"/>
  <c r="E37" i="7"/>
  <c r="E38" i="7" s="1"/>
  <c r="F37" i="8"/>
  <c r="F36" i="8"/>
  <c r="E36" i="8"/>
  <c r="E37" i="8" s="1"/>
  <c r="D36" i="8"/>
  <c r="D37" i="8" s="1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C36" i="8" s="1"/>
  <c r="C37" i="8" s="1"/>
  <c r="B25" i="8"/>
  <c r="B39" i="8" s="1"/>
  <c r="B40" i="9"/>
  <c r="E37" i="9"/>
  <c r="F37" i="9"/>
  <c r="D37" i="9"/>
  <c r="C27" i="9"/>
  <c r="C28" i="9"/>
  <c r="C29" i="9"/>
  <c r="C30" i="9"/>
  <c r="C31" i="9"/>
  <c r="C32" i="9"/>
  <c r="C33" i="9"/>
  <c r="C34" i="9"/>
  <c r="C35" i="9"/>
  <c r="C26" i="9"/>
  <c r="B27" i="9"/>
  <c r="B28" i="9"/>
  <c r="B29" i="9"/>
  <c r="B30" i="9"/>
  <c r="B31" i="9"/>
  <c r="B32" i="9"/>
  <c r="B33" i="9"/>
  <c r="B34" i="9"/>
  <c r="B35" i="9"/>
  <c r="B26" i="9"/>
  <c r="B37" i="9" s="1"/>
  <c r="B38" i="9" s="1"/>
  <c r="F38" i="9"/>
  <c r="E38" i="9"/>
  <c r="D38" i="9"/>
  <c r="C33" i="10"/>
  <c r="B29" i="10"/>
  <c r="B28" i="10"/>
  <c r="H39" i="10"/>
  <c r="H40" i="10" s="1"/>
  <c r="G39" i="10"/>
  <c r="G40" i="10" s="1"/>
  <c r="F39" i="10"/>
  <c r="F40" i="10" s="1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E28" i="10"/>
  <c r="E39" i="10" s="1"/>
  <c r="E40" i="10" s="1"/>
  <c r="D28" i="10"/>
  <c r="D39" i="10" s="1"/>
  <c r="D40" i="10" s="1"/>
  <c r="C28" i="10"/>
  <c r="C39" i="10" s="1"/>
  <c r="C40" i="10" s="1"/>
  <c r="B44" i="11"/>
  <c r="C41" i="11"/>
  <c r="C42" i="11" s="1"/>
  <c r="D41" i="11"/>
  <c r="E41" i="11"/>
  <c r="B41" i="11"/>
  <c r="E31" i="11"/>
  <c r="E32" i="11"/>
  <c r="E33" i="11"/>
  <c r="E34" i="11"/>
  <c r="E35" i="11"/>
  <c r="E36" i="11"/>
  <c r="E37" i="11"/>
  <c r="E38" i="11"/>
  <c r="E39" i="11"/>
  <c r="E30" i="11"/>
  <c r="D31" i="11"/>
  <c r="D32" i="11"/>
  <c r="D33" i="11"/>
  <c r="D34" i="11"/>
  <c r="D35" i="11"/>
  <c r="D36" i="11"/>
  <c r="D37" i="11"/>
  <c r="D38" i="11"/>
  <c r="D39" i="11"/>
  <c r="D30" i="11"/>
  <c r="C31" i="11"/>
  <c r="C32" i="11"/>
  <c r="C33" i="11"/>
  <c r="C34" i="11"/>
  <c r="C35" i="11"/>
  <c r="C36" i="11"/>
  <c r="C37" i="11"/>
  <c r="C38" i="11"/>
  <c r="C39" i="11"/>
  <c r="C30" i="11"/>
  <c r="B39" i="11"/>
  <c r="B31" i="11"/>
  <c r="B32" i="11"/>
  <c r="B33" i="11"/>
  <c r="B34" i="11"/>
  <c r="B35" i="11"/>
  <c r="B36" i="11"/>
  <c r="B37" i="11"/>
  <c r="B38" i="11"/>
  <c r="B30" i="11"/>
  <c r="D42" i="11"/>
  <c r="E42" i="11"/>
  <c r="F42" i="11"/>
  <c r="G42" i="11"/>
  <c r="H42" i="11"/>
  <c r="B42" i="11"/>
  <c r="F41" i="11"/>
  <c r="G41" i="11"/>
  <c r="H41" i="11"/>
  <c r="B35" i="21" l="1"/>
  <c r="B36" i="21" s="1"/>
  <c r="E35" i="22"/>
  <c r="E36" i="22" s="1"/>
  <c r="B38" i="22"/>
  <c r="B35" i="22"/>
  <c r="B36" i="22" s="1"/>
  <c r="B35" i="12"/>
  <c r="B36" i="12" s="1"/>
  <c r="B35" i="13"/>
  <c r="B36" i="13" s="1"/>
  <c r="B35" i="16"/>
  <c r="B36" i="16" s="1"/>
  <c r="B35" i="18"/>
  <c r="B36" i="18" s="1"/>
  <c r="B35" i="19"/>
  <c r="B36" i="19" s="1"/>
  <c r="B40" i="6"/>
  <c r="C37" i="6"/>
  <c r="C38" i="6" s="1"/>
  <c r="D37" i="4"/>
  <c r="D38" i="4" s="1"/>
  <c r="B40" i="4"/>
  <c r="C37" i="4"/>
  <c r="C38" i="4" s="1"/>
  <c r="D37" i="5"/>
  <c r="D38" i="5" s="1"/>
  <c r="C37" i="5"/>
  <c r="C38" i="5" s="1"/>
  <c r="B40" i="5"/>
  <c r="B37" i="5"/>
  <c r="B38" i="5" s="1"/>
  <c r="B37" i="6"/>
  <c r="B38" i="6" s="1"/>
  <c r="B40" i="7"/>
  <c r="B37" i="7"/>
  <c r="B38" i="7" s="1"/>
  <c r="B36" i="8"/>
  <c r="B37" i="8" s="1"/>
  <c r="C37" i="9"/>
  <c r="C38" i="9" s="1"/>
  <c r="B42" i="10"/>
  <c r="B39" i="10"/>
  <c r="B40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_cluster_timed (3)" description="Connection to the 'results_cluster_timed (3)' query in the workbook." type="5" refreshedVersion="8" background="1" saveData="1">
    <dbPr connection="Provider=Microsoft.Mashup.OleDb.1;Data Source=$Workbook$;Location=&quot;results_cluster_timed (3)&quot;;Extended Properties=&quot;&quot;" command="SELECT * FROM [results_cluster_timed (3)]"/>
  </connection>
  <connection id="2" xr16:uid="{DD978F11-1FA6-4246-9776-F57443569983}" keepAlive="1" name="Query - results_cluster_timed_log" description="Connection to the 'results_cluster_timed_log' query in the workbook." type="5" refreshedVersion="8" background="1" saveData="1">
    <dbPr connection="Provider=Microsoft.Mashup.OleDb.1;Data Source=$Workbook$;Location=results_cluster_timed_log;Extended Properties=&quot;&quot;" command="SELECT * FROM [results_cluster_timed_log]"/>
  </connection>
  <connection id="3" xr16:uid="{00000000-0015-0000-FFFF-FFFF01000000}" keepAlive="1" name="Query - results_cluster_untimed" description="Connection to the 'results_cluster_untimed' query in the workbook." type="5" refreshedVersion="8" background="1" saveData="1">
    <dbPr connection="Provider=Microsoft.Mashup.OleDb.1;Data Source=$Workbook$;Location=results_cluster_untimed;Extended Properties=&quot;&quot;" command="SELECT * FROM [results_cluster_untimed]"/>
  </connection>
  <connection id="4" xr16:uid="{DD109A9C-CDBF-48A6-A4E9-25593B2BA2B2}" keepAlive="1" name="Query - results_cluster_untimed_log" description="Connection to the 'results_cluster_untimed_log' query in the workbook." type="5" refreshedVersion="8" background="1" saveData="1">
    <dbPr connection="Provider=Microsoft.Mashup.OleDb.1;Data Source=$Workbook$;Location=results_cluster_untimed_log;Extended Properties=&quot;&quot;" command="SELECT * FROM [results_cluster_untimed_log]"/>
  </connection>
  <connection id="5" xr16:uid="{00000000-0015-0000-FFFF-FFFF02000000}" keepAlive="1" name="Query - results_philosophers_timed" description="Connection to the 'results_philosophers_timed' query in the workbook." type="5" refreshedVersion="8" background="1" saveData="1">
    <dbPr connection="Provider=Microsoft.Mashup.OleDb.1;Data Source=$Workbook$;Location=results_philosophers_timed;Extended Properties=&quot;&quot;" command="SELECT * FROM [results_philosophers_timed]"/>
  </connection>
  <connection id="6" xr16:uid="{DC6066B3-FD3A-42F5-8A54-A3B7EB84E015}" keepAlive="1" name="Query - results_philosophers_timed_log" description="Connection to the 'results_philosophers_timed_log' query in the workbook." type="5" refreshedVersion="8" background="1" saveData="1">
    <dbPr connection="Provider=Microsoft.Mashup.OleDb.1;Data Source=$Workbook$;Location=results_philosophers_timed_log;Extended Properties=&quot;&quot;" command="SELECT * FROM [results_philosophers_timed_log]"/>
  </connection>
  <connection id="7" xr16:uid="{00000000-0015-0000-FFFF-FFFF03000000}" keepAlive="1" name="Query - results_philosophers_untimed" description="Connection to the 'results_philosophers_untimed' query in the workbook." type="5" refreshedVersion="8" background="1" saveData="1">
    <dbPr connection="Provider=Microsoft.Mashup.OleDb.1;Data Source=$Workbook$;Location=results_philosophers_untimed;Extended Properties=&quot;&quot;" command="SELECT * FROM [results_philosophers_untimed]"/>
  </connection>
  <connection id="8" xr16:uid="{6DEC20FF-C22F-438D-95EA-860AB7599FAC}" keepAlive="1" name="Query - results_philosophers_untimed_log" description="Connection to the 'results_philosophers_untimed_log' query in the workbook." type="5" refreshedVersion="8" background="1" saveData="1">
    <dbPr connection="Provider=Microsoft.Mashup.OleDb.1;Data Source=$Workbook$;Location=results_philosophers_untimed_log;Extended Properties=&quot;&quot;" command="SELECT * FROM [results_philosophers_untimed_log]"/>
  </connection>
  <connection id="9" xr16:uid="{FE593C48-AC51-4D9C-A6ED-2A9DF43DF0E7}" keepAlive="1" name="Query - results_philosophers2_timed" description="Connection to the 'results_philosophers2_timed' query in the workbook." type="5" refreshedVersion="8" background="1" saveData="1">
    <dbPr connection="Provider=Microsoft.Mashup.OleDb.1;Data Source=$Workbook$;Location=results_philosophers2_timed;Extended Properties=&quot;&quot;" command="SELECT * FROM [results_philosophers2_timed]"/>
  </connection>
  <connection id="10" xr16:uid="{4D5D41CF-7065-4509-9FDE-F5A72C66FD2B}" keepAlive="1" name="Query - results_philosophers2_untimed" description="Connection to the 'results_philosophers2_untimed' query in the workbook." type="5" refreshedVersion="8" background="1" saveData="1">
    <dbPr connection="Provider=Microsoft.Mashup.OleDb.1;Data Source=$Workbook$;Location=results_philosophers2_untimed;Extended Properties=&quot;&quot;" command="SELECT * FROM [results_philosophers2_untimed]"/>
  </connection>
  <connection id="11" xr16:uid="{00000000-0015-0000-FFFF-FFFF04000000}" keepAlive="1" name="Query - results_polling_timed" description="Connection to the 'results_polling_timed' query in the workbook." type="5" refreshedVersion="8" background="1" saveData="1">
    <dbPr connection="Provider=Microsoft.Mashup.OleDb.1;Data Source=$Workbook$;Location=results_polling_timed;Extended Properties=&quot;&quot;" command="SELECT * FROM [results_polling_timed]"/>
  </connection>
  <connection id="12" xr16:uid="{93E93C34-E28C-4080-A0FB-6CC3A5D635A9}" keepAlive="1" name="Query - results_polling_timed_log" description="Connection to the 'results_polling_timed_log' query in the workbook." type="5" refreshedVersion="8" background="1" saveData="1">
    <dbPr connection="Provider=Microsoft.Mashup.OleDb.1;Data Source=$Workbook$;Location=results_polling_timed_log;Extended Properties=&quot;&quot;" command="SELECT * FROM [results_polling_timed_log]"/>
  </connection>
  <connection id="13" xr16:uid="{00000000-0015-0000-FFFF-FFFF05000000}" keepAlive="1" name="Query - results_polling_untimed" description="Connection to the 'results_polling_untimed' query in the workbook." type="5" refreshedVersion="8" background="1" saveData="1">
    <dbPr connection="Provider=Microsoft.Mashup.OleDb.1;Data Source=$Workbook$;Location=results_polling_untimed;Extended Properties=&quot;&quot;" command="SELECT * FROM [results_polling_untimed]"/>
  </connection>
  <connection id="14" xr16:uid="{B5D3349D-6DB4-47F0-A205-972318EF278B}" keepAlive="1" name="Query - results_polling_untimed_log" description="Connection to the 'results_polling_untimed_log' query in the workbook." type="5" refreshedVersion="8" background="1" saveData="1">
    <dbPr connection="Provider=Microsoft.Mashup.OleDb.1;Data Source=$Workbook$;Location=results_polling_untimed_log;Extended Properties=&quot;&quot;" command="SELECT * FROM [results_polling_untimed_log]"/>
  </connection>
  <connection id="15" xr16:uid="{00000000-0015-0000-FFFF-FFFF06000000}" keepAlive="1" name="Query - results_tandem_timed" description="Connection to the 'results_tandem_timed' query in the workbook." type="5" refreshedVersion="8" background="1" saveData="1">
    <dbPr connection="Provider=Microsoft.Mashup.OleDb.1;Data Source=$Workbook$;Location=results_tandem_timed;Extended Properties=&quot;&quot;" command="SELECT * FROM [results_tandem_timed]"/>
  </connection>
  <connection id="16" xr16:uid="{55D2CC84-4046-4686-AF3B-995BF831C536}" keepAlive="1" name="Query - results_tandem_timed_log" description="Connection to the 'results_tandem_timed_log' query in the workbook." type="5" refreshedVersion="8" background="1" saveData="1">
    <dbPr connection="Provider=Microsoft.Mashup.OleDb.1;Data Source=$Workbook$;Location=results_tandem_timed_log;Extended Properties=&quot;&quot;" command="SELECT * FROM [results_tandem_timed_log]"/>
  </connection>
  <connection id="17" xr16:uid="{00000000-0015-0000-FFFF-FFFF07000000}" keepAlive="1" name="Query - results_tandem_untimed" description="Connection to the 'results_tandem_untimed' query in the workbook." type="5" refreshedVersion="8" background="1" saveData="1">
    <dbPr connection="Provider=Microsoft.Mashup.OleDb.1;Data Source=$Workbook$;Location=results_tandem_untimed;Extended Properties=&quot;&quot;" command="SELECT * FROM [results_tandem_untimed]"/>
  </connection>
  <connection id="18" xr16:uid="{F2F7BF07-A6BF-41AB-A75F-1598F94295EB}" keepAlive="1" name="Query - results_tandem_untimed_log" description="Connection to the 'results_tandem_untimed_log' query in the workbook." type="5" refreshedVersion="8" background="1" saveData="1">
    <dbPr connection="Provider=Microsoft.Mashup.OleDb.1;Data Source=$Workbook$;Location=results_tandem_untimed_log;Extended Properties=&quot;&quot;" command="SELECT * FROM [results_tandem_untimed_log]"/>
  </connection>
</connections>
</file>

<file path=xl/sharedStrings.xml><?xml version="1.0" encoding="utf-8"?>
<sst xmlns="http://schemas.openxmlformats.org/spreadsheetml/2006/main" count="1635" uniqueCount="1000">
  <si>
    <t>Run</t>
  </si>
  <si>
    <t>ws_fail</t>
  </si>
  <si>
    <t>line_fail</t>
  </si>
  <si>
    <t>switch_fail</t>
  </si>
  <si>
    <t>Learning Rounds</t>
  </si>
  <si>
    <t>Learning Time</t>
  </si>
  <si>
    <t>Training Set Loglikelihood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</si>
  <si>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</si>
  <si>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</si>
  <si>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</si>
  <si>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</si>
  <si>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</si>
  <si>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</si>
  <si>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</si>
  <si>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</si>
  <si>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</si>
  <si>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</si>
  <si>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0.001887130702448672</t>
  </si>
  <si>
    <t>0.0002745011890347219</t>
  </si>
  <si>
    <t>0.00024522269503315984</t>
  </si>
  <si>
    <t>3</t>
  </si>
  <si>
    <t>186.990451</t>
  </si>
  <si>
    <t>-6086.678128138735</t>
  </si>
  <si>
    <t>0.0020666615395319825</t>
  </si>
  <si>
    <t>0.00022986163020359996</t>
  </si>
  <si>
    <t>0.0001723019876368227</t>
  </si>
  <si>
    <t>187.791377</t>
  </si>
  <si>
    <t>-5928.194929868771</t>
  </si>
  <si>
    <t>0.002005822940536503</t>
  </si>
  <si>
    <t>0.00013856528726568493</t>
  </si>
  <si>
    <t>0.0002511938304495997</t>
  </si>
  <si>
    <t>188.013085</t>
  </si>
  <si>
    <t>-5956.015422009516</t>
  </si>
  <si>
    <t>0.0021020558051397047</t>
  </si>
  <si>
    <t>0.0001551937055803035</t>
  </si>
  <si>
    <t>0.0002830554483114591</t>
  </si>
  <si>
    <t>188.363758</t>
  </si>
  <si>
    <t>-5921.907712670061</t>
  </si>
  <si>
    <t>0.0020408897092390028</t>
  </si>
  <si>
    <t>0.00015016500004430414</t>
  </si>
  <si>
    <t>0.0002605909734721611</t>
  </si>
  <si>
    <t>188.483859</t>
  </si>
  <si>
    <t>-5850.756276697198</t>
  </si>
  <si>
    <t>0.0020502772431518212</t>
  </si>
  <si>
    <t>0.00019652411705831338</t>
  </si>
  <si>
    <t>0.0002679407286010531</t>
  </si>
  <si>
    <t>189.425729</t>
  </si>
  <si>
    <t>-5973.5616553892305</t>
  </si>
  <si>
    <t>0.001989406197645064</t>
  </si>
  <si>
    <t>0.00021975115978631365</t>
  </si>
  <si>
    <t>0.0003081698198963237</t>
  </si>
  <si>
    <t>188.221142</t>
  </si>
  <si>
    <t>-6060.9611927366705</t>
  </si>
  <si>
    <t>0.0020181337974193927</t>
  </si>
  <si>
    <t>0.00012093396323616176</t>
  </si>
  <si>
    <t>0.00022472097807746107</t>
  </si>
  <si>
    <t>189.189035</t>
  </si>
  <si>
    <t>-5933.6452977993695</t>
  </si>
  <si>
    <t>0.002022761328469557</t>
  </si>
  <si>
    <t>0.00015760827287623197</t>
  </si>
  <si>
    <t>0.00025390750741277585</t>
  </si>
  <si>
    <t>189.523913</t>
  </si>
  <si>
    <t>-6008.637930362487</t>
  </si>
  <si>
    <t>0.0019791662267191483</t>
  </si>
  <si>
    <t>0.00019075800612683362</t>
  </si>
  <si>
    <t>0.0002817286040720351</t>
  </si>
  <si>
    <t>189.092845</t>
  </si>
  <si>
    <t>-5936.564432657457</t>
  </si>
  <si>
    <t>0.002558769856332568</t>
  </si>
  <si>
    <t>0.00030167304036220736</t>
  </si>
  <si>
    <t>0.0003124355017484906</t>
  </si>
  <si>
    <t>109.976123</t>
  </si>
  <si>
    <t>-1049.310772380642</t>
  </si>
  <si>
    <t>0.002332810130695548</t>
  </si>
  <si>
    <t>0.0002526640065847342</t>
  </si>
  <si>
    <t>0.00025742440638000877</t>
  </si>
  <si>
    <t>109.841597</t>
  </si>
  <si>
    <t>-1036.1108376828768</t>
  </si>
  <si>
    <t>0.0020600170751681056</t>
  </si>
  <si>
    <t>0.00017798304033292222</t>
  </si>
  <si>
    <t>0.00024020226049423994</t>
  </si>
  <si>
    <t>109.519271</t>
  </si>
  <si>
    <t>-1014.0034314320155</t>
  </si>
  <si>
    <t>0.002556864209524865</t>
  </si>
  <si>
    <t>0.00027967649768694696</t>
  </si>
  <si>
    <t>0.00033520647872438625</t>
  </si>
  <si>
    <t>95</t>
  </si>
  <si>
    <t>3494.138793</t>
  </si>
  <si>
    <t>-1069.5487348974045</t>
  </si>
  <si>
    <t>0.001992487205338916</t>
  </si>
  <si>
    <t>0.00024191432948609157</t>
  </si>
  <si>
    <t>0.00021147018360838135</t>
  </si>
  <si>
    <t>110.360142</t>
  </si>
  <si>
    <t>-1026.7982883734962</t>
  </si>
  <si>
    <t>0.0024896451740846763</t>
  </si>
  <si>
    <t>0.00032977020603712883</t>
  </si>
  <si>
    <t>0.0003458130579575136</t>
  </si>
  <si>
    <t>31</t>
  </si>
  <si>
    <t>1146.728265</t>
  </si>
  <si>
    <t>-1078.6704065028243</t>
  </si>
  <si>
    <t>0.0015740497275779496</t>
  </si>
  <si>
    <t>0.00014314096628174097</t>
  </si>
  <si>
    <t>0.00018734842171006368</t>
  </si>
  <si>
    <t>79</t>
  </si>
  <si>
    <t>2925.596892</t>
  </si>
  <si>
    <t>-1003.2901139072701</t>
  </si>
  <si>
    <t>0.0017841310096930844</t>
  </si>
  <si>
    <t>0.00013172739751862763</t>
  </si>
  <si>
    <t>0.0002401822407330739</t>
  </si>
  <si>
    <t>110.844296</t>
  </si>
  <si>
    <t>-1035.1521382314224</t>
  </si>
  <si>
    <t>0.002398938258805511</t>
  </si>
  <si>
    <t>0.0002320032600382133</t>
  </si>
  <si>
    <t>0.0003585173063052201</t>
  </si>
  <si>
    <t>110.825382</t>
  </si>
  <si>
    <t>-1075.0976393596475</t>
  </si>
  <si>
    <t>0.002283373498724954</t>
  </si>
  <si>
    <t>0.00018620822575300393</t>
  </si>
  <si>
    <t>0.00023999532511241698</t>
  </si>
  <si>
    <t>110.787986</t>
  </si>
  <si>
    <t>-999.4101481770497</t>
  </si>
  <si>
    <t>alpha</t>
  </si>
  <si>
    <t>betax</t>
  </si>
  <si>
    <t>zetax</t>
  </si>
  <si>
    <t>0.35550665915433505</t>
  </si>
  <si>
    <t>0.09167354490544678</t>
  </si>
  <si>
    <t>0.17183266132265504</t>
  </si>
  <si>
    <t>3141.740462</t>
  </si>
  <si>
    <t>-3124.7556153679147</t>
  </si>
  <si>
    <t>0.39264029747723456</t>
  </si>
  <si>
    <t>0.10345478720308063</t>
  </si>
  <si>
    <t>0.19112720777550446</t>
  </si>
  <si>
    <t>3170.413792</t>
  </si>
  <si>
    <t>-3058.1430396990727</t>
  </si>
  <si>
    <t>0.377212851068353</t>
  </si>
  <si>
    <t>0.10426225943723536</t>
  </si>
  <si>
    <t>0.19412111486245612</t>
  </si>
  <si>
    <t>3158.620424</t>
  </si>
  <si>
    <t>-3048.198503518857</t>
  </si>
  <si>
    <t>0.3500086409063252</t>
  </si>
  <si>
    <t>0.11806058468999422</t>
  </si>
  <si>
    <t>0.20433304031706695</t>
  </si>
  <si>
    <t>3207.503658</t>
  </si>
  <si>
    <t>-2993.8416452609113</t>
  </si>
  <si>
    <t>0.3730005671954348</t>
  </si>
  <si>
    <t>0.10123696023467792</t>
  </si>
  <si>
    <t>0.19898594392820534</t>
  </si>
  <si>
    <t>3224.33203</t>
  </si>
  <si>
    <t>-3044.411533557117</t>
  </si>
  <si>
    <t>0.3567512160770153</t>
  </si>
  <si>
    <t>0.10142233875757234</t>
  </si>
  <si>
    <t>0.18526589076873454</t>
  </si>
  <si>
    <t>3245.534503</t>
  </si>
  <si>
    <t>-3134.6853675612224</t>
  </si>
  <si>
    <t>0.3498105319893779</t>
  </si>
  <si>
    <t>0.10436550164182852</t>
  </si>
  <si>
    <t>0.22981334752823998</t>
  </si>
  <si>
    <t>3236.881586</t>
  </si>
  <si>
    <t>-3157.7324580560826</t>
  </si>
  <si>
    <t>0.36157994541233557</t>
  </si>
  <si>
    <t>0.10472885918315243</t>
  </si>
  <si>
    <t>0.1963473757913214</t>
  </si>
  <si>
    <t>3246.060897</t>
  </si>
  <si>
    <t>-3146.626882395132</t>
  </si>
  <si>
    <t>0.35346147893986357</t>
  </si>
  <si>
    <t>0.08792818982414886</t>
  </si>
  <si>
    <t>0.21170797165258223</t>
  </si>
  <si>
    <t>3248.278754</t>
  </si>
  <si>
    <t>-3272.0640227559416</t>
  </si>
  <si>
    <t>0.36881597792778975</t>
  </si>
  <si>
    <t>0.10440931815341033</t>
  </si>
  <si>
    <t>0.21415633081970847</t>
  </si>
  <si>
    <t>3248.333566</t>
  </si>
  <si>
    <t>-2920.797623104709</t>
  </si>
  <si>
    <t>0.43576979742663885</t>
  </si>
  <si>
    <t>0.11747341717705437</t>
  </si>
  <si>
    <t>0.17947061761893535</t>
  </si>
  <si>
    <t>13</t>
  </si>
  <si>
    <t>3682.334946</t>
  </si>
  <si>
    <t>-1937.1974002655227</t>
  </si>
  <si>
    <t>0.4079107831136968</t>
  </si>
  <si>
    <t>0.11852297621427425</t>
  </si>
  <si>
    <t>0.24635688129236014</t>
  </si>
  <si>
    <t>3786.047495</t>
  </si>
  <si>
    <t>-1973.314313950682</t>
  </si>
  <si>
    <t>0.46010574305552066</t>
  </si>
  <si>
    <t>0.11543752459936121</t>
  </si>
  <si>
    <t>0.21919496662125723</t>
  </si>
  <si>
    <t>3652.565689</t>
  </si>
  <si>
    <t>-1932.971273479948</t>
  </si>
  <si>
    <t>0.4128915061511654</t>
  </si>
  <si>
    <t>0.10643632778014629</t>
  </si>
  <si>
    <t>0.22220910319299006</t>
  </si>
  <si>
    <t>14</t>
  </si>
  <si>
    <t>3889.768148</t>
  </si>
  <si>
    <t>-1963.0670658695735</t>
  </si>
  <si>
    <t>0.4663574467215782</t>
  </si>
  <si>
    <t>0.12508637333733624</t>
  </si>
  <si>
    <t>0.2115305473873103</t>
  </si>
  <si>
    <t>12</t>
  </si>
  <si>
    <t>3441.633763</t>
  </si>
  <si>
    <t>-1952.2601820920931</t>
  </si>
  <si>
    <t>0.4292011816324836</t>
  </si>
  <si>
    <t>0.11453787776022172</t>
  </si>
  <si>
    <t>0.24165239795248922</t>
  </si>
  <si>
    <t>4046.460284</t>
  </si>
  <si>
    <t>-1973.348653601554</t>
  </si>
  <si>
    <t>0.40616684613239074</t>
  </si>
  <si>
    <t>0.11129922710838351</t>
  </si>
  <si>
    <t>0.22198556184953916</t>
  </si>
  <si>
    <t>15</t>
  </si>
  <si>
    <t>4384.14179</t>
  </si>
  <si>
    <t>-1915.3704444359664</t>
  </si>
  <si>
    <t>0.39993531216518896</t>
  </si>
  <si>
    <t>0.1073752830457847</t>
  </si>
  <si>
    <t>0.23115397807180912</t>
  </si>
  <si>
    <t>16</t>
  </si>
  <si>
    <t>4568.428191</t>
  </si>
  <si>
    <t>-1982.636238825152</t>
  </si>
  <si>
    <t>0.3900594320626306</t>
  </si>
  <si>
    <t>0.10962536336085116</t>
  </si>
  <si>
    <t>0.26596657117145706</t>
  </si>
  <si>
    <t>4420.797841</t>
  </si>
  <si>
    <t>-1988.7342749958827</t>
  </si>
  <si>
    <t>0.43273795730969916</t>
  </si>
  <si>
    <t>0.11013517283248994</t>
  </si>
  <si>
    <t>0.19574561679763797</t>
  </si>
  <si>
    <t>3495.60208</t>
  </si>
  <si>
    <t>-1923.273715697786</t>
  </si>
  <si>
    <t>Mu</t>
  </si>
  <si>
    <t>Gammax</t>
  </si>
  <si>
    <t>0.9661071069546198</t>
  </si>
  <si>
    <t>200.42320608196073</t>
  </si>
  <si>
    <t>4</t>
  </si>
  <si>
    <t>184.684961</t>
  </si>
  <si>
    <t>12138.372273318968</t>
  </si>
  <si>
    <t>0.8712833878704187</t>
  </si>
  <si>
    <t>197.11526344723976</t>
  </si>
  <si>
    <t>185.972027</t>
  </si>
  <si>
    <t>12184.823610689396</t>
  </si>
  <si>
    <t>1.0862440446767636</t>
  </si>
  <si>
    <t>200.2239732731828</t>
  </si>
  <si>
    <t>185.822544</t>
  </si>
  <si>
    <t>11945.566237395922</t>
  </si>
  <si>
    <t>1.1097642167610144</t>
  </si>
  <si>
    <t>194.1838612825306</t>
  </si>
  <si>
    <t>185.849318</t>
  </si>
  <si>
    <t>11862.693845495709</t>
  </si>
  <si>
    <t>0.9766767218562177</t>
  </si>
  <si>
    <t>199.64621787822935</t>
  </si>
  <si>
    <t>186.505992</t>
  </si>
  <si>
    <t>12069.383331461275</t>
  </si>
  <si>
    <t>1.1117403304245312</t>
  </si>
  <si>
    <t>199.57723565945633</t>
  </si>
  <si>
    <t>184.365987</t>
  </si>
  <si>
    <t>12099.441800857416</t>
  </si>
  <si>
    <t>0.895745546289802</t>
  </si>
  <si>
    <t>203.25140980003164</t>
  </si>
  <si>
    <t>188.018208</t>
  </si>
  <si>
    <t>12162.181648615482</t>
  </si>
  <si>
    <t>0.8728072482226824</t>
  </si>
  <si>
    <t>199.7332492921161</t>
  </si>
  <si>
    <t>186.936226</t>
  </si>
  <si>
    <t>12043.767673548822</t>
  </si>
  <si>
    <t>1.136129006611801</t>
  </si>
  <si>
    <t>203.60603166340476</t>
  </si>
  <si>
    <t>186.68918</t>
  </si>
  <si>
    <t>12092.87827875603</t>
  </si>
  <si>
    <t>1.0871231874621083</t>
  </si>
  <si>
    <t>198.03747369284994</t>
  </si>
  <si>
    <t>185.954782</t>
  </si>
  <si>
    <t>11828.307108704637</t>
  </si>
  <si>
    <t>1.2214116652412033e-05</t>
  </si>
  <si>
    <t>0.0028145424374526103</t>
  </si>
  <si>
    <t>51.820357</t>
  </si>
  <si>
    <t>-122.00504905345275</t>
  </si>
  <si>
    <t>2.0815691536886995e-05</t>
  </si>
  <si>
    <t>0.0030132793242186157</t>
  </si>
  <si>
    <t>11</t>
  </si>
  <si>
    <t>75.195756</t>
  </si>
  <si>
    <t>-174.1022851225475</t>
  </si>
  <si>
    <t>2.6779351006129414e-05</t>
  </si>
  <si>
    <t>0.004064574226325859</t>
  </si>
  <si>
    <t>79.221711</t>
  </si>
  <si>
    <t>-176.19969347633665</t>
  </si>
  <si>
    <t>2.3438093790420026e-05</t>
  </si>
  <si>
    <t>0.004274817959861551</t>
  </si>
  <si>
    <t>54.309617</t>
  </si>
  <si>
    <t>-148.49302816065995</t>
  </si>
  <si>
    <t>1.268398170940634e-05</t>
  </si>
  <si>
    <t>0.0032365554161399076</t>
  </si>
  <si>
    <t>10</t>
  </si>
  <si>
    <t>42.796122</t>
  </si>
  <si>
    <t>-102.72825857284435</t>
  </si>
  <si>
    <t>1.026311878315639e-05</t>
  </si>
  <si>
    <t>0.0028113049381216348</t>
  </si>
  <si>
    <t>51.575915</t>
  </si>
  <si>
    <t>-108.22199703609476</t>
  </si>
  <si>
    <t>7.718034087439881e-06</t>
  </si>
  <si>
    <t>0.0017973188309163598</t>
  </si>
  <si>
    <t>42.228658</t>
  </si>
  <si>
    <t>-114.78116380928134</t>
  </si>
  <si>
    <t>1.191004698728995e-05</t>
  </si>
  <si>
    <t>0.003662640811123423</t>
  </si>
  <si>
    <t>51.31573</t>
  </si>
  <si>
    <t>-95.26533845793597</t>
  </si>
  <si>
    <t>3.153380509622012e-05</t>
  </si>
  <si>
    <t>0.004542554402976173</t>
  </si>
  <si>
    <t>91.589926</t>
  </si>
  <si>
    <t>-186.58126437281322</t>
  </si>
  <si>
    <t>4.138531618619936e-06</t>
  </si>
  <si>
    <t>0.0008955555723139763</t>
  </si>
  <si>
    <t>9</t>
  </si>
  <si>
    <t>39.989479</t>
  </si>
  <si>
    <t>-116.5031029196114</t>
  </si>
  <si>
    <t>mu1a</t>
  </si>
  <si>
    <t>mu1b</t>
  </si>
  <si>
    <t>mu2</t>
  </si>
  <si>
    <t>kappa</t>
  </si>
  <si>
    <t>0.16046743639731714</t>
  </si>
  <si>
    <t>1.694347343136378</t>
  </si>
  <si>
    <t>1.7532326190789127</t>
  </si>
  <si>
    <t>3.8742951062977027</t>
  </si>
  <si>
    <t>1631.741352</t>
  </si>
  <si>
    <t>7147.560021265944</t>
  </si>
  <si>
    <t>0.21276474250380845</t>
  </si>
  <si>
    <t>1.783481580705081</t>
  </si>
  <si>
    <t>2.309503208617793</t>
  </si>
  <si>
    <t>4.305938486840073</t>
  </si>
  <si>
    <t>1095.078768</t>
  </si>
  <si>
    <t>7124.92534820177</t>
  </si>
  <si>
    <t>0.2260109698275259</t>
  </si>
  <si>
    <t>1.8333441409012776</t>
  </si>
  <si>
    <t>2.4581378660156656</t>
  </si>
  <si>
    <t>3.90522529649437</t>
  </si>
  <si>
    <t>1393.421631</t>
  </si>
  <si>
    <t>7206.992333876922</t>
  </si>
  <si>
    <t>0.22209250062946423</t>
  </si>
  <si>
    <t>1.8572843040671136</t>
  </si>
  <si>
    <t>1.7472503201520329</t>
  </si>
  <si>
    <t>4.274713579925779</t>
  </si>
  <si>
    <t>1392.374085</t>
  </si>
  <si>
    <t>7209.341576536766</t>
  </si>
  <si>
    <t>0.2439887397318036</t>
  </si>
  <si>
    <t>1.9588812203278905</t>
  </si>
  <si>
    <t>1.9735727482540806</t>
  </si>
  <si>
    <t>4.135891123789165</t>
  </si>
  <si>
    <t>962.144389</t>
  </si>
  <si>
    <t>7163.968841857259</t>
  </si>
  <si>
    <t>0.19704537698657412</t>
  </si>
  <si>
    <t>1.8852449581958712</t>
  </si>
  <si>
    <t>1.5522464682372885</t>
  </si>
  <si>
    <t>4.025139665221306</t>
  </si>
  <si>
    <t>1633.307984</t>
  </si>
  <si>
    <t>7116.052588874996</t>
  </si>
  <si>
    <t>0.20295698836181417</t>
  </si>
  <si>
    <t>1.648366883145287</t>
  </si>
  <si>
    <t>2.423318629855132</t>
  </si>
  <si>
    <t>4.117564524177232</t>
  </si>
  <si>
    <t>898.040165</t>
  </si>
  <si>
    <t>7107.162561912319</t>
  </si>
  <si>
    <t>0.16436887827363383</t>
  </si>
  <si>
    <t>1.7393146338415535</t>
  </si>
  <si>
    <t>1.9278464370064439</t>
  </si>
  <si>
    <t>3.7201249715919027</t>
  </si>
  <si>
    <t>895.396991</t>
  </si>
  <si>
    <t>7143.127630452611</t>
  </si>
  <si>
    <t>0.2354576594876161</t>
  </si>
  <si>
    <t>1.8330543340096153</t>
  </si>
  <si>
    <t>1.7730320650922615</t>
  </si>
  <si>
    <t>3.847396331471788</t>
  </si>
  <si>
    <t>1163.710396</t>
  </si>
  <si>
    <t>7206.327160161403</t>
  </si>
  <si>
    <t>0.19267365262061234</t>
  </si>
  <si>
    <t>1.814029995742001</t>
  </si>
  <si>
    <t>1.3497141258264045</t>
  </si>
  <si>
    <t>3.839747528895492</t>
  </si>
  <si>
    <t>1382.5985</t>
  </si>
  <si>
    <t>7130.744916139809</t>
  </si>
  <si>
    <t>1.943376111439514</t>
  </si>
  <si>
    <t>2.3978002449541287</t>
  </si>
  <si>
    <t>4.278572549116417</t>
  </si>
  <si>
    <t>91</t>
  </si>
  <si>
    <t>9554.71061</t>
  </si>
  <si>
    <t>-750.1729748880022</t>
  </si>
  <si>
    <t>0.21066154529784378</t>
  </si>
  <si>
    <t>1.8203206616348973</t>
  </si>
  <si>
    <t>1.228292051346519</t>
  </si>
  <si>
    <t>4.552354319267289</t>
  </si>
  <si>
    <t>8413.831453</t>
  </si>
  <si>
    <t>-713.8354310843821</t>
  </si>
  <si>
    <t>0.23892498339809015</t>
  </si>
  <si>
    <t>1.8187513390285304</t>
  </si>
  <si>
    <t>1.2401120290279768</t>
  </si>
  <si>
    <t>3.6090944445515425</t>
  </si>
  <si>
    <t>99</t>
  </si>
  <si>
    <t>10447.406659</t>
  </si>
  <si>
    <t>-735.7525474454457</t>
  </si>
  <si>
    <t>0.2254662166783053</t>
  </si>
  <si>
    <t>2.0246143213782917</t>
  </si>
  <si>
    <t>1.7942016060832624</t>
  </si>
  <si>
    <t>4.465797780172562</t>
  </si>
  <si>
    <t>83</t>
  </si>
  <si>
    <t>8932.01961</t>
  </si>
  <si>
    <t>-751.8872444539504</t>
  </si>
  <si>
    <t>0.19746798854858977</t>
  </si>
  <si>
    <t>1.5724184953693754</t>
  </si>
  <si>
    <t>2.617973424230856</t>
  </si>
  <si>
    <t>4.146125333047126</t>
  </si>
  <si>
    <t>7520.244626</t>
  </si>
  <si>
    <t>-694.1571151983555</t>
  </si>
  <si>
    <t>0.20355810725232862</t>
  </si>
  <si>
    <t>1.6510912488328218</t>
  </si>
  <si>
    <t>1.1230702839976252</t>
  </si>
  <si>
    <t>3.7088244939020565</t>
  </si>
  <si>
    <t>100</t>
  </si>
  <si>
    <t>10166.957094</t>
  </si>
  <si>
    <t>-703.4536136538103</t>
  </si>
  <si>
    <t>0.2392122726249134</t>
  </si>
  <si>
    <t>2.0931073854679934</t>
  </si>
  <si>
    <t>0.7000370276984893</t>
  </si>
  <si>
    <t>4.5078238607677426</t>
  </si>
  <si>
    <t>115</t>
  </si>
  <si>
    <t>13076.845814</t>
  </si>
  <si>
    <t>-756.3894789385165</t>
  </si>
  <si>
    <t>0.22448699429886035</t>
  </si>
  <si>
    <t>1.6889870616099365</t>
  </si>
  <si>
    <t>0.8798963872990795</t>
  </si>
  <si>
    <t>3.122539825241669</t>
  </si>
  <si>
    <t>111</t>
  </si>
  <si>
    <t>10981.591933</t>
  </si>
  <si>
    <t>-711.9765531199531</t>
  </si>
  <si>
    <t>0.2669356841196217</t>
  </si>
  <si>
    <t>1.8963938675578507</t>
  </si>
  <si>
    <t>2.127835994194121</t>
  </si>
  <si>
    <t>4.574225169293669</t>
  </si>
  <si>
    <t>89</t>
  </si>
  <si>
    <t>8323.709195</t>
  </si>
  <si>
    <t>-758.142338923459</t>
  </si>
  <si>
    <t>0.204486708597411</t>
  </si>
  <si>
    <t>2.071922753281152</t>
  </si>
  <si>
    <t>1.3011576669789815</t>
  </si>
  <si>
    <t>5.11452930874249</t>
  </si>
  <si>
    <t>104</t>
  </si>
  <si>
    <t>6645.090749</t>
  </si>
  <si>
    <t>-729.8902546491346</t>
  </si>
  <si>
    <t/>
  </si>
  <si>
    <t>0.0019349611790816608</t>
  </si>
  <si>
    <t>0.00023259334903612218</t>
  </si>
  <si>
    <t>0.0003184784428756431</t>
  </si>
  <si>
    <t>18.214039</t>
  </si>
  <si>
    <t>-6023.846733393645</t>
  </si>
  <si>
    <t>run 2</t>
  </si>
  <si>
    <t>0.0021136095337690175</t>
  </si>
  <si>
    <t>0.0001818554039383678</t>
  </si>
  <si>
    <t>0.00022718621544698546</t>
  </si>
  <si>
    <t>18.144501</t>
  </si>
  <si>
    <t>-5904.51420820061</t>
  </si>
  <si>
    <t>run 3</t>
  </si>
  <si>
    <t>0.0020640159065637856</t>
  </si>
  <si>
    <t>0.00019475675828647487</t>
  </si>
  <si>
    <t>0.0001989926047862708</t>
  </si>
  <si>
    <t>18.175649</t>
  </si>
  <si>
    <t>-5945.628281703932</t>
  </si>
  <si>
    <t>run 4</t>
  </si>
  <si>
    <t>0.0020657263502554756</t>
  </si>
  <si>
    <t>0.00030263709350392836</t>
  </si>
  <si>
    <t>0.0002977994986811936</t>
  </si>
  <si>
    <t>18.095404</t>
  </si>
  <si>
    <t>-5985.387815412606</t>
  </si>
  <si>
    <t>run 5</t>
  </si>
  <si>
    <t>0.0019654718805785657</t>
  </si>
  <si>
    <t>0.00018125476663767627</t>
  </si>
  <si>
    <t>0.00028882492713313196</t>
  </si>
  <si>
    <t>18.235133</t>
  </si>
  <si>
    <t>-6037.3013269785115</t>
  </si>
  <si>
    <t>run 6</t>
  </si>
  <si>
    <t>0.00208921551772609</t>
  </si>
  <si>
    <t>0.00015392941980833593</t>
  </si>
  <si>
    <t>0.000271589083381855</t>
  </si>
  <si>
    <t>18.104882</t>
  </si>
  <si>
    <t>-5858.506893001674</t>
  </si>
  <si>
    <t>run 7</t>
  </si>
  <si>
    <t>0.0020287134127652726</t>
  </si>
  <si>
    <t>0.00022348099786476946</t>
  </si>
  <si>
    <t>0.0002993749235375586</t>
  </si>
  <si>
    <t>18.220693</t>
  </si>
  <si>
    <t>-6110.795617393277</t>
  </si>
  <si>
    <t>run 8</t>
  </si>
  <si>
    <t>0.0018648416011424517</t>
  </si>
  <si>
    <t>0.00019295136885637065</t>
  </si>
  <si>
    <t>0.00019289294254603767</t>
  </si>
  <si>
    <t>18.145436</t>
  </si>
  <si>
    <t>-6103.865166688175</t>
  </si>
  <si>
    <t>run 9</t>
  </si>
  <si>
    <t>0.001878894046413041</t>
  </si>
  <si>
    <t>0.00023070246082220288</t>
  </si>
  <si>
    <t>0.0002387749400453658</t>
  </si>
  <si>
    <t>18.221296</t>
  </si>
  <si>
    <t>-6046.149853043065</t>
  </si>
  <si>
    <t>run 10</t>
  </si>
  <si>
    <t>0.0022245410185200948</t>
  </si>
  <si>
    <t>0.0003215763699018749</t>
  </si>
  <si>
    <t>0.0002579745912675259</t>
  </si>
  <si>
    <t>18.24637</t>
  </si>
  <si>
    <t>-5914.9257760472</t>
  </si>
  <si>
    <t>0.002392059856143457</t>
  </si>
  <si>
    <t>0.00021608837494578752</t>
  </si>
  <si>
    <t>0.0002519437716793215</t>
  </si>
  <si>
    <t>84</t>
  </si>
  <si>
    <t>449.202805</t>
  </si>
  <si>
    <t>-1006.5028268158399</t>
  </si>
  <si>
    <t>0.001859490760608322</t>
  </si>
  <si>
    <t>0.00033929126146486655</t>
  </si>
  <si>
    <t>0.00024376424517106806</t>
  </si>
  <si>
    <t>16.20753</t>
  </si>
  <si>
    <t>-1095.8007760134608</t>
  </si>
  <si>
    <t>0.001475385996305375</t>
  </si>
  <si>
    <t>0.0001699809545880048</t>
  </si>
  <si>
    <t>0.0002320268964092865</t>
  </si>
  <si>
    <t>16.241583</t>
  </si>
  <si>
    <t>-1076.8633374471992</t>
  </si>
  <si>
    <t>0.0021441729849993</t>
  </si>
  <si>
    <t>0.0001951949526576755</t>
  </si>
  <si>
    <t>0.0002600978200778066</t>
  </si>
  <si>
    <t>165</t>
  </si>
  <si>
    <t>884.254256</t>
  </si>
  <si>
    <t>-1046.7896806639117</t>
  </si>
  <si>
    <t>0.0021057545531495666</t>
  </si>
  <si>
    <t>0.00021063966691915146</t>
  </si>
  <si>
    <t>0.0002608705514939862</t>
  </si>
  <si>
    <t>16.240822</t>
  </si>
  <si>
    <t>-1056.3557181054225</t>
  </si>
  <si>
    <t>0.0021918593612265933</t>
  </si>
  <si>
    <t>0.0002209697157628512</t>
  </si>
  <si>
    <t>0.0003072293405512208</t>
  </si>
  <si>
    <t>16.159106</t>
  </si>
  <si>
    <t>-1052.167104352</t>
  </si>
  <si>
    <t>0.0025270754338927006</t>
  </si>
  <si>
    <t>0.00027360615321777963</t>
  </si>
  <si>
    <t>0.0002788528720170172</t>
  </si>
  <si>
    <t>21.625032</t>
  </si>
  <si>
    <t>-1018.8259293420166</t>
  </si>
  <si>
    <t>0.0026179849079198637</t>
  </si>
  <si>
    <t>0.00022844727678799704</t>
  </si>
  <si>
    <t>0.00035966241685227087</t>
  </si>
  <si>
    <t>16.076312</t>
  </si>
  <si>
    <t>-1051.316660005265</t>
  </si>
  <si>
    <t>0.0027753438439639126</t>
  </si>
  <si>
    <t>0.000220250846040049</t>
  </si>
  <si>
    <t>0.0004590243709449564</t>
  </si>
  <si>
    <t>7</t>
  </si>
  <si>
    <t>37.700045</t>
  </si>
  <si>
    <t>-1075.368866332861</t>
  </si>
  <si>
    <t>0.0013612914959913118</t>
  </si>
  <si>
    <t>0.00013107967662051343</t>
  </si>
  <si>
    <t>0.00019062404509260494</t>
  </si>
  <si>
    <t>16.14364</t>
  </si>
  <si>
    <t>-1037.1006482083162</t>
  </si>
  <si>
    <t>0.3530328661811227</t>
  </si>
  <si>
    <t>0.1049379349401534</t>
  </si>
  <si>
    <t>0.21831352929260806</t>
  </si>
  <si>
    <t>213.888773</t>
  </si>
  <si>
    <t>-3110.8504864067613</t>
  </si>
  <si>
    <t>0.36238350159244015</t>
  </si>
  <si>
    <t>0.10236075136170728</t>
  </si>
  <si>
    <t>0.19678041006793787</t>
  </si>
  <si>
    <t>213.749966</t>
  </si>
  <si>
    <t>-3080.4313119471126</t>
  </si>
  <si>
    <t>0.3695920708495519</t>
  </si>
  <si>
    <t>0.0997347293552634</t>
  </si>
  <si>
    <t>0.18895110045941335</t>
  </si>
  <si>
    <t>213.59534</t>
  </si>
  <si>
    <t>-3114.915317746282</t>
  </si>
  <si>
    <t>0.36566367393464194</t>
  </si>
  <si>
    <t>0.10191489662005543</t>
  </si>
  <si>
    <t>0.22163105019036422</t>
  </si>
  <si>
    <t>213.538375</t>
  </si>
  <si>
    <t>-3049.5382710689814</t>
  </si>
  <si>
    <t>0.3422473326560823</t>
  </si>
  <si>
    <t>0.10348041579241513</t>
  </si>
  <si>
    <t>0.20781169393656473</t>
  </si>
  <si>
    <t>212.196009</t>
  </si>
  <si>
    <t>-3114.0083238267534</t>
  </si>
  <si>
    <t>0.3764057593263014</t>
  </si>
  <si>
    <t>0.09902421892673723</t>
  </si>
  <si>
    <t>0.1764447640043858</t>
  </si>
  <si>
    <t>212.805082</t>
  </si>
  <si>
    <t>-3122.49875062367</t>
  </si>
  <si>
    <t>0.35286066111463327</t>
  </si>
  <si>
    <t>0.10045956755909738</t>
  </si>
  <si>
    <t>0.19081381712503614</t>
  </si>
  <si>
    <t>214.333686</t>
  </si>
  <si>
    <t>-3144.0631282360346</t>
  </si>
  <si>
    <t>0.3774476633789787</t>
  </si>
  <si>
    <t>0.10111578652873898</t>
  </si>
  <si>
    <t>0.22111619481922026</t>
  </si>
  <si>
    <t>212.802591</t>
  </si>
  <si>
    <t>-3028.7050947729344</t>
  </si>
  <si>
    <t>0.34777986152136176</t>
  </si>
  <si>
    <t>0.10080856270625818</t>
  </si>
  <si>
    <t>0.2383647582877122</t>
  </si>
  <si>
    <t>213.634596</t>
  </si>
  <si>
    <t>-3107.3239002915366</t>
  </si>
  <si>
    <t>0.3709742922456418</t>
  </si>
  <si>
    <t>0.10108026673323603</t>
  </si>
  <si>
    <t>0.21320689995930037</t>
  </si>
  <si>
    <t>212.923236</t>
  </si>
  <si>
    <t>-3108.719024577938</t>
  </si>
  <si>
    <t>0.3796451906217013</t>
  </si>
  <si>
    <t>0.10926188466374849</t>
  </si>
  <si>
    <t>0.18146542172993782</t>
  </si>
  <si>
    <t>735.347543</t>
  </si>
  <si>
    <t>-1940.2987193766892</t>
  </si>
  <si>
    <t>0.40930195608322056</t>
  </si>
  <si>
    <t>0.11225318224319318</t>
  </si>
  <si>
    <t>0.21140150372307742</t>
  </si>
  <si>
    <t>869.514451</t>
  </si>
  <si>
    <t>-1961.9334695962239</t>
  </si>
  <si>
    <t>0.40900090166199304</t>
  </si>
  <si>
    <t>0.11854208300052832</t>
  </si>
  <si>
    <t>0.18306530082449587</t>
  </si>
  <si>
    <t>936.530184</t>
  </si>
  <si>
    <t>-1937.1846523009112</t>
  </si>
  <si>
    <t>0.4382029573835496</t>
  </si>
  <si>
    <t>0.12172105829826223</t>
  </si>
  <si>
    <t>0.2153099950350183</t>
  </si>
  <si>
    <t>935.837906</t>
  </si>
  <si>
    <t>-1969.9694335809675</t>
  </si>
  <si>
    <t>0.42051325549634694</t>
  </si>
  <si>
    <t>0.10454474000478796</t>
  </si>
  <si>
    <t>0.2567887240491581</t>
  </si>
  <si>
    <t>1071.520011</t>
  </si>
  <si>
    <t>-1964.445585731685</t>
  </si>
  <si>
    <t>0.3793997886330553</t>
  </si>
  <si>
    <t>0.10732887636345892</t>
  </si>
  <si>
    <t>0.22341360909316493</t>
  </si>
  <si>
    <t>935.746019</t>
  </si>
  <si>
    <t>-1912.983617791857</t>
  </si>
  <si>
    <t>0.3698675394332341</t>
  </si>
  <si>
    <t>0.10300630141462984</t>
  </si>
  <si>
    <t>0.228477377550657</t>
  </si>
  <si>
    <t>937.87159</t>
  </si>
  <si>
    <t>-1968.5697528449589</t>
  </si>
  <si>
    <t>0.38760974758332994</t>
  </si>
  <si>
    <t>0.10379155361908222</t>
  </si>
  <si>
    <t>0.21085631311008016</t>
  </si>
  <si>
    <t>937.431761</t>
  </si>
  <si>
    <t>-1928.647957164202</t>
  </si>
  <si>
    <t>0.3827089204441326</t>
  </si>
  <si>
    <t>0.1043746752085466</t>
  </si>
  <si>
    <t>0.17106014431311614</t>
  </si>
  <si>
    <t>938.435102</t>
  </si>
  <si>
    <t>-1919.8689539579602</t>
  </si>
  <si>
    <t>0.3546107143768012</t>
  </si>
  <si>
    <t>0.10787181074698751</t>
  </si>
  <si>
    <t>0.23532863828000733</t>
  </si>
  <si>
    <t>940.737344</t>
  </si>
  <si>
    <t>-2006.8545320299384</t>
  </si>
  <si>
    <t>mu</t>
  </si>
  <si>
    <t>gammax</t>
  </si>
  <si>
    <t>1.177189958673517</t>
  </si>
  <si>
    <t>203.26761421137167</t>
  </si>
  <si>
    <t>20.231516</t>
  </si>
  <si>
    <t>12145.4909785335</t>
  </si>
  <si>
    <t>1.2817085798362258</t>
  </si>
  <si>
    <t>200.2033863048381</t>
  </si>
  <si>
    <t>19.902102</t>
  </si>
  <si>
    <t>11889.85325664418</t>
  </si>
  <si>
    <t>1.0709307712678497</t>
  </si>
  <si>
    <t>199.46287193231015</t>
  </si>
  <si>
    <t>20.102479</t>
  </si>
  <si>
    <t>12066.510695574858</t>
  </si>
  <si>
    <t>0.7963255044171299</t>
  </si>
  <si>
    <t>204.7086498492982</t>
  </si>
  <si>
    <t>19.988772</t>
  </si>
  <si>
    <t>12204.176688636477</t>
  </si>
  <si>
    <t>1.1578601430632807</t>
  </si>
  <si>
    <t>204.7478241210645</t>
  </si>
  <si>
    <t>20.005849</t>
  </si>
  <si>
    <t>12027.242517069048</t>
  </si>
  <si>
    <t>0.7947483667658088</t>
  </si>
  <si>
    <t>203.47523539650047</t>
  </si>
  <si>
    <t>20.050837</t>
  </si>
  <si>
    <t>12298.158439873869</t>
  </si>
  <si>
    <t>1.0085342038167673</t>
  </si>
  <si>
    <t>197.9869212969669</t>
  </si>
  <si>
    <t>19.949404</t>
  </si>
  <si>
    <t>12113.880470728664</t>
  </si>
  <si>
    <t>0.9603666251566492</t>
  </si>
  <si>
    <t>199.07088256780526</t>
  </si>
  <si>
    <t>19.968575</t>
  </si>
  <si>
    <t>12132.735325530593</t>
  </si>
  <si>
    <t>0.8299746392802552</t>
  </si>
  <si>
    <t>199.09743386377104</t>
  </si>
  <si>
    <t>20.065488</t>
  </si>
  <si>
    <t>12114.625338988453</t>
  </si>
  <si>
    <t>1.091647832595464</t>
  </si>
  <si>
    <t>201.6228457418732</t>
  </si>
  <si>
    <t>20.139909</t>
  </si>
  <si>
    <t>12169.758643474868</t>
  </si>
  <si>
    <t>1.8737837292098756e-05</t>
  </si>
  <si>
    <t>0.003606087688061806</t>
  </si>
  <si>
    <t>20.734672</t>
  </si>
  <si>
    <t>-153.84998508806785</t>
  </si>
  <si>
    <t>6.009741099590555e-06</t>
  </si>
  <si>
    <t>0.0009185248506326664</t>
  </si>
  <si>
    <t>19.203707</t>
  </si>
  <si>
    <t>-169.46092925529337</t>
  </si>
  <si>
    <t>9.165786457383903e-06</t>
  </si>
  <si>
    <t>0.0023152649313416423</t>
  </si>
  <si>
    <t>15.730267</t>
  </si>
  <si>
    <t>-110.4253538487944</t>
  </si>
  <si>
    <t>2.983450474725929e-05</t>
  </si>
  <si>
    <t>0.004825753442479774</t>
  </si>
  <si>
    <t>21.095693</t>
  </si>
  <si>
    <t>-166.87919392237768</t>
  </si>
  <si>
    <t>1.2080857342195016e-05</t>
  </si>
  <si>
    <t>0.003372832656657136</t>
  </si>
  <si>
    <t>14.470404</t>
  </si>
  <si>
    <t>-96.96316352291085</t>
  </si>
  <si>
    <t>1.628188427499745e-05</t>
  </si>
  <si>
    <t>0.0027668458462711877</t>
  </si>
  <si>
    <t>19.309839</t>
  </si>
  <si>
    <t>-167.22185067106892</t>
  </si>
  <si>
    <t>1.4412462968140484e-05</t>
  </si>
  <si>
    <t>0.002643467644639268</t>
  </si>
  <si>
    <t>20.315878</t>
  </si>
  <si>
    <t>-152.76032770859715</t>
  </si>
  <si>
    <t>2.6552696579258904e-05</t>
  </si>
  <si>
    <t>0.002816442033853015</t>
  </si>
  <si>
    <t>28.648216</t>
  </si>
  <si>
    <t>-257.1658787804314</t>
  </si>
  <si>
    <t>9.904925050651526e-06</t>
  </si>
  <si>
    <t>0.002663359101855152</t>
  </si>
  <si>
    <t>22.914064</t>
  </si>
  <si>
    <t>-120.82077410946597</t>
  </si>
  <si>
    <t>1.4428613116119728e-05</t>
  </si>
  <si>
    <t>0.002019701635438513</t>
  </si>
  <si>
    <t>18.395537</t>
  </si>
  <si>
    <t>-172.88291463962975</t>
  </si>
  <si>
    <t>0.15285928134420057</t>
  </si>
  <si>
    <t>1.8942111410201707</t>
  </si>
  <si>
    <t>2.6432241470153843</t>
  </si>
  <si>
    <t>3.764387370208834</t>
  </si>
  <si>
    <t>105.966916</t>
  </si>
  <si>
    <t>7249.698360354929</t>
  </si>
  <si>
    <t>0.23959643975260117</t>
  </si>
  <si>
    <t>1.9058654864373865</t>
  </si>
  <si>
    <t>2.0651323326115785</t>
  </si>
  <si>
    <t>4.133038739279778</t>
  </si>
  <si>
    <t>90.467414</t>
  </si>
  <si>
    <t>7103.836001226314</t>
  </si>
  <si>
    <t>0.15267999784111194</t>
  </si>
  <si>
    <t>1.8271341667122722</t>
  </si>
  <si>
    <t>2.5221696901498527</t>
  </si>
  <si>
    <t>3.9005665955592783</t>
  </si>
  <si>
    <t>90.284119</t>
  </si>
  <si>
    <t>7223.721347212282</t>
  </si>
  <si>
    <t>0.2501963018722097</t>
  </si>
  <si>
    <t>2.017596943201788</t>
  </si>
  <si>
    <t>1.944510340474709</t>
  </si>
  <si>
    <t>3.6518994444503345</t>
  </si>
  <si>
    <t>106.791153</t>
  </si>
  <si>
    <t>7188.034369677839</t>
  </si>
  <si>
    <t>0.17391421212219785</t>
  </si>
  <si>
    <t>1.6352556384502892</t>
  </si>
  <si>
    <t>2.00633867478057</t>
  </si>
  <si>
    <t>3.8183601369271294</t>
  </si>
  <si>
    <t>106.747028</t>
  </si>
  <si>
    <t>7117.513031272072</t>
  </si>
  <si>
    <t>0.18840915487401216</t>
  </si>
  <si>
    <t>1.6949688855172143</t>
  </si>
  <si>
    <t>2.4602396115640013</t>
  </si>
  <si>
    <t>3.74322691301186</t>
  </si>
  <si>
    <t>112.633563</t>
  </si>
  <si>
    <t>7109.302319170205</t>
  </si>
  <si>
    <t>0.24581792745466138</t>
  </si>
  <si>
    <t>1.5763659467442264</t>
  </si>
  <si>
    <t>2.114894679914246</t>
  </si>
  <si>
    <t>4.367759644256565</t>
  </si>
  <si>
    <t>95.852029</t>
  </si>
  <si>
    <t>7034.245356585051</t>
  </si>
  <si>
    <t>0.19546519463548528</t>
  </si>
  <si>
    <t>1.9602366662015838</t>
  </si>
  <si>
    <t>1.7723880461920378</t>
  </si>
  <si>
    <t>3.9987169017524207</t>
  </si>
  <si>
    <t>118.466284</t>
  </si>
  <si>
    <t>7260.195432069323</t>
  </si>
  <si>
    <t>0.17998606512561852</t>
  </si>
  <si>
    <t>1.8452915339488505</t>
  </si>
  <si>
    <t>2.758340689418934</t>
  </si>
  <si>
    <t>3.844664535608879</t>
  </si>
  <si>
    <t>112.085762</t>
  </si>
  <si>
    <t>7180.486581511763</t>
  </si>
  <si>
    <t>0.22946820533328424</t>
  </si>
  <si>
    <t>1.7411176105558555</t>
  </si>
  <si>
    <t>1.6980220329961002</t>
  </si>
  <si>
    <t>4.042685364030964</t>
  </si>
  <si>
    <t>85.638227</t>
  </si>
  <si>
    <t>7154.361302426931</t>
  </si>
  <si>
    <t>0.2130672051138117</t>
  </si>
  <si>
    <t>1.7221172557817435</t>
  </si>
  <si>
    <t>1.9384456425824612</t>
  </si>
  <si>
    <t>3.7924106238433057</t>
  </si>
  <si>
    <t>105</t>
  </si>
  <si>
    <t>2917.716711</t>
  </si>
  <si>
    <t>-710.3581922042993</t>
  </si>
  <si>
    <t>0.17931856109658775</t>
  </si>
  <si>
    <t>2.004033993454439</t>
  </si>
  <si>
    <t>0.2823209180802796</t>
  </si>
  <si>
    <t>4.5834701914336</t>
  </si>
  <si>
    <t>193</t>
  </si>
  <si>
    <t>2542.447993</t>
  </si>
  <si>
    <t>-704.9853918044297</t>
  </si>
  <si>
    <t>0.23442337052406356</t>
  </si>
  <si>
    <t>1.6859165329684156</t>
  </si>
  <si>
    <t>2.104106238684984</t>
  </si>
  <si>
    <t>4.357853086185417</t>
  </si>
  <si>
    <t>2401.93786</t>
  </si>
  <si>
    <t>-722.7369366980272</t>
  </si>
  <si>
    <t>0.1803714052325208</t>
  </si>
  <si>
    <t>1.5602126552613065</t>
  </si>
  <si>
    <t>1.4878598931637819</t>
  </si>
  <si>
    <t>3.922026897995935</t>
  </si>
  <si>
    <t>2954.689086</t>
  </si>
  <si>
    <t>-674.9104260577973</t>
  </si>
  <si>
    <t>0.21397573886405633</t>
  </si>
  <si>
    <t>1.9389925069054472</t>
  </si>
  <si>
    <t>0.34595797838825554</t>
  </si>
  <si>
    <t>4.462877783126458</t>
  </si>
  <si>
    <t>155</t>
  </si>
  <si>
    <t>4628.154686</t>
  </si>
  <si>
    <t>-725.5533673552837</t>
  </si>
  <si>
    <t>0.18192768340094279</t>
  </si>
  <si>
    <t>1.8092708663302604</t>
  </si>
  <si>
    <t>0.2968814959849289</t>
  </si>
  <si>
    <t>4.474055968822152</t>
  </si>
  <si>
    <t>238</t>
  </si>
  <si>
    <t>6532.413996</t>
  </si>
  <si>
    <t>-702.7369017746049</t>
  </si>
  <si>
    <t>0.2320193442088145</t>
  </si>
  <si>
    <t>1.774997500101839</t>
  </si>
  <si>
    <t>1.8120857439184344</t>
  </si>
  <si>
    <t>4.035564294029483</t>
  </si>
  <si>
    <t>92</t>
  </si>
  <si>
    <t>2750.314122</t>
  </si>
  <si>
    <t>-741.5687758437497</t>
  </si>
  <si>
    <t>0.17385938144483123</t>
  </si>
  <si>
    <t>1.3474102061974416</t>
  </si>
  <si>
    <t>1.7356436407429237</t>
  </si>
  <si>
    <t>3.172704619998888</t>
  </si>
  <si>
    <t>108</t>
  </si>
  <si>
    <t>2972.543018</t>
  </si>
  <si>
    <t>-652.7561466139575</t>
  </si>
  <si>
    <t>0.23893340457212972</t>
  </si>
  <si>
    <t>1.6732901367668416</t>
  </si>
  <si>
    <t>1.8233882069842264</t>
  </si>
  <si>
    <t>3.3003872420356974</t>
  </si>
  <si>
    <t>98</t>
  </si>
  <si>
    <t>2370.73126</t>
  </si>
  <si>
    <t>-741.4569397627357</t>
  </si>
  <si>
    <t>0.17763881656676264</t>
  </si>
  <si>
    <t>1.5953628800377968</t>
  </si>
  <si>
    <t>1.1182576555477097</t>
  </si>
  <si>
    <t>3.4765207102963824</t>
  </si>
  <si>
    <t>120</t>
  </si>
  <si>
    <t>2558.306186</t>
  </si>
  <si>
    <t>-675.8507804809288</t>
  </si>
  <si>
    <t>0.3032276840158887</t>
  </si>
  <si>
    <t>0.1076540395931401</t>
  </si>
  <si>
    <t>0.973692888539665</t>
  </si>
  <si>
    <t>0.20028966944339566</t>
  </si>
  <si>
    <t>14034.487037</t>
  </si>
  <si>
    <t>-3107.077771128033</t>
  </si>
  <si>
    <t>0.303839547674897</t>
  </si>
  <si>
    <t>0.09017679498818201</t>
  </si>
  <si>
    <t>1.007440057088893</t>
  </si>
  <si>
    <t>0.20395022210303257</t>
  </si>
  <si>
    <t>17</t>
  </si>
  <si>
    <t>16012.769583</t>
  </si>
  <si>
    <t>-3072.940740153293</t>
  </si>
  <si>
    <t>0.3072499486242394</t>
  </si>
  <si>
    <t>0.10145422630077677</t>
  </si>
  <si>
    <t>1.0063129941419215</t>
  </si>
  <si>
    <t>0.20951407991657986</t>
  </si>
  <si>
    <t>9416.453617</t>
  </si>
  <si>
    <t>-2999.9017306986875</t>
  </si>
  <si>
    <t>0.29498364333350025</t>
  </si>
  <si>
    <t>0.09737162554251926</t>
  </si>
  <si>
    <t>1.0350115121730215</t>
  </si>
  <si>
    <t>0.21315992290036986</t>
  </si>
  <si>
    <t>10358.324217</t>
  </si>
  <si>
    <t>-3145.877085093023</t>
  </si>
  <si>
    <t>0.30742761310454697</t>
  </si>
  <si>
    <t>0.09821174412760163</t>
  </si>
  <si>
    <t>1.0232902651376052</t>
  </si>
  <si>
    <t>0.1996614511269301</t>
  </si>
  <si>
    <t>11503.298828</t>
  </si>
  <si>
    <t>-3064.698026525616</t>
  </si>
  <si>
    <t>0.3109385235480596</t>
  </si>
  <si>
    <t>0.10476811352609985</t>
  </si>
  <si>
    <t>0.9335172696732585</t>
  </si>
  <si>
    <t>0.17884986803398414</t>
  </si>
  <si>
    <t>12575.599772</t>
  </si>
  <si>
    <t>-3129.5647516718686</t>
  </si>
  <si>
    <t>0.2744472173464963</t>
  </si>
  <si>
    <t>0.10868494927956729</t>
  </si>
  <si>
    <t>1.0187362197381342</t>
  </si>
  <si>
    <t>0.2143324659593651</t>
  </si>
  <si>
    <t>11424.780885</t>
  </si>
  <si>
    <t>-3045.577629328674</t>
  </si>
  <si>
    <t>0.2692150264056001</t>
  </si>
  <si>
    <t>0.09922516027988611</t>
  </si>
  <si>
    <t>0.960581150900489</t>
  </si>
  <si>
    <t>0.18619733889484313</t>
  </si>
  <si>
    <t>10500.957755</t>
  </si>
  <si>
    <t>-3181.8233471659246</t>
  </si>
  <si>
    <t>0.2955541335067594</t>
  </si>
  <si>
    <t>0.1027847494824333</t>
  </si>
  <si>
    <t>0.9644458253514163</t>
  </si>
  <si>
    <t>0.2126370754972605</t>
  </si>
  <si>
    <t>13340.843065</t>
  </si>
  <si>
    <t>-3126.7069724847493</t>
  </si>
  <si>
    <t>0.2943638021250419</t>
  </si>
  <si>
    <t>0.1019135219123609</t>
  </si>
  <si>
    <t>0.9961763557219954</t>
  </si>
  <si>
    <t>0.1929544351823279</t>
  </si>
  <si>
    <t>9460.835276</t>
  </si>
  <si>
    <t>-3073.1134196987937</t>
  </si>
  <si>
    <t>0.14944231425176635</t>
  </si>
  <si>
    <t>0.05696481854060947</t>
  </si>
  <si>
    <t>0.5061275463253618</t>
  </si>
  <si>
    <t>0.11774122026713817</t>
  </si>
  <si>
    <t>756</t>
  </si>
  <si>
    <t>180882.741731</t>
  </si>
  <si>
    <t>-1938.0307560710116</t>
  </si>
  <si>
    <t>0.25735944998063615</t>
  </si>
  <si>
    <t>0.09459997880895749</t>
  </si>
  <si>
    <t>0.8865719525123928</t>
  </si>
  <si>
    <t>0.19348343656351596</t>
  </si>
  <si>
    <t>616</t>
  </si>
  <si>
    <t>147503.824217</t>
  </si>
  <si>
    <t>-1971.8827631183108</t>
  </si>
  <si>
    <t>0.3971061920886809</t>
  </si>
  <si>
    <t>0.1294650150209453</t>
  </si>
  <si>
    <t>1.477168872705381</t>
  </si>
  <si>
    <t>0.2991616653506609</t>
  </si>
  <si>
    <t>603</t>
  </si>
  <si>
    <t>144019.886645</t>
  </si>
  <si>
    <t>-1980.7999681512733</t>
  </si>
  <si>
    <t>0.20495083772779238</t>
  </si>
  <si>
    <t>0.07019767450724429</t>
  </si>
  <si>
    <t>0.6195477272179575</t>
  </si>
  <si>
    <t>0.14689156645514667</t>
  </si>
  <si>
    <t>548</t>
  </si>
  <si>
    <t>131825.774156</t>
  </si>
  <si>
    <t>-1958.0536839237682</t>
  </si>
  <si>
    <t>0.2562364316246035</t>
  </si>
  <si>
    <t>0.09008738109263292</t>
  </si>
  <si>
    <t>0.9229297281027917</t>
  </si>
  <si>
    <t>0.1543921328870105</t>
  </si>
  <si>
    <t>668</t>
  </si>
  <si>
    <t>155059.804823</t>
  </si>
  <si>
    <t>-1956.3288608745324</t>
  </si>
  <si>
    <t>0.16262858717776243</t>
  </si>
  <si>
    <t>0.06020517039051762</t>
  </si>
  <si>
    <t>0.48709296918870953</t>
  </si>
  <si>
    <t>0.10862430824494927</t>
  </si>
  <si>
    <t>728</t>
  </si>
  <si>
    <t>172583.619287</t>
  </si>
  <si>
    <t>-1987.1361286817998</t>
  </si>
  <si>
    <t>0.1846877393731907</t>
  </si>
  <si>
    <t>0.06299278098064644</t>
  </si>
  <si>
    <t>0.6156062857647572</t>
  </si>
  <si>
    <t>0.1585355965951969</t>
  </si>
  <si>
    <t>578</t>
  </si>
  <si>
    <t>138841.325594</t>
  </si>
  <si>
    <t>-1929.1052491170558</t>
  </si>
  <si>
    <t>0.2512828930956525</t>
  </si>
  <si>
    <t>0.09213728778817959</t>
  </si>
  <si>
    <t>0.8978037171908713</t>
  </si>
  <si>
    <t>0.19154170402856965</t>
  </si>
  <si>
    <t>564</t>
  </si>
  <si>
    <t>140442.806419</t>
  </si>
  <si>
    <t>-1955.9173586405336</t>
  </si>
  <si>
    <t>0.20239405630511792</t>
  </si>
  <si>
    <t>0.07100735037769354</t>
  </si>
  <si>
    <t>0.6552386518590004</t>
  </si>
  <si>
    <t>0.16143774808401945</t>
  </si>
  <si>
    <t>438</t>
  </si>
  <si>
    <t>104323.824368</t>
  </si>
  <si>
    <t>-1947.4058233387939</t>
  </si>
  <si>
    <t>0.17608006557967548</t>
  </si>
  <si>
    <t>0.06072578549137694</t>
  </si>
  <si>
    <t>0.6464907466965922</t>
  </si>
  <si>
    <t>0.13758857124074123</t>
  </si>
  <si>
    <t>594</t>
  </si>
  <si>
    <t>142074.755801</t>
  </si>
  <si>
    <t>-1958.5881673413646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</si>
</sst>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0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33" borderId="10" xfId="0" applyNumberFormat="1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11" fontId="0" fillId="33" borderId="11" xfId="0" applyNumberFormat="1" applyFont="1" applyFill="1" applyBorder="1"/>
    <xf numFmtId="11" fontId="0" fillId="0" borderId="11" xfId="0" applyNumberFormat="1" applyFont="1" applyBorder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165" formatCode="0.0000000000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B47BDDAB-5DE8-48AB-B141-B730729A91F5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1D5F48DA-2CA5-45EF-929E-8ED4DC612F78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5AEC63FB-F62B-4D6B-8B20-069AA2F4925B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5B7CEC10-F625-40CB-8819-782F699B3F1F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D2C043CC-2C92-40D1-8ED4-5695D549A10D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14DA797C-76AE-4ADA-BE77-2DC6135508C7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750F0019-424F-4E95-986F-EF1D0A026CE6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86131F-91B7-425E-A613-E12558A279DE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CE2A2D1-6065-4099-8415-84145B87FA0B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00000000-0016-0000-01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mu1a" tableColumnId="2"/>
      <queryTableField id="3" name="mu1b" tableColumnId="3"/>
      <queryTableField id="4" name="mu2" tableColumnId="4"/>
      <queryTableField id="5" name="kappa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3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00000000-0016-0000-0300-000003000000}" autoFormatId="16" applyNumberFormats="0" applyBorderFormats="0" applyFontFormats="0" applyPatternFormats="0" applyAlignmentFormats="0" applyWidthHeightFormats="0">
  <queryTableRefresh nextId="7">
    <queryTableFields count="6">
      <queryTableField id="1" name="Run" tableColumnId="1"/>
      <queryTableField id="2" name="Mu" tableColumnId="2"/>
      <queryTableField id="3" name="Gammax" tableColumnId="3"/>
      <queryTableField id="4" name="Learning Rounds" tableColumnId="4"/>
      <queryTableField id="5" name="Learning Time" tableColumnId="5"/>
      <queryTableField id="6" name="Training Set Loglikelihood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0000000-0016-0000-0400-000004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0000000-0016-0000-0500-000005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alpha" tableColumnId="2"/>
      <queryTableField id="3" name="betax" tableColumnId="3"/>
      <queryTableField id="4" name="zetax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600-000006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700-000007000000}" autoFormatId="16" applyNumberFormats="0" applyBorderFormats="0" applyFontFormats="0" applyPatternFormats="0" applyAlignmentFormats="0" applyWidthHeightFormats="0">
  <queryTableRefresh nextId="8">
    <queryTableFields count="7">
      <queryTableField id="1" name="Run" tableColumnId="1"/>
      <queryTableField id="2" name="ws_fail" tableColumnId="2"/>
      <queryTableField id="3" name="line_fail" tableColumnId="3"/>
      <queryTableField id="4" name="switch_fail" tableColumnId="4"/>
      <queryTableField id="5" name="Learning Rounds" tableColumnId="5"/>
      <queryTableField id="6" name="Learning Time" tableColumnId="6"/>
      <queryTableField id="7" name="Training Set Loglikelihood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52737BE-4C4E-4179-8776-92091ACFAC7D}" autoFormatId="16" applyNumberFormats="0" applyBorderFormats="0" applyFontFormats="0" applyPatternFormats="0" applyAlignmentFormats="0" applyWidthHeightFormats="0">
  <queryTableRefresh nextId="9">
    <queryTableFields count="8">
      <queryTableField id="1" name="Run" tableColumnId="1"/>
      <queryTableField id="2" name="alpha" tableColumnId="2"/>
      <queryTableField id="3" name="betax" tableColumnId="3"/>
      <queryTableField id="4" name="gammax" tableColumnId="4"/>
      <queryTableField id="5" name="zetax" tableColumnId="5"/>
      <queryTableField id="6" name="Learning Rounds" tableColumnId="6"/>
      <queryTableField id="7" name="Learning Time" tableColumnId="7"/>
      <queryTableField id="8" name="Training Set Loglikelihoo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results_tandem_untimed" displayName="results_tandem_untimed" ref="A1:H11" tableType="queryTable" totalsRowShown="0">
  <autoFilter ref="A1:H11" xr:uid="{00000000-0009-0000-0100-00000A000000}"/>
  <tableColumns count="8">
    <tableColumn id="1" xr3:uid="{00000000-0010-0000-0000-000001000000}" uniqueName="1" name="Run" queryTableFieldId="1" dataDxfId="128"/>
    <tableColumn id="2" xr3:uid="{00000000-0010-0000-0000-000002000000}" uniqueName="2" name="mu1a" queryTableFieldId="2" dataDxfId="127"/>
    <tableColumn id="3" xr3:uid="{00000000-0010-0000-0000-000003000000}" uniqueName="3" name="mu1b" queryTableFieldId="3" dataDxfId="126"/>
    <tableColumn id="4" xr3:uid="{00000000-0010-0000-0000-000004000000}" uniqueName="4" name="mu2" queryTableFieldId="4" dataDxfId="125"/>
    <tableColumn id="5" xr3:uid="{00000000-0010-0000-0000-000005000000}" uniqueName="5" name="kappa" queryTableFieldId="5" dataDxfId="124"/>
    <tableColumn id="6" xr3:uid="{00000000-0010-0000-0000-000006000000}" uniqueName="6" name="Learning Rounds" queryTableFieldId="6" dataDxfId="123"/>
    <tableColumn id="7" xr3:uid="{00000000-0010-0000-0000-000007000000}" uniqueName="7" name="Learning Time" queryTableFieldId="7" dataDxfId="122"/>
    <tableColumn id="8" xr3:uid="{00000000-0010-0000-0000-000008000000}" uniqueName="8" name="Training Set Loglikelihood" queryTableFieldId="8" dataDxfId="12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88267-DC78-4B01-B0AF-43405CE54457}" name="results_philosophers2_timed" displayName="results_philosophers2_timed" ref="A1:H11" tableType="queryTable" totalsRowShown="0">
  <autoFilter ref="A1:H11" xr:uid="{84888267-DC78-4B01-B0AF-43405CE54457}"/>
  <tableColumns count="8">
    <tableColumn id="1" xr3:uid="{BDC0192B-73CC-4CA0-8B28-6CCB791E5AAC}" uniqueName="1" name="Run" queryTableFieldId="1" dataDxfId="15"/>
    <tableColumn id="2" xr3:uid="{4D9DA4ED-789B-4C04-B7FC-B55A25A1447F}" uniqueName="2" name="alpha" queryTableFieldId="2" dataDxfId="14"/>
    <tableColumn id="3" xr3:uid="{DF5BB985-7D54-4BFB-83DE-219004BA957A}" uniqueName="3" name="betax" queryTableFieldId="3" dataDxfId="13"/>
    <tableColumn id="4" xr3:uid="{D077A122-E1E5-44F8-83E7-03876FD306BF}" uniqueName="4" name="gammax" queryTableFieldId="4" dataDxfId="12"/>
    <tableColumn id="5" xr3:uid="{61321AB6-5C8A-420D-8574-C5D565BDAF91}" uniqueName="5" name="zetax" queryTableFieldId="5" dataDxfId="11"/>
    <tableColumn id="6" xr3:uid="{0DC40D2E-0621-4C51-98E8-07DB77CA6FED}" uniqueName="6" name="Learning Rounds" queryTableFieldId="6" dataDxfId="10"/>
    <tableColumn id="7" xr3:uid="{68C9B22F-0939-49F5-84D7-C83C6B3E1496}" uniqueName="7" name="Learning Time" queryTableFieldId="7" dataDxfId="9"/>
    <tableColumn id="8" xr3:uid="{304B5D3D-9C8C-448F-ACAA-4AD70B3D3BE4}" uniqueName="8" name="Training Set Loglikelihood" queryTableFieldId="8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50916E-A63F-4F69-A380-29A744F1A6C3}" name="results_tandem_untimed_log" displayName="results_tandem_untimed_log" ref="A1:H11" tableType="queryTable" totalsRowShown="0">
  <autoFilter ref="A1:H11" xr:uid="{4150916E-A63F-4F69-A380-29A744F1A6C3}"/>
  <tableColumns count="8">
    <tableColumn id="1" xr3:uid="{9E5C0B00-A478-4061-8DA8-DACBF6C86788}" uniqueName="1" name="Run" queryTableFieldId="1" dataDxfId="23"/>
    <tableColumn id="2" xr3:uid="{6B52CBBD-4074-49CC-A3CB-165CE27EB2F2}" uniqueName="2" name="mu1a" queryTableFieldId="2" dataDxfId="22"/>
    <tableColumn id="3" xr3:uid="{DB28C18B-F040-4512-896E-30F01BCA3E32}" uniqueName="3" name="mu1b" queryTableFieldId="3" dataDxfId="21"/>
    <tableColumn id="4" xr3:uid="{363EE0E1-15DB-495D-AD28-F05EAB2E1D6B}" uniqueName="4" name="mu2" queryTableFieldId="4" dataDxfId="20"/>
    <tableColumn id="5" xr3:uid="{DF3B0569-F57E-45C1-B35D-56255819E404}" uniqueName="5" name="kappa" queryTableFieldId="5" dataDxfId="19"/>
    <tableColumn id="6" xr3:uid="{5D613F0B-502B-43F5-8C5F-E91BBF9754FC}" uniqueName="6" name="Learning Rounds" queryTableFieldId="6" dataDxfId="18"/>
    <tableColumn id="7" xr3:uid="{F6C119DF-6168-43AE-A8CA-82818C4F45A6}" uniqueName="7" name="Learning Time" queryTableFieldId="7" dataDxfId="17"/>
    <tableColumn id="8" xr3:uid="{B261537F-662C-4B63-B8C4-C4196B74E9F0}" uniqueName="8" name="Training Set Loglikelihood" queryTableFieldId="8" dataDxf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8DFC48-CB31-46EE-8DB4-32F7C9685899}" name="results_tandem_timed_log" displayName="results_tandem_timed_log" ref="A1:H11" tableType="queryTable" totalsRowShown="0">
  <autoFilter ref="A1:H11" xr:uid="{0C8DFC48-CB31-46EE-8DB4-32F7C9685899}"/>
  <tableColumns count="8">
    <tableColumn id="1" xr3:uid="{F224B537-D52D-4B66-B7CB-CEE20C3F861A}" uniqueName="1" name="Run" queryTableFieldId="1" dataDxfId="31"/>
    <tableColumn id="2" xr3:uid="{7D15F4DC-4EE8-48F3-8585-2B104A6798C1}" uniqueName="2" name="mu1a" queryTableFieldId="2" dataDxfId="30"/>
    <tableColumn id="3" xr3:uid="{5A5F08B1-1CC7-43D2-A98E-4E894CF0C2BD}" uniqueName="3" name="mu1b" queryTableFieldId="3" dataDxfId="29"/>
    <tableColumn id="4" xr3:uid="{557C712C-FD9D-4AAB-8ADD-528A59472C65}" uniqueName="4" name="mu2" queryTableFieldId="4" dataDxfId="28"/>
    <tableColumn id="5" xr3:uid="{83B9B488-0A71-41C9-BA2A-98AB9E6DC457}" uniqueName="5" name="kappa" queryTableFieldId="5" dataDxfId="27"/>
    <tableColumn id="6" xr3:uid="{AF913197-44BB-4186-8745-AA46775CA3CB}" uniqueName="6" name="Learning Rounds" queryTableFieldId="6" dataDxfId="26"/>
    <tableColumn id="7" xr3:uid="{647E0D67-3CDC-4877-BB21-F26F104C5CE9}" uniqueName="7" name="Learning Time" queryTableFieldId="7" dataDxfId="25"/>
    <tableColumn id="8" xr3:uid="{2E114CF0-0868-4F12-B30E-1C95E9FDC4E7}" uniqueName="8" name="Training Set Loglikelihood" queryTableFieldId="8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EA0523-044F-45BC-BBC8-669DF4F76B7D}" name="results_polling_untimed_log" displayName="results_polling_untimed_log" ref="A1:F11" tableType="queryTable" totalsRowShown="0">
  <autoFilter ref="A1:F11" xr:uid="{16EA0523-044F-45BC-BBC8-669DF4F76B7D}"/>
  <tableColumns count="6">
    <tableColumn id="1" xr3:uid="{852AFF0C-F2AE-4AEB-B002-D543C4226781}" uniqueName="1" name="Run" queryTableFieldId="1" dataDxfId="37"/>
    <tableColumn id="2" xr3:uid="{F435DF5B-2673-4EF6-9DAE-E95B04B75038}" uniqueName="2" name="mu" queryTableFieldId="2" dataDxfId="36"/>
    <tableColumn id="3" xr3:uid="{EAFDBD19-EE41-4A28-BD9E-BE72EFDB7AC0}" uniqueName="3" name="gammax" queryTableFieldId="3" dataDxfId="35"/>
    <tableColumn id="4" xr3:uid="{ECAB8DF4-DADD-4F17-9438-76852D7115E2}" uniqueName="4" name="Learning Rounds" queryTableFieldId="4" dataDxfId="34"/>
    <tableColumn id="5" xr3:uid="{62004450-88E1-4870-AEA8-4C4FE692D03A}" uniqueName="5" name="Learning Time" queryTableFieldId="5" dataDxfId="33"/>
    <tableColumn id="6" xr3:uid="{05E5BF40-11A3-4635-98EC-1EE5733F2394}" uniqueName="6" name="Training Set Loglikelihood" queryTableFieldId="6" dataDxfId="3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C64B4C-6775-472C-BA75-A8392F5746DC}" name="results_polling_timed_log" displayName="results_polling_timed_log" ref="A1:F11" tableType="queryTable" totalsRowShown="0">
  <autoFilter ref="A1:F11" xr:uid="{09C64B4C-6775-472C-BA75-A8392F5746DC}"/>
  <tableColumns count="6">
    <tableColumn id="1" xr3:uid="{FF59D9D1-CFB7-4D80-854B-44411C2FED04}" uniqueName="1" name="Run" queryTableFieldId="1" dataDxfId="43"/>
    <tableColumn id="2" xr3:uid="{17305A7F-ED24-4267-98F6-5068FFD01FB1}" uniqueName="2" name="mu" queryTableFieldId="2" dataDxfId="42"/>
    <tableColumn id="3" xr3:uid="{4C92BDC3-457E-48F1-B429-C6CAB09DBFC1}" uniqueName="3" name="gammax" queryTableFieldId="3" dataDxfId="41"/>
    <tableColumn id="4" xr3:uid="{B3BC107F-773A-4C5B-BDD5-66BA081611D3}" uniqueName="4" name="Learning Rounds" queryTableFieldId="4" dataDxfId="40"/>
    <tableColumn id="5" xr3:uid="{D605CEE8-F7C4-4B5E-A715-718EE408B756}" uniqueName="5" name="Learning Time" queryTableFieldId="5" dataDxfId="39"/>
    <tableColumn id="6" xr3:uid="{6E09699C-49C3-48E4-A456-34B2C4C5A94D}" uniqueName="6" name="Training Set Loglikelihood" queryTableFieldId="6" dataDxfId="3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BF6A01-262E-418D-A438-F80FF0F053DC}" name="results_philosophers_untimed_log" displayName="results_philosophers_untimed_log" ref="A1:G11" tableType="queryTable" totalsRowShown="0">
  <autoFilter ref="A1:G11" xr:uid="{FCBF6A01-262E-418D-A438-F80FF0F053DC}"/>
  <tableColumns count="7">
    <tableColumn id="1" xr3:uid="{7570F69A-F31B-417A-8248-D4F0429A8E63}" uniqueName="1" name="Run" queryTableFieldId="1" dataDxfId="50"/>
    <tableColumn id="2" xr3:uid="{7FF00AFE-C679-484D-90EC-DB08338ED9AB}" uniqueName="2" name="alpha" queryTableFieldId="2" dataDxfId="49"/>
    <tableColumn id="3" xr3:uid="{1A926280-9185-4F8F-A8CB-F6E4D6C29508}" uniqueName="3" name="betax" queryTableFieldId="3" dataDxfId="48"/>
    <tableColumn id="4" xr3:uid="{B604C82C-1A57-4963-AAA8-2C2D6AE5EEBB}" uniqueName="4" name="zetax" queryTableFieldId="4" dataDxfId="47"/>
    <tableColumn id="5" xr3:uid="{C3BC6B96-6CC3-46E5-91CA-1E1FAA874A3B}" uniqueName="5" name="Learning Rounds" queryTableFieldId="5" dataDxfId="46"/>
    <tableColumn id="6" xr3:uid="{4C6345EF-42A8-4A09-A0B5-6C3301533F78}" uniqueName="6" name="Learning Time" queryTableFieldId="6" dataDxfId="45"/>
    <tableColumn id="7" xr3:uid="{DB283626-C285-40FD-A925-3C6A199AC47D}" uniqueName="7" name="Training Set Loglikelihood" queryTableFieldId="7" dataDxfId="4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A1C4AB-0AA7-4ADB-A241-DC48547E3891}" name="results_philosophers_timed_log" displayName="results_philosophers_timed_log" ref="A1:G11" tableType="queryTable" totalsRowShown="0">
  <autoFilter ref="A1:G11" xr:uid="{5CA1C4AB-0AA7-4ADB-A241-DC48547E3891}"/>
  <tableColumns count="7">
    <tableColumn id="1" xr3:uid="{3EF0FE7E-6305-48CE-9ED1-CC07BBBBA63B}" uniqueName="1" name="Run" queryTableFieldId="1" dataDxfId="57"/>
    <tableColumn id="2" xr3:uid="{B26DB964-D2EA-488A-8F7F-A57D6593B12F}" uniqueName="2" name="alpha" queryTableFieldId="2" dataDxfId="56"/>
    <tableColumn id="3" xr3:uid="{7B76F45B-87AA-4515-A59B-879E08E4F532}" uniqueName="3" name="betax" queryTableFieldId="3" dataDxfId="55"/>
    <tableColumn id="4" xr3:uid="{58FA10FE-C917-4DD7-AF0B-309A2E62ACEC}" uniqueName="4" name="zetax" queryTableFieldId="4" dataDxfId="54"/>
    <tableColumn id="5" xr3:uid="{5169A09C-713F-478E-B360-7E4B7F82A6D3}" uniqueName="5" name="Learning Rounds" queryTableFieldId="5" dataDxfId="53"/>
    <tableColumn id="6" xr3:uid="{182C7487-8E26-4837-ABF5-1FCB935A7007}" uniqueName="6" name="Learning Time" queryTableFieldId="6" dataDxfId="52"/>
    <tableColumn id="7" xr3:uid="{B3C577D9-F108-4DED-AE02-F03505A4BCDD}" uniqueName="7" name="Training Set Loglikelihood" queryTableFieldId="7" dataDxfId="5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13CDFD-0EFB-4161-86D4-478F6E06C459}" name="results_cluster_untimed_log" displayName="results_cluster_untimed_log" ref="A1:G11" tableType="queryTable" totalsRowShown="0">
  <autoFilter ref="A1:G11" xr:uid="{9C13CDFD-0EFB-4161-86D4-478F6E06C459}"/>
  <tableColumns count="7">
    <tableColumn id="1" xr3:uid="{7B2C6387-4FFB-4961-8E78-F9DD1758E956}" uniqueName="1" name="Run" queryTableFieldId="1" dataDxfId="64"/>
    <tableColumn id="2" xr3:uid="{D0AD57B7-7510-4B9C-BD62-43F8BC98430F}" uniqueName="2" name="ws_fail" queryTableFieldId="2" dataDxfId="63"/>
    <tableColumn id="3" xr3:uid="{A2ACEF6E-6815-4E9B-8E55-F60EA21799DD}" uniqueName="3" name="line_fail" queryTableFieldId="3" dataDxfId="62"/>
    <tableColumn id="4" xr3:uid="{4F5998D9-83C8-4A84-B880-7BB26C8158B1}" uniqueName="4" name="switch_fail" queryTableFieldId="4" dataDxfId="61"/>
    <tableColumn id="5" xr3:uid="{81BE5C64-A7B6-4147-8221-2462E345E51C}" uniqueName="5" name="Learning Rounds" queryTableFieldId="5" dataDxfId="60"/>
    <tableColumn id="6" xr3:uid="{71F9DCC0-E649-4471-9A8F-C5E5BCA17726}" uniqueName="6" name="Learning Time" queryTableFieldId="6" dataDxfId="59"/>
    <tableColumn id="7" xr3:uid="{19C0709E-BCCD-414A-BF59-45AED65358AC}" uniqueName="7" name="Training Set Loglikelihood" queryTableFieldId="7" dataDxfId="5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20A5A-578F-41EE-8426-C05199AF0B5F}" name="results_cluster_timed_log" displayName="results_cluster_timed_log" ref="A1:G11" tableType="queryTable" totalsRowShown="0">
  <autoFilter ref="A1:G11" xr:uid="{F6520A5A-578F-41EE-8426-C05199AF0B5F}"/>
  <tableColumns count="7">
    <tableColumn id="1" xr3:uid="{62C9F800-C2F5-499A-BBCC-A4D3445DB11E}" uniqueName="1" name="Run" queryTableFieldId="1" dataDxfId="71"/>
    <tableColumn id="2" xr3:uid="{7CABF272-4DD7-41BB-A590-459971A243F4}" uniqueName="2" name="ws_fail" queryTableFieldId="2" dataDxfId="70"/>
    <tableColumn id="3" xr3:uid="{33998DE2-7090-41EB-B493-C959AB8463FA}" uniqueName="3" name="line_fail" queryTableFieldId="3" dataDxfId="69"/>
    <tableColumn id="4" xr3:uid="{54717CC4-A863-48F3-8E99-D15730DBC76F}" uniqueName="4" name="switch_fail" queryTableFieldId="4" dataDxfId="68"/>
    <tableColumn id="5" xr3:uid="{557578D2-23E4-4A82-8EC1-3BC7B8CC5577}" uniqueName="5" name="Learning Rounds" queryTableFieldId="5" dataDxfId="67"/>
    <tableColumn id="6" xr3:uid="{5EA2CE2B-7C0E-4484-BDCD-3CC4A1414ACD}" uniqueName="6" name="Learning Time" queryTableFieldId="6" dataDxfId="66"/>
    <tableColumn id="7" xr3:uid="{D8BA3CC8-359F-4D0D-9268-AC58FE22A548}" uniqueName="7" name="Training Set Loglikelihood" queryTableFieldId="7" dataDxfId="6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results_tandem_timed" displayName="results_tandem_timed" ref="A1:H11" tableType="queryTable" totalsRowShown="0">
  <autoFilter ref="A1:H11" xr:uid="{00000000-0009-0000-0100-000009000000}"/>
  <tableColumns count="8">
    <tableColumn id="1" xr3:uid="{00000000-0010-0000-0100-000001000000}" uniqueName="1" name="Run" queryTableFieldId="1" dataDxfId="120"/>
    <tableColumn id="2" xr3:uid="{00000000-0010-0000-0100-000002000000}" uniqueName="2" name="mu1a" queryTableFieldId="2" dataDxfId="119"/>
    <tableColumn id="3" xr3:uid="{00000000-0010-0000-0100-000003000000}" uniqueName="3" name="mu1b" queryTableFieldId="3" dataDxfId="118"/>
    <tableColumn id="4" xr3:uid="{00000000-0010-0000-0100-000004000000}" uniqueName="4" name="mu2" queryTableFieldId="4" dataDxfId="117"/>
    <tableColumn id="5" xr3:uid="{00000000-0010-0000-0100-000005000000}" uniqueName="5" name="kappa" queryTableFieldId="5" dataDxfId="116"/>
    <tableColumn id="6" xr3:uid="{00000000-0010-0000-0100-000006000000}" uniqueName="6" name="Learning Rounds" queryTableFieldId="6" dataDxfId="115"/>
    <tableColumn id="7" xr3:uid="{00000000-0010-0000-0100-000007000000}" uniqueName="7" name="Learning Time" queryTableFieldId="7" dataDxfId="114"/>
    <tableColumn id="8" xr3:uid="{00000000-0010-0000-0100-000008000000}" uniqueName="8" name="Training Set Loglikelihood" queryTableFieldId="8" dataDxfId="1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results_polling_untimed" displayName="results_polling_untimed" ref="A1:F11" tableType="queryTable" totalsRowShown="0">
  <autoFilter ref="A1:F11" xr:uid="{00000000-0009-0000-0100-000008000000}"/>
  <tableColumns count="6">
    <tableColumn id="1" xr3:uid="{00000000-0010-0000-0200-000001000000}" uniqueName="1" name="Run" queryTableFieldId="1" dataDxfId="112"/>
    <tableColumn id="2" xr3:uid="{00000000-0010-0000-0200-000002000000}" uniqueName="2" name="Mu" queryTableFieldId="2" dataDxfId="111"/>
    <tableColumn id="3" xr3:uid="{00000000-0010-0000-0200-000003000000}" uniqueName="3" name="Gammax" queryTableFieldId="3" dataDxfId="110"/>
    <tableColumn id="4" xr3:uid="{00000000-0010-0000-0200-000004000000}" uniqueName="4" name="Learning Rounds" queryTableFieldId="4" dataDxfId="109"/>
    <tableColumn id="5" xr3:uid="{00000000-0010-0000-0200-000005000000}" uniqueName="5" name="Learning Time" queryTableFieldId="5" dataDxfId="108"/>
    <tableColumn id="6" xr3:uid="{00000000-0010-0000-0200-000006000000}" uniqueName="6" name="Training Set Loglikelihood" queryTableFieldId="6" dataDxfId="10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_polling_timed" displayName="results_polling_timed" ref="A1:F11" tableType="queryTable" totalsRowShown="0">
  <autoFilter ref="A1:F11" xr:uid="{00000000-0009-0000-0100-000007000000}"/>
  <tableColumns count="6">
    <tableColumn id="1" xr3:uid="{00000000-0010-0000-0300-000001000000}" uniqueName="1" name="Run" queryTableFieldId="1" dataDxfId="106"/>
    <tableColumn id="2" xr3:uid="{00000000-0010-0000-0300-000002000000}" uniqueName="2" name="Mu" queryTableFieldId="2" dataDxfId="105"/>
    <tableColumn id="3" xr3:uid="{00000000-0010-0000-0300-000003000000}" uniqueName="3" name="Gammax" queryTableFieldId="3" dataDxfId="104"/>
    <tableColumn id="4" xr3:uid="{00000000-0010-0000-0300-000004000000}" uniqueName="4" name="Learning Rounds" queryTableFieldId="4" dataDxfId="103"/>
    <tableColumn id="5" xr3:uid="{00000000-0010-0000-0300-000005000000}" uniqueName="5" name="Learning Time" queryTableFieldId="5" dataDxfId="102"/>
    <tableColumn id="6" xr3:uid="{00000000-0010-0000-0300-000006000000}" uniqueName="6" name="Training Set Loglikelihood" queryTableFieldId="6" dataDxfId="10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results_philosophers_untimed" displayName="results_philosophers_untimed" ref="A1:G11" tableType="queryTable" totalsRowShown="0">
  <autoFilter ref="A1:G11" xr:uid="{00000000-0009-0000-0100-000006000000}"/>
  <tableColumns count="7">
    <tableColumn id="1" xr3:uid="{00000000-0010-0000-0400-000001000000}" uniqueName="1" name="Run" queryTableFieldId="1" dataDxfId="100"/>
    <tableColumn id="2" xr3:uid="{00000000-0010-0000-0400-000002000000}" uniqueName="2" name="alpha" queryTableFieldId="2" dataDxfId="99"/>
    <tableColumn id="3" xr3:uid="{00000000-0010-0000-0400-000003000000}" uniqueName="3" name="betax" queryTableFieldId="3" dataDxfId="98"/>
    <tableColumn id="4" xr3:uid="{00000000-0010-0000-0400-000004000000}" uniqueName="4" name="zetax" queryTableFieldId="4" dataDxfId="97"/>
    <tableColumn id="5" xr3:uid="{00000000-0010-0000-0400-000005000000}" uniqueName="5" name="Learning Rounds" queryTableFieldId="5" dataDxfId="96"/>
    <tableColumn id="6" xr3:uid="{00000000-0010-0000-0400-000006000000}" uniqueName="6" name="Learning Time" queryTableFieldId="6" dataDxfId="95"/>
    <tableColumn id="7" xr3:uid="{00000000-0010-0000-0400-000007000000}" uniqueName="7" name="Training Set Loglikelihood" queryTableFieldId="7" dataDxfId="9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results_philosophers_timed" displayName="results_philosophers_timed" ref="A1:G11" tableType="queryTable" totalsRowShown="0">
  <autoFilter ref="A1:G11" xr:uid="{00000000-0009-0000-0100-000005000000}"/>
  <tableColumns count="7">
    <tableColumn id="1" xr3:uid="{00000000-0010-0000-0500-000001000000}" uniqueName="1" name="Run" queryTableFieldId="1" dataDxfId="93"/>
    <tableColumn id="2" xr3:uid="{00000000-0010-0000-0500-000002000000}" uniqueName="2" name="alpha" queryTableFieldId="2" dataDxfId="92"/>
    <tableColumn id="3" xr3:uid="{00000000-0010-0000-0500-000003000000}" uniqueName="3" name="betax" queryTableFieldId="3" dataDxfId="91"/>
    <tableColumn id="4" xr3:uid="{00000000-0010-0000-0500-000004000000}" uniqueName="4" name="zetax" queryTableFieldId="4" dataDxfId="90"/>
    <tableColumn id="5" xr3:uid="{00000000-0010-0000-0500-000005000000}" uniqueName="5" name="Learning Rounds" queryTableFieldId="5" dataDxfId="89"/>
    <tableColumn id="6" xr3:uid="{00000000-0010-0000-0500-000006000000}" uniqueName="6" name="Learning Time" queryTableFieldId="6" dataDxfId="88"/>
    <tableColumn id="7" xr3:uid="{00000000-0010-0000-0500-000007000000}" uniqueName="7" name="Training Set Loglikelihood" queryTableFieldId="7" dataDxfId="8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results_cluster_untimed" displayName="results_cluster_untimed" ref="A1:G11" tableType="queryTable" totalsRowShown="0">
  <autoFilter ref="A1:G11" xr:uid="{00000000-0009-0000-0100-000004000000}"/>
  <tableColumns count="7">
    <tableColumn id="1" xr3:uid="{00000000-0010-0000-0600-000001000000}" uniqueName="1" name="Run" queryTableFieldId="1" dataDxfId="86"/>
    <tableColumn id="2" xr3:uid="{00000000-0010-0000-0600-000002000000}" uniqueName="2" name="ws_fail" queryTableFieldId="2" dataDxfId="85"/>
    <tableColumn id="3" xr3:uid="{00000000-0010-0000-0600-000003000000}" uniqueName="3" name="line_fail" queryTableFieldId="3" dataDxfId="84"/>
    <tableColumn id="4" xr3:uid="{00000000-0010-0000-0600-000004000000}" uniqueName="4" name="switch_fail" queryTableFieldId="4" dataDxfId="83"/>
    <tableColumn id="5" xr3:uid="{00000000-0010-0000-0600-000005000000}" uniqueName="5" name="Learning Rounds" queryTableFieldId="5" dataDxfId="82"/>
    <tableColumn id="6" xr3:uid="{00000000-0010-0000-0600-000006000000}" uniqueName="6" name="Learning Time" queryTableFieldId="6" dataDxfId="81"/>
    <tableColumn id="7" xr3:uid="{00000000-0010-0000-0600-000007000000}" uniqueName="7" name="Training Set Loglikelihood" queryTableFieldId="7" dataDxfId="8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results_cluster_timed__3" displayName="results_cluster_timed__3" ref="A1:G11" tableType="queryTable" totalsRowShown="0" dataDxfId="79">
  <autoFilter ref="A1:G11" xr:uid="{00000000-0009-0000-0100-000003000000}"/>
  <tableColumns count="7">
    <tableColumn id="1" xr3:uid="{00000000-0010-0000-0700-000001000000}" uniqueName="1" name="Run" queryTableFieldId="1" dataDxfId="78"/>
    <tableColumn id="2" xr3:uid="{00000000-0010-0000-0700-000002000000}" uniqueName="2" name="ws_fail" queryTableFieldId="2" dataDxfId="77"/>
    <tableColumn id="3" xr3:uid="{00000000-0010-0000-0700-000003000000}" uniqueName="3" name="line_fail" queryTableFieldId="3" dataDxfId="76"/>
    <tableColumn id="4" xr3:uid="{00000000-0010-0000-0700-000004000000}" uniqueName="4" name="switch_fail" queryTableFieldId="4" dataDxfId="75"/>
    <tableColumn id="5" xr3:uid="{00000000-0010-0000-0700-000005000000}" uniqueName="5" name="Learning Rounds" queryTableFieldId="5" dataDxfId="74"/>
    <tableColumn id="6" xr3:uid="{00000000-0010-0000-0700-000006000000}" uniqueName="6" name="Learning Time" queryTableFieldId="6" dataDxfId="73"/>
    <tableColumn id="7" xr3:uid="{00000000-0010-0000-0700-000007000000}" uniqueName="7" name="Training Set Loglikelihood" queryTableFieldId="7" dataDxfId="7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4261D8C-6AAC-4AA0-823D-BF4909B7897A}" name="results_philosophers2_untimed" displayName="results_philosophers2_untimed" ref="A1:H11" tableType="queryTable" totalsRowShown="0">
  <autoFilter ref="A1:H11" xr:uid="{44261D8C-6AAC-4AA0-823D-BF4909B7897A}"/>
  <tableColumns count="8">
    <tableColumn id="1" xr3:uid="{45513750-F8F1-4B00-AF8E-972DAA663651}" uniqueName="1" name="Run" queryTableFieldId="1" dataDxfId="7"/>
    <tableColumn id="2" xr3:uid="{4E27571A-5EDD-4BBB-80A0-690A6ACD42B1}" uniqueName="2" name="alpha" queryTableFieldId="2" dataDxfId="6"/>
    <tableColumn id="3" xr3:uid="{73DF1BFD-E843-41B0-945F-05EBF77A6702}" uniqueName="3" name="betax" queryTableFieldId="3" dataDxfId="5"/>
    <tableColumn id="4" xr3:uid="{2A98B7EE-CA9B-4C86-B8E4-FC1D63819D4B}" uniqueName="4" name="gammax" queryTableFieldId="4" dataDxfId="4"/>
    <tableColumn id="5" xr3:uid="{AE712C6C-F0FB-4991-A831-7CB697D3E67B}" uniqueName="5" name="zetax" queryTableFieldId="5" dataDxfId="3"/>
    <tableColumn id="6" xr3:uid="{2DAA293D-B0A5-4A69-8528-4BDAF8E3042A}" uniqueName="6" name="Learning Rounds" queryTableFieldId="6" dataDxfId="2"/>
    <tableColumn id="7" xr3:uid="{EC1FFE46-6C1A-4392-BFA2-4C76DDBFDF21}" uniqueName="7" name="Learning Time" queryTableFieldId="7" dataDxfId="1"/>
    <tableColumn id="8" xr3:uid="{386AB469-0328-4B86-92E8-05CDB4FCD44F}" uniqueName="8" name="Training Set Loglikelihoo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21" workbookViewId="0">
      <selection activeCell="G44" sqref="G44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s="3">
        <v>0.22933895776586799</v>
      </c>
      <c r="C2" s="3" t="s">
        <v>379</v>
      </c>
      <c r="D2" s="3" t="s">
        <v>380</v>
      </c>
      <c r="E2" s="3" t="s">
        <v>381</v>
      </c>
      <c r="F2" s="3" t="s">
        <v>382</v>
      </c>
      <c r="G2" s="3" t="s">
        <v>383</v>
      </c>
      <c r="H2" s="3" t="s">
        <v>384</v>
      </c>
    </row>
    <row r="3" spans="1:8" x14ac:dyDescent="0.3">
      <c r="A3" t="s">
        <v>8</v>
      </c>
      <c r="B3" s="3" t="s">
        <v>385</v>
      </c>
      <c r="C3" s="3" t="s">
        <v>386</v>
      </c>
      <c r="D3" s="3" t="s">
        <v>387</v>
      </c>
      <c r="E3" s="3" t="s">
        <v>388</v>
      </c>
      <c r="F3" s="3" t="s">
        <v>382</v>
      </c>
      <c r="G3" s="3" t="s">
        <v>389</v>
      </c>
      <c r="H3" s="3" t="s">
        <v>390</v>
      </c>
    </row>
    <row r="4" spans="1:8" x14ac:dyDescent="0.3">
      <c r="A4" t="s">
        <v>9</v>
      </c>
      <c r="B4" s="3" t="s">
        <v>391</v>
      </c>
      <c r="C4" s="3" t="s">
        <v>392</v>
      </c>
      <c r="D4" s="3" t="s">
        <v>393</v>
      </c>
      <c r="E4" s="3" t="s">
        <v>394</v>
      </c>
      <c r="F4" s="3" t="s">
        <v>395</v>
      </c>
      <c r="G4" s="3" t="s">
        <v>396</v>
      </c>
      <c r="H4" s="3" t="s">
        <v>397</v>
      </c>
    </row>
    <row r="5" spans="1:8" x14ac:dyDescent="0.3">
      <c r="A5" t="s">
        <v>10</v>
      </c>
      <c r="B5" s="3" t="s">
        <v>398</v>
      </c>
      <c r="C5" s="3" t="s">
        <v>399</v>
      </c>
      <c r="D5" s="3" t="s">
        <v>400</v>
      </c>
      <c r="E5" s="3" t="s">
        <v>401</v>
      </c>
      <c r="F5" s="3" t="s">
        <v>402</v>
      </c>
      <c r="G5" s="3" t="s">
        <v>403</v>
      </c>
      <c r="H5" s="3" t="s">
        <v>404</v>
      </c>
    </row>
    <row r="6" spans="1:8" x14ac:dyDescent="0.3">
      <c r="A6" t="s">
        <v>11</v>
      </c>
      <c r="B6" s="3" t="s">
        <v>405</v>
      </c>
      <c r="C6" s="3" t="s">
        <v>406</v>
      </c>
      <c r="D6" s="3" t="s">
        <v>407</v>
      </c>
      <c r="E6" s="3" t="s">
        <v>408</v>
      </c>
      <c r="F6" s="3" t="s">
        <v>86</v>
      </c>
      <c r="G6" s="3" t="s">
        <v>409</v>
      </c>
      <c r="H6" s="3" t="s">
        <v>410</v>
      </c>
    </row>
    <row r="7" spans="1:8" x14ac:dyDescent="0.3">
      <c r="A7" t="s">
        <v>12</v>
      </c>
      <c r="B7" s="3" t="s">
        <v>411</v>
      </c>
      <c r="C7" s="3" t="s">
        <v>412</v>
      </c>
      <c r="D7" s="3" t="s">
        <v>413</v>
      </c>
      <c r="E7" s="3" t="s">
        <v>414</v>
      </c>
      <c r="F7" s="3" t="s">
        <v>415</v>
      </c>
      <c r="G7" s="3" t="s">
        <v>416</v>
      </c>
      <c r="H7" s="3" t="s">
        <v>417</v>
      </c>
    </row>
    <row r="8" spans="1:8" x14ac:dyDescent="0.3">
      <c r="A8" t="s">
        <v>13</v>
      </c>
      <c r="B8" s="3" t="s">
        <v>418</v>
      </c>
      <c r="C8" s="3" t="s">
        <v>419</v>
      </c>
      <c r="D8" s="3" t="s">
        <v>420</v>
      </c>
      <c r="E8" s="3" t="s">
        <v>421</v>
      </c>
      <c r="F8" s="3" t="s">
        <v>422</v>
      </c>
      <c r="G8" s="3" t="s">
        <v>423</v>
      </c>
      <c r="H8" s="3" t="s">
        <v>424</v>
      </c>
    </row>
    <row r="9" spans="1:8" x14ac:dyDescent="0.3">
      <c r="A9" t="s">
        <v>14</v>
      </c>
      <c r="B9" s="3" t="s">
        <v>425</v>
      </c>
      <c r="C9" s="3" t="s">
        <v>426</v>
      </c>
      <c r="D9" s="3" t="s">
        <v>427</v>
      </c>
      <c r="E9" s="3" t="s">
        <v>428</v>
      </c>
      <c r="F9" s="3" t="s">
        <v>429</v>
      </c>
      <c r="G9" s="3" t="s">
        <v>430</v>
      </c>
      <c r="H9" s="3" t="s">
        <v>431</v>
      </c>
    </row>
    <row r="10" spans="1:8" x14ac:dyDescent="0.3">
      <c r="A10" t="s">
        <v>15</v>
      </c>
      <c r="B10" s="3" t="s">
        <v>432</v>
      </c>
      <c r="C10" s="3" t="s">
        <v>433</v>
      </c>
      <c r="D10" s="3" t="s">
        <v>434</v>
      </c>
      <c r="E10" s="3" t="s">
        <v>435</v>
      </c>
      <c r="F10" s="3" t="s">
        <v>436</v>
      </c>
      <c r="G10" s="3" t="s">
        <v>437</v>
      </c>
      <c r="H10" s="3" t="s">
        <v>438</v>
      </c>
    </row>
    <row r="11" spans="1:8" x14ac:dyDescent="0.3">
      <c r="A11" t="s">
        <v>16</v>
      </c>
      <c r="B11" s="3" t="s">
        <v>439</v>
      </c>
      <c r="C11" s="3" t="s">
        <v>440</v>
      </c>
      <c r="D11" s="3" t="s">
        <v>441</v>
      </c>
      <c r="E11" s="3" t="s">
        <v>442</v>
      </c>
      <c r="F11" s="3" t="s">
        <v>443</v>
      </c>
      <c r="G11" s="3" t="s">
        <v>444</v>
      </c>
      <c r="H11" s="3" t="s">
        <v>445</v>
      </c>
    </row>
    <row r="13" spans="1:8" x14ac:dyDescent="0.3">
      <c r="B13" s="3"/>
    </row>
    <row r="18" spans="1:8" x14ac:dyDescent="0.3">
      <c r="A18" t="s">
        <v>0</v>
      </c>
      <c r="B18" t="s">
        <v>315</v>
      </c>
      <c r="C18" t="s">
        <v>316</v>
      </c>
      <c r="D18" t="s">
        <v>317</v>
      </c>
      <c r="E18" t="s">
        <v>318</v>
      </c>
      <c r="F18" t="s">
        <v>4</v>
      </c>
      <c r="G18" t="s">
        <v>5</v>
      </c>
      <c r="H18" t="s">
        <v>6</v>
      </c>
    </row>
    <row r="19" spans="1:8" x14ac:dyDescent="0.3">
      <c r="A19" t="s">
        <v>7</v>
      </c>
      <c r="B19" s="2">
        <v>0.22933895776586799</v>
      </c>
      <c r="C19">
        <v>1.9433761114395101</v>
      </c>
      <c r="D19">
        <v>2.3978002449541198</v>
      </c>
      <c r="E19">
        <v>4.2785725491164097</v>
      </c>
      <c r="F19">
        <v>91</v>
      </c>
      <c r="G19">
        <v>9554.7106100000001</v>
      </c>
      <c r="H19">
        <v>-750.17297488800205</v>
      </c>
    </row>
    <row r="20" spans="1:8" x14ac:dyDescent="0.3">
      <c r="A20" t="s">
        <v>8</v>
      </c>
      <c r="B20" s="2">
        <v>0.21066154529784301</v>
      </c>
      <c r="C20">
        <v>1.8203206616348899</v>
      </c>
      <c r="D20">
        <v>1.2282920513465101</v>
      </c>
      <c r="E20">
        <v>4.5523543192672804</v>
      </c>
      <c r="F20">
        <v>91</v>
      </c>
      <c r="G20">
        <v>8413.8314530000007</v>
      </c>
      <c r="H20">
        <v>-713.83543108438198</v>
      </c>
    </row>
    <row r="21" spans="1:8" x14ac:dyDescent="0.3">
      <c r="A21" t="s">
        <v>9</v>
      </c>
      <c r="B21" s="2">
        <v>0.23892498339809001</v>
      </c>
      <c r="C21">
        <v>1.8187513390285299</v>
      </c>
      <c r="D21">
        <v>1.2401120290279699</v>
      </c>
      <c r="E21">
        <v>3.6090944445515398</v>
      </c>
      <c r="F21">
        <v>99</v>
      </c>
      <c r="G21">
        <v>10447.406659</v>
      </c>
      <c r="H21">
        <v>-735.75254744544497</v>
      </c>
    </row>
    <row r="22" spans="1:8" x14ac:dyDescent="0.3">
      <c r="A22" t="s">
        <v>10</v>
      </c>
      <c r="B22" s="2">
        <v>0.22546621667830499</v>
      </c>
      <c r="C22">
        <v>2.0246143213782899</v>
      </c>
      <c r="D22">
        <v>1.79420160608326</v>
      </c>
      <c r="E22">
        <v>4.4657977801725597</v>
      </c>
      <c r="F22">
        <v>83</v>
      </c>
      <c r="G22">
        <v>8932.0196099999994</v>
      </c>
      <c r="H22">
        <v>-751.88724445394996</v>
      </c>
    </row>
    <row r="23" spans="1:8" x14ac:dyDescent="0.3">
      <c r="A23" t="s">
        <v>11</v>
      </c>
      <c r="B23" s="2">
        <v>0.19746798854858899</v>
      </c>
      <c r="C23">
        <v>1.5724184953693701</v>
      </c>
      <c r="D23">
        <v>2.6179734242308501</v>
      </c>
      <c r="E23">
        <v>4.1461253330471202</v>
      </c>
      <c r="F23">
        <v>95</v>
      </c>
      <c r="G23">
        <v>7520.2446259999997</v>
      </c>
      <c r="H23">
        <v>-694.15711519835497</v>
      </c>
    </row>
    <row r="24" spans="1:8" x14ac:dyDescent="0.3">
      <c r="A24" t="s">
        <v>12</v>
      </c>
      <c r="B24" s="2">
        <v>0.20355810725232801</v>
      </c>
      <c r="C24">
        <v>1.65109124883282</v>
      </c>
      <c r="D24">
        <v>1.1230702839976201</v>
      </c>
      <c r="E24">
        <v>3.7088244939020498</v>
      </c>
      <c r="F24">
        <v>100</v>
      </c>
      <c r="G24">
        <v>10166.957093999999</v>
      </c>
      <c r="H24">
        <v>-703.45361365380995</v>
      </c>
    </row>
    <row r="25" spans="1:8" x14ac:dyDescent="0.3">
      <c r="A25" t="s">
        <v>13</v>
      </c>
      <c r="B25" s="2">
        <v>0.23921227262491301</v>
      </c>
      <c r="C25">
        <v>2.0931073854679898</v>
      </c>
      <c r="D25">
        <v>0.70003702769848897</v>
      </c>
      <c r="E25">
        <v>4.5078238607677399</v>
      </c>
      <c r="F25">
        <v>115</v>
      </c>
      <c r="G25">
        <v>13076.845814</v>
      </c>
      <c r="H25">
        <v>-756.38947893851605</v>
      </c>
    </row>
    <row r="26" spans="1:8" x14ac:dyDescent="0.3">
      <c r="A26" t="s">
        <v>14</v>
      </c>
      <c r="B26" s="2">
        <v>0.22448699429885999</v>
      </c>
      <c r="C26">
        <v>1.6889870616099301</v>
      </c>
      <c r="D26">
        <v>0.87989638729907904</v>
      </c>
      <c r="E26">
        <v>3.1225398252416601</v>
      </c>
      <c r="F26">
        <v>111</v>
      </c>
      <c r="G26">
        <v>10981.591933</v>
      </c>
      <c r="H26">
        <v>-711.976553119953</v>
      </c>
    </row>
    <row r="27" spans="1:8" x14ac:dyDescent="0.3">
      <c r="A27" t="s">
        <v>15</v>
      </c>
      <c r="B27" s="2">
        <v>0.26693568411962099</v>
      </c>
      <c r="C27">
        <v>1.89639386755785</v>
      </c>
      <c r="D27">
        <v>2.1278359941941201</v>
      </c>
      <c r="E27">
        <v>4.5742251692936602</v>
      </c>
      <c r="F27">
        <v>89</v>
      </c>
      <c r="G27">
        <v>8323.7091949999995</v>
      </c>
      <c r="H27">
        <v>-758.14233892345896</v>
      </c>
    </row>
    <row r="28" spans="1:8" x14ac:dyDescent="0.3">
      <c r="A28" t="s">
        <v>16</v>
      </c>
      <c r="B28" s="2">
        <v>0.204486708597411</v>
      </c>
      <c r="C28">
        <v>2.0719227532811502</v>
      </c>
      <c r="D28">
        <v>1.3011576669789799</v>
      </c>
      <c r="E28">
        <v>5.1145293087424903</v>
      </c>
      <c r="F28">
        <v>104</v>
      </c>
      <c r="G28">
        <v>6645.090749</v>
      </c>
      <c r="H28">
        <v>-729.89025464913402</v>
      </c>
    </row>
    <row r="30" spans="1:8" x14ac:dyDescent="0.3">
      <c r="B30">
        <f>+ABS(B19-0.2)/0.2</f>
        <v>0.14669478882933989</v>
      </c>
      <c r="C30">
        <f>+ABS(C19-1.8)/1.8</f>
        <v>7.9653395244172226E-2</v>
      </c>
      <c r="D30">
        <f>+ABS(D19-2)/2</f>
        <v>0.1989001224770599</v>
      </c>
      <c r="E30">
        <f>+ABS(E19-4)/4</f>
        <v>6.9643137279102429E-2</v>
      </c>
    </row>
    <row r="31" spans="1:8" x14ac:dyDescent="0.3">
      <c r="B31">
        <f t="shared" ref="B31:B38" si="0">+ABS(B20-0.2)/0.2</f>
        <v>5.3307726489214974E-2</v>
      </c>
      <c r="C31">
        <f t="shared" ref="C31:C39" si="1">+ABS(C20-1.8)/1.8</f>
        <v>1.1289256463827712E-2</v>
      </c>
      <c r="D31">
        <f t="shared" ref="D31:D39" si="2">+ABS(D20-2)/2</f>
        <v>0.38585397432674495</v>
      </c>
      <c r="E31">
        <f t="shared" ref="E31:E39" si="3">+ABS(E20-4)/4</f>
        <v>0.1380885798168201</v>
      </c>
    </row>
    <row r="32" spans="1:8" x14ac:dyDescent="0.3">
      <c r="B32">
        <f t="shared" si="0"/>
        <v>0.19462491699045001</v>
      </c>
      <c r="C32">
        <f t="shared" si="1"/>
        <v>1.0417410571405487E-2</v>
      </c>
      <c r="D32">
        <f t="shared" si="2"/>
        <v>0.37994398548601505</v>
      </c>
      <c r="E32">
        <f t="shared" si="3"/>
        <v>9.7726388862115043E-2</v>
      </c>
    </row>
    <row r="33" spans="2:8" x14ac:dyDescent="0.3">
      <c r="B33">
        <f t="shared" si="0"/>
        <v>0.12733108339152491</v>
      </c>
      <c r="C33">
        <f t="shared" si="1"/>
        <v>0.12478573409904992</v>
      </c>
      <c r="D33">
        <f t="shared" si="2"/>
        <v>0.10289919695837002</v>
      </c>
      <c r="E33">
        <f t="shared" si="3"/>
        <v>0.11644944504313992</v>
      </c>
    </row>
    <row r="34" spans="2:8" x14ac:dyDescent="0.3">
      <c r="B34">
        <f t="shared" si="0"/>
        <v>1.2660057257055102E-2</v>
      </c>
      <c r="C34">
        <f t="shared" si="1"/>
        <v>0.12643416923923886</v>
      </c>
      <c r="D34">
        <f t="shared" si="2"/>
        <v>0.30898671211542506</v>
      </c>
      <c r="E34">
        <f t="shared" si="3"/>
        <v>3.6531333261780041E-2</v>
      </c>
    </row>
    <row r="35" spans="2:8" x14ac:dyDescent="0.3">
      <c r="B35">
        <f t="shared" si="0"/>
        <v>1.7790536261639983E-2</v>
      </c>
      <c r="C35">
        <f t="shared" si="1"/>
        <v>8.2727083981766689E-2</v>
      </c>
      <c r="D35">
        <f t="shared" si="2"/>
        <v>0.43846485800118995</v>
      </c>
      <c r="E35">
        <f t="shared" si="3"/>
        <v>7.2793876524487544E-2</v>
      </c>
    </row>
    <row r="36" spans="2:8" x14ac:dyDescent="0.3">
      <c r="B36">
        <f t="shared" si="0"/>
        <v>0.19606136312456501</v>
      </c>
      <c r="C36">
        <f t="shared" si="1"/>
        <v>0.16283743637110543</v>
      </c>
      <c r="D36">
        <f t="shared" si="2"/>
        <v>0.64998148615075557</v>
      </c>
      <c r="E36">
        <f t="shared" si="3"/>
        <v>0.12695596519193497</v>
      </c>
    </row>
    <row r="37" spans="2:8" x14ac:dyDescent="0.3">
      <c r="B37">
        <f t="shared" si="0"/>
        <v>0.12243497149429988</v>
      </c>
      <c r="C37">
        <f t="shared" si="1"/>
        <v>6.1673854661149989E-2</v>
      </c>
      <c r="D37">
        <f t="shared" si="2"/>
        <v>0.56005180635046048</v>
      </c>
      <c r="E37">
        <f t="shared" si="3"/>
        <v>0.21936504368958498</v>
      </c>
    </row>
    <row r="38" spans="2:8" x14ac:dyDescent="0.3">
      <c r="B38">
        <f t="shared" si="0"/>
        <v>0.33467842059810488</v>
      </c>
      <c r="C38">
        <f t="shared" si="1"/>
        <v>5.3552148643249975E-2</v>
      </c>
      <c r="D38">
        <f t="shared" si="2"/>
        <v>6.3917997097060031E-2</v>
      </c>
      <c r="E38">
        <f t="shared" si="3"/>
        <v>0.14355629232341505</v>
      </c>
    </row>
    <row r="39" spans="2:8" x14ac:dyDescent="0.3">
      <c r="B39">
        <f>+ABS(B28-0.2)/0.2</f>
        <v>2.2433542987054939E-2</v>
      </c>
      <c r="C39">
        <f t="shared" si="1"/>
        <v>0.15106819626730561</v>
      </c>
      <c r="D39">
        <f t="shared" si="2"/>
        <v>0.34942116651051003</v>
      </c>
      <c r="E39">
        <f t="shared" si="3"/>
        <v>0.27863232718562259</v>
      </c>
    </row>
    <row r="41" spans="2:8" x14ac:dyDescent="0.3">
      <c r="B41">
        <f>SUM(B30:B39)</f>
        <v>1.2280174074232495</v>
      </c>
      <c r="C41">
        <f t="shared" ref="C41:E41" si="4">SUM(C30:C39)</f>
        <v>0.86443868554227188</v>
      </c>
      <c r="D41">
        <f t="shared" si="4"/>
        <v>3.4384213054735913</v>
      </c>
      <c r="E41">
        <f t="shared" si="4"/>
        <v>1.2997423891780027</v>
      </c>
      <c r="F41">
        <f>SUM(F19:F29)</f>
        <v>978</v>
      </c>
      <c r="G41">
        <f>SUM(G19:G29)</f>
        <v>94062.407743000003</v>
      </c>
      <c r="H41">
        <f>SUM(H19:H29)</f>
        <v>-7305.6575523550055</v>
      </c>
    </row>
    <row r="42" spans="2:8" x14ac:dyDescent="0.3">
      <c r="B42">
        <f>+B41/10</f>
        <v>0.12280174074232494</v>
      </c>
      <c r="C42">
        <f t="shared" ref="C42:H42" si="5">+C41/10</f>
        <v>8.6443868554227185E-2</v>
      </c>
      <c r="D42">
        <f t="shared" si="5"/>
        <v>0.34384213054735913</v>
      </c>
      <c r="E42">
        <f t="shared" si="5"/>
        <v>0.12997423891780027</v>
      </c>
      <c r="F42">
        <f t="shared" si="5"/>
        <v>97.8</v>
      </c>
      <c r="G42">
        <f t="shared" si="5"/>
        <v>9406.2407743000003</v>
      </c>
      <c r="H42">
        <f t="shared" si="5"/>
        <v>-730.56575523550055</v>
      </c>
    </row>
    <row r="44" spans="2:8" x14ac:dyDescent="0.3">
      <c r="B44">
        <f>+SUM(B30:E39)/40</f>
        <v>0.17076549469042787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BA30-1F3D-44EC-BDD3-538B2F0A5468}">
  <dimension ref="A1:H38"/>
  <sheetViews>
    <sheetView tabSelected="1" topLeftCell="A16" workbookViewId="0">
      <selection activeCell="G36" sqref="G36"/>
    </sheetView>
  </sheetViews>
  <sheetFormatPr defaultRowHeight="14.4" x14ac:dyDescent="0.3"/>
  <cols>
    <col min="1" max="1" width="6.5546875" bestFit="1" customWidth="1"/>
    <col min="2" max="3" width="19.77734375" bestFit="1" customWidth="1"/>
    <col min="4" max="4" width="18.77734375" bestFit="1" customWidth="1"/>
    <col min="5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s="5" t="s">
        <v>7</v>
      </c>
      <c r="B2" s="5" t="s">
        <v>869</v>
      </c>
      <c r="C2" s="5" t="s">
        <v>870</v>
      </c>
      <c r="D2" s="5" t="s">
        <v>871</v>
      </c>
      <c r="E2" s="5" t="s">
        <v>872</v>
      </c>
      <c r="F2" s="5" t="s">
        <v>210</v>
      </c>
      <c r="G2" s="5" t="s">
        <v>873</v>
      </c>
      <c r="H2" s="5" t="s">
        <v>874</v>
      </c>
    </row>
    <row r="3" spans="1:8" x14ac:dyDescent="0.3">
      <c r="A3" s="5" t="s">
        <v>8</v>
      </c>
      <c r="B3" s="5" t="s">
        <v>875</v>
      </c>
      <c r="C3" s="5" t="s">
        <v>876</v>
      </c>
      <c r="D3" s="5" t="s">
        <v>877</v>
      </c>
      <c r="E3" s="5" t="s">
        <v>878</v>
      </c>
      <c r="F3" s="5" t="s">
        <v>879</v>
      </c>
      <c r="G3" s="5" t="s">
        <v>880</v>
      </c>
      <c r="H3" s="5" t="s">
        <v>881</v>
      </c>
    </row>
    <row r="4" spans="1:8" x14ac:dyDescent="0.3">
      <c r="A4" s="5" t="s">
        <v>9</v>
      </c>
      <c r="B4" s="5" t="s">
        <v>882</v>
      </c>
      <c r="C4" s="5" t="s">
        <v>883</v>
      </c>
      <c r="D4" s="5" t="s">
        <v>884</v>
      </c>
      <c r="E4" s="5" t="s">
        <v>885</v>
      </c>
      <c r="F4" s="5" t="s">
        <v>291</v>
      </c>
      <c r="G4" s="5" t="s">
        <v>886</v>
      </c>
      <c r="H4" s="5" t="s">
        <v>887</v>
      </c>
    </row>
    <row r="5" spans="1:8" x14ac:dyDescent="0.3">
      <c r="A5" s="5" t="s">
        <v>10</v>
      </c>
      <c r="B5" s="5" t="s">
        <v>888</v>
      </c>
      <c r="C5" s="5" t="s">
        <v>889</v>
      </c>
      <c r="D5" s="5" t="s">
        <v>890</v>
      </c>
      <c r="E5" s="5" t="s">
        <v>891</v>
      </c>
      <c r="F5" s="5" t="s">
        <v>278</v>
      </c>
      <c r="G5" s="5" t="s">
        <v>892</v>
      </c>
      <c r="H5" s="5" t="s">
        <v>893</v>
      </c>
    </row>
    <row r="6" spans="1:8" x14ac:dyDescent="0.3">
      <c r="A6" s="5" t="s">
        <v>11</v>
      </c>
      <c r="B6" s="5" t="s">
        <v>894</v>
      </c>
      <c r="C6" s="5" t="s">
        <v>895</v>
      </c>
      <c r="D6" s="5" t="s">
        <v>896</v>
      </c>
      <c r="E6" s="5" t="s">
        <v>897</v>
      </c>
      <c r="F6" s="5" t="s">
        <v>199</v>
      </c>
      <c r="G6" s="5" t="s">
        <v>898</v>
      </c>
      <c r="H6" s="5" t="s">
        <v>899</v>
      </c>
    </row>
    <row r="7" spans="1:8" x14ac:dyDescent="0.3">
      <c r="A7" s="5" t="s">
        <v>12</v>
      </c>
      <c r="B7" s="5" t="s">
        <v>900</v>
      </c>
      <c r="C7" s="5" t="s">
        <v>901</v>
      </c>
      <c r="D7" s="5" t="s">
        <v>902</v>
      </c>
      <c r="E7" s="5" t="s">
        <v>903</v>
      </c>
      <c r="F7" s="5" t="s">
        <v>177</v>
      </c>
      <c r="G7" s="5" t="s">
        <v>904</v>
      </c>
      <c r="H7" s="5" t="s">
        <v>905</v>
      </c>
    </row>
    <row r="8" spans="1:8" x14ac:dyDescent="0.3">
      <c r="A8" s="5" t="s">
        <v>13</v>
      </c>
      <c r="B8" s="5" t="s">
        <v>906</v>
      </c>
      <c r="C8" s="5" t="s">
        <v>907</v>
      </c>
      <c r="D8" s="5" t="s">
        <v>908</v>
      </c>
      <c r="E8" s="5" t="s">
        <v>909</v>
      </c>
      <c r="F8" s="5" t="s">
        <v>199</v>
      </c>
      <c r="G8" s="5" t="s">
        <v>910</v>
      </c>
      <c r="H8" s="5" t="s">
        <v>911</v>
      </c>
    </row>
    <row r="9" spans="1:8" x14ac:dyDescent="0.3">
      <c r="A9" s="5" t="s">
        <v>14</v>
      </c>
      <c r="B9" s="5" t="s">
        <v>912</v>
      </c>
      <c r="C9" s="5" t="s">
        <v>913</v>
      </c>
      <c r="D9" s="5" t="s">
        <v>914</v>
      </c>
      <c r="E9" s="5" t="s">
        <v>915</v>
      </c>
      <c r="F9" s="5" t="s">
        <v>278</v>
      </c>
      <c r="G9" s="5" t="s">
        <v>916</v>
      </c>
      <c r="H9" s="5" t="s">
        <v>917</v>
      </c>
    </row>
    <row r="10" spans="1:8" x14ac:dyDescent="0.3">
      <c r="A10" s="5" t="s">
        <v>15</v>
      </c>
      <c r="B10" s="5" t="s">
        <v>918</v>
      </c>
      <c r="C10" s="5" t="s">
        <v>919</v>
      </c>
      <c r="D10" s="5" t="s">
        <v>920</v>
      </c>
      <c r="E10" s="5" t="s">
        <v>921</v>
      </c>
      <c r="F10" s="5" t="s">
        <v>193</v>
      </c>
      <c r="G10" s="5" t="s">
        <v>922</v>
      </c>
      <c r="H10" s="5" t="s">
        <v>923</v>
      </c>
    </row>
    <row r="11" spans="1:8" x14ac:dyDescent="0.3">
      <c r="A11" s="5" t="s">
        <v>16</v>
      </c>
      <c r="B11" s="5" t="s">
        <v>924</v>
      </c>
      <c r="C11" s="5" t="s">
        <v>925</v>
      </c>
      <c r="D11" s="5" t="s">
        <v>926</v>
      </c>
      <c r="E11" s="5" t="s">
        <v>927</v>
      </c>
      <c r="F11" s="5" t="s">
        <v>291</v>
      </c>
      <c r="G11" s="5" t="s">
        <v>928</v>
      </c>
      <c r="H11" s="5" t="s">
        <v>929</v>
      </c>
    </row>
    <row r="13" spans="1:8" x14ac:dyDescent="0.3">
      <c r="A13" s="6" t="s">
        <v>7</v>
      </c>
      <c r="B13" s="7">
        <v>0.30322768401588801</v>
      </c>
      <c r="C13" s="7">
        <v>0.10765403959314</v>
      </c>
      <c r="D13" s="7">
        <v>0.97369288853966496</v>
      </c>
      <c r="E13" s="7">
        <v>0.20028966944339499</v>
      </c>
      <c r="F13" s="7">
        <v>15</v>
      </c>
      <c r="G13" s="7">
        <v>14034.487037000001</v>
      </c>
      <c r="H13" s="8">
        <v>-3107.0777711280298</v>
      </c>
    </row>
    <row r="14" spans="1:8" x14ac:dyDescent="0.3">
      <c r="A14" s="9" t="s">
        <v>8</v>
      </c>
      <c r="B14" s="10">
        <v>0.30383954767489701</v>
      </c>
      <c r="C14" s="10">
        <v>9.0176794988181999E-2</v>
      </c>
      <c r="D14" s="10">
        <v>1.00744005708889</v>
      </c>
      <c r="E14" s="10">
        <v>0.20395022210303199</v>
      </c>
      <c r="F14" s="10">
        <v>17</v>
      </c>
      <c r="G14" s="10">
        <v>16012.769582999999</v>
      </c>
      <c r="H14" s="11">
        <v>-3072.9407401532899</v>
      </c>
    </row>
    <row r="15" spans="1:8" x14ac:dyDescent="0.3">
      <c r="A15" s="6" t="s">
        <v>9</v>
      </c>
      <c r="B15" s="7">
        <v>0.30724994862423899</v>
      </c>
      <c r="C15" s="7">
        <v>0.101454226300776</v>
      </c>
      <c r="D15" s="7">
        <v>1.00631299414192</v>
      </c>
      <c r="E15" s="7">
        <v>0.209514079916579</v>
      </c>
      <c r="F15" s="7">
        <v>10</v>
      </c>
      <c r="G15" s="7">
        <v>9416.4536169999992</v>
      </c>
      <c r="H15" s="8">
        <v>-2999.9017306986798</v>
      </c>
    </row>
    <row r="16" spans="1:8" x14ac:dyDescent="0.3">
      <c r="A16" s="9" t="s">
        <v>10</v>
      </c>
      <c r="B16" s="10">
        <v>0.29498364333350002</v>
      </c>
      <c r="C16" s="10">
        <v>9.73716255425192E-2</v>
      </c>
      <c r="D16" s="10">
        <v>1.0350115121730199</v>
      </c>
      <c r="E16" s="10">
        <v>0.213159922900369</v>
      </c>
      <c r="F16" s="10">
        <v>11</v>
      </c>
      <c r="G16" s="10">
        <v>10358.324216999999</v>
      </c>
      <c r="H16" s="11">
        <v>-3145.87708509302</v>
      </c>
    </row>
    <row r="17" spans="1:8" x14ac:dyDescent="0.3">
      <c r="A17" s="6" t="s">
        <v>11</v>
      </c>
      <c r="B17" s="7">
        <v>0.30742761310454603</v>
      </c>
      <c r="C17" s="7">
        <v>9.82117441276016E-2</v>
      </c>
      <c r="D17" s="7">
        <v>1.0232902651375999</v>
      </c>
      <c r="E17" s="7">
        <v>0.19966145112693001</v>
      </c>
      <c r="F17" s="7">
        <v>12</v>
      </c>
      <c r="G17" s="7">
        <v>11503.298828000001</v>
      </c>
      <c r="H17" s="8">
        <v>-3064.6980265256102</v>
      </c>
    </row>
    <row r="18" spans="1:8" x14ac:dyDescent="0.3">
      <c r="A18" s="9" t="s">
        <v>12</v>
      </c>
      <c r="B18" s="10">
        <v>0.31093852354805901</v>
      </c>
      <c r="C18" s="10">
        <v>0.10476811352609899</v>
      </c>
      <c r="D18" s="10">
        <v>0.93351726967325799</v>
      </c>
      <c r="E18" s="10">
        <v>0.17884986803398401</v>
      </c>
      <c r="F18" s="10">
        <v>13</v>
      </c>
      <c r="G18" s="10">
        <v>12575.599772</v>
      </c>
      <c r="H18" s="11">
        <v>-3129.56475167186</v>
      </c>
    </row>
    <row r="19" spans="1:8" x14ac:dyDescent="0.3">
      <c r="A19" s="6" t="s">
        <v>13</v>
      </c>
      <c r="B19" s="7">
        <v>0.27444721734649602</v>
      </c>
      <c r="C19" s="7">
        <v>0.108684949279567</v>
      </c>
      <c r="D19" s="7">
        <v>1.01873621973813</v>
      </c>
      <c r="E19" s="7">
        <v>0.214332465959365</v>
      </c>
      <c r="F19" s="7">
        <v>12</v>
      </c>
      <c r="G19" s="7">
        <v>11424.780885</v>
      </c>
      <c r="H19" s="8">
        <v>-3045.5776293286699</v>
      </c>
    </row>
    <row r="20" spans="1:8" x14ac:dyDescent="0.3">
      <c r="A20" s="9" t="s">
        <v>14</v>
      </c>
      <c r="B20" s="10">
        <v>0.26921502640560002</v>
      </c>
      <c r="C20" s="10">
        <v>9.9225160279886093E-2</v>
      </c>
      <c r="D20" s="10">
        <v>0.96058115090048901</v>
      </c>
      <c r="E20" s="10">
        <v>0.186197338894843</v>
      </c>
      <c r="F20" s="10">
        <v>11</v>
      </c>
      <c r="G20" s="10">
        <v>10500.957754999999</v>
      </c>
      <c r="H20" s="11">
        <v>-3181.82334716592</v>
      </c>
    </row>
    <row r="21" spans="1:8" x14ac:dyDescent="0.3">
      <c r="A21" s="6" t="s">
        <v>15</v>
      </c>
      <c r="B21" s="7">
        <v>0.29555413350675902</v>
      </c>
      <c r="C21" s="7">
        <v>0.102784749482433</v>
      </c>
      <c r="D21" s="7">
        <v>0.96444582535141599</v>
      </c>
      <c r="E21" s="7">
        <v>0.21263707549725999</v>
      </c>
      <c r="F21" s="7">
        <v>14</v>
      </c>
      <c r="G21" s="7">
        <v>13340.843064999999</v>
      </c>
      <c r="H21" s="8">
        <v>-3126.7069724847402</v>
      </c>
    </row>
    <row r="22" spans="1:8" x14ac:dyDescent="0.3">
      <c r="A22" s="9" t="s">
        <v>16</v>
      </c>
      <c r="B22" s="10">
        <v>0.29436380212504099</v>
      </c>
      <c r="C22" s="10">
        <v>0.10191352191236</v>
      </c>
      <c r="D22" s="10">
        <v>0.99617635572199503</v>
      </c>
      <c r="E22" s="10">
        <v>0.19295443518232699</v>
      </c>
      <c r="F22" s="10">
        <v>10</v>
      </c>
      <c r="G22" s="10">
        <v>9460.8352759999998</v>
      </c>
      <c r="H22" s="11">
        <v>-3073.11341969879</v>
      </c>
    </row>
    <row r="24" spans="1:8" x14ac:dyDescent="0.3">
      <c r="B24">
        <f>+ABS(B13-0.3)/0.3</f>
        <v>1.0758946719626739E-2</v>
      </c>
      <c r="C24">
        <f>+ABS(C13-0.1)/0.1</f>
        <v>7.6540395931399968E-2</v>
      </c>
      <c r="D24">
        <f>+ABS(D13-1)/1</f>
        <v>2.6307111460335042E-2</v>
      </c>
      <c r="E24">
        <f>+ABS(E13-0.2)/0.2</f>
        <v>1.448347216974899E-3</v>
      </c>
    </row>
    <row r="25" spans="1:8" x14ac:dyDescent="0.3">
      <c r="B25">
        <f t="shared" ref="B25:B32" si="0">+ABS(B14-0.3)/0.3</f>
        <v>1.2798492249656753E-2</v>
      </c>
      <c r="C25">
        <f t="shared" ref="C25:C33" si="1">+ABS(C14-0.1)/0.1</f>
        <v>9.8232050118180064E-2</v>
      </c>
      <c r="D25">
        <f t="shared" ref="D25:D33" si="2">+ABS(D14-1)/1</f>
        <v>7.4400570888899509E-3</v>
      </c>
      <c r="E25">
        <f t="shared" ref="E25:E33" si="3">+ABS(E14-0.2)/0.2</f>
        <v>1.9751110515159875E-2</v>
      </c>
    </row>
    <row r="26" spans="1:8" x14ac:dyDescent="0.3">
      <c r="B26">
        <f t="shared" si="0"/>
        <v>2.4166495414130001E-2</v>
      </c>
      <c r="C26">
        <f t="shared" si="1"/>
        <v>1.4542263007759904E-2</v>
      </c>
      <c r="D26">
        <f t="shared" si="2"/>
        <v>6.312994141919992E-3</v>
      </c>
      <c r="E26">
        <f t="shared" si="3"/>
        <v>4.757039958289494E-2</v>
      </c>
    </row>
    <row r="27" spans="1:8" x14ac:dyDescent="0.3">
      <c r="B27">
        <f t="shared" si="0"/>
        <v>1.6721188888333221E-2</v>
      </c>
      <c r="C27">
        <f t="shared" si="1"/>
        <v>2.628374457480806E-2</v>
      </c>
      <c r="D27">
        <f t="shared" si="2"/>
        <v>3.5011512173019899E-2</v>
      </c>
      <c r="E27">
        <f t="shared" si="3"/>
        <v>6.5799614501844961E-2</v>
      </c>
    </row>
    <row r="28" spans="1:8" x14ac:dyDescent="0.3">
      <c r="B28">
        <f t="shared" si="0"/>
        <v>2.4758710348486795E-2</v>
      </c>
      <c r="C28">
        <f t="shared" si="1"/>
        <v>1.788255872398406E-2</v>
      </c>
      <c r="D28">
        <f t="shared" si="2"/>
        <v>2.3290265137599908E-2</v>
      </c>
      <c r="E28">
        <f t="shared" si="3"/>
        <v>1.6927443653499963E-3</v>
      </c>
    </row>
    <row r="29" spans="1:8" x14ac:dyDescent="0.3">
      <c r="B29">
        <f t="shared" si="0"/>
        <v>3.6461745160196735E-2</v>
      </c>
      <c r="C29">
        <f t="shared" si="1"/>
        <v>4.7681135260989882E-2</v>
      </c>
      <c r="D29">
        <f t="shared" si="2"/>
        <v>6.6482730326742012E-2</v>
      </c>
      <c r="E29">
        <f t="shared" si="3"/>
        <v>0.10575065983008003</v>
      </c>
    </row>
    <row r="30" spans="1:8" x14ac:dyDescent="0.3">
      <c r="B30">
        <f t="shared" si="0"/>
        <v>8.5175942178346564E-2</v>
      </c>
      <c r="C30">
        <f t="shared" si="1"/>
        <v>8.6849492795669919E-2</v>
      </c>
      <c r="D30">
        <f t="shared" si="2"/>
        <v>1.873621973813E-2</v>
      </c>
      <c r="E30">
        <f t="shared" si="3"/>
        <v>7.1662329796824964E-2</v>
      </c>
    </row>
    <row r="31" spans="1:8" x14ac:dyDescent="0.3">
      <c r="B31">
        <f t="shared" si="0"/>
        <v>0.10261657864799989</v>
      </c>
      <c r="C31">
        <f t="shared" si="1"/>
        <v>7.7483972011391233E-3</v>
      </c>
      <c r="D31">
        <f t="shared" si="2"/>
        <v>3.9418849099510989E-2</v>
      </c>
      <c r="E31">
        <f t="shared" si="3"/>
        <v>6.9013305525785079E-2</v>
      </c>
    </row>
    <row r="32" spans="1:8" x14ac:dyDescent="0.3">
      <c r="B32">
        <f t="shared" si="0"/>
        <v>1.4819554977469895E-2</v>
      </c>
      <c r="C32">
        <f t="shared" si="1"/>
        <v>2.7847494824329994E-2</v>
      </c>
      <c r="D32">
        <f t="shared" si="2"/>
        <v>3.5554174648584014E-2</v>
      </c>
      <c r="E32">
        <f t="shared" si="3"/>
        <v>6.3185377486299904E-2</v>
      </c>
    </row>
    <row r="33" spans="2:8" x14ac:dyDescent="0.3">
      <c r="B33">
        <f>+ABS(B22-0.3)/0.3</f>
        <v>1.8787326249863345E-2</v>
      </c>
      <c r="C33">
        <f t="shared" si="1"/>
        <v>1.9135219123599945E-2</v>
      </c>
      <c r="D33">
        <f t="shared" si="2"/>
        <v>3.8236442780049673E-3</v>
      </c>
      <c r="E33">
        <f t="shared" si="3"/>
        <v>3.5227824088365084E-2</v>
      </c>
    </row>
    <row r="35" spans="2:8" x14ac:dyDescent="0.3">
      <c r="B35">
        <f>SUM(B24:B33)</f>
        <v>0.34706498083410997</v>
      </c>
      <c r="C35">
        <f t="shared" ref="C35:E35" si="4">SUM(C24:C33)</f>
        <v>0.42274275156186092</v>
      </c>
      <c r="D35">
        <f t="shared" si="4"/>
        <v>0.26237755809273677</v>
      </c>
      <c r="E35">
        <f t="shared" si="4"/>
        <v>0.48110171290957982</v>
      </c>
      <c r="F35">
        <f>SUM(F13:F23)</f>
        <v>125</v>
      </c>
      <c r="G35">
        <f>SUM(G13:G23)</f>
        <v>118628.35003499998</v>
      </c>
      <c r="H35">
        <f>SUM(H13:H23)</f>
        <v>-30947.281473948606</v>
      </c>
    </row>
    <row r="36" spans="2:8" x14ac:dyDescent="0.3">
      <c r="B36">
        <f>+B35/10</f>
        <v>3.4706498083410996E-2</v>
      </c>
      <c r="C36">
        <f t="shared" ref="C36:H36" si="5">+C35/10</f>
        <v>4.2274275156186092E-2</v>
      </c>
      <c r="D36">
        <f t="shared" si="5"/>
        <v>2.6237755809273677E-2</v>
      </c>
      <c r="E36">
        <f t="shared" si="5"/>
        <v>4.811017129095798E-2</v>
      </c>
      <c r="F36">
        <f t="shared" si="5"/>
        <v>12.5</v>
      </c>
      <c r="G36" s="14">
        <f t="shared" si="5"/>
        <v>11862.835003499998</v>
      </c>
      <c r="H36">
        <f t="shared" si="5"/>
        <v>-3094.7281473948606</v>
      </c>
    </row>
    <row r="38" spans="2:8" x14ac:dyDescent="0.3">
      <c r="B38">
        <f>+SUM(B24:E33)/40</f>
        <v>3.7832175084957176E-2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D20A-192D-455F-A147-6CCC459B279E}">
  <dimension ref="A1:H38"/>
  <sheetViews>
    <sheetView topLeftCell="A19" workbookViewId="0">
      <selection activeCell="B24" sqref="B24:H38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3" width="18.77734375" bestFit="1" customWidth="1"/>
    <col min="4" max="4" width="19.77734375" bestFit="1" customWidth="1"/>
    <col min="5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s="5" t="s">
        <v>446</v>
      </c>
      <c r="B2" s="5" t="s">
        <v>801</v>
      </c>
      <c r="C2" s="5" t="s">
        <v>802</v>
      </c>
      <c r="D2" s="5" t="s">
        <v>803</v>
      </c>
      <c r="E2" s="5" t="s">
        <v>804</v>
      </c>
      <c r="F2" s="5" t="s">
        <v>805</v>
      </c>
      <c r="G2" s="5" t="s">
        <v>806</v>
      </c>
      <c r="H2" s="5" t="s">
        <v>807</v>
      </c>
    </row>
    <row r="3" spans="1:8" x14ac:dyDescent="0.3">
      <c r="A3" s="5" t="s">
        <v>452</v>
      </c>
      <c r="B3" s="5" t="s">
        <v>808</v>
      </c>
      <c r="C3" s="5" t="s">
        <v>809</v>
      </c>
      <c r="D3" s="5" t="s">
        <v>810</v>
      </c>
      <c r="E3" s="5" t="s">
        <v>811</v>
      </c>
      <c r="F3" s="5" t="s">
        <v>812</v>
      </c>
      <c r="G3" s="5" t="s">
        <v>813</v>
      </c>
      <c r="H3" s="5" t="s">
        <v>814</v>
      </c>
    </row>
    <row r="4" spans="1:8" x14ac:dyDescent="0.3">
      <c r="A4" s="5" t="s">
        <v>458</v>
      </c>
      <c r="B4" s="5" t="s">
        <v>815</v>
      </c>
      <c r="C4" s="5" t="s">
        <v>816</v>
      </c>
      <c r="D4" s="5" t="s">
        <v>817</v>
      </c>
      <c r="E4" s="5" t="s">
        <v>818</v>
      </c>
      <c r="F4" s="5" t="s">
        <v>805</v>
      </c>
      <c r="G4" s="5" t="s">
        <v>819</v>
      </c>
      <c r="H4" s="5" t="s">
        <v>820</v>
      </c>
    </row>
    <row r="5" spans="1:8" x14ac:dyDescent="0.3">
      <c r="A5" s="5" t="s">
        <v>464</v>
      </c>
      <c r="B5" s="5" t="s">
        <v>821</v>
      </c>
      <c r="C5" s="5" t="s">
        <v>822</v>
      </c>
      <c r="D5" s="5" t="s">
        <v>823</v>
      </c>
      <c r="E5" s="5" t="s">
        <v>824</v>
      </c>
      <c r="F5" s="5" t="s">
        <v>443</v>
      </c>
      <c r="G5" s="5" t="s">
        <v>825</v>
      </c>
      <c r="H5" s="5" t="s">
        <v>826</v>
      </c>
    </row>
    <row r="6" spans="1:8" x14ac:dyDescent="0.3">
      <c r="A6" s="5" t="s">
        <v>470</v>
      </c>
      <c r="B6" s="5" t="s">
        <v>827</v>
      </c>
      <c r="C6" s="5" t="s">
        <v>828</v>
      </c>
      <c r="D6" s="5" t="s">
        <v>829</v>
      </c>
      <c r="E6" s="5" t="s">
        <v>830</v>
      </c>
      <c r="F6" s="5" t="s">
        <v>831</v>
      </c>
      <c r="G6" s="5" t="s">
        <v>832</v>
      </c>
      <c r="H6" s="5" t="s">
        <v>833</v>
      </c>
    </row>
    <row r="7" spans="1:8" x14ac:dyDescent="0.3">
      <c r="A7" s="5" t="s">
        <v>476</v>
      </c>
      <c r="B7" s="5" t="s">
        <v>834</v>
      </c>
      <c r="C7" s="5" t="s">
        <v>835</v>
      </c>
      <c r="D7" s="5" t="s">
        <v>836</v>
      </c>
      <c r="E7" s="5" t="s">
        <v>837</v>
      </c>
      <c r="F7" s="5" t="s">
        <v>838</v>
      </c>
      <c r="G7" s="5" t="s">
        <v>839</v>
      </c>
      <c r="H7" s="5" t="s">
        <v>840</v>
      </c>
    </row>
    <row r="8" spans="1:8" x14ac:dyDescent="0.3">
      <c r="A8" s="5" t="s">
        <v>482</v>
      </c>
      <c r="B8" s="5" t="s">
        <v>841</v>
      </c>
      <c r="C8" s="5" t="s">
        <v>842</v>
      </c>
      <c r="D8" s="5" t="s">
        <v>843</v>
      </c>
      <c r="E8" s="5" t="s">
        <v>844</v>
      </c>
      <c r="F8" s="5" t="s">
        <v>845</v>
      </c>
      <c r="G8" s="5" t="s">
        <v>846</v>
      </c>
      <c r="H8" s="5" t="s">
        <v>847</v>
      </c>
    </row>
    <row r="9" spans="1:8" x14ac:dyDescent="0.3">
      <c r="A9" s="5" t="s">
        <v>488</v>
      </c>
      <c r="B9" s="5" t="s">
        <v>848</v>
      </c>
      <c r="C9" s="5" t="s">
        <v>849</v>
      </c>
      <c r="D9" s="5" t="s">
        <v>850</v>
      </c>
      <c r="E9" s="5" t="s">
        <v>851</v>
      </c>
      <c r="F9" s="5" t="s">
        <v>852</v>
      </c>
      <c r="G9" s="5" t="s">
        <v>853</v>
      </c>
      <c r="H9" s="5" t="s">
        <v>854</v>
      </c>
    </row>
    <row r="10" spans="1:8" x14ac:dyDescent="0.3">
      <c r="A10" s="5" t="s">
        <v>494</v>
      </c>
      <c r="B10" s="5" t="s">
        <v>855</v>
      </c>
      <c r="C10" s="5" t="s">
        <v>856</v>
      </c>
      <c r="D10" s="5" t="s">
        <v>857</v>
      </c>
      <c r="E10" s="5" t="s">
        <v>858</v>
      </c>
      <c r="F10" s="5" t="s">
        <v>859</v>
      </c>
      <c r="G10" s="5" t="s">
        <v>860</v>
      </c>
      <c r="H10" s="5" t="s">
        <v>861</v>
      </c>
    </row>
    <row r="11" spans="1:8" x14ac:dyDescent="0.3">
      <c r="A11" s="5" t="s">
        <v>500</v>
      </c>
      <c r="B11" s="5" t="s">
        <v>862</v>
      </c>
      <c r="C11" s="5" t="s">
        <v>863</v>
      </c>
      <c r="D11" s="5" t="s">
        <v>864</v>
      </c>
      <c r="E11" s="5" t="s">
        <v>865</v>
      </c>
      <c r="F11" s="5" t="s">
        <v>866</v>
      </c>
      <c r="G11" s="5" t="s">
        <v>867</v>
      </c>
      <c r="H11" s="5" t="s">
        <v>868</v>
      </c>
    </row>
    <row r="13" spans="1:8" x14ac:dyDescent="0.3">
      <c r="A13" s="6" t="s">
        <v>446</v>
      </c>
      <c r="B13" s="7">
        <v>0.213067205113811</v>
      </c>
      <c r="C13" s="7">
        <v>1.7221172557817399</v>
      </c>
      <c r="D13" s="7">
        <v>1.9384456425824601</v>
      </c>
      <c r="E13" s="7">
        <v>3.7924106238433</v>
      </c>
      <c r="F13" s="7">
        <v>105</v>
      </c>
      <c r="G13" s="7">
        <v>2917.716711</v>
      </c>
      <c r="H13" s="8">
        <v>-710.35819220429903</v>
      </c>
    </row>
    <row r="14" spans="1:8" x14ac:dyDescent="0.3">
      <c r="A14" s="9" t="s">
        <v>452</v>
      </c>
      <c r="B14" s="10">
        <v>0.179318561096587</v>
      </c>
      <c r="C14" s="10">
        <v>2.00403399345443</v>
      </c>
      <c r="D14" s="10">
        <v>0.28232091808027898</v>
      </c>
      <c r="E14" s="10">
        <v>4.5834701914335998</v>
      </c>
      <c r="F14" s="10">
        <v>193</v>
      </c>
      <c r="G14" s="10">
        <v>2542.4479930000002</v>
      </c>
      <c r="H14" s="11">
        <v>-704.98539180442901</v>
      </c>
    </row>
    <row r="15" spans="1:8" x14ac:dyDescent="0.3">
      <c r="A15" s="6" t="s">
        <v>458</v>
      </c>
      <c r="B15" s="7">
        <v>0.23442337052406301</v>
      </c>
      <c r="C15" s="7">
        <v>1.68591653296841</v>
      </c>
      <c r="D15" s="7">
        <v>2.10410623868498</v>
      </c>
      <c r="E15" s="7">
        <v>4.3578530861854103</v>
      </c>
      <c r="F15" s="7">
        <v>105</v>
      </c>
      <c r="G15" s="7">
        <v>2401.93786</v>
      </c>
      <c r="H15" s="8">
        <v>-722.73693669802697</v>
      </c>
    </row>
    <row r="16" spans="1:8" x14ac:dyDescent="0.3">
      <c r="A16" s="9" t="s">
        <v>464</v>
      </c>
      <c r="B16" s="10">
        <v>0.18037140523251999</v>
      </c>
      <c r="C16" s="10">
        <v>1.5602126552613</v>
      </c>
      <c r="D16" s="10">
        <v>1.4878598931637801</v>
      </c>
      <c r="E16" s="10">
        <v>3.9220268979959299</v>
      </c>
      <c r="F16" s="10">
        <v>104</v>
      </c>
      <c r="G16" s="10">
        <v>2954.6890859999999</v>
      </c>
      <c r="H16" s="11">
        <v>-674.91042605779705</v>
      </c>
    </row>
    <row r="17" spans="1:8" x14ac:dyDescent="0.3">
      <c r="A17" s="6" t="s">
        <v>470</v>
      </c>
      <c r="B17" s="7">
        <v>0.21397573886405599</v>
      </c>
      <c r="C17" s="7">
        <v>1.9389925069054399</v>
      </c>
      <c r="D17" s="7">
        <v>0.34595797838825498</v>
      </c>
      <c r="E17" s="7">
        <v>4.4628777831264497</v>
      </c>
      <c r="F17" s="7">
        <v>155</v>
      </c>
      <c r="G17" s="7">
        <v>4628.1546859999999</v>
      </c>
      <c r="H17" s="8">
        <v>-725.55336735528294</v>
      </c>
    </row>
    <row r="18" spans="1:8" x14ac:dyDescent="0.3">
      <c r="A18" s="9" t="s">
        <v>476</v>
      </c>
      <c r="B18" s="10">
        <v>0.18192768340094201</v>
      </c>
      <c r="C18" s="10">
        <v>1.8092708663302599</v>
      </c>
      <c r="D18" s="10">
        <v>0.29688149598492802</v>
      </c>
      <c r="E18" s="10">
        <v>4.4740559688221504</v>
      </c>
      <c r="F18" s="10">
        <v>238</v>
      </c>
      <c r="G18" s="10">
        <v>6532.4139960000002</v>
      </c>
      <c r="H18" s="11">
        <v>-702.73690177460401</v>
      </c>
    </row>
    <row r="19" spans="1:8" x14ac:dyDescent="0.3">
      <c r="A19" s="6" t="s">
        <v>482</v>
      </c>
      <c r="B19" s="7">
        <v>0.23201934420881401</v>
      </c>
      <c r="C19" s="7">
        <v>1.7749975001018301</v>
      </c>
      <c r="D19" s="7">
        <v>1.8120857439184299</v>
      </c>
      <c r="E19" s="7">
        <v>4.0355642940294798</v>
      </c>
      <c r="F19" s="7">
        <v>92</v>
      </c>
      <c r="G19" s="7">
        <v>2750.3141220000002</v>
      </c>
      <c r="H19" s="8">
        <v>-741.56877584374899</v>
      </c>
    </row>
    <row r="20" spans="1:8" x14ac:dyDescent="0.3">
      <c r="A20" s="9" t="s">
        <v>488</v>
      </c>
      <c r="B20" s="10">
        <v>0.17385938144483101</v>
      </c>
      <c r="C20" s="10">
        <v>1.34741020619744</v>
      </c>
      <c r="D20" s="10">
        <v>1.7356436407429201</v>
      </c>
      <c r="E20" s="10">
        <v>3.1727046199988802</v>
      </c>
      <c r="F20" s="10">
        <v>108</v>
      </c>
      <c r="G20" s="10">
        <v>2972.5430179999998</v>
      </c>
      <c r="H20" s="11">
        <v>-652.75614661395696</v>
      </c>
    </row>
    <row r="21" spans="1:8" x14ac:dyDescent="0.3">
      <c r="A21" s="6" t="s">
        <v>494</v>
      </c>
      <c r="B21" s="7">
        <v>0.238933404572129</v>
      </c>
      <c r="C21" s="7">
        <v>1.67329013676684</v>
      </c>
      <c r="D21" s="7">
        <v>1.82338820698422</v>
      </c>
      <c r="E21" s="7">
        <v>3.3003872420356899</v>
      </c>
      <c r="F21" s="7">
        <v>98</v>
      </c>
      <c r="G21" s="7">
        <v>2370.73126</v>
      </c>
      <c r="H21" s="8">
        <v>-741.45693976273503</v>
      </c>
    </row>
    <row r="22" spans="1:8" x14ac:dyDescent="0.3">
      <c r="A22" s="9" t="s">
        <v>500</v>
      </c>
      <c r="B22" s="10">
        <v>0.177638816566762</v>
      </c>
      <c r="C22" s="10">
        <v>1.5953628800377899</v>
      </c>
      <c r="D22" s="10">
        <v>1.1182576555477</v>
      </c>
      <c r="E22" s="10">
        <v>3.4765207102963802</v>
      </c>
      <c r="F22" s="10">
        <v>120</v>
      </c>
      <c r="G22" s="10">
        <v>2558.3061859999998</v>
      </c>
      <c r="H22" s="11">
        <v>-675.85078048092805</v>
      </c>
    </row>
    <row r="24" spans="1:8" x14ac:dyDescent="0.3">
      <c r="B24">
        <f>+ABS(B13-0.2)/0.2</f>
        <v>6.5336025569054934E-2</v>
      </c>
      <c r="C24">
        <f>+ABS(C13-1.8)/1.8</f>
        <v>4.3268191232366741E-2</v>
      </c>
      <c r="D24">
        <f>+ABS(D13-2)/2</f>
        <v>3.0777178708769948E-2</v>
      </c>
      <c r="E24">
        <f>+ABS(E13-4)/4</f>
        <v>5.1897344039175008E-2</v>
      </c>
    </row>
    <row r="25" spans="1:8" x14ac:dyDescent="0.3">
      <c r="B25">
        <f t="shared" ref="B25:B32" si="0">+ABS(B14-0.2)/0.2</f>
        <v>0.10340719451706504</v>
      </c>
      <c r="C25">
        <f t="shared" ref="C25:C33" si="1">+ABS(C14-1.8)/1.8</f>
        <v>0.11335221858579442</v>
      </c>
      <c r="D25">
        <f t="shared" ref="D25:D33" si="2">+ABS(D14-2)/2</f>
        <v>0.85883954095986048</v>
      </c>
      <c r="E25">
        <f t="shared" ref="E25:E33" si="3">+ABS(E14-4)/4</f>
        <v>0.14586754785839995</v>
      </c>
    </row>
    <row r="26" spans="1:8" x14ac:dyDescent="0.3">
      <c r="B26">
        <f t="shared" si="0"/>
        <v>0.17211685262031498</v>
      </c>
      <c r="C26">
        <f t="shared" si="1"/>
        <v>6.3379703906438892E-2</v>
      </c>
      <c r="D26">
        <f t="shared" si="2"/>
        <v>5.2053119342490017E-2</v>
      </c>
      <c r="E26">
        <f t="shared" si="3"/>
        <v>8.9463271546352585E-2</v>
      </c>
    </row>
    <row r="27" spans="1:8" x14ac:dyDescent="0.3">
      <c r="B27">
        <f t="shared" si="0"/>
        <v>9.8142973837400116E-2</v>
      </c>
      <c r="C27">
        <f t="shared" si="1"/>
        <v>0.13321519152149999</v>
      </c>
      <c r="D27">
        <f t="shared" si="2"/>
        <v>0.25607005341810996</v>
      </c>
      <c r="E27">
        <f t="shared" si="3"/>
        <v>1.9493275501017537E-2</v>
      </c>
    </row>
    <row r="28" spans="1:8" x14ac:dyDescent="0.3">
      <c r="B28">
        <f t="shared" si="0"/>
        <v>6.9878694320279905E-2</v>
      </c>
      <c r="C28">
        <f t="shared" si="1"/>
        <v>7.7218059391911023E-2</v>
      </c>
      <c r="D28">
        <f t="shared" si="2"/>
        <v>0.82702101080587254</v>
      </c>
      <c r="E28">
        <f t="shared" si="3"/>
        <v>0.11571944578161242</v>
      </c>
    </row>
    <row r="29" spans="1:8" x14ac:dyDescent="0.3">
      <c r="B29">
        <f t="shared" si="0"/>
        <v>9.0361582995290013E-2</v>
      </c>
      <c r="C29">
        <f t="shared" si="1"/>
        <v>5.1504812945888127E-3</v>
      </c>
      <c r="D29">
        <f t="shared" si="2"/>
        <v>0.85155925200753602</v>
      </c>
      <c r="E29">
        <f t="shared" si="3"/>
        <v>0.1185139922055376</v>
      </c>
    </row>
    <row r="30" spans="1:8" x14ac:dyDescent="0.3">
      <c r="B30">
        <f t="shared" si="0"/>
        <v>0.16009672104407</v>
      </c>
      <c r="C30">
        <f t="shared" si="1"/>
        <v>1.3890277721205522E-2</v>
      </c>
      <c r="D30">
        <f t="shared" si="2"/>
        <v>9.3957128040785043E-2</v>
      </c>
      <c r="E30">
        <f t="shared" si="3"/>
        <v>8.8910735073699509E-3</v>
      </c>
    </row>
    <row r="31" spans="1:8" x14ac:dyDescent="0.3">
      <c r="B31">
        <f t="shared" si="0"/>
        <v>0.13070309277584499</v>
      </c>
      <c r="C31">
        <f t="shared" si="1"/>
        <v>0.25143877433475559</v>
      </c>
      <c r="D31">
        <f t="shared" si="2"/>
        <v>0.13217817962853995</v>
      </c>
      <c r="E31">
        <f t="shared" si="3"/>
        <v>0.20682384500027995</v>
      </c>
    </row>
    <row r="32" spans="1:8" x14ac:dyDescent="0.3">
      <c r="B32">
        <f t="shared" si="0"/>
        <v>0.19466702286064494</v>
      </c>
      <c r="C32">
        <f t="shared" si="1"/>
        <v>7.0394368462866674E-2</v>
      </c>
      <c r="D32">
        <f t="shared" si="2"/>
        <v>8.8305896507890003E-2</v>
      </c>
      <c r="E32">
        <f t="shared" si="3"/>
        <v>0.17490318949107753</v>
      </c>
    </row>
    <row r="33" spans="2:8" x14ac:dyDescent="0.3">
      <c r="B33">
        <f>+ABS(B22-0.2)/0.2</f>
        <v>0.11180591716619004</v>
      </c>
      <c r="C33">
        <f t="shared" si="1"/>
        <v>0.1136872888678945</v>
      </c>
      <c r="D33">
        <f t="shared" si="2"/>
        <v>0.44087117222615002</v>
      </c>
      <c r="E33">
        <f t="shared" si="3"/>
        <v>0.13086982242590495</v>
      </c>
    </row>
    <row r="35" spans="2:8" x14ac:dyDescent="0.3">
      <c r="B35">
        <f>SUM(B24:B33)</f>
        <v>1.196516077706155</v>
      </c>
      <c r="C35">
        <f t="shared" ref="C35:E35" si="4">SUM(C24:C33)</f>
        <v>0.88499455531932225</v>
      </c>
      <c r="D35">
        <f t="shared" si="4"/>
        <v>3.6316325316460043</v>
      </c>
      <c r="E35">
        <f t="shared" si="4"/>
        <v>1.0624428073567276</v>
      </c>
      <c r="F35">
        <f>SUM(F13:F23)</f>
        <v>1318</v>
      </c>
      <c r="G35">
        <f>SUM(G13:G23)</f>
        <v>32629.254917999999</v>
      </c>
      <c r="H35">
        <f>SUM(H13:H23)</f>
        <v>-7052.9138585958071</v>
      </c>
    </row>
    <row r="36" spans="2:8" x14ac:dyDescent="0.3">
      <c r="B36">
        <f>+B35/10</f>
        <v>0.1196516077706155</v>
      </c>
      <c r="C36">
        <f t="shared" ref="C36:H36" si="5">+C35/10</f>
        <v>8.8499455531932225E-2</v>
      </c>
      <c r="D36">
        <f t="shared" si="5"/>
        <v>0.36316325316460041</v>
      </c>
      <c r="E36">
        <f t="shared" si="5"/>
        <v>0.10624428073567276</v>
      </c>
      <c r="F36">
        <f t="shared" si="5"/>
        <v>131.80000000000001</v>
      </c>
      <c r="G36">
        <f t="shared" si="5"/>
        <v>3262.9254917999997</v>
      </c>
      <c r="H36">
        <f t="shared" si="5"/>
        <v>-705.29138585958071</v>
      </c>
    </row>
    <row r="38" spans="2:8" x14ac:dyDescent="0.3">
      <c r="B38">
        <f>+SUM(B24:E33)/40</f>
        <v>0.16938964930070524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183E-A297-4A64-8469-033CC8CCB7F5}">
  <dimension ref="A1:H38"/>
  <sheetViews>
    <sheetView topLeftCell="A22" workbookViewId="0">
      <selection activeCell="B24" sqref="B24:H38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s="5" t="s">
        <v>446</v>
      </c>
      <c r="B2" s="5" t="s">
        <v>741</v>
      </c>
      <c r="C2" s="5" t="s">
        <v>742</v>
      </c>
      <c r="D2" s="5" t="s">
        <v>743</v>
      </c>
      <c r="E2" s="5" t="s">
        <v>744</v>
      </c>
      <c r="F2" s="5" t="s">
        <v>20</v>
      </c>
      <c r="G2" s="5" t="s">
        <v>745</v>
      </c>
      <c r="H2" s="5" t="s">
        <v>746</v>
      </c>
    </row>
    <row r="3" spans="1:8" x14ac:dyDescent="0.3">
      <c r="A3" s="5" t="s">
        <v>452</v>
      </c>
      <c r="B3" s="5" t="s">
        <v>747</v>
      </c>
      <c r="C3" s="5" t="s">
        <v>748</v>
      </c>
      <c r="D3" s="5" t="s">
        <v>749</v>
      </c>
      <c r="E3" s="5" t="s">
        <v>750</v>
      </c>
      <c r="F3" s="5" t="s">
        <v>20</v>
      </c>
      <c r="G3" s="5" t="s">
        <v>751</v>
      </c>
      <c r="H3" s="5" t="s">
        <v>752</v>
      </c>
    </row>
    <row r="4" spans="1:8" x14ac:dyDescent="0.3">
      <c r="A4" s="5" t="s">
        <v>458</v>
      </c>
      <c r="B4" s="5" t="s">
        <v>753</v>
      </c>
      <c r="C4" s="5" t="s">
        <v>754</v>
      </c>
      <c r="D4" s="5" t="s">
        <v>755</v>
      </c>
      <c r="E4" s="5" t="s">
        <v>756</v>
      </c>
      <c r="F4" s="5" t="s">
        <v>20</v>
      </c>
      <c r="G4" s="5" t="s">
        <v>757</v>
      </c>
      <c r="H4" s="5" t="s">
        <v>758</v>
      </c>
    </row>
    <row r="5" spans="1:8" x14ac:dyDescent="0.3">
      <c r="A5" s="5" t="s">
        <v>464</v>
      </c>
      <c r="B5" s="5" t="s">
        <v>759</v>
      </c>
      <c r="C5" s="5" t="s">
        <v>760</v>
      </c>
      <c r="D5" s="5" t="s">
        <v>761</v>
      </c>
      <c r="E5" s="5" t="s">
        <v>762</v>
      </c>
      <c r="F5" s="5" t="s">
        <v>20</v>
      </c>
      <c r="G5" s="5" t="s">
        <v>763</v>
      </c>
      <c r="H5" s="5" t="s">
        <v>764</v>
      </c>
    </row>
    <row r="6" spans="1:8" x14ac:dyDescent="0.3">
      <c r="A6" s="5" t="s">
        <v>470</v>
      </c>
      <c r="B6" s="5" t="s">
        <v>765</v>
      </c>
      <c r="C6" s="5" t="s">
        <v>766</v>
      </c>
      <c r="D6" s="5" t="s">
        <v>767</v>
      </c>
      <c r="E6" s="5" t="s">
        <v>768</v>
      </c>
      <c r="F6" s="5" t="s">
        <v>20</v>
      </c>
      <c r="G6" s="5" t="s">
        <v>769</v>
      </c>
      <c r="H6" s="5" t="s">
        <v>770</v>
      </c>
    </row>
    <row r="7" spans="1:8" x14ac:dyDescent="0.3">
      <c r="A7" s="5" t="s">
        <v>476</v>
      </c>
      <c r="B7" s="5" t="s">
        <v>771</v>
      </c>
      <c r="C7" s="5" t="s">
        <v>772</v>
      </c>
      <c r="D7" s="5" t="s">
        <v>773</v>
      </c>
      <c r="E7" s="5" t="s">
        <v>774</v>
      </c>
      <c r="F7" s="5" t="s">
        <v>20</v>
      </c>
      <c r="G7" s="5" t="s">
        <v>775</v>
      </c>
      <c r="H7" s="5" t="s">
        <v>776</v>
      </c>
    </row>
    <row r="8" spans="1:8" x14ac:dyDescent="0.3">
      <c r="A8" s="5" t="s">
        <v>482</v>
      </c>
      <c r="B8" s="5" t="s">
        <v>777</v>
      </c>
      <c r="C8" s="5" t="s">
        <v>778</v>
      </c>
      <c r="D8" s="5" t="s">
        <v>779</v>
      </c>
      <c r="E8" s="5" t="s">
        <v>780</v>
      </c>
      <c r="F8" s="5" t="s">
        <v>20</v>
      </c>
      <c r="G8" s="5" t="s">
        <v>781</v>
      </c>
      <c r="H8" s="5" t="s">
        <v>782</v>
      </c>
    </row>
    <row r="9" spans="1:8" x14ac:dyDescent="0.3">
      <c r="A9" s="5" t="s">
        <v>488</v>
      </c>
      <c r="B9" s="5" t="s">
        <v>783</v>
      </c>
      <c r="C9" s="5" t="s">
        <v>784</v>
      </c>
      <c r="D9" s="5" t="s">
        <v>785</v>
      </c>
      <c r="E9" s="5" t="s">
        <v>786</v>
      </c>
      <c r="F9" s="5" t="s">
        <v>20</v>
      </c>
      <c r="G9" s="5" t="s">
        <v>787</v>
      </c>
      <c r="H9" s="5" t="s">
        <v>788</v>
      </c>
    </row>
    <row r="10" spans="1:8" x14ac:dyDescent="0.3">
      <c r="A10" s="5" t="s">
        <v>494</v>
      </c>
      <c r="B10" s="5" t="s">
        <v>789</v>
      </c>
      <c r="C10" s="5" t="s">
        <v>790</v>
      </c>
      <c r="D10" s="5" t="s">
        <v>791</v>
      </c>
      <c r="E10" s="5" t="s">
        <v>792</v>
      </c>
      <c r="F10" s="5" t="s">
        <v>20</v>
      </c>
      <c r="G10" s="5" t="s">
        <v>793</v>
      </c>
      <c r="H10" s="5" t="s">
        <v>794</v>
      </c>
    </row>
    <row r="11" spans="1:8" x14ac:dyDescent="0.3">
      <c r="A11" s="5" t="s">
        <v>500</v>
      </c>
      <c r="B11" s="5" t="s">
        <v>795</v>
      </c>
      <c r="C11" s="5" t="s">
        <v>796</v>
      </c>
      <c r="D11" s="5" t="s">
        <v>797</v>
      </c>
      <c r="E11" s="5" t="s">
        <v>798</v>
      </c>
      <c r="F11" s="5" t="s">
        <v>20</v>
      </c>
      <c r="G11" s="5" t="s">
        <v>799</v>
      </c>
      <c r="H11" s="5" t="s">
        <v>800</v>
      </c>
    </row>
    <row r="13" spans="1:8" x14ac:dyDescent="0.3">
      <c r="A13" s="6" t="s">
        <v>446</v>
      </c>
      <c r="B13" s="7">
        <v>0.15285928134419999</v>
      </c>
      <c r="C13" s="7">
        <v>1.8942111410201701</v>
      </c>
      <c r="D13" s="7">
        <v>2.6432241470153799</v>
      </c>
      <c r="E13" s="7">
        <v>3.76438737020883</v>
      </c>
      <c r="F13" s="7">
        <v>3</v>
      </c>
      <c r="G13" s="7">
        <v>105.966916</v>
      </c>
      <c r="H13" s="8">
        <v>7249.6983603549197</v>
      </c>
    </row>
    <row r="14" spans="1:8" x14ac:dyDescent="0.3">
      <c r="A14" s="9" t="s">
        <v>452</v>
      </c>
      <c r="B14" s="10">
        <v>0.239596439752601</v>
      </c>
      <c r="C14" s="10">
        <v>1.9058654864373801</v>
      </c>
      <c r="D14" s="10">
        <v>2.06513233261157</v>
      </c>
      <c r="E14" s="10">
        <v>4.1330387392797698</v>
      </c>
      <c r="F14" s="10">
        <v>3</v>
      </c>
      <c r="G14" s="10">
        <v>90.467414000000005</v>
      </c>
      <c r="H14" s="11">
        <v>7103.8360012263101</v>
      </c>
    </row>
    <row r="15" spans="1:8" x14ac:dyDescent="0.3">
      <c r="A15" s="6" t="s">
        <v>458</v>
      </c>
      <c r="B15" s="7">
        <v>0.152679997841111</v>
      </c>
      <c r="C15" s="7">
        <v>1.82713416671227</v>
      </c>
      <c r="D15" s="7">
        <v>2.52216969014985</v>
      </c>
      <c r="E15" s="7">
        <v>3.9005665955592699</v>
      </c>
      <c r="F15" s="7">
        <v>3</v>
      </c>
      <c r="G15" s="7">
        <v>90.284119000000004</v>
      </c>
      <c r="H15" s="8">
        <v>7223.7213472122803</v>
      </c>
    </row>
    <row r="16" spans="1:8" x14ac:dyDescent="0.3">
      <c r="A16" s="9" t="s">
        <v>464</v>
      </c>
      <c r="B16" s="10">
        <v>0.25019630187220898</v>
      </c>
      <c r="C16" s="10">
        <v>2.01759694320178</v>
      </c>
      <c r="D16" s="10">
        <v>1.9445103404746999</v>
      </c>
      <c r="E16" s="10">
        <v>3.6518994444503301</v>
      </c>
      <c r="F16" s="10">
        <v>3</v>
      </c>
      <c r="G16" s="10">
        <v>106.79115299999999</v>
      </c>
      <c r="H16" s="11">
        <v>7188.03436967783</v>
      </c>
    </row>
    <row r="17" spans="1:8" x14ac:dyDescent="0.3">
      <c r="A17" s="6" t="s">
        <v>470</v>
      </c>
      <c r="B17" s="7">
        <v>0.17391421212219699</v>
      </c>
      <c r="C17" s="7">
        <v>1.6352556384502801</v>
      </c>
      <c r="D17" s="7">
        <v>2.00633867478057</v>
      </c>
      <c r="E17" s="7">
        <v>3.8183601369271201</v>
      </c>
      <c r="F17" s="7">
        <v>3</v>
      </c>
      <c r="G17" s="7">
        <v>106.747028</v>
      </c>
      <c r="H17" s="8">
        <v>7117.5130312720703</v>
      </c>
    </row>
    <row r="18" spans="1:8" x14ac:dyDescent="0.3">
      <c r="A18" s="9" t="s">
        <v>476</v>
      </c>
      <c r="B18" s="10">
        <v>0.188409154874012</v>
      </c>
      <c r="C18" s="10">
        <v>1.69496888551721</v>
      </c>
      <c r="D18" s="10">
        <v>2.460239611564</v>
      </c>
      <c r="E18" s="10">
        <v>3.7432269130118598</v>
      </c>
      <c r="F18" s="10">
        <v>3</v>
      </c>
      <c r="G18" s="10">
        <v>112.633563</v>
      </c>
      <c r="H18" s="11">
        <v>7109.3023191701996</v>
      </c>
    </row>
    <row r="19" spans="1:8" x14ac:dyDescent="0.3">
      <c r="A19" s="6" t="s">
        <v>482</v>
      </c>
      <c r="B19" s="7">
        <v>0.24581792745466099</v>
      </c>
      <c r="C19" s="7">
        <v>1.5763659467442199</v>
      </c>
      <c r="D19" s="7">
        <v>2.1148946799142401</v>
      </c>
      <c r="E19" s="7">
        <v>4.3677596442565596</v>
      </c>
      <c r="F19" s="7">
        <v>3</v>
      </c>
      <c r="G19" s="7">
        <v>95.852029000000002</v>
      </c>
      <c r="H19" s="8">
        <v>7034.2453565850501</v>
      </c>
    </row>
    <row r="20" spans="1:8" x14ac:dyDescent="0.3">
      <c r="A20" s="9" t="s">
        <v>488</v>
      </c>
      <c r="B20" s="10">
        <v>0.19546519463548501</v>
      </c>
      <c r="C20" s="10">
        <v>1.96023666620158</v>
      </c>
      <c r="D20" s="10">
        <v>1.7723880461920301</v>
      </c>
      <c r="E20" s="10">
        <v>3.9987169017524198</v>
      </c>
      <c r="F20" s="10">
        <v>3</v>
      </c>
      <c r="G20" s="10">
        <v>118.466284</v>
      </c>
      <c r="H20" s="11">
        <v>7260.1954320693203</v>
      </c>
    </row>
    <row r="21" spans="1:8" x14ac:dyDescent="0.3">
      <c r="A21" s="6" t="s">
        <v>494</v>
      </c>
      <c r="B21" s="7">
        <v>0.17998606512561799</v>
      </c>
      <c r="C21" s="7">
        <v>1.84529153394885</v>
      </c>
      <c r="D21" s="7">
        <v>2.75834068941893</v>
      </c>
      <c r="E21" s="7">
        <v>3.84466453560887</v>
      </c>
      <c r="F21" s="7">
        <v>3</v>
      </c>
      <c r="G21" s="7">
        <v>112.085762</v>
      </c>
      <c r="H21" s="8">
        <v>7180.4865815117601</v>
      </c>
    </row>
    <row r="22" spans="1:8" x14ac:dyDescent="0.3">
      <c r="A22" s="9" t="s">
        <v>500</v>
      </c>
      <c r="B22" s="10">
        <v>0.22946820533328399</v>
      </c>
      <c r="C22" s="10">
        <v>1.7411176105558499</v>
      </c>
      <c r="D22" s="10">
        <v>1.6980220329961</v>
      </c>
      <c r="E22" s="10">
        <v>4.0426853640309597</v>
      </c>
      <c r="F22" s="10">
        <v>3</v>
      </c>
      <c r="G22" s="10">
        <v>85.638227000000001</v>
      </c>
      <c r="H22" s="11">
        <v>7154.3613024269298</v>
      </c>
    </row>
    <row r="24" spans="1:8" x14ac:dyDescent="0.3">
      <c r="B24">
        <f>+ABS(B13-0.2)/0.2</f>
        <v>0.23570359327900012</v>
      </c>
      <c r="C24">
        <f>+ABS(C13-1.8)/1.8</f>
        <v>5.233952278898335E-2</v>
      </c>
      <c r="D24">
        <f>+ABS(D13-2)/2</f>
        <v>0.32161207350768994</v>
      </c>
      <c r="E24">
        <f>+ABS(E13-4)/4</f>
        <v>5.8903157447792509E-2</v>
      </c>
    </row>
    <row r="25" spans="1:8" x14ac:dyDescent="0.3">
      <c r="B25">
        <f t="shared" ref="B25:B32" si="0">+ABS(B14-0.2)/0.2</f>
        <v>0.19798219876300496</v>
      </c>
      <c r="C25">
        <f t="shared" ref="C25:C33" si="1">+ABS(C14-1.8)/1.8</f>
        <v>5.8814159131877791E-2</v>
      </c>
      <c r="D25">
        <f t="shared" ref="D25:D33" si="2">+ABS(D14-2)/2</f>
        <v>3.2566166305785016E-2</v>
      </c>
      <c r="E25">
        <f t="shared" ref="E25:E33" si="3">+ABS(E14-4)/4</f>
        <v>3.3259684819942459E-2</v>
      </c>
    </row>
    <row r="26" spans="1:8" x14ac:dyDescent="0.3">
      <c r="B26">
        <f t="shared" si="0"/>
        <v>0.23660001079444506</v>
      </c>
      <c r="C26">
        <f t="shared" si="1"/>
        <v>1.5074537062372211E-2</v>
      </c>
      <c r="D26">
        <f t="shared" si="2"/>
        <v>0.26108484507492502</v>
      </c>
      <c r="E26">
        <f t="shared" si="3"/>
        <v>2.4858351110182531E-2</v>
      </c>
    </row>
    <row r="27" spans="1:8" x14ac:dyDescent="0.3">
      <c r="B27">
        <f t="shared" si="0"/>
        <v>0.25098150936104485</v>
      </c>
      <c r="C27">
        <f t="shared" si="1"/>
        <v>0.12088719066765551</v>
      </c>
      <c r="D27">
        <f t="shared" si="2"/>
        <v>2.7744829762650025E-2</v>
      </c>
      <c r="E27">
        <f t="shared" si="3"/>
        <v>8.7025138887417475E-2</v>
      </c>
    </row>
    <row r="28" spans="1:8" x14ac:dyDescent="0.3">
      <c r="B28">
        <f t="shared" si="0"/>
        <v>0.13042893938901512</v>
      </c>
      <c r="C28">
        <f t="shared" si="1"/>
        <v>9.1524645305399971E-2</v>
      </c>
      <c r="D28">
        <f t="shared" si="2"/>
        <v>3.1693373902850208E-3</v>
      </c>
      <c r="E28">
        <f t="shared" si="3"/>
        <v>4.5409965768219984E-2</v>
      </c>
    </row>
    <row r="29" spans="1:8" x14ac:dyDescent="0.3">
      <c r="B29">
        <f t="shared" si="0"/>
        <v>5.795422562994007E-2</v>
      </c>
      <c r="C29">
        <f t="shared" si="1"/>
        <v>5.8350619157105557E-2</v>
      </c>
      <c r="D29">
        <f t="shared" si="2"/>
        <v>0.23011980578199998</v>
      </c>
      <c r="E29">
        <f t="shared" si="3"/>
        <v>6.4193271747035041E-2</v>
      </c>
    </row>
    <row r="30" spans="1:8" x14ac:dyDescent="0.3">
      <c r="B30">
        <f t="shared" si="0"/>
        <v>0.22908963727330492</v>
      </c>
      <c r="C30">
        <f t="shared" si="1"/>
        <v>0.12424114069765561</v>
      </c>
      <c r="D30">
        <f t="shared" si="2"/>
        <v>5.7447339957120036E-2</v>
      </c>
      <c r="E30">
        <f t="shared" si="3"/>
        <v>9.1939911064139901E-2</v>
      </c>
    </row>
    <row r="31" spans="1:8" x14ac:dyDescent="0.3">
      <c r="B31">
        <f t="shared" si="0"/>
        <v>2.2674026822575022E-2</v>
      </c>
      <c r="C31">
        <f t="shared" si="1"/>
        <v>8.9020370111988864E-2</v>
      </c>
      <c r="D31">
        <f t="shared" si="2"/>
        <v>0.11380597690398497</v>
      </c>
      <c r="E31">
        <f t="shared" si="3"/>
        <v>3.2077456189505416E-4</v>
      </c>
    </row>
    <row r="32" spans="1:8" x14ac:dyDescent="0.3">
      <c r="B32">
        <f t="shared" si="0"/>
        <v>0.10006967437191011</v>
      </c>
      <c r="C32">
        <f t="shared" si="1"/>
        <v>2.5161963304916664E-2</v>
      </c>
      <c r="D32">
        <f t="shared" si="2"/>
        <v>0.37917034470946498</v>
      </c>
      <c r="E32">
        <f t="shared" si="3"/>
        <v>3.8833866097782499E-2</v>
      </c>
    </row>
    <row r="33" spans="2:8" x14ac:dyDescent="0.3">
      <c r="B33">
        <f>+ABS(B22-0.2)/0.2</f>
        <v>0.14734102666641991</v>
      </c>
      <c r="C33">
        <f t="shared" si="1"/>
        <v>3.2712438580083408E-2</v>
      </c>
      <c r="D33">
        <f t="shared" si="2"/>
        <v>0.15098898350195</v>
      </c>
      <c r="E33">
        <f t="shared" si="3"/>
        <v>1.0671341007739921E-2</v>
      </c>
    </row>
    <row r="35" spans="2:8" x14ac:dyDescent="0.3">
      <c r="B35">
        <f>SUM(B24:B33)</f>
        <v>1.6088248423506601</v>
      </c>
      <c r="C35">
        <f t="shared" ref="C35:E35" si="4">SUM(C24:C33)</f>
        <v>0.66812658680803894</v>
      </c>
      <c r="D35">
        <f t="shared" si="4"/>
        <v>1.5777097028958551</v>
      </c>
      <c r="E35">
        <f t="shared" si="4"/>
        <v>0.45541546251214737</v>
      </c>
      <c r="F35">
        <f>SUM(F13:F23)</f>
        <v>30</v>
      </c>
      <c r="G35">
        <f>SUM(G13:G23)</f>
        <v>1024.932495</v>
      </c>
      <c r="H35">
        <f>SUM(H13:H23)</f>
        <v>71621.394101506681</v>
      </c>
    </row>
    <row r="36" spans="2:8" x14ac:dyDescent="0.3">
      <c r="B36">
        <f>+B35/10</f>
        <v>0.16088248423506601</v>
      </c>
      <c r="C36">
        <f t="shared" ref="C36:H36" si="5">+C35/10</f>
        <v>6.6812658680803896E-2</v>
      </c>
      <c r="D36">
        <f t="shared" si="5"/>
        <v>0.1577709702895855</v>
      </c>
      <c r="E36">
        <f t="shared" si="5"/>
        <v>4.5541546251214739E-2</v>
      </c>
      <c r="F36">
        <f t="shared" si="5"/>
        <v>3</v>
      </c>
      <c r="G36">
        <f t="shared" si="5"/>
        <v>102.4932495</v>
      </c>
      <c r="H36">
        <f t="shared" si="5"/>
        <v>7162.1394101506685</v>
      </c>
    </row>
    <row r="38" spans="2:8" x14ac:dyDescent="0.3">
      <c r="B38">
        <f>+SUM(B24:E33)/40</f>
        <v>0.10775191486416753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E427-27E4-4B1B-A475-8D37C4D7D46C}">
  <dimension ref="A1:F38"/>
  <sheetViews>
    <sheetView topLeftCell="A14" workbookViewId="0">
      <selection activeCell="B24" sqref="B24:F38"/>
    </sheetView>
  </sheetViews>
  <sheetFormatPr defaultRowHeight="14.4" x14ac:dyDescent="0.3"/>
  <cols>
    <col min="1" max="1" width="6.5546875" bestFit="1" customWidth="1"/>
    <col min="2" max="2" width="22.5546875" bestFit="1" customWidth="1"/>
    <col min="3" max="3" width="21.886718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659</v>
      </c>
      <c r="C1" t="s">
        <v>660</v>
      </c>
      <c r="D1" t="s">
        <v>4</v>
      </c>
      <c r="E1" t="s">
        <v>5</v>
      </c>
      <c r="F1" t="s">
        <v>6</v>
      </c>
    </row>
    <row r="2" spans="1:6" x14ac:dyDescent="0.3">
      <c r="A2" s="5" t="s">
        <v>446</v>
      </c>
      <c r="B2" s="5" t="s">
        <v>701</v>
      </c>
      <c r="C2" s="5" t="s">
        <v>702</v>
      </c>
      <c r="D2" s="5" t="s">
        <v>193</v>
      </c>
      <c r="E2" s="5" t="s">
        <v>703</v>
      </c>
      <c r="F2" s="5" t="s">
        <v>704</v>
      </c>
    </row>
    <row r="3" spans="1:6" x14ac:dyDescent="0.3">
      <c r="A3" s="5" t="s">
        <v>452</v>
      </c>
      <c r="B3" s="5" t="s">
        <v>705</v>
      </c>
      <c r="C3" s="5" t="s">
        <v>706</v>
      </c>
      <c r="D3" s="5" t="s">
        <v>278</v>
      </c>
      <c r="E3" s="5" t="s">
        <v>707</v>
      </c>
      <c r="F3" s="5" t="s">
        <v>708</v>
      </c>
    </row>
    <row r="4" spans="1:6" x14ac:dyDescent="0.3">
      <c r="A4" s="5" t="s">
        <v>458</v>
      </c>
      <c r="B4" s="5" t="s">
        <v>709</v>
      </c>
      <c r="C4" s="5" t="s">
        <v>710</v>
      </c>
      <c r="D4" s="5" t="s">
        <v>278</v>
      </c>
      <c r="E4" s="5" t="s">
        <v>711</v>
      </c>
      <c r="F4" s="5" t="s">
        <v>712</v>
      </c>
    </row>
    <row r="5" spans="1:6" x14ac:dyDescent="0.3">
      <c r="A5" s="5" t="s">
        <v>464</v>
      </c>
      <c r="B5" s="5" t="s">
        <v>713</v>
      </c>
      <c r="C5" s="5" t="s">
        <v>714</v>
      </c>
      <c r="D5" s="5" t="s">
        <v>199</v>
      </c>
      <c r="E5" s="5" t="s">
        <v>715</v>
      </c>
      <c r="F5" s="5" t="s">
        <v>716</v>
      </c>
    </row>
    <row r="6" spans="1:6" x14ac:dyDescent="0.3">
      <c r="A6" s="5" t="s">
        <v>470</v>
      </c>
      <c r="B6" s="5" t="s">
        <v>717</v>
      </c>
      <c r="C6" s="5" t="s">
        <v>718</v>
      </c>
      <c r="D6" s="5" t="s">
        <v>291</v>
      </c>
      <c r="E6" s="5" t="s">
        <v>719</v>
      </c>
      <c r="F6" s="5" t="s">
        <v>720</v>
      </c>
    </row>
    <row r="7" spans="1:6" x14ac:dyDescent="0.3">
      <c r="A7" s="5" t="s">
        <v>476</v>
      </c>
      <c r="B7" s="5" t="s">
        <v>721</v>
      </c>
      <c r="C7" s="5" t="s">
        <v>722</v>
      </c>
      <c r="D7" s="5" t="s">
        <v>177</v>
      </c>
      <c r="E7" s="5" t="s">
        <v>723</v>
      </c>
      <c r="F7" s="5" t="s">
        <v>724</v>
      </c>
    </row>
    <row r="8" spans="1:6" x14ac:dyDescent="0.3">
      <c r="A8" s="5" t="s">
        <v>482</v>
      </c>
      <c r="B8" s="5" t="s">
        <v>725</v>
      </c>
      <c r="C8" s="5" t="s">
        <v>726</v>
      </c>
      <c r="D8" s="5" t="s">
        <v>199</v>
      </c>
      <c r="E8" s="5" t="s">
        <v>727</v>
      </c>
      <c r="F8" s="5" t="s">
        <v>728</v>
      </c>
    </row>
    <row r="9" spans="1:6" x14ac:dyDescent="0.3">
      <c r="A9" s="5" t="s">
        <v>488</v>
      </c>
      <c r="B9" s="5" t="s">
        <v>729</v>
      </c>
      <c r="C9" s="5" t="s">
        <v>730</v>
      </c>
      <c r="D9" s="5" t="s">
        <v>210</v>
      </c>
      <c r="E9" s="5" t="s">
        <v>731</v>
      </c>
      <c r="F9" s="5" t="s">
        <v>732</v>
      </c>
    </row>
    <row r="10" spans="1:6" x14ac:dyDescent="0.3">
      <c r="A10" s="5" t="s">
        <v>494</v>
      </c>
      <c r="B10" s="5" t="s">
        <v>733</v>
      </c>
      <c r="C10" s="5" t="s">
        <v>734</v>
      </c>
      <c r="D10" s="5" t="s">
        <v>216</v>
      </c>
      <c r="E10" s="5" t="s">
        <v>735</v>
      </c>
      <c r="F10" s="5" t="s">
        <v>736</v>
      </c>
    </row>
    <row r="11" spans="1:6" x14ac:dyDescent="0.3">
      <c r="A11" s="5" t="s">
        <v>500</v>
      </c>
      <c r="B11" s="5" t="s">
        <v>737</v>
      </c>
      <c r="C11" s="5" t="s">
        <v>738</v>
      </c>
      <c r="D11" s="5" t="s">
        <v>291</v>
      </c>
      <c r="E11" s="5" t="s">
        <v>739</v>
      </c>
      <c r="F11" s="5" t="s">
        <v>740</v>
      </c>
    </row>
    <row r="13" spans="1:6" x14ac:dyDescent="0.3">
      <c r="A13" s="6" t="s">
        <v>446</v>
      </c>
      <c r="B13" s="12">
        <v>1.8737837292098699E-5</v>
      </c>
      <c r="C13" s="7">
        <v>3.6060876880617998E-3</v>
      </c>
      <c r="D13" s="7">
        <v>14</v>
      </c>
      <c r="E13" s="7">
        <v>20.734672</v>
      </c>
      <c r="F13" s="8">
        <v>-153.849985088067</v>
      </c>
    </row>
    <row r="14" spans="1:6" x14ac:dyDescent="0.3">
      <c r="A14" s="9" t="s">
        <v>452</v>
      </c>
      <c r="B14" s="13">
        <v>6.00974109959055E-6</v>
      </c>
      <c r="C14" s="10">
        <v>9.1852485063266597E-4</v>
      </c>
      <c r="D14" s="10">
        <v>11</v>
      </c>
      <c r="E14" s="10">
        <v>19.203707000000001</v>
      </c>
      <c r="F14" s="11">
        <v>-169.460929255293</v>
      </c>
    </row>
    <row r="15" spans="1:6" x14ac:dyDescent="0.3">
      <c r="A15" s="6" t="s">
        <v>458</v>
      </c>
      <c r="B15" s="12">
        <v>9.1657864573838998E-6</v>
      </c>
      <c r="C15" s="7">
        <v>2.3152649313416401E-3</v>
      </c>
      <c r="D15" s="7">
        <v>11</v>
      </c>
      <c r="E15" s="7">
        <v>15.730267</v>
      </c>
      <c r="F15" s="8">
        <v>-110.425353848794</v>
      </c>
    </row>
    <row r="16" spans="1:6" x14ac:dyDescent="0.3">
      <c r="A16" s="9" t="s">
        <v>464</v>
      </c>
      <c r="B16" s="13">
        <v>2.98345047472592E-5</v>
      </c>
      <c r="C16" s="10">
        <v>4.8257534424797702E-3</v>
      </c>
      <c r="D16" s="10">
        <v>12</v>
      </c>
      <c r="E16" s="10">
        <v>21.095693000000001</v>
      </c>
      <c r="F16" s="11">
        <v>-166.879193922377</v>
      </c>
    </row>
    <row r="17" spans="1:6" x14ac:dyDescent="0.3">
      <c r="A17" s="6" t="s">
        <v>470</v>
      </c>
      <c r="B17" s="12">
        <v>1.2080857342195001E-5</v>
      </c>
      <c r="C17" s="7">
        <v>3.3728326566571298E-3</v>
      </c>
      <c r="D17" s="7">
        <v>10</v>
      </c>
      <c r="E17" s="7">
        <v>14.470404</v>
      </c>
      <c r="F17" s="8">
        <v>-96.963163522910804</v>
      </c>
    </row>
    <row r="18" spans="1:6" x14ac:dyDescent="0.3">
      <c r="A18" s="9" t="s">
        <v>476</v>
      </c>
      <c r="B18" s="13">
        <v>1.6281884274997398E-5</v>
      </c>
      <c r="C18" s="10">
        <v>2.7668458462711799E-3</v>
      </c>
      <c r="D18" s="10">
        <v>13</v>
      </c>
      <c r="E18" s="10">
        <v>19.309839</v>
      </c>
      <c r="F18" s="11">
        <v>-167.22185067106801</v>
      </c>
    </row>
    <row r="19" spans="1:6" x14ac:dyDescent="0.3">
      <c r="A19" s="6" t="s">
        <v>482</v>
      </c>
      <c r="B19" s="12">
        <v>1.4412462968140401E-5</v>
      </c>
      <c r="C19" s="7">
        <v>2.64346764463926E-3</v>
      </c>
      <c r="D19" s="7">
        <v>12</v>
      </c>
      <c r="E19" s="7">
        <v>20.315878000000001</v>
      </c>
      <c r="F19" s="8">
        <v>-152.760327708597</v>
      </c>
    </row>
    <row r="20" spans="1:6" x14ac:dyDescent="0.3">
      <c r="A20" s="9" t="s">
        <v>488</v>
      </c>
      <c r="B20" s="13">
        <v>2.65526965792589E-5</v>
      </c>
      <c r="C20" s="10">
        <v>2.81644203385301E-3</v>
      </c>
      <c r="D20" s="10">
        <v>15</v>
      </c>
      <c r="E20" s="10">
        <v>28.648216000000001</v>
      </c>
      <c r="F20" s="11">
        <v>-257.165878780431</v>
      </c>
    </row>
    <row r="21" spans="1:6" x14ac:dyDescent="0.3">
      <c r="A21" s="6" t="s">
        <v>494</v>
      </c>
      <c r="B21" s="12">
        <v>9.9049250506515206E-6</v>
      </c>
      <c r="C21" s="7">
        <v>2.6633591018551499E-3</v>
      </c>
      <c r="D21" s="7">
        <v>16</v>
      </c>
      <c r="E21" s="7">
        <v>22.914064</v>
      </c>
      <c r="F21" s="8">
        <v>-120.82077410946501</v>
      </c>
    </row>
    <row r="22" spans="1:6" x14ac:dyDescent="0.3">
      <c r="A22" s="9" t="s">
        <v>500</v>
      </c>
      <c r="B22" s="13">
        <v>1.4428613116119699E-5</v>
      </c>
      <c r="C22" s="10">
        <v>2.01970163543851E-3</v>
      </c>
      <c r="D22" s="10">
        <v>10</v>
      </c>
      <c r="E22" s="10">
        <v>18.395537000000001</v>
      </c>
      <c r="F22" s="11">
        <v>-172.88291463962901</v>
      </c>
    </row>
    <row r="24" spans="1:6" x14ac:dyDescent="0.3">
      <c r="B24">
        <f>+ABS(B13-1)/1</f>
        <v>0.99998126216270788</v>
      </c>
      <c r="C24">
        <f>+ABS(C13-200)/200</f>
        <v>0.9999819695615596</v>
      </c>
    </row>
    <row r="25" spans="1:6" x14ac:dyDescent="0.3">
      <c r="B25">
        <f t="shared" ref="B25:B33" si="0">+ABS(B14-1)/1</f>
        <v>0.99999399025890046</v>
      </c>
      <c r="C25">
        <f t="shared" ref="C25:C33" si="1">+ABS(C14-200)/200</f>
        <v>0.99999540737574688</v>
      </c>
    </row>
    <row r="26" spans="1:6" x14ac:dyDescent="0.3">
      <c r="B26">
        <f t="shared" si="0"/>
        <v>0.99999083421354262</v>
      </c>
      <c r="C26">
        <f t="shared" si="1"/>
        <v>0.99998842367534324</v>
      </c>
    </row>
    <row r="27" spans="1:6" x14ac:dyDescent="0.3">
      <c r="B27">
        <f t="shared" si="0"/>
        <v>0.99997016549525275</v>
      </c>
      <c r="C27">
        <f t="shared" si="1"/>
        <v>0.99997587123278764</v>
      </c>
    </row>
    <row r="28" spans="1:6" x14ac:dyDescent="0.3">
      <c r="B28">
        <f t="shared" si="0"/>
        <v>0.99998791914265783</v>
      </c>
      <c r="C28">
        <f t="shared" si="1"/>
        <v>0.99998313583671672</v>
      </c>
    </row>
    <row r="29" spans="1:6" x14ac:dyDescent="0.3">
      <c r="B29">
        <f t="shared" si="0"/>
        <v>0.99998371811572495</v>
      </c>
      <c r="C29">
        <f t="shared" si="1"/>
        <v>0.9999861657707686</v>
      </c>
    </row>
    <row r="30" spans="1:6" x14ac:dyDescent="0.3">
      <c r="B30">
        <f t="shared" si="0"/>
        <v>0.99998558753703182</v>
      </c>
      <c r="C30">
        <f t="shared" si="1"/>
        <v>0.99998678266177676</v>
      </c>
    </row>
    <row r="31" spans="1:6" x14ac:dyDescent="0.3">
      <c r="B31">
        <f t="shared" si="0"/>
        <v>0.99997344730342075</v>
      </c>
      <c r="C31">
        <f t="shared" si="1"/>
        <v>0.9999859177898307</v>
      </c>
    </row>
    <row r="32" spans="1:6" x14ac:dyDescent="0.3">
      <c r="B32">
        <f t="shared" si="0"/>
        <v>0.9999900950749494</v>
      </c>
      <c r="C32">
        <f t="shared" si="1"/>
        <v>0.99998668320449069</v>
      </c>
    </row>
    <row r="33" spans="2:6" x14ac:dyDescent="0.3">
      <c r="B33">
        <f t="shared" si="0"/>
        <v>0.99998557138688393</v>
      </c>
      <c r="C33">
        <f t="shared" si="1"/>
        <v>0.99998990149182276</v>
      </c>
    </row>
    <row r="35" spans="2:6" x14ac:dyDescent="0.3">
      <c r="B35">
        <f>SUM(B24:B33)</f>
        <v>9.9998425906910722</v>
      </c>
      <c r="C35">
        <f t="shared" ref="C35" si="2">SUM(C24:C33)</f>
        <v>9.9998602586008438</v>
      </c>
      <c r="D35">
        <f>SUM(D13:D22)</f>
        <v>124</v>
      </c>
      <c r="E35">
        <f t="shared" ref="E35:F35" si="3">SUM(E13:E22)</f>
        <v>200.81827699999997</v>
      </c>
      <c r="F35">
        <f t="shared" si="3"/>
        <v>-1568.4303715466319</v>
      </c>
    </row>
    <row r="36" spans="2:6" x14ac:dyDescent="0.3">
      <c r="B36">
        <f>+B35/10</f>
        <v>0.99998425906910726</v>
      </c>
      <c r="C36">
        <f t="shared" ref="C36:F36" si="4">+C35/10</f>
        <v>0.99998602586008434</v>
      </c>
      <c r="D36">
        <f t="shared" si="4"/>
        <v>12.4</v>
      </c>
      <c r="E36">
        <f t="shared" si="4"/>
        <v>20.081827699999998</v>
      </c>
      <c r="F36">
        <f t="shared" si="4"/>
        <v>-156.84303715466319</v>
      </c>
    </row>
    <row r="38" spans="2:6" x14ac:dyDescent="0.3">
      <c r="B38">
        <f>+SUM(B24:E33)/20</f>
        <v>0.99998514246459569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315D-6D46-45BE-9010-1D78D638C77B}">
  <dimension ref="A1:F38"/>
  <sheetViews>
    <sheetView topLeftCell="A15" workbookViewId="0">
      <selection activeCell="B24" sqref="B24:F38"/>
    </sheetView>
  </sheetViews>
  <sheetFormatPr defaultRowHeight="14.4" x14ac:dyDescent="0.3"/>
  <cols>
    <col min="1" max="1" width="6.5546875" bestFit="1" customWidth="1"/>
    <col min="2" max="3" width="18.777343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659</v>
      </c>
      <c r="C1" t="s">
        <v>660</v>
      </c>
      <c r="D1" t="s">
        <v>4</v>
      </c>
      <c r="E1" t="s">
        <v>5</v>
      </c>
      <c r="F1" t="s">
        <v>6</v>
      </c>
    </row>
    <row r="2" spans="1:6" x14ac:dyDescent="0.3">
      <c r="A2" s="5" t="s">
        <v>446</v>
      </c>
      <c r="B2" s="5" t="s">
        <v>661</v>
      </c>
      <c r="C2" s="5" t="s">
        <v>662</v>
      </c>
      <c r="D2" s="5" t="s">
        <v>233</v>
      </c>
      <c r="E2" s="5" t="s">
        <v>663</v>
      </c>
      <c r="F2" s="5" t="s">
        <v>664</v>
      </c>
    </row>
    <row r="3" spans="1:6" x14ac:dyDescent="0.3">
      <c r="A3" s="5" t="s">
        <v>452</v>
      </c>
      <c r="B3" s="5" t="s">
        <v>665</v>
      </c>
      <c r="C3" s="5" t="s">
        <v>666</v>
      </c>
      <c r="D3" s="5" t="s">
        <v>233</v>
      </c>
      <c r="E3" s="5" t="s">
        <v>667</v>
      </c>
      <c r="F3" s="5" t="s">
        <v>668</v>
      </c>
    </row>
    <row r="4" spans="1:6" x14ac:dyDescent="0.3">
      <c r="A4" s="5" t="s">
        <v>458</v>
      </c>
      <c r="B4" s="5" t="s">
        <v>669</v>
      </c>
      <c r="C4" s="5" t="s">
        <v>670</v>
      </c>
      <c r="D4" s="5" t="s">
        <v>233</v>
      </c>
      <c r="E4" s="5" t="s">
        <v>671</v>
      </c>
      <c r="F4" s="5" t="s">
        <v>672</v>
      </c>
    </row>
    <row r="5" spans="1:6" x14ac:dyDescent="0.3">
      <c r="A5" s="5" t="s">
        <v>464</v>
      </c>
      <c r="B5" s="5" t="s">
        <v>673</v>
      </c>
      <c r="C5" s="5" t="s">
        <v>674</v>
      </c>
      <c r="D5" s="5" t="s">
        <v>233</v>
      </c>
      <c r="E5" s="5" t="s">
        <v>675</v>
      </c>
      <c r="F5" s="5" t="s">
        <v>676</v>
      </c>
    </row>
    <row r="6" spans="1:6" x14ac:dyDescent="0.3">
      <c r="A6" s="5" t="s">
        <v>470</v>
      </c>
      <c r="B6" s="5" t="s">
        <v>677</v>
      </c>
      <c r="C6" s="5" t="s">
        <v>678</v>
      </c>
      <c r="D6" s="5" t="s">
        <v>233</v>
      </c>
      <c r="E6" s="5" t="s">
        <v>679</v>
      </c>
      <c r="F6" s="5" t="s">
        <v>680</v>
      </c>
    </row>
    <row r="7" spans="1:6" x14ac:dyDescent="0.3">
      <c r="A7" s="5" t="s">
        <v>476</v>
      </c>
      <c r="B7" s="5" t="s">
        <v>681</v>
      </c>
      <c r="C7" s="5" t="s">
        <v>682</v>
      </c>
      <c r="D7" s="5" t="s">
        <v>233</v>
      </c>
      <c r="E7" s="5" t="s">
        <v>683</v>
      </c>
      <c r="F7" s="5" t="s">
        <v>684</v>
      </c>
    </row>
    <row r="8" spans="1:6" x14ac:dyDescent="0.3">
      <c r="A8" s="5" t="s">
        <v>482</v>
      </c>
      <c r="B8" s="5" t="s">
        <v>685</v>
      </c>
      <c r="C8" s="5" t="s">
        <v>686</v>
      </c>
      <c r="D8" s="5" t="s">
        <v>233</v>
      </c>
      <c r="E8" s="5" t="s">
        <v>687</v>
      </c>
      <c r="F8" s="5" t="s">
        <v>688</v>
      </c>
    </row>
    <row r="9" spans="1:6" x14ac:dyDescent="0.3">
      <c r="A9" s="5" t="s">
        <v>488</v>
      </c>
      <c r="B9" s="5" t="s">
        <v>689</v>
      </c>
      <c r="C9" s="5" t="s">
        <v>690</v>
      </c>
      <c r="D9" s="5" t="s">
        <v>233</v>
      </c>
      <c r="E9" s="5" t="s">
        <v>691</v>
      </c>
      <c r="F9" s="5" t="s">
        <v>692</v>
      </c>
    </row>
    <row r="10" spans="1:6" x14ac:dyDescent="0.3">
      <c r="A10" s="5" t="s">
        <v>494</v>
      </c>
      <c r="B10" s="5" t="s">
        <v>693</v>
      </c>
      <c r="C10" s="5" t="s">
        <v>694</v>
      </c>
      <c r="D10" s="5" t="s">
        <v>233</v>
      </c>
      <c r="E10" s="5" t="s">
        <v>695</v>
      </c>
      <c r="F10" s="5" t="s">
        <v>696</v>
      </c>
    </row>
    <row r="11" spans="1:6" x14ac:dyDescent="0.3">
      <c r="A11" s="5" t="s">
        <v>500</v>
      </c>
      <c r="B11" s="5" t="s">
        <v>697</v>
      </c>
      <c r="C11" s="5" t="s">
        <v>698</v>
      </c>
      <c r="D11" s="5" t="s">
        <v>233</v>
      </c>
      <c r="E11" s="5" t="s">
        <v>699</v>
      </c>
      <c r="F11" s="5" t="s">
        <v>700</v>
      </c>
    </row>
    <row r="13" spans="1:6" x14ac:dyDescent="0.3">
      <c r="A13" s="6" t="s">
        <v>446</v>
      </c>
      <c r="B13" s="7">
        <v>1.17718995867351</v>
      </c>
      <c r="C13" s="7">
        <v>203.26761421137101</v>
      </c>
      <c r="D13" s="7">
        <v>4</v>
      </c>
      <c r="E13" s="7">
        <v>20.231515999999999</v>
      </c>
      <c r="F13" s="8">
        <v>12145.4909785335</v>
      </c>
    </row>
    <row r="14" spans="1:6" x14ac:dyDescent="0.3">
      <c r="A14" s="9" t="s">
        <v>452</v>
      </c>
      <c r="B14" s="10">
        <v>1.28170857983622</v>
      </c>
      <c r="C14" s="10">
        <v>200.20338630483801</v>
      </c>
      <c r="D14" s="10">
        <v>4</v>
      </c>
      <c r="E14" s="10">
        <v>19.902101999999999</v>
      </c>
      <c r="F14" s="11">
        <v>11889.853256644101</v>
      </c>
    </row>
    <row r="15" spans="1:6" x14ac:dyDescent="0.3">
      <c r="A15" s="6" t="s">
        <v>458</v>
      </c>
      <c r="B15" s="7">
        <v>1.07093077126784</v>
      </c>
      <c r="C15" s="7">
        <v>199.46287193231001</v>
      </c>
      <c r="D15" s="7">
        <v>4</v>
      </c>
      <c r="E15" s="7">
        <v>20.102478999999999</v>
      </c>
      <c r="F15" s="8">
        <v>12066.5106955748</v>
      </c>
    </row>
    <row r="16" spans="1:6" x14ac:dyDescent="0.3">
      <c r="A16" s="9" t="s">
        <v>464</v>
      </c>
      <c r="B16" s="10">
        <v>0.79632550441712902</v>
      </c>
      <c r="C16" s="10">
        <v>204.70864984929801</v>
      </c>
      <c r="D16" s="10">
        <v>4</v>
      </c>
      <c r="E16" s="10">
        <v>19.988772000000001</v>
      </c>
      <c r="F16" s="11">
        <v>12204.1766886364</v>
      </c>
    </row>
    <row r="17" spans="1:6" x14ac:dyDescent="0.3">
      <c r="A17" s="6" t="s">
        <v>470</v>
      </c>
      <c r="B17" s="7">
        <v>1.15786014306328</v>
      </c>
      <c r="C17" s="7">
        <v>204.74782412106401</v>
      </c>
      <c r="D17" s="7">
        <v>4</v>
      </c>
      <c r="E17" s="7">
        <v>20.005849000000001</v>
      </c>
      <c r="F17" s="8">
        <v>12027.242517069</v>
      </c>
    </row>
    <row r="18" spans="1:6" x14ac:dyDescent="0.3">
      <c r="A18" s="9" t="s">
        <v>476</v>
      </c>
      <c r="B18" s="10">
        <v>0.79474836676580796</v>
      </c>
      <c r="C18" s="10">
        <v>203.47523539650001</v>
      </c>
      <c r="D18" s="10">
        <v>4</v>
      </c>
      <c r="E18" s="10">
        <v>20.050837000000001</v>
      </c>
      <c r="F18" s="11">
        <v>12298.1584398738</v>
      </c>
    </row>
    <row r="19" spans="1:6" x14ac:dyDescent="0.3">
      <c r="A19" s="6" t="s">
        <v>482</v>
      </c>
      <c r="B19" s="7">
        <v>1.00853420381676</v>
      </c>
      <c r="C19" s="7">
        <v>197.98692129696599</v>
      </c>
      <c r="D19" s="7">
        <v>4</v>
      </c>
      <c r="E19" s="7">
        <v>19.949404000000001</v>
      </c>
      <c r="F19" s="8">
        <v>12113.8804707286</v>
      </c>
    </row>
    <row r="20" spans="1:6" x14ac:dyDescent="0.3">
      <c r="A20" s="9" t="s">
        <v>488</v>
      </c>
      <c r="B20" s="10">
        <v>0.96036662515664895</v>
      </c>
      <c r="C20" s="10">
        <v>199.070882567805</v>
      </c>
      <c r="D20" s="10">
        <v>4</v>
      </c>
      <c r="E20" s="10">
        <v>19.968575000000001</v>
      </c>
      <c r="F20" s="11">
        <v>12132.735325530501</v>
      </c>
    </row>
    <row r="21" spans="1:6" x14ac:dyDescent="0.3">
      <c r="A21" s="6" t="s">
        <v>494</v>
      </c>
      <c r="B21" s="7">
        <v>0.82997463928025506</v>
      </c>
      <c r="C21" s="7">
        <v>199.09743386377099</v>
      </c>
      <c r="D21" s="7">
        <v>4</v>
      </c>
      <c r="E21" s="7">
        <v>20.065487999999998</v>
      </c>
      <c r="F21" s="8">
        <v>12114.6253389884</v>
      </c>
    </row>
    <row r="22" spans="1:6" x14ac:dyDescent="0.3">
      <c r="A22" s="9" t="s">
        <v>500</v>
      </c>
      <c r="B22" s="10">
        <v>1.0916478325954599</v>
      </c>
      <c r="C22" s="10">
        <v>201.62284574187299</v>
      </c>
      <c r="D22" s="10">
        <v>4</v>
      </c>
      <c r="E22" s="10">
        <v>20.139908999999999</v>
      </c>
      <c r="F22" s="11">
        <v>12169.758643474799</v>
      </c>
    </row>
    <row r="24" spans="1:6" x14ac:dyDescent="0.3">
      <c r="B24">
        <f>+ABS(B13-1)/1</f>
        <v>0.17718995867350995</v>
      </c>
      <c r="C24">
        <f>+ABS(C13-200)/200</f>
        <v>1.6338071056855058E-2</v>
      </c>
    </row>
    <row r="25" spans="1:6" x14ac:dyDescent="0.3">
      <c r="B25">
        <f t="shared" ref="B25:B33" si="0">+ABS(B14-1)/1</f>
        <v>0.28170857983622</v>
      </c>
      <c r="C25">
        <f t="shared" ref="C25:C33" si="1">+ABS(C14-200)/200</f>
        <v>1.0169315241900278E-3</v>
      </c>
    </row>
    <row r="26" spans="1:6" x14ac:dyDescent="0.3">
      <c r="B26">
        <f t="shared" si="0"/>
        <v>7.0930771267839976E-2</v>
      </c>
      <c r="C26">
        <f t="shared" si="1"/>
        <v>2.6856403384499573E-3</v>
      </c>
    </row>
    <row r="27" spans="1:6" x14ac:dyDescent="0.3">
      <c r="B27">
        <f t="shared" si="0"/>
        <v>0.20367449558287098</v>
      </c>
      <c r="C27">
        <f t="shared" si="1"/>
        <v>2.3543249246490063E-2</v>
      </c>
    </row>
    <row r="28" spans="1:6" x14ac:dyDescent="0.3">
      <c r="B28">
        <f t="shared" si="0"/>
        <v>0.15786014306328</v>
      </c>
      <c r="C28">
        <f t="shared" si="1"/>
        <v>2.3739120605320067E-2</v>
      </c>
    </row>
    <row r="29" spans="1:6" x14ac:dyDescent="0.3">
      <c r="B29">
        <f t="shared" si="0"/>
        <v>0.20525163323419204</v>
      </c>
      <c r="C29">
        <f t="shared" si="1"/>
        <v>1.7376176982500057E-2</v>
      </c>
    </row>
    <row r="30" spans="1:6" x14ac:dyDescent="0.3">
      <c r="B30">
        <f t="shared" si="0"/>
        <v>8.5342038167599554E-3</v>
      </c>
      <c r="C30">
        <f t="shared" si="1"/>
        <v>1.0065393515170058E-2</v>
      </c>
    </row>
    <row r="31" spans="1:6" x14ac:dyDescent="0.3">
      <c r="B31">
        <f t="shared" si="0"/>
        <v>3.9633374843351055E-2</v>
      </c>
      <c r="C31">
        <f t="shared" si="1"/>
        <v>4.6455871609749977E-3</v>
      </c>
    </row>
    <row r="32" spans="1:6" x14ac:dyDescent="0.3">
      <c r="B32">
        <f t="shared" si="0"/>
        <v>0.17002536071974494</v>
      </c>
      <c r="C32">
        <f t="shared" si="1"/>
        <v>4.5128306811450612E-3</v>
      </c>
    </row>
    <row r="33" spans="2:6" x14ac:dyDescent="0.3">
      <c r="B33">
        <f t="shared" si="0"/>
        <v>9.1647832595459944E-2</v>
      </c>
      <c r="C33">
        <f t="shared" si="1"/>
        <v>8.1142287093649654E-3</v>
      </c>
    </row>
    <row r="35" spans="2:6" x14ac:dyDescent="0.3">
      <c r="B35">
        <f>SUM(B24:B33)</f>
        <v>1.4064563536332286</v>
      </c>
      <c r="C35">
        <f t="shared" ref="C35" si="2">SUM(C24:C33)</f>
        <v>0.11203722982046034</v>
      </c>
      <c r="D35">
        <f>SUM(D13:D22)</f>
        <v>40</v>
      </c>
      <c r="E35">
        <f t="shared" ref="E35:F35" si="3">SUM(E13:E22)</f>
        <v>200.40493099999995</v>
      </c>
      <c r="F35">
        <f t="shared" si="3"/>
        <v>121162.43235505391</v>
      </c>
    </row>
    <row r="36" spans="2:6" x14ac:dyDescent="0.3">
      <c r="B36">
        <f>+B35/10</f>
        <v>0.14064563536332286</v>
      </c>
      <c r="C36">
        <f t="shared" ref="C36:F36" si="4">+C35/10</f>
        <v>1.1203722982046034E-2</v>
      </c>
      <c r="D36">
        <f t="shared" si="4"/>
        <v>4</v>
      </c>
      <c r="E36">
        <f t="shared" si="4"/>
        <v>20.040493099999996</v>
      </c>
      <c r="F36">
        <f t="shared" si="4"/>
        <v>12116.243235505392</v>
      </c>
    </row>
    <row r="38" spans="2:6" x14ac:dyDescent="0.3">
      <c r="B38">
        <f>+SUM(B24:E33)/20</f>
        <v>7.5924679172684445E-2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D008-70A9-4F32-9E34-4B40B58FA9B8}">
  <dimension ref="A1:G38"/>
  <sheetViews>
    <sheetView topLeftCell="A17" workbookViewId="0">
      <selection activeCell="B24" sqref="B24:G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609</v>
      </c>
      <c r="C2" s="5" t="s">
        <v>610</v>
      </c>
      <c r="D2" s="5" t="s">
        <v>611</v>
      </c>
      <c r="E2" s="5" t="s">
        <v>278</v>
      </c>
      <c r="F2" s="5" t="s">
        <v>612</v>
      </c>
      <c r="G2" s="5" t="s">
        <v>613</v>
      </c>
    </row>
    <row r="3" spans="1:7" x14ac:dyDescent="0.3">
      <c r="A3" s="5" t="s">
        <v>452</v>
      </c>
      <c r="B3" s="5" t="s">
        <v>614</v>
      </c>
      <c r="C3" s="5" t="s">
        <v>615</v>
      </c>
      <c r="D3" s="5" t="s">
        <v>616</v>
      </c>
      <c r="E3" s="5" t="s">
        <v>177</v>
      </c>
      <c r="F3" s="5" t="s">
        <v>617</v>
      </c>
      <c r="G3" s="5" t="s">
        <v>618</v>
      </c>
    </row>
    <row r="4" spans="1:7" x14ac:dyDescent="0.3">
      <c r="A4" s="5" t="s">
        <v>458</v>
      </c>
      <c r="B4" s="5" t="s">
        <v>619</v>
      </c>
      <c r="C4" s="5" t="s">
        <v>620</v>
      </c>
      <c r="D4" s="5" t="s">
        <v>621</v>
      </c>
      <c r="E4" s="5" t="s">
        <v>193</v>
      </c>
      <c r="F4" s="5" t="s">
        <v>622</v>
      </c>
      <c r="G4" s="5" t="s">
        <v>623</v>
      </c>
    </row>
    <row r="5" spans="1:7" x14ac:dyDescent="0.3">
      <c r="A5" s="5" t="s">
        <v>464</v>
      </c>
      <c r="B5" s="5" t="s">
        <v>624</v>
      </c>
      <c r="C5" s="5" t="s">
        <v>625</v>
      </c>
      <c r="D5" s="5" t="s">
        <v>626</v>
      </c>
      <c r="E5" s="5" t="s">
        <v>193</v>
      </c>
      <c r="F5" s="5" t="s">
        <v>627</v>
      </c>
      <c r="G5" s="5" t="s">
        <v>628</v>
      </c>
    </row>
    <row r="6" spans="1:7" x14ac:dyDescent="0.3">
      <c r="A6" s="5" t="s">
        <v>470</v>
      </c>
      <c r="B6" s="5" t="s">
        <v>629</v>
      </c>
      <c r="C6" s="5" t="s">
        <v>630</v>
      </c>
      <c r="D6" s="5" t="s">
        <v>631</v>
      </c>
      <c r="E6" s="5" t="s">
        <v>216</v>
      </c>
      <c r="F6" s="5" t="s">
        <v>632</v>
      </c>
      <c r="G6" s="5" t="s">
        <v>633</v>
      </c>
    </row>
    <row r="7" spans="1:7" x14ac:dyDescent="0.3">
      <c r="A7" s="5" t="s">
        <v>476</v>
      </c>
      <c r="B7" s="5" t="s">
        <v>634</v>
      </c>
      <c r="C7" s="5" t="s">
        <v>635</v>
      </c>
      <c r="D7" s="5" t="s">
        <v>636</v>
      </c>
      <c r="E7" s="5" t="s">
        <v>193</v>
      </c>
      <c r="F7" s="5" t="s">
        <v>637</v>
      </c>
      <c r="G7" s="5" t="s">
        <v>638</v>
      </c>
    </row>
    <row r="8" spans="1:7" x14ac:dyDescent="0.3">
      <c r="A8" s="5" t="s">
        <v>482</v>
      </c>
      <c r="B8" s="5" t="s">
        <v>639</v>
      </c>
      <c r="C8" s="5" t="s">
        <v>640</v>
      </c>
      <c r="D8" s="5" t="s">
        <v>641</v>
      </c>
      <c r="E8" s="5" t="s">
        <v>193</v>
      </c>
      <c r="F8" s="5" t="s">
        <v>642</v>
      </c>
      <c r="G8" s="5" t="s">
        <v>643</v>
      </c>
    </row>
    <row r="9" spans="1:7" x14ac:dyDescent="0.3">
      <c r="A9" s="5" t="s">
        <v>488</v>
      </c>
      <c r="B9" s="5" t="s">
        <v>644</v>
      </c>
      <c r="C9" s="5" t="s">
        <v>645</v>
      </c>
      <c r="D9" s="5" t="s">
        <v>646</v>
      </c>
      <c r="E9" s="5" t="s">
        <v>193</v>
      </c>
      <c r="F9" s="5" t="s">
        <v>647</v>
      </c>
      <c r="G9" s="5" t="s">
        <v>648</v>
      </c>
    </row>
    <row r="10" spans="1:7" x14ac:dyDescent="0.3">
      <c r="A10" s="5" t="s">
        <v>494</v>
      </c>
      <c r="B10" s="5" t="s">
        <v>649</v>
      </c>
      <c r="C10" s="5" t="s">
        <v>650</v>
      </c>
      <c r="D10" s="5" t="s">
        <v>651</v>
      </c>
      <c r="E10" s="5" t="s">
        <v>193</v>
      </c>
      <c r="F10" s="5" t="s">
        <v>652</v>
      </c>
      <c r="G10" s="5" t="s">
        <v>653</v>
      </c>
    </row>
    <row r="11" spans="1:7" x14ac:dyDescent="0.3">
      <c r="A11" s="5" t="s">
        <v>500</v>
      </c>
      <c r="B11" s="5" t="s">
        <v>654</v>
      </c>
      <c r="C11" s="5" t="s">
        <v>655</v>
      </c>
      <c r="D11" s="5" t="s">
        <v>656</v>
      </c>
      <c r="E11" s="5" t="s">
        <v>193</v>
      </c>
      <c r="F11" s="5" t="s">
        <v>657</v>
      </c>
      <c r="G11" s="5" t="s">
        <v>658</v>
      </c>
    </row>
    <row r="13" spans="1:7" x14ac:dyDescent="0.3">
      <c r="A13" s="6" t="s">
        <v>446</v>
      </c>
      <c r="B13" s="7">
        <v>0.37964519062170099</v>
      </c>
      <c r="C13" s="7">
        <v>0.109261884663748</v>
      </c>
      <c r="D13" s="7">
        <v>0.18146542172993699</v>
      </c>
      <c r="E13" s="7">
        <v>11</v>
      </c>
      <c r="F13" s="7">
        <v>735.34754299999997</v>
      </c>
      <c r="G13" s="8">
        <v>-1940.2987193766801</v>
      </c>
    </row>
    <row r="14" spans="1:7" x14ac:dyDescent="0.3">
      <c r="A14" s="9" t="s">
        <v>452</v>
      </c>
      <c r="B14" s="10">
        <v>0.40930195608322001</v>
      </c>
      <c r="C14" s="10">
        <v>0.112253182243193</v>
      </c>
      <c r="D14" s="10">
        <v>0.21140150372307701</v>
      </c>
      <c r="E14" s="10">
        <v>13</v>
      </c>
      <c r="F14" s="10">
        <v>869.51445100000001</v>
      </c>
      <c r="G14" s="11">
        <v>-1961.93346959622</v>
      </c>
    </row>
    <row r="15" spans="1:7" x14ac:dyDescent="0.3">
      <c r="A15" s="6" t="s">
        <v>458</v>
      </c>
      <c r="B15" s="7">
        <v>0.40900090166199299</v>
      </c>
      <c r="C15" s="7">
        <v>0.118542083000528</v>
      </c>
      <c r="D15" s="7">
        <v>0.18306530082449499</v>
      </c>
      <c r="E15" s="7">
        <v>14</v>
      </c>
      <c r="F15" s="7">
        <v>936.53018399999996</v>
      </c>
      <c r="G15" s="8">
        <v>-1937.1846523009101</v>
      </c>
    </row>
    <row r="16" spans="1:7" x14ac:dyDescent="0.3">
      <c r="A16" s="9" t="s">
        <v>464</v>
      </c>
      <c r="B16" s="10">
        <v>0.43820295738354897</v>
      </c>
      <c r="C16" s="10">
        <v>0.12172105829826201</v>
      </c>
      <c r="D16" s="10">
        <v>0.21530999503501799</v>
      </c>
      <c r="E16" s="10">
        <v>14</v>
      </c>
      <c r="F16" s="10">
        <v>935.83790599999998</v>
      </c>
      <c r="G16" s="11">
        <v>-1969.96943358096</v>
      </c>
    </row>
    <row r="17" spans="1:7" x14ac:dyDescent="0.3">
      <c r="A17" s="6" t="s">
        <v>470</v>
      </c>
      <c r="B17" s="7">
        <v>0.42051325549634599</v>
      </c>
      <c r="C17" s="7">
        <v>0.104544740004787</v>
      </c>
      <c r="D17" s="7">
        <v>0.25678872404915798</v>
      </c>
      <c r="E17" s="7">
        <v>16</v>
      </c>
      <c r="F17" s="7">
        <v>1071.5200110000001</v>
      </c>
      <c r="G17" s="8">
        <v>-1964.44558573168</v>
      </c>
    </row>
    <row r="18" spans="1:7" x14ac:dyDescent="0.3">
      <c r="A18" s="9" t="s">
        <v>476</v>
      </c>
      <c r="B18" s="10">
        <v>0.37939978863305501</v>
      </c>
      <c r="C18" s="10">
        <v>0.107328876363458</v>
      </c>
      <c r="D18" s="10">
        <v>0.22341360909316399</v>
      </c>
      <c r="E18" s="10">
        <v>14</v>
      </c>
      <c r="F18" s="10">
        <v>935.74601900000005</v>
      </c>
      <c r="G18" s="11">
        <v>-1912.9836177918501</v>
      </c>
    </row>
    <row r="19" spans="1:7" x14ac:dyDescent="0.3">
      <c r="A19" s="6" t="s">
        <v>482</v>
      </c>
      <c r="B19" s="7">
        <v>0.36986753943323403</v>
      </c>
      <c r="C19" s="7">
        <v>0.10300630141462901</v>
      </c>
      <c r="D19" s="7">
        <v>0.228477377550657</v>
      </c>
      <c r="E19" s="7">
        <v>14</v>
      </c>
      <c r="F19" s="7">
        <v>937.87158999999997</v>
      </c>
      <c r="G19" s="8">
        <v>-1968.56975284495</v>
      </c>
    </row>
    <row r="20" spans="1:7" x14ac:dyDescent="0.3">
      <c r="A20" s="9" t="s">
        <v>488</v>
      </c>
      <c r="B20" s="10">
        <v>0.387609747583329</v>
      </c>
      <c r="C20" s="10">
        <v>0.103791553619082</v>
      </c>
      <c r="D20" s="10">
        <v>0.21085631311007999</v>
      </c>
      <c r="E20" s="10">
        <v>14</v>
      </c>
      <c r="F20" s="10">
        <v>937.43176100000005</v>
      </c>
      <c r="G20" s="11">
        <v>-1928.6479571642001</v>
      </c>
    </row>
    <row r="21" spans="1:7" x14ac:dyDescent="0.3">
      <c r="A21" s="6" t="s">
        <v>494</v>
      </c>
      <c r="B21" s="7">
        <v>0.38270892044413202</v>
      </c>
      <c r="C21" s="7">
        <v>0.104374675208546</v>
      </c>
      <c r="D21" s="7">
        <v>0.171060144313116</v>
      </c>
      <c r="E21" s="7">
        <v>14</v>
      </c>
      <c r="F21" s="7">
        <v>938.43510200000003</v>
      </c>
      <c r="G21" s="8">
        <v>-1919.86895395796</v>
      </c>
    </row>
    <row r="22" spans="1:7" x14ac:dyDescent="0.3">
      <c r="A22" s="9" t="s">
        <v>500</v>
      </c>
      <c r="B22" s="10">
        <v>0.35461071437680097</v>
      </c>
      <c r="C22" s="10">
        <v>0.107871810746987</v>
      </c>
      <c r="D22" s="10">
        <v>0.235328638280007</v>
      </c>
      <c r="E22" s="10">
        <v>14</v>
      </c>
      <c r="F22" s="10">
        <v>940.73734400000001</v>
      </c>
      <c r="G22" s="11">
        <v>-2006.8545320299299</v>
      </c>
    </row>
    <row r="24" spans="1:7" x14ac:dyDescent="0.3">
      <c r="B24">
        <f>+ABS(B13-0.3)/0.3</f>
        <v>0.26548396873900337</v>
      </c>
      <c r="C24">
        <f>+ABS(C13-0.1)/0.1</f>
        <v>9.261884663747999E-2</v>
      </c>
      <c r="D24">
        <f>+ABS(D13-0.2)/0.2</f>
        <v>9.2672891350315117E-2</v>
      </c>
    </row>
    <row r="25" spans="1:7" x14ac:dyDescent="0.3">
      <c r="B25">
        <f t="shared" ref="B25:B33" si="0">+ABS(B14-0.3)/0.3</f>
        <v>0.3643398536107334</v>
      </c>
      <c r="C25">
        <f t="shared" ref="C25:C33" si="1">+ABS(C14-0.1)/0.1</f>
        <v>0.12253182243192995</v>
      </c>
      <c r="D25">
        <f t="shared" ref="D25:D33" si="2">+ABS(D14-0.2)/0.2</f>
        <v>5.7007518615384972E-2</v>
      </c>
    </row>
    <row r="26" spans="1:7" x14ac:dyDescent="0.3">
      <c r="B26">
        <f t="shared" si="0"/>
        <v>0.36333633887331002</v>
      </c>
      <c r="C26">
        <f t="shared" si="1"/>
        <v>0.18542083000527995</v>
      </c>
      <c r="D26">
        <f t="shared" si="2"/>
        <v>8.4673495877525123E-2</v>
      </c>
    </row>
    <row r="27" spans="1:7" x14ac:dyDescent="0.3">
      <c r="B27">
        <f t="shared" si="0"/>
        <v>0.46067652461182995</v>
      </c>
      <c r="C27">
        <f t="shared" si="1"/>
        <v>0.21721058298262</v>
      </c>
      <c r="D27">
        <f t="shared" si="2"/>
        <v>7.6549975175089907E-2</v>
      </c>
    </row>
    <row r="28" spans="1:7" x14ac:dyDescent="0.3">
      <c r="B28">
        <f t="shared" si="0"/>
        <v>0.40171085165448672</v>
      </c>
      <c r="C28">
        <f t="shared" si="1"/>
        <v>4.5447400047869957E-2</v>
      </c>
      <c r="D28">
        <f t="shared" si="2"/>
        <v>0.28394362024578984</v>
      </c>
    </row>
    <row r="29" spans="1:7" x14ac:dyDescent="0.3">
      <c r="B29">
        <f t="shared" si="0"/>
        <v>0.26466596211018345</v>
      </c>
      <c r="C29">
        <f t="shared" si="1"/>
        <v>7.3288763634579979E-2</v>
      </c>
      <c r="D29">
        <f t="shared" si="2"/>
        <v>0.11706804546581989</v>
      </c>
    </row>
    <row r="30" spans="1:7" x14ac:dyDescent="0.3">
      <c r="B30">
        <f t="shared" si="0"/>
        <v>0.23289179811078015</v>
      </c>
      <c r="C30">
        <f t="shared" si="1"/>
        <v>3.0063014146290007E-2</v>
      </c>
      <c r="D30">
        <f t="shared" si="2"/>
        <v>0.14238688775328495</v>
      </c>
    </row>
    <row r="31" spans="1:7" x14ac:dyDescent="0.3">
      <c r="B31">
        <f t="shared" si="0"/>
        <v>0.29203249194443004</v>
      </c>
      <c r="C31">
        <f t="shared" si="1"/>
        <v>3.7915536190819971E-2</v>
      </c>
      <c r="D31">
        <f t="shared" si="2"/>
        <v>5.4281565550399896E-2</v>
      </c>
    </row>
    <row r="32" spans="1:7" x14ac:dyDescent="0.3">
      <c r="B32">
        <f t="shared" si="0"/>
        <v>0.27569640148044011</v>
      </c>
      <c r="C32">
        <f t="shared" si="1"/>
        <v>4.3746752085459945E-2</v>
      </c>
      <c r="D32">
        <f t="shared" si="2"/>
        <v>0.14469927843442004</v>
      </c>
    </row>
    <row r="33" spans="2:7" x14ac:dyDescent="0.3">
      <c r="B33">
        <f t="shared" si="0"/>
        <v>0.18203571458933662</v>
      </c>
      <c r="C33">
        <f t="shared" si="1"/>
        <v>7.871810746986993E-2</v>
      </c>
      <c r="D33">
        <f t="shared" si="2"/>
        <v>0.17664319140003493</v>
      </c>
    </row>
    <row r="35" spans="2:7" x14ac:dyDescent="0.3">
      <c r="B35">
        <f>SUM(B24:B33)</f>
        <v>3.1028699057245337</v>
      </c>
      <c r="C35">
        <f t="shared" ref="C35:D35" si="3">SUM(C24:C33)</f>
        <v>0.92696165563219979</v>
      </c>
      <c r="D35">
        <f t="shared" si="3"/>
        <v>1.2299264698680648</v>
      </c>
      <c r="E35">
        <f>SUM(E13:E22)</f>
        <v>138</v>
      </c>
      <c r="F35">
        <f t="shared" ref="F35:G35" si="4">SUM(F13:F22)</f>
        <v>9238.9719109999987</v>
      </c>
      <c r="G35">
        <f t="shared" si="4"/>
        <v>-19510.756674375338</v>
      </c>
    </row>
    <row r="36" spans="2:7" x14ac:dyDescent="0.3">
      <c r="B36">
        <f>+B35/10</f>
        <v>0.31028699057245335</v>
      </c>
      <c r="C36">
        <f t="shared" ref="C36:G36" si="5">+C35/10</f>
        <v>9.2696165563219982E-2</v>
      </c>
      <c r="D36">
        <f t="shared" si="5"/>
        <v>0.12299264698680648</v>
      </c>
      <c r="E36">
        <f t="shared" si="5"/>
        <v>13.8</v>
      </c>
      <c r="F36">
        <f t="shared" si="5"/>
        <v>923.89719109999987</v>
      </c>
      <c r="G36">
        <f t="shared" si="5"/>
        <v>-1951.0756674375339</v>
      </c>
    </row>
    <row r="38" spans="2:7" x14ac:dyDescent="0.3">
      <c r="B38">
        <f>+SUM(B24:E33)/30</f>
        <v>0.17532526770749327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B820-3BA6-4489-BBF3-387269072A35}">
  <dimension ref="A1:G38"/>
  <sheetViews>
    <sheetView topLeftCell="A17" workbookViewId="0">
      <selection activeCell="B24" sqref="B24:G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559</v>
      </c>
      <c r="C2" s="5" t="s">
        <v>560</v>
      </c>
      <c r="D2" s="5" t="s">
        <v>561</v>
      </c>
      <c r="E2" s="5" t="s">
        <v>20</v>
      </c>
      <c r="F2" s="5" t="s">
        <v>562</v>
      </c>
      <c r="G2" s="5" t="s">
        <v>563</v>
      </c>
    </row>
    <row r="3" spans="1:7" x14ac:dyDescent="0.3">
      <c r="A3" s="5" t="s">
        <v>452</v>
      </c>
      <c r="B3" s="5" t="s">
        <v>564</v>
      </c>
      <c r="C3" s="5" t="s">
        <v>565</v>
      </c>
      <c r="D3" s="5" t="s">
        <v>566</v>
      </c>
      <c r="E3" s="5" t="s">
        <v>20</v>
      </c>
      <c r="F3" s="5" t="s">
        <v>567</v>
      </c>
      <c r="G3" s="5" t="s">
        <v>568</v>
      </c>
    </row>
    <row r="4" spans="1:7" x14ac:dyDescent="0.3">
      <c r="A4" s="5" t="s">
        <v>458</v>
      </c>
      <c r="B4" s="5" t="s">
        <v>569</v>
      </c>
      <c r="C4" s="5" t="s">
        <v>570</v>
      </c>
      <c r="D4" s="5" t="s">
        <v>571</v>
      </c>
      <c r="E4" s="5" t="s">
        <v>20</v>
      </c>
      <c r="F4" s="5" t="s">
        <v>572</v>
      </c>
      <c r="G4" s="5" t="s">
        <v>573</v>
      </c>
    </row>
    <row r="5" spans="1:7" x14ac:dyDescent="0.3">
      <c r="A5" s="5" t="s">
        <v>464</v>
      </c>
      <c r="B5" s="5" t="s">
        <v>574</v>
      </c>
      <c r="C5" s="5" t="s">
        <v>575</v>
      </c>
      <c r="D5" s="5" t="s">
        <v>576</v>
      </c>
      <c r="E5" s="5" t="s">
        <v>20</v>
      </c>
      <c r="F5" s="5" t="s">
        <v>577</v>
      </c>
      <c r="G5" s="5" t="s">
        <v>578</v>
      </c>
    </row>
    <row r="6" spans="1:7" x14ac:dyDescent="0.3">
      <c r="A6" s="5" t="s">
        <v>470</v>
      </c>
      <c r="B6" s="5" t="s">
        <v>579</v>
      </c>
      <c r="C6" s="5" t="s">
        <v>580</v>
      </c>
      <c r="D6" s="5" t="s">
        <v>581</v>
      </c>
      <c r="E6" s="5" t="s">
        <v>20</v>
      </c>
      <c r="F6" s="5" t="s">
        <v>582</v>
      </c>
      <c r="G6" s="5" t="s">
        <v>583</v>
      </c>
    </row>
    <row r="7" spans="1:7" x14ac:dyDescent="0.3">
      <c r="A7" s="5" t="s">
        <v>476</v>
      </c>
      <c r="B7" s="5" t="s">
        <v>584</v>
      </c>
      <c r="C7" s="5" t="s">
        <v>585</v>
      </c>
      <c r="D7" s="5" t="s">
        <v>586</v>
      </c>
      <c r="E7" s="5" t="s">
        <v>20</v>
      </c>
      <c r="F7" s="5" t="s">
        <v>587</v>
      </c>
      <c r="G7" s="5" t="s">
        <v>588</v>
      </c>
    </row>
    <row r="8" spans="1:7" x14ac:dyDescent="0.3">
      <c r="A8" s="5" t="s">
        <v>482</v>
      </c>
      <c r="B8" s="5" t="s">
        <v>589</v>
      </c>
      <c r="C8" s="5" t="s">
        <v>590</v>
      </c>
      <c r="D8" s="5" t="s">
        <v>591</v>
      </c>
      <c r="E8" s="5" t="s">
        <v>20</v>
      </c>
      <c r="F8" s="5" t="s">
        <v>592</v>
      </c>
      <c r="G8" s="5" t="s">
        <v>593</v>
      </c>
    </row>
    <row r="9" spans="1:7" x14ac:dyDescent="0.3">
      <c r="A9" s="5" t="s">
        <v>488</v>
      </c>
      <c r="B9" s="5" t="s">
        <v>594</v>
      </c>
      <c r="C9" s="5" t="s">
        <v>595</v>
      </c>
      <c r="D9" s="5" t="s">
        <v>596</v>
      </c>
      <c r="E9" s="5" t="s">
        <v>20</v>
      </c>
      <c r="F9" s="5" t="s">
        <v>597</v>
      </c>
      <c r="G9" s="5" t="s">
        <v>598</v>
      </c>
    </row>
    <row r="10" spans="1:7" x14ac:dyDescent="0.3">
      <c r="A10" s="5" t="s">
        <v>494</v>
      </c>
      <c r="B10" s="5" t="s">
        <v>599</v>
      </c>
      <c r="C10" s="5" t="s">
        <v>600</v>
      </c>
      <c r="D10" s="5" t="s">
        <v>601</v>
      </c>
      <c r="E10" s="5" t="s">
        <v>20</v>
      </c>
      <c r="F10" s="5" t="s">
        <v>602</v>
      </c>
      <c r="G10" s="5" t="s">
        <v>603</v>
      </c>
    </row>
    <row r="11" spans="1:7" x14ac:dyDescent="0.3">
      <c r="A11" s="5" t="s">
        <v>500</v>
      </c>
      <c r="B11" s="5" t="s">
        <v>604</v>
      </c>
      <c r="C11" s="5" t="s">
        <v>605</v>
      </c>
      <c r="D11" s="5" t="s">
        <v>606</v>
      </c>
      <c r="E11" s="5" t="s">
        <v>20</v>
      </c>
      <c r="F11" s="5" t="s">
        <v>607</v>
      </c>
      <c r="G11" s="5" t="s">
        <v>608</v>
      </c>
    </row>
    <row r="13" spans="1:7" x14ac:dyDescent="0.3">
      <c r="A13" s="6" t="s">
        <v>446</v>
      </c>
      <c r="B13" s="7">
        <v>0.35303286618112201</v>
      </c>
      <c r="C13" s="7">
        <v>0.10493793494015299</v>
      </c>
      <c r="D13" s="7">
        <v>0.218313529292608</v>
      </c>
      <c r="E13" s="7">
        <v>3</v>
      </c>
      <c r="F13" s="7">
        <v>213.88877299999999</v>
      </c>
      <c r="G13" s="8">
        <v>-3110.85048640676</v>
      </c>
    </row>
    <row r="14" spans="1:7" x14ac:dyDescent="0.3">
      <c r="A14" s="9" t="s">
        <v>452</v>
      </c>
      <c r="B14" s="10">
        <v>0.36238350159243998</v>
      </c>
      <c r="C14" s="10">
        <v>0.102360751361707</v>
      </c>
      <c r="D14" s="10">
        <v>0.19678041006793701</v>
      </c>
      <c r="E14" s="10">
        <v>3</v>
      </c>
      <c r="F14" s="10">
        <v>213.749966</v>
      </c>
      <c r="G14" s="11">
        <v>-3080.4313119471099</v>
      </c>
    </row>
    <row r="15" spans="1:7" x14ac:dyDescent="0.3">
      <c r="A15" s="6" t="s">
        <v>458</v>
      </c>
      <c r="B15" s="7">
        <v>0.36959207084955098</v>
      </c>
      <c r="C15" s="7">
        <v>9.9734729355263396E-2</v>
      </c>
      <c r="D15" s="7">
        <v>0.18895110045941299</v>
      </c>
      <c r="E15" s="7">
        <v>3</v>
      </c>
      <c r="F15" s="7">
        <v>213.59533999999999</v>
      </c>
      <c r="G15" s="8">
        <v>-3114.9153177462799</v>
      </c>
    </row>
    <row r="16" spans="1:7" x14ac:dyDescent="0.3">
      <c r="A16" s="9" t="s">
        <v>464</v>
      </c>
      <c r="B16" s="10">
        <v>0.365663673934641</v>
      </c>
      <c r="C16" s="10">
        <v>0.101914896620055</v>
      </c>
      <c r="D16" s="10">
        <v>0.221631050190364</v>
      </c>
      <c r="E16" s="10">
        <v>3</v>
      </c>
      <c r="F16" s="10">
        <v>213.538375</v>
      </c>
      <c r="G16" s="11">
        <v>-3049.5382710689801</v>
      </c>
    </row>
    <row r="17" spans="1:7" x14ac:dyDescent="0.3">
      <c r="A17" s="6" t="s">
        <v>470</v>
      </c>
      <c r="B17" s="7">
        <v>0.34224733265608198</v>
      </c>
      <c r="C17" s="7">
        <v>0.103480415792415</v>
      </c>
      <c r="D17" s="7">
        <v>0.20781169393656401</v>
      </c>
      <c r="E17" s="7">
        <v>3</v>
      </c>
      <c r="F17" s="7">
        <v>212.196009</v>
      </c>
      <c r="G17" s="8">
        <v>-3114.0083238267498</v>
      </c>
    </row>
    <row r="18" spans="1:7" x14ac:dyDescent="0.3">
      <c r="A18" s="9" t="s">
        <v>476</v>
      </c>
      <c r="B18" s="10">
        <v>0.37640575932630099</v>
      </c>
      <c r="C18" s="10">
        <v>9.9024218926737198E-2</v>
      </c>
      <c r="D18" s="10">
        <v>0.176444764004385</v>
      </c>
      <c r="E18" s="10">
        <v>3</v>
      </c>
      <c r="F18" s="10">
        <v>212.805082</v>
      </c>
      <c r="G18" s="11">
        <v>-3122.4987506236698</v>
      </c>
    </row>
    <row r="19" spans="1:7" x14ac:dyDescent="0.3">
      <c r="A19" s="6" t="s">
        <v>482</v>
      </c>
      <c r="B19" s="7">
        <v>0.35286066111463299</v>
      </c>
      <c r="C19" s="7">
        <v>0.100459567559097</v>
      </c>
      <c r="D19" s="7">
        <v>0.19081381712503601</v>
      </c>
      <c r="E19" s="7">
        <v>3</v>
      </c>
      <c r="F19" s="7">
        <v>214.333686</v>
      </c>
      <c r="G19" s="8">
        <v>-3144.06312823603</v>
      </c>
    </row>
    <row r="20" spans="1:7" x14ac:dyDescent="0.3">
      <c r="A20" s="9" t="s">
        <v>488</v>
      </c>
      <c r="B20" s="10">
        <v>0.377447663378978</v>
      </c>
      <c r="C20" s="10">
        <v>0.101115786528738</v>
      </c>
      <c r="D20" s="10">
        <v>0.22111619481922001</v>
      </c>
      <c r="E20" s="10">
        <v>3</v>
      </c>
      <c r="F20" s="10">
        <v>212.80259100000001</v>
      </c>
      <c r="G20" s="11">
        <v>-3028.7050947729299</v>
      </c>
    </row>
    <row r="21" spans="1:7" x14ac:dyDescent="0.3">
      <c r="A21" s="6" t="s">
        <v>494</v>
      </c>
      <c r="B21" s="7">
        <v>0.34777986152136098</v>
      </c>
      <c r="C21" s="7">
        <v>0.100808562706258</v>
      </c>
      <c r="D21" s="7">
        <v>0.238364758287712</v>
      </c>
      <c r="E21" s="7">
        <v>3</v>
      </c>
      <c r="F21" s="7">
        <v>213.63459599999999</v>
      </c>
      <c r="G21" s="8">
        <v>-3107.3239002915302</v>
      </c>
    </row>
    <row r="22" spans="1:7" x14ac:dyDescent="0.3">
      <c r="A22" s="9" t="s">
        <v>500</v>
      </c>
      <c r="B22" s="10">
        <v>0.37097429224564099</v>
      </c>
      <c r="C22" s="10">
        <v>0.101080266733236</v>
      </c>
      <c r="D22" s="10">
        <v>0.21320689995930001</v>
      </c>
      <c r="E22" s="10">
        <v>3</v>
      </c>
      <c r="F22" s="10">
        <v>212.923236</v>
      </c>
      <c r="G22" s="11">
        <v>-3108.7190245779302</v>
      </c>
    </row>
    <row r="24" spans="1:7" x14ac:dyDescent="0.3">
      <c r="B24">
        <f>+ABS(B13-0.3)/0.3</f>
        <v>0.17677622060374007</v>
      </c>
      <c r="C24">
        <f>+ABS(C13-0.1)/0.1</f>
        <v>4.9379349401529882E-2</v>
      </c>
      <c r="D24">
        <f>+ABS(D13-0.2)/0.2</f>
        <v>9.1567646463039942E-2</v>
      </c>
    </row>
    <row r="25" spans="1:7" x14ac:dyDescent="0.3">
      <c r="B25">
        <f t="shared" ref="B25:B33" si="0">+ABS(B14-0.3)/0.3</f>
        <v>0.20794500530813331</v>
      </c>
      <c r="C25">
        <f t="shared" ref="C25:C33" si="1">+ABS(C14-0.1)/0.1</f>
        <v>2.360751361706992E-2</v>
      </c>
      <c r="D25">
        <f t="shared" ref="D25:D33" si="2">+ABS(D14-0.2)/0.2</f>
        <v>1.6097949660315025E-2</v>
      </c>
    </row>
    <row r="26" spans="1:7" x14ac:dyDescent="0.3">
      <c r="B26">
        <f t="shared" si="0"/>
        <v>0.23197356949850331</v>
      </c>
      <c r="C26">
        <f t="shared" si="1"/>
        <v>2.6527064473660933E-3</v>
      </c>
      <c r="D26">
        <f t="shared" si="2"/>
        <v>5.5244497702935103E-2</v>
      </c>
    </row>
    <row r="27" spans="1:7" x14ac:dyDescent="0.3">
      <c r="B27">
        <f t="shared" si="0"/>
        <v>0.21887891311547003</v>
      </c>
      <c r="C27">
        <f t="shared" si="1"/>
        <v>1.9148966200549927E-2</v>
      </c>
      <c r="D27">
        <f t="shared" si="2"/>
        <v>0.10815525095181994</v>
      </c>
    </row>
    <row r="28" spans="1:7" x14ac:dyDescent="0.3">
      <c r="B28">
        <f t="shared" si="0"/>
        <v>0.14082444218693999</v>
      </c>
      <c r="C28">
        <f t="shared" si="1"/>
        <v>3.4804157924149953E-2</v>
      </c>
      <c r="D28">
        <f t="shared" si="2"/>
        <v>3.9058469682820007E-2</v>
      </c>
    </row>
    <row r="29" spans="1:7" x14ac:dyDescent="0.3">
      <c r="B29">
        <f t="shared" si="0"/>
        <v>0.25468586442100338</v>
      </c>
      <c r="C29">
        <f t="shared" si="1"/>
        <v>9.757810732628075E-3</v>
      </c>
      <c r="D29">
        <f t="shared" si="2"/>
        <v>0.11777617997807507</v>
      </c>
    </row>
    <row r="30" spans="1:7" x14ac:dyDescent="0.3">
      <c r="B30">
        <f t="shared" si="0"/>
        <v>0.17620220371544335</v>
      </c>
      <c r="C30">
        <f t="shared" si="1"/>
        <v>4.5956755909699887E-3</v>
      </c>
      <c r="D30">
        <f t="shared" si="2"/>
        <v>4.5930914374820025E-2</v>
      </c>
    </row>
    <row r="31" spans="1:7" x14ac:dyDescent="0.3">
      <c r="B31">
        <f t="shared" si="0"/>
        <v>0.25815887792992676</v>
      </c>
      <c r="C31">
        <f t="shared" si="1"/>
        <v>1.1157865287379914E-2</v>
      </c>
      <c r="D31">
        <f t="shared" si="2"/>
        <v>0.10558097409610001</v>
      </c>
    </row>
    <row r="32" spans="1:7" x14ac:dyDescent="0.3">
      <c r="B32">
        <f t="shared" si="0"/>
        <v>0.15926620507120332</v>
      </c>
      <c r="C32">
        <f t="shared" si="1"/>
        <v>8.0856270625799531E-3</v>
      </c>
      <c r="D32">
        <f t="shared" si="2"/>
        <v>0.19182379143855996</v>
      </c>
    </row>
    <row r="33" spans="2:7" x14ac:dyDescent="0.3">
      <c r="B33">
        <f t="shared" si="0"/>
        <v>0.23658097415213669</v>
      </c>
      <c r="C33">
        <f t="shared" si="1"/>
        <v>1.0802667332359961E-2</v>
      </c>
      <c r="D33">
        <f t="shared" si="2"/>
        <v>6.6034499796499974E-2</v>
      </c>
    </row>
    <row r="35" spans="2:7" x14ac:dyDescent="0.3">
      <c r="B35">
        <f>SUM(B24:B33)</f>
        <v>2.0612922760025003</v>
      </c>
      <c r="C35">
        <f t="shared" ref="C35:D35" si="3">SUM(C24:C33)</f>
        <v>0.17399233959658367</v>
      </c>
      <c r="D35">
        <f t="shared" si="3"/>
        <v>0.83727017414498506</v>
      </c>
      <c r="E35">
        <f>SUM(E13:E22)</f>
        <v>30</v>
      </c>
      <c r="F35">
        <f t="shared" ref="F35:G35" si="4">SUM(F13:F22)</f>
        <v>2133.467654</v>
      </c>
      <c r="G35">
        <f t="shared" si="4"/>
        <v>-30981.053609497969</v>
      </c>
    </row>
    <row r="36" spans="2:7" x14ac:dyDescent="0.3">
      <c r="B36">
        <f>+B35/10</f>
        <v>0.20612922760025004</v>
      </c>
      <c r="C36">
        <f t="shared" ref="C36:G36" si="5">+C35/10</f>
        <v>1.7399233959658367E-2</v>
      </c>
      <c r="D36">
        <f t="shared" si="5"/>
        <v>8.3727017414498506E-2</v>
      </c>
      <c r="E36">
        <f t="shared" si="5"/>
        <v>3</v>
      </c>
      <c r="F36">
        <f t="shared" si="5"/>
        <v>213.34676540000001</v>
      </c>
      <c r="G36">
        <f t="shared" si="5"/>
        <v>-3098.1053609497967</v>
      </c>
    </row>
    <row r="38" spans="2:7" x14ac:dyDescent="0.3">
      <c r="B38">
        <f>+SUM(B24:E33)/30</f>
        <v>0.10241849299146898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8B6F-FE95-4E18-859D-1C8E51F9CE85}">
  <dimension ref="A1:G38"/>
  <sheetViews>
    <sheetView topLeftCell="A11" workbookViewId="0">
      <selection activeCell="B24" sqref="B24:G38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506</v>
      </c>
      <c r="C2" s="5" t="s">
        <v>507</v>
      </c>
      <c r="D2" s="5" t="s">
        <v>508</v>
      </c>
      <c r="E2" s="5" t="s">
        <v>509</v>
      </c>
      <c r="F2" s="5" t="s">
        <v>510</v>
      </c>
      <c r="G2" s="5" t="s">
        <v>511</v>
      </c>
    </row>
    <row r="3" spans="1:7" x14ac:dyDescent="0.3">
      <c r="A3" s="5" t="s">
        <v>452</v>
      </c>
      <c r="B3" s="5" t="s">
        <v>512</v>
      </c>
      <c r="C3" s="5" t="s">
        <v>513</v>
      </c>
      <c r="D3" s="5" t="s">
        <v>514</v>
      </c>
      <c r="E3" s="5" t="s">
        <v>20</v>
      </c>
      <c r="F3" s="5" t="s">
        <v>515</v>
      </c>
      <c r="G3" s="5" t="s">
        <v>516</v>
      </c>
    </row>
    <row r="4" spans="1:7" x14ac:dyDescent="0.3">
      <c r="A4" s="5" t="s">
        <v>458</v>
      </c>
      <c r="B4" s="5" t="s">
        <v>517</v>
      </c>
      <c r="C4" s="5" t="s">
        <v>518</v>
      </c>
      <c r="D4" s="5" t="s">
        <v>519</v>
      </c>
      <c r="E4" s="5" t="s">
        <v>20</v>
      </c>
      <c r="F4" s="5" t="s">
        <v>520</v>
      </c>
      <c r="G4" s="5" t="s">
        <v>521</v>
      </c>
    </row>
    <row r="5" spans="1:7" x14ac:dyDescent="0.3">
      <c r="A5" s="5" t="s">
        <v>464</v>
      </c>
      <c r="B5" s="5" t="s">
        <v>522</v>
      </c>
      <c r="C5" s="5" t="s">
        <v>523</v>
      </c>
      <c r="D5" s="5" t="s">
        <v>524</v>
      </c>
      <c r="E5" s="5" t="s">
        <v>525</v>
      </c>
      <c r="F5" s="5" t="s">
        <v>526</v>
      </c>
      <c r="G5" s="5" t="s">
        <v>527</v>
      </c>
    </row>
    <row r="6" spans="1:7" x14ac:dyDescent="0.3">
      <c r="A6" s="5" t="s">
        <v>470</v>
      </c>
      <c r="B6" s="5" t="s">
        <v>528</v>
      </c>
      <c r="C6" s="5" t="s">
        <v>529</v>
      </c>
      <c r="D6" s="5" t="s">
        <v>530</v>
      </c>
      <c r="E6" s="5" t="s">
        <v>20</v>
      </c>
      <c r="F6" s="5" t="s">
        <v>531</v>
      </c>
      <c r="G6" s="5" t="s">
        <v>532</v>
      </c>
    </row>
    <row r="7" spans="1:7" x14ac:dyDescent="0.3">
      <c r="A7" s="5" t="s">
        <v>476</v>
      </c>
      <c r="B7" s="5" t="s">
        <v>533</v>
      </c>
      <c r="C7" s="5" t="s">
        <v>534</v>
      </c>
      <c r="D7" s="5" t="s">
        <v>535</v>
      </c>
      <c r="E7" s="5" t="s">
        <v>20</v>
      </c>
      <c r="F7" s="5" t="s">
        <v>536</v>
      </c>
      <c r="G7" s="5" t="s">
        <v>537</v>
      </c>
    </row>
    <row r="8" spans="1:7" x14ac:dyDescent="0.3">
      <c r="A8" s="5" t="s">
        <v>482</v>
      </c>
      <c r="B8" s="5" t="s">
        <v>538</v>
      </c>
      <c r="C8" s="5" t="s">
        <v>539</v>
      </c>
      <c r="D8" s="5" t="s">
        <v>540</v>
      </c>
      <c r="E8" s="5" t="s">
        <v>233</v>
      </c>
      <c r="F8" s="5" t="s">
        <v>541</v>
      </c>
      <c r="G8" s="5" t="s">
        <v>542</v>
      </c>
    </row>
    <row r="9" spans="1:7" x14ac:dyDescent="0.3">
      <c r="A9" s="5" t="s">
        <v>488</v>
      </c>
      <c r="B9" s="5" t="s">
        <v>543</v>
      </c>
      <c r="C9" s="5" t="s">
        <v>544</v>
      </c>
      <c r="D9" s="5" t="s">
        <v>545</v>
      </c>
      <c r="E9" s="5" t="s">
        <v>20</v>
      </c>
      <c r="F9" s="5" t="s">
        <v>546</v>
      </c>
      <c r="G9" s="5" t="s">
        <v>547</v>
      </c>
    </row>
    <row r="10" spans="1:7" x14ac:dyDescent="0.3">
      <c r="A10" s="5" t="s">
        <v>494</v>
      </c>
      <c r="B10" s="5" t="s">
        <v>548</v>
      </c>
      <c r="C10" s="5" t="s">
        <v>549</v>
      </c>
      <c r="D10" s="5" t="s">
        <v>550</v>
      </c>
      <c r="E10" s="5" t="s">
        <v>551</v>
      </c>
      <c r="F10" s="5" t="s">
        <v>552</v>
      </c>
      <c r="G10" s="5" t="s">
        <v>553</v>
      </c>
    </row>
    <row r="11" spans="1:7" x14ac:dyDescent="0.3">
      <c r="A11" s="5" t="s">
        <v>500</v>
      </c>
      <c r="B11" s="5" t="s">
        <v>554</v>
      </c>
      <c r="C11" s="5" t="s">
        <v>555</v>
      </c>
      <c r="D11" s="5" t="s">
        <v>556</v>
      </c>
      <c r="E11" s="5" t="s">
        <v>20</v>
      </c>
      <c r="F11" s="5" t="s">
        <v>557</v>
      </c>
      <c r="G11" s="5" t="s">
        <v>558</v>
      </c>
    </row>
    <row r="13" spans="1:7" x14ac:dyDescent="0.3">
      <c r="A13" s="6" t="s">
        <v>446</v>
      </c>
      <c r="B13" s="7">
        <v>2.3920598561434502E-3</v>
      </c>
      <c r="C13" s="7">
        <v>2.1608837494578701E-4</v>
      </c>
      <c r="D13" s="7">
        <v>2.51943771679321E-4</v>
      </c>
      <c r="E13" s="7">
        <v>84</v>
      </c>
      <c r="F13" s="7">
        <v>449.20280500000001</v>
      </c>
      <c r="G13" s="8">
        <v>-1006.50282681583</v>
      </c>
    </row>
    <row r="14" spans="1:7" x14ac:dyDescent="0.3">
      <c r="A14" s="9" t="s">
        <v>452</v>
      </c>
      <c r="B14" s="10">
        <v>1.8594907606083199E-3</v>
      </c>
      <c r="C14" s="10">
        <v>3.3929126146486601E-4</v>
      </c>
      <c r="D14" s="10">
        <v>2.4376424517106801E-4</v>
      </c>
      <c r="E14" s="10">
        <v>3</v>
      </c>
      <c r="F14" s="10">
        <v>16.207529999999998</v>
      </c>
      <c r="G14" s="11">
        <v>-1095.8007760134601</v>
      </c>
    </row>
    <row r="15" spans="1:7" x14ac:dyDescent="0.3">
      <c r="A15" s="6" t="s">
        <v>458</v>
      </c>
      <c r="B15" s="7">
        <v>1.4753859963053701E-3</v>
      </c>
      <c r="C15" s="7">
        <v>1.6998095458800399E-4</v>
      </c>
      <c r="D15" s="7">
        <v>2.32026896409286E-4</v>
      </c>
      <c r="E15" s="7">
        <v>3</v>
      </c>
      <c r="F15" s="7">
        <v>16.241582999999999</v>
      </c>
      <c r="G15" s="8">
        <v>-1076.8633374471899</v>
      </c>
    </row>
    <row r="16" spans="1:7" x14ac:dyDescent="0.3">
      <c r="A16" s="9" t="s">
        <v>464</v>
      </c>
      <c r="B16" s="10">
        <v>2.1441729849993002E-3</v>
      </c>
      <c r="C16" s="10">
        <v>1.9519495265767501E-4</v>
      </c>
      <c r="D16" s="10">
        <v>2.60097820077806E-4</v>
      </c>
      <c r="E16" s="10">
        <v>165</v>
      </c>
      <c r="F16" s="10">
        <v>884.25425600000005</v>
      </c>
      <c r="G16" s="11">
        <v>-1046.7896806639101</v>
      </c>
    </row>
    <row r="17" spans="1:7" x14ac:dyDescent="0.3">
      <c r="A17" s="6" t="s">
        <v>470</v>
      </c>
      <c r="B17" s="7">
        <v>2.1057545531495601E-3</v>
      </c>
      <c r="C17" s="7">
        <v>2.1063966691915099E-4</v>
      </c>
      <c r="D17" s="7">
        <v>2.6087055149398602E-4</v>
      </c>
      <c r="E17" s="7">
        <v>3</v>
      </c>
      <c r="F17" s="7">
        <v>16.240822000000001</v>
      </c>
      <c r="G17" s="8">
        <v>-1056.35571810542</v>
      </c>
    </row>
    <row r="18" spans="1:7" x14ac:dyDescent="0.3">
      <c r="A18" s="9" t="s">
        <v>476</v>
      </c>
      <c r="B18" s="10">
        <v>2.1918593612265899E-3</v>
      </c>
      <c r="C18" s="10">
        <v>2.2096971576285101E-4</v>
      </c>
      <c r="D18" s="10">
        <v>3.0722934055121999E-4</v>
      </c>
      <c r="E18" s="10">
        <v>3</v>
      </c>
      <c r="F18" s="10">
        <v>16.159106000000001</v>
      </c>
      <c r="G18" s="11">
        <v>-1052.167104352</v>
      </c>
    </row>
    <row r="19" spans="1:7" x14ac:dyDescent="0.3">
      <c r="A19" s="6" t="s">
        <v>482</v>
      </c>
      <c r="B19" s="7">
        <v>2.5270754338927001E-3</v>
      </c>
      <c r="C19" s="7">
        <v>2.7360615321777898E-4</v>
      </c>
      <c r="D19" s="7">
        <v>2.7885287201701698E-4</v>
      </c>
      <c r="E19" s="7">
        <v>4</v>
      </c>
      <c r="F19" s="7">
        <v>21.625032000000001</v>
      </c>
      <c r="G19" s="8">
        <v>-1018.82592934201</v>
      </c>
    </row>
    <row r="20" spans="1:7" x14ac:dyDescent="0.3">
      <c r="A20" s="9" t="s">
        <v>488</v>
      </c>
      <c r="B20" s="10">
        <v>2.6179849079198598E-3</v>
      </c>
      <c r="C20" s="10">
        <v>2.2844727678799701E-4</v>
      </c>
      <c r="D20" s="10">
        <v>3.5966241685227E-4</v>
      </c>
      <c r="E20" s="10">
        <v>3</v>
      </c>
      <c r="F20" s="10">
        <v>16.076312000000001</v>
      </c>
      <c r="G20" s="11">
        <v>-1051.31666000526</v>
      </c>
    </row>
    <row r="21" spans="1:7" x14ac:dyDescent="0.3">
      <c r="A21" s="6" t="s">
        <v>494</v>
      </c>
      <c r="B21" s="7">
        <v>2.77534384396391E-3</v>
      </c>
      <c r="C21" s="7">
        <v>2.2025084604004901E-4</v>
      </c>
      <c r="D21" s="7">
        <v>4.59024370944956E-4</v>
      </c>
      <c r="E21" s="7">
        <v>7</v>
      </c>
      <c r="F21" s="7">
        <v>37.700045000000003</v>
      </c>
      <c r="G21" s="8">
        <v>-1075.3688663328601</v>
      </c>
    </row>
    <row r="22" spans="1:7" x14ac:dyDescent="0.3">
      <c r="A22" s="9" t="s">
        <v>500</v>
      </c>
      <c r="B22" s="10">
        <v>1.36129149599131E-3</v>
      </c>
      <c r="C22" s="10">
        <v>1.3107967662051299E-4</v>
      </c>
      <c r="D22" s="10">
        <v>1.9062404509260399E-4</v>
      </c>
      <c r="E22" s="10">
        <v>3</v>
      </c>
      <c r="F22" s="10">
        <v>16.143640000000001</v>
      </c>
      <c r="G22" s="11">
        <v>-1037.1006482083101</v>
      </c>
    </row>
    <row r="24" spans="1:7" x14ac:dyDescent="0.3">
      <c r="B24">
        <f>+ABS(B13-(1/500))/(1/500)</f>
        <v>0.19602992807172506</v>
      </c>
      <c r="C24">
        <f>+ABS(C13-(1/4000))/(1/5000)</f>
        <v>0.16955812527106498</v>
      </c>
      <c r="D24">
        <f>+ABS(D13-(1/5000))/(1/4000)</f>
        <v>0.20777508671728395</v>
      </c>
    </row>
    <row r="25" spans="1:7" x14ac:dyDescent="0.3">
      <c r="B25">
        <f t="shared" ref="B25:B33" si="0">+ABS(B14-(1/500))/(1/500)</f>
        <v>7.0254619695840057E-2</v>
      </c>
      <c r="C25">
        <f t="shared" ref="C25:C33" si="1">+ABS(C14-(1/4000))/(1/5000)</f>
        <v>0.44645630732433</v>
      </c>
      <c r="D25">
        <f t="shared" ref="D25:D33" si="2">+ABS(D14-(1/5000))/(1/4000)</f>
        <v>0.175056980684272</v>
      </c>
    </row>
    <row r="26" spans="1:7" x14ac:dyDescent="0.3">
      <c r="B26">
        <f t="shared" si="0"/>
        <v>0.26230700184731498</v>
      </c>
      <c r="C26">
        <f t="shared" si="1"/>
        <v>0.40009522705998007</v>
      </c>
      <c r="D26">
        <f t="shared" si="2"/>
        <v>0.12810758563714394</v>
      </c>
    </row>
    <row r="27" spans="1:7" x14ac:dyDescent="0.3">
      <c r="B27">
        <f t="shared" si="0"/>
        <v>7.2086492499650073E-2</v>
      </c>
      <c r="C27">
        <f t="shared" si="1"/>
        <v>0.27402523671162493</v>
      </c>
      <c r="D27">
        <f t="shared" si="2"/>
        <v>0.24039128031122395</v>
      </c>
    </row>
    <row r="28" spans="1:7" x14ac:dyDescent="0.3">
      <c r="B28">
        <f t="shared" si="0"/>
        <v>5.2877276574780009E-2</v>
      </c>
      <c r="C28">
        <f t="shared" si="1"/>
        <v>0.19680166540424504</v>
      </c>
      <c r="D28">
        <f t="shared" si="2"/>
        <v>0.24348220597594403</v>
      </c>
    </row>
    <row r="29" spans="1:7" x14ac:dyDescent="0.3">
      <c r="B29">
        <f t="shared" si="0"/>
        <v>9.5929680613294904E-2</v>
      </c>
      <c r="C29">
        <f t="shared" si="1"/>
        <v>0.14515142118574495</v>
      </c>
      <c r="D29">
        <f t="shared" si="2"/>
        <v>0.42891736220487992</v>
      </c>
    </row>
    <row r="30" spans="1:7" x14ac:dyDescent="0.3">
      <c r="B30">
        <f t="shared" si="0"/>
        <v>0.26353771694635003</v>
      </c>
      <c r="C30">
        <f t="shared" si="1"/>
        <v>0.11803076608889487</v>
      </c>
      <c r="D30">
        <f t="shared" si="2"/>
        <v>0.31541148806806785</v>
      </c>
    </row>
    <row r="31" spans="1:7" x14ac:dyDescent="0.3">
      <c r="B31">
        <f t="shared" si="0"/>
        <v>0.30899245395992986</v>
      </c>
      <c r="C31">
        <f t="shared" si="1"/>
        <v>0.10776361606001496</v>
      </c>
      <c r="D31">
        <f t="shared" si="2"/>
        <v>0.63864966740907991</v>
      </c>
    </row>
    <row r="32" spans="1:7" x14ac:dyDescent="0.3">
      <c r="B32">
        <f t="shared" si="0"/>
        <v>0.38767192198195499</v>
      </c>
      <c r="C32">
        <f t="shared" si="1"/>
        <v>0.14874576979975496</v>
      </c>
      <c r="D32">
        <f t="shared" si="2"/>
        <v>1.036097483779824</v>
      </c>
    </row>
    <row r="33" spans="2:7" x14ac:dyDescent="0.3">
      <c r="B33">
        <f t="shared" si="0"/>
        <v>0.31935425200434503</v>
      </c>
      <c r="C33">
        <f t="shared" si="1"/>
        <v>0.59460161689743507</v>
      </c>
      <c r="D33">
        <f t="shared" si="2"/>
        <v>3.7503819629584073E-2</v>
      </c>
    </row>
    <row r="35" spans="2:7" x14ac:dyDescent="0.3">
      <c r="B35">
        <f>SUM(B24:B33)</f>
        <v>2.0290413441951851</v>
      </c>
      <c r="C35">
        <f t="shared" ref="C35:D35" si="3">SUM(C24:C33)</f>
        <v>2.60122975180309</v>
      </c>
      <c r="D35">
        <f t="shared" si="3"/>
        <v>3.4513929604173037</v>
      </c>
      <c r="E35">
        <f>SUM(E13:E22)</f>
        <v>278</v>
      </c>
      <c r="F35">
        <f t="shared" ref="F35:G35" si="4">SUM(F13:F22)</f>
        <v>1489.8511310000001</v>
      </c>
      <c r="G35">
        <f t="shared" si="4"/>
        <v>-10517.091547286249</v>
      </c>
    </row>
    <row r="36" spans="2:7" x14ac:dyDescent="0.3">
      <c r="B36">
        <f>+B35/10</f>
        <v>0.20290413441951852</v>
      </c>
      <c r="C36">
        <f t="shared" ref="C36:G36" si="5">+C35/10</f>
        <v>0.26012297518030902</v>
      </c>
      <c r="D36">
        <f t="shared" si="5"/>
        <v>0.34513929604173038</v>
      </c>
      <c r="E36">
        <f t="shared" si="5"/>
        <v>27.8</v>
      </c>
      <c r="F36">
        <f t="shared" si="5"/>
        <v>148.98511310000001</v>
      </c>
      <c r="G36">
        <f t="shared" si="5"/>
        <v>-1051.709154728625</v>
      </c>
    </row>
    <row r="38" spans="2:7" x14ac:dyDescent="0.3">
      <c r="B38">
        <f>+SUM(B24:E33)/30</f>
        <v>0.26938880188051928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9162-B78F-438B-A942-E50B4D0B28EC}">
  <dimension ref="A1:G38"/>
  <sheetViews>
    <sheetView topLeftCell="A16" workbookViewId="0">
      <selection activeCell="C41" sqref="C41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5" t="s">
        <v>446</v>
      </c>
      <c r="B2" s="5" t="s">
        <v>447</v>
      </c>
      <c r="C2" s="5" t="s">
        <v>448</v>
      </c>
      <c r="D2" s="5" t="s">
        <v>449</v>
      </c>
      <c r="E2" s="5" t="s">
        <v>20</v>
      </c>
      <c r="F2" s="5" t="s">
        <v>450</v>
      </c>
      <c r="G2" s="5" t="s">
        <v>451</v>
      </c>
    </row>
    <row r="3" spans="1:7" x14ac:dyDescent="0.3">
      <c r="A3" s="5" t="s">
        <v>452</v>
      </c>
      <c r="B3" s="5" t="s">
        <v>453</v>
      </c>
      <c r="C3" s="5" t="s">
        <v>454</v>
      </c>
      <c r="D3" s="5" t="s">
        <v>455</v>
      </c>
      <c r="E3" s="5" t="s">
        <v>20</v>
      </c>
      <c r="F3" s="5" t="s">
        <v>456</v>
      </c>
      <c r="G3" s="5" t="s">
        <v>457</v>
      </c>
    </row>
    <row r="4" spans="1:7" x14ac:dyDescent="0.3">
      <c r="A4" s="5" t="s">
        <v>458</v>
      </c>
      <c r="B4" s="5" t="s">
        <v>459</v>
      </c>
      <c r="C4" s="5" t="s">
        <v>460</v>
      </c>
      <c r="D4" s="5" t="s">
        <v>461</v>
      </c>
      <c r="E4" s="5" t="s">
        <v>20</v>
      </c>
      <c r="F4" s="5" t="s">
        <v>462</v>
      </c>
      <c r="G4" s="5" t="s">
        <v>463</v>
      </c>
    </row>
    <row r="5" spans="1:7" x14ac:dyDescent="0.3">
      <c r="A5" s="5" t="s">
        <v>464</v>
      </c>
      <c r="B5" s="5" t="s">
        <v>465</v>
      </c>
      <c r="C5" s="5" t="s">
        <v>466</v>
      </c>
      <c r="D5" s="5" t="s">
        <v>467</v>
      </c>
      <c r="E5" s="5" t="s">
        <v>20</v>
      </c>
      <c r="F5" s="5" t="s">
        <v>468</v>
      </c>
      <c r="G5" s="5" t="s">
        <v>469</v>
      </c>
    </row>
    <row r="6" spans="1:7" x14ac:dyDescent="0.3">
      <c r="A6" s="5" t="s">
        <v>470</v>
      </c>
      <c r="B6" s="5" t="s">
        <v>471</v>
      </c>
      <c r="C6" s="5" t="s">
        <v>472</v>
      </c>
      <c r="D6" s="5" t="s">
        <v>473</v>
      </c>
      <c r="E6" s="5" t="s">
        <v>20</v>
      </c>
      <c r="F6" s="5" t="s">
        <v>474</v>
      </c>
      <c r="G6" s="5" t="s">
        <v>475</v>
      </c>
    </row>
    <row r="7" spans="1:7" x14ac:dyDescent="0.3">
      <c r="A7" s="5" t="s">
        <v>476</v>
      </c>
      <c r="B7" s="5" t="s">
        <v>477</v>
      </c>
      <c r="C7" s="5" t="s">
        <v>478</v>
      </c>
      <c r="D7" s="5" t="s">
        <v>479</v>
      </c>
      <c r="E7" s="5" t="s">
        <v>20</v>
      </c>
      <c r="F7" s="5" t="s">
        <v>480</v>
      </c>
      <c r="G7" s="5" t="s">
        <v>481</v>
      </c>
    </row>
    <row r="8" spans="1:7" x14ac:dyDescent="0.3">
      <c r="A8" s="5" t="s">
        <v>482</v>
      </c>
      <c r="B8" s="5" t="s">
        <v>483</v>
      </c>
      <c r="C8" s="5" t="s">
        <v>484</v>
      </c>
      <c r="D8" s="5" t="s">
        <v>485</v>
      </c>
      <c r="E8" s="5" t="s">
        <v>20</v>
      </c>
      <c r="F8" s="5" t="s">
        <v>486</v>
      </c>
      <c r="G8" s="5" t="s">
        <v>487</v>
      </c>
    </row>
    <row r="9" spans="1:7" x14ac:dyDescent="0.3">
      <c r="A9" s="5" t="s">
        <v>488</v>
      </c>
      <c r="B9" s="5" t="s">
        <v>489</v>
      </c>
      <c r="C9" s="5" t="s">
        <v>490</v>
      </c>
      <c r="D9" s="5" t="s">
        <v>491</v>
      </c>
      <c r="E9" s="5" t="s">
        <v>20</v>
      </c>
      <c r="F9" s="5" t="s">
        <v>492</v>
      </c>
      <c r="G9" s="5" t="s">
        <v>493</v>
      </c>
    </row>
    <row r="10" spans="1:7" x14ac:dyDescent="0.3">
      <c r="A10" s="5" t="s">
        <v>494</v>
      </c>
      <c r="B10" s="5" t="s">
        <v>495</v>
      </c>
      <c r="C10" s="5" t="s">
        <v>496</v>
      </c>
      <c r="D10" s="5" t="s">
        <v>497</v>
      </c>
      <c r="E10" s="5" t="s">
        <v>20</v>
      </c>
      <c r="F10" s="5" t="s">
        <v>498</v>
      </c>
      <c r="G10" s="5" t="s">
        <v>499</v>
      </c>
    </row>
    <row r="11" spans="1:7" x14ac:dyDescent="0.3">
      <c r="A11" s="5" t="s">
        <v>500</v>
      </c>
      <c r="B11" s="5" t="s">
        <v>501</v>
      </c>
      <c r="C11" s="5" t="s">
        <v>502</v>
      </c>
      <c r="D11" s="5" t="s">
        <v>503</v>
      </c>
      <c r="E11" s="5" t="s">
        <v>20</v>
      </c>
      <c r="F11" s="5" t="s">
        <v>504</v>
      </c>
      <c r="G11" s="5" t="s">
        <v>505</v>
      </c>
    </row>
    <row r="13" spans="1:7" x14ac:dyDescent="0.3">
      <c r="A13" s="6" t="s">
        <v>446</v>
      </c>
      <c r="B13" s="7">
        <v>1.9349611790816601E-3</v>
      </c>
      <c r="C13" s="7">
        <v>2.3259334903612201E-4</v>
      </c>
      <c r="D13" s="7">
        <v>3.1847844287564297E-4</v>
      </c>
      <c r="E13" s="7">
        <v>3</v>
      </c>
      <c r="F13" s="7">
        <v>18.214039</v>
      </c>
      <c r="G13" s="8">
        <v>-6023.8467333936396</v>
      </c>
    </row>
    <row r="14" spans="1:7" x14ac:dyDescent="0.3">
      <c r="A14" s="9" t="s">
        <v>452</v>
      </c>
      <c r="B14" s="10">
        <v>2.1136095337690101E-3</v>
      </c>
      <c r="C14" s="10">
        <v>1.8185540393836699E-4</v>
      </c>
      <c r="D14" s="10">
        <v>2.27186215446985E-4</v>
      </c>
      <c r="E14" s="10">
        <v>3</v>
      </c>
      <c r="F14" s="10">
        <v>18.144501000000002</v>
      </c>
      <c r="G14" s="11">
        <v>-5904.5142082006096</v>
      </c>
    </row>
    <row r="15" spans="1:7" x14ac:dyDescent="0.3">
      <c r="A15" s="6" t="s">
        <v>458</v>
      </c>
      <c r="B15" s="7">
        <v>2.06401590656378E-3</v>
      </c>
      <c r="C15" s="7">
        <v>1.9475675828647401E-4</v>
      </c>
      <c r="D15" s="7">
        <v>1.9899260478627E-4</v>
      </c>
      <c r="E15" s="7">
        <v>3</v>
      </c>
      <c r="F15" s="7">
        <v>18.175649</v>
      </c>
      <c r="G15" s="8">
        <v>-5945.62828170393</v>
      </c>
    </row>
    <row r="16" spans="1:7" x14ac:dyDescent="0.3">
      <c r="A16" s="9" t="s">
        <v>464</v>
      </c>
      <c r="B16" s="10">
        <v>2.06572635025547E-3</v>
      </c>
      <c r="C16" s="10">
        <v>3.0263709350392799E-4</v>
      </c>
      <c r="D16" s="10">
        <v>2.9779949868119298E-4</v>
      </c>
      <c r="E16" s="10">
        <v>3</v>
      </c>
      <c r="F16" s="10">
        <v>18.095403999999998</v>
      </c>
      <c r="G16" s="11">
        <v>-5985.3878154125996</v>
      </c>
    </row>
    <row r="17" spans="1:7" x14ac:dyDescent="0.3">
      <c r="A17" s="6" t="s">
        <v>470</v>
      </c>
      <c r="B17" s="7">
        <v>1.96547188057856E-3</v>
      </c>
      <c r="C17" s="7">
        <v>1.81254766637676E-4</v>
      </c>
      <c r="D17" s="7">
        <v>2.8882492713313098E-4</v>
      </c>
      <c r="E17" s="7">
        <v>3</v>
      </c>
      <c r="F17" s="7">
        <v>18.235133000000001</v>
      </c>
      <c r="G17" s="8">
        <v>-6037.3013269785097</v>
      </c>
    </row>
    <row r="18" spans="1:7" x14ac:dyDescent="0.3">
      <c r="A18" s="9" t="s">
        <v>476</v>
      </c>
      <c r="B18" s="10">
        <v>2.08921551772609E-3</v>
      </c>
      <c r="C18" s="10">
        <v>1.5392941980833501E-4</v>
      </c>
      <c r="D18" s="10">
        <v>2.71589083381855E-4</v>
      </c>
      <c r="E18" s="10">
        <v>3</v>
      </c>
      <c r="F18" s="10">
        <v>18.104882</v>
      </c>
      <c r="G18" s="11">
        <v>-5858.5068930016696</v>
      </c>
    </row>
    <row r="19" spans="1:7" x14ac:dyDescent="0.3">
      <c r="A19" s="6" t="s">
        <v>482</v>
      </c>
      <c r="B19" s="7">
        <v>2.02871341276527E-3</v>
      </c>
      <c r="C19" s="7">
        <v>2.23480997864769E-4</v>
      </c>
      <c r="D19" s="7">
        <v>2.9937492353755799E-4</v>
      </c>
      <c r="E19" s="7">
        <v>3</v>
      </c>
      <c r="F19" s="7">
        <v>18.220693000000001</v>
      </c>
      <c r="G19" s="8">
        <v>-6110.7956173932698</v>
      </c>
    </row>
    <row r="20" spans="1:7" x14ac:dyDescent="0.3">
      <c r="A20" s="9" t="s">
        <v>488</v>
      </c>
      <c r="B20" s="10">
        <v>1.8648416011424499E-3</v>
      </c>
      <c r="C20" s="10">
        <v>1.9295136885637E-4</v>
      </c>
      <c r="D20" s="10">
        <v>1.92892942546037E-4</v>
      </c>
      <c r="E20" s="10">
        <v>3</v>
      </c>
      <c r="F20" s="10">
        <v>18.145436</v>
      </c>
      <c r="G20" s="11">
        <v>-6103.8651666881697</v>
      </c>
    </row>
    <row r="21" spans="1:7" x14ac:dyDescent="0.3">
      <c r="A21" s="6" t="s">
        <v>494</v>
      </c>
      <c r="B21" s="7">
        <v>1.87889404641304E-3</v>
      </c>
      <c r="C21" s="7">
        <v>2.3070246082220201E-4</v>
      </c>
      <c r="D21" s="7">
        <v>2.3877494004536501E-4</v>
      </c>
      <c r="E21" s="7">
        <v>3</v>
      </c>
      <c r="F21" s="7">
        <v>18.221295999999999</v>
      </c>
      <c r="G21" s="8">
        <v>-6046.1498530430599</v>
      </c>
    </row>
    <row r="22" spans="1:7" x14ac:dyDescent="0.3">
      <c r="A22" s="9" t="s">
        <v>500</v>
      </c>
      <c r="B22" s="10">
        <v>2.22454101852009E-3</v>
      </c>
      <c r="C22" s="10">
        <v>3.2157636990187401E-4</v>
      </c>
      <c r="D22" s="10">
        <v>2.5797459126752502E-4</v>
      </c>
      <c r="E22" s="10">
        <v>3</v>
      </c>
      <c r="F22" s="10">
        <v>18.246369999999999</v>
      </c>
      <c r="G22" s="11">
        <v>-5914.9257760472001</v>
      </c>
    </row>
    <row r="24" spans="1:7" x14ac:dyDescent="0.3">
      <c r="B24">
        <f>+ABS(B13-(1/500))/(1/500)</f>
        <v>3.2519410459169965E-2</v>
      </c>
      <c r="C24">
        <f>+ABS(C13-(1/4000))/(1/5000)</f>
        <v>8.7033254819389949E-2</v>
      </c>
      <c r="D24">
        <f>+ABS(D13-(1/5000))/(1/4000)</f>
        <v>0.47391377150257186</v>
      </c>
    </row>
    <row r="25" spans="1:7" x14ac:dyDescent="0.3">
      <c r="B25">
        <f t="shared" ref="B25:B33" si="0">+ABS(B14-(1/500))/(1/500)</f>
        <v>5.6804766884505045E-2</v>
      </c>
      <c r="C25">
        <f t="shared" ref="C25:C33" si="1">+ABS(C14-(1/4000))/(1/5000)</f>
        <v>0.34072298030816506</v>
      </c>
      <c r="D25">
        <f t="shared" ref="D25:D33" si="2">+ABS(D14-(1/5000))/(1/4000)</f>
        <v>0.10874486178793998</v>
      </c>
    </row>
    <row r="26" spans="1:7" x14ac:dyDescent="0.3">
      <c r="B26">
        <f t="shared" si="0"/>
        <v>3.2007953281889968E-2</v>
      </c>
      <c r="C26">
        <f t="shared" si="1"/>
        <v>0.27621620856762996</v>
      </c>
      <c r="D26">
        <f t="shared" si="2"/>
        <v>4.0295808549200554E-3</v>
      </c>
    </row>
    <row r="27" spans="1:7" x14ac:dyDescent="0.3">
      <c r="B27">
        <f t="shared" si="0"/>
        <v>3.2863175127734956E-2</v>
      </c>
      <c r="C27">
        <f t="shared" si="1"/>
        <v>0.26318546751963989</v>
      </c>
      <c r="D27">
        <f t="shared" si="2"/>
        <v>0.39119799472477185</v>
      </c>
    </row>
    <row r="28" spans="1:7" x14ac:dyDescent="0.3">
      <c r="B28">
        <f t="shared" si="0"/>
        <v>1.7264059710719998E-2</v>
      </c>
      <c r="C28">
        <f t="shared" si="1"/>
        <v>0.34372616681161999</v>
      </c>
      <c r="D28">
        <f t="shared" si="2"/>
        <v>0.35529970853252391</v>
      </c>
    </row>
    <row r="29" spans="1:7" x14ac:dyDescent="0.3">
      <c r="B29">
        <f t="shared" si="0"/>
        <v>4.4607758863044994E-2</v>
      </c>
      <c r="C29">
        <f t="shared" si="1"/>
        <v>0.48035290095832495</v>
      </c>
      <c r="D29">
        <f t="shared" si="2"/>
        <v>0.28635633352741996</v>
      </c>
    </row>
    <row r="30" spans="1:7" x14ac:dyDescent="0.3">
      <c r="B30">
        <f t="shared" si="0"/>
        <v>1.4356706382634985E-2</v>
      </c>
      <c r="C30">
        <f t="shared" si="1"/>
        <v>0.13259501067615503</v>
      </c>
      <c r="D30">
        <f t="shared" si="2"/>
        <v>0.3974996941502319</v>
      </c>
    </row>
    <row r="31" spans="1:7" x14ac:dyDescent="0.3">
      <c r="B31">
        <f t="shared" si="0"/>
        <v>6.757919942877505E-2</v>
      </c>
      <c r="C31">
        <f t="shared" si="1"/>
        <v>0.28524315571815001</v>
      </c>
      <c r="D31">
        <f t="shared" si="2"/>
        <v>2.8428229815852052E-2</v>
      </c>
    </row>
    <row r="32" spans="1:7" x14ac:dyDescent="0.3">
      <c r="B32">
        <f t="shared" si="0"/>
        <v>6.055297679348004E-2</v>
      </c>
      <c r="C32">
        <f t="shared" si="1"/>
        <v>9.6487695888989949E-2</v>
      </c>
      <c r="D32">
        <f t="shared" si="2"/>
        <v>0.15509976018145999</v>
      </c>
    </row>
    <row r="33" spans="2:7" x14ac:dyDescent="0.3">
      <c r="B33">
        <f t="shared" si="0"/>
        <v>0.11227050926004498</v>
      </c>
      <c r="C33">
        <f t="shared" si="1"/>
        <v>0.35788184950937002</v>
      </c>
      <c r="D33">
        <f t="shared" si="2"/>
        <v>0.23189836507010003</v>
      </c>
    </row>
    <row r="35" spans="2:7" x14ac:dyDescent="0.3">
      <c r="B35">
        <f>SUM(B24:B33)</f>
        <v>0.470826516192</v>
      </c>
      <c r="C35">
        <f t="shared" ref="C35:D35" si="3">SUM(C24:C33)</f>
        <v>2.6634446907774345</v>
      </c>
      <c r="D35">
        <f t="shared" si="3"/>
        <v>2.4324683001477911</v>
      </c>
      <c r="E35">
        <f>SUM(E13:E22)</f>
        <v>30</v>
      </c>
      <c r="F35">
        <f t="shared" ref="F35:G35" si="4">SUM(F13:F22)</f>
        <v>181.803403</v>
      </c>
      <c r="G35">
        <f t="shared" si="4"/>
        <v>-59930.921671862663</v>
      </c>
    </row>
    <row r="36" spans="2:7" x14ac:dyDescent="0.3">
      <c r="B36">
        <f>+B35/10</f>
        <v>4.70826516192E-2</v>
      </c>
      <c r="C36">
        <f t="shared" ref="C36:G36" si="5">+C35/10</f>
        <v>0.26634446907774345</v>
      </c>
      <c r="D36">
        <f t="shared" si="5"/>
        <v>0.24324683001477912</v>
      </c>
      <c r="E36">
        <f t="shared" si="5"/>
        <v>3</v>
      </c>
      <c r="F36">
        <f t="shared" si="5"/>
        <v>18.180340300000001</v>
      </c>
      <c r="G36">
        <f t="shared" si="5"/>
        <v>-5993.0921671862661</v>
      </c>
    </row>
    <row r="38" spans="2:7" x14ac:dyDescent="0.3">
      <c r="B38">
        <f>+SUM(B24:E33)/30</f>
        <v>0.18555798357057421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opLeftCell="A17" workbookViewId="0">
      <selection activeCell="B42" sqref="B42"/>
    </sheetView>
  </sheetViews>
  <sheetFormatPr defaultRowHeight="14.4" x14ac:dyDescent="0.3"/>
  <cols>
    <col min="1" max="1" width="6.5546875" bestFit="1" customWidth="1"/>
    <col min="2" max="2" width="19.77734375" bestFit="1" customWidth="1"/>
    <col min="3" max="5" width="18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319</v>
      </c>
      <c r="C2" t="s">
        <v>320</v>
      </c>
      <c r="D2" t="s">
        <v>321</v>
      </c>
      <c r="E2" t="s">
        <v>322</v>
      </c>
      <c r="F2" t="s">
        <v>20</v>
      </c>
      <c r="G2" t="s">
        <v>323</v>
      </c>
      <c r="H2" t="s">
        <v>324</v>
      </c>
    </row>
    <row r="3" spans="1:8" x14ac:dyDescent="0.3">
      <c r="A3" t="s">
        <v>8</v>
      </c>
      <c r="B3" t="s">
        <v>325</v>
      </c>
      <c r="C3" t="s">
        <v>326</v>
      </c>
      <c r="D3" t="s">
        <v>327</v>
      </c>
      <c r="E3" t="s">
        <v>328</v>
      </c>
      <c r="F3" t="s">
        <v>20</v>
      </c>
      <c r="G3" t="s">
        <v>329</v>
      </c>
      <c r="H3" t="s">
        <v>330</v>
      </c>
    </row>
    <row r="4" spans="1:8" x14ac:dyDescent="0.3">
      <c r="A4" t="s">
        <v>9</v>
      </c>
      <c r="B4" t="s">
        <v>331</v>
      </c>
      <c r="C4" t="s">
        <v>332</v>
      </c>
      <c r="D4" t="s">
        <v>333</v>
      </c>
      <c r="E4" t="s">
        <v>334</v>
      </c>
      <c r="F4" t="s">
        <v>20</v>
      </c>
      <c r="G4" t="s">
        <v>335</v>
      </c>
      <c r="H4" t="s">
        <v>336</v>
      </c>
    </row>
    <row r="5" spans="1:8" x14ac:dyDescent="0.3">
      <c r="A5" t="s">
        <v>10</v>
      </c>
      <c r="B5" t="s">
        <v>337</v>
      </c>
      <c r="C5" t="s">
        <v>338</v>
      </c>
      <c r="D5" t="s">
        <v>339</v>
      </c>
      <c r="E5" t="s">
        <v>340</v>
      </c>
      <c r="F5" t="s">
        <v>20</v>
      </c>
      <c r="G5" t="s">
        <v>341</v>
      </c>
      <c r="H5" t="s">
        <v>342</v>
      </c>
    </row>
    <row r="6" spans="1:8" x14ac:dyDescent="0.3">
      <c r="A6" t="s">
        <v>11</v>
      </c>
      <c r="B6" t="s">
        <v>343</v>
      </c>
      <c r="C6" t="s">
        <v>344</v>
      </c>
      <c r="D6" t="s">
        <v>345</v>
      </c>
      <c r="E6" t="s">
        <v>346</v>
      </c>
      <c r="F6" t="s">
        <v>20</v>
      </c>
      <c r="G6" t="s">
        <v>347</v>
      </c>
      <c r="H6" t="s">
        <v>348</v>
      </c>
    </row>
    <row r="7" spans="1:8" x14ac:dyDescent="0.3">
      <c r="A7" t="s">
        <v>12</v>
      </c>
      <c r="B7" t="s">
        <v>349</v>
      </c>
      <c r="C7" t="s">
        <v>350</v>
      </c>
      <c r="D7" t="s">
        <v>351</v>
      </c>
      <c r="E7" t="s">
        <v>352</v>
      </c>
      <c r="F7" t="s">
        <v>20</v>
      </c>
      <c r="G7" t="s">
        <v>353</v>
      </c>
      <c r="H7" t="s">
        <v>354</v>
      </c>
    </row>
    <row r="8" spans="1:8" x14ac:dyDescent="0.3">
      <c r="A8" t="s">
        <v>13</v>
      </c>
      <c r="B8" t="s">
        <v>355</v>
      </c>
      <c r="C8" t="s">
        <v>356</v>
      </c>
      <c r="D8" t="s">
        <v>357</v>
      </c>
      <c r="E8" t="s">
        <v>358</v>
      </c>
      <c r="F8" t="s">
        <v>20</v>
      </c>
      <c r="G8" t="s">
        <v>359</v>
      </c>
      <c r="H8" t="s">
        <v>360</v>
      </c>
    </row>
    <row r="9" spans="1:8" x14ac:dyDescent="0.3">
      <c r="A9" t="s">
        <v>14</v>
      </c>
      <c r="B9" t="s">
        <v>361</v>
      </c>
      <c r="C9" t="s">
        <v>362</v>
      </c>
      <c r="D9" t="s">
        <v>363</v>
      </c>
      <c r="E9" t="s">
        <v>364</v>
      </c>
      <c r="F9" t="s">
        <v>20</v>
      </c>
      <c r="G9" t="s">
        <v>365</v>
      </c>
      <c r="H9" t="s">
        <v>366</v>
      </c>
    </row>
    <row r="10" spans="1:8" x14ac:dyDescent="0.3">
      <c r="A10" t="s">
        <v>15</v>
      </c>
      <c r="B10" t="s">
        <v>367</v>
      </c>
      <c r="C10" t="s">
        <v>368</v>
      </c>
      <c r="D10" t="s">
        <v>369</v>
      </c>
      <c r="E10" t="s">
        <v>370</v>
      </c>
      <c r="F10" t="s">
        <v>20</v>
      </c>
      <c r="G10" t="s">
        <v>371</v>
      </c>
      <c r="H10" t="s">
        <v>372</v>
      </c>
    </row>
    <row r="11" spans="1:8" x14ac:dyDescent="0.3">
      <c r="A11" t="s">
        <v>16</v>
      </c>
      <c r="B11" t="s">
        <v>373</v>
      </c>
      <c r="C11" t="s">
        <v>374</v>
      </c>
      <c r="D11" t="s">
        <v>375</v>
      </c>
      <c r="E11" t="s">
        <v>376</v>
      </c>
      <c r="F11" t="s">
        <v>20</v>
      </c>
      <c r="G11" t="s">
        <v>377</v>
      </c>
      <c r="H11" t="s">
        <v>378</v>
      </c>
    </row>
    <row r="17" spans="1:8" x14ac:dyDescent="0.3">
      <c r="A17" t="s">
        <v>7</v>
      </c>
      <c r="B17">
        <v>0.160467436397317</v>
      </c>
      <c r="C17">
        <v>1.69434734313637</v>
      </c>
      <c r="D17">
        <v>1.75323261907891</v>
      </c>
      <c r="E17">
        <v>3.8742951062977</v>
      </c>
      <c r="F17">
        <v>3</v>
      </c>
      <c r="G17">
        <v>1631.741352</v>
      </c>
      <c r="H17">
        <v>7147.5600212659401</v>
      </c>
    </row>
    <row r="18" spans="1:8" x14ac:dyDescent="0.3">
      <c r="A18" t="s">
        <v>8</v>
      </c>
      <c r="B18">
        <v>0.212764742503808</v>
      </c>
      <c r="C18">
        <v>1.7834815807050799</v>
      </c>
      <c r="D18">
        <v>2.30950320861779</v>
      </c>
      <c r="E18">
        <v>4.3059384868400699</v>
      </c>
      <c r="F18">
        <v>3</v>
      </c>
      <c r="G18">
        <v>1095.0787680000001</v>
      </c>
      <c r="H18">
        <v>7124.9253482017702</v>
      </c>
    </row>
    <row r="19" spans="1:8" x14ac:dyDescent="0.3">
      <c r="A19" t="s">
        <v>9</v>
      </c>
      <c r="B19">
        <v>0.226010969827525</v>
      </c>
      <c r="C19">
        <v>1.8333441409012701</v>
      </c>
      <c r="D19">
        <v>2.4581378660156599</v>
      </c>
      <c r="E19">
        <v>3.9052252964943701</v>
      </c>
      <c r="F19">
        <v>3</v>
      </c>
      <c r="G19">
        <v>1393.4216309999999</v>
      </c>
      <c r="H19">
        <v>7206.9923338769204</v>
      </c>
    </row>
    <row r="20" spans="1:8" x14ac:dyDescent="0.3">
      <c r="A20" t="s">
        <v>10</v>
      </c>
      <c r="B20">
        <v>0.22209250062946401</v>
      </c>
      <c r="C20">
        <v>1.8572843040671101</v>
      </c>
      <c r="D20">
        <v>1.74725032015203</v>
      </c>
      <c r="E20">
        <v>4.2747135799257698</v>
      </c>
      <c r="F20">
        <v>3</v>
      </c>
      <c r="G20">
        <v>1392.3740849999999</v>
      </c>
      <c r="H20">
        <v>7209.3415765367599</v>
      </c>
    </row>
    <row r="21" spans="1:8" x14ac:dyDescent="0.3">
      <c r="A21" t="s">
        <v>11</v>
      </c>
      <c r="B21">
        <v>0.24398873973180299</v>
      </c>
      <c r="C21">
        <v>1.95888122032789</v>
      </c>
      <c r="D21">
        <v>1.9735727482540799</v>
      </c>
      <c r="E21">
        <v>4.1358911237891602</v>
      </c>
      <c r="F21">
        <v>3</v>
      </c>
      <c r="G21">
        <v>962.14438900000005</v>
      </c>
      <c r="H21">
        <v>7163.9688418572496</v>
      </c>
    </row>
    <row r="22" spans="1:8" x14ac:dyDescent="0.3">
      <c r="A22" t="s">
        <v>12</v>
      </c>
      <c r="B22">
        <v>0.19704537698657401</v>
      </c>
      <c r="C22">
        <v>1.8852449581958699</v>
      </c>
      <c r="D22">
        <v>1.5522464682372801</v>
      </c>
      <c r="E22">
        <v>4.0251396652212996</v>
      </c>
      <c r="F22">
        <v>3</v>
      </c>
      <c r="G22">
        <v>1633.307984</v>
      </c>
      <c r="H22">
        <v>7116.0525888749899</v>
      </c>
    </row>
    <row r="23" spans="1:8" x14ac:dyDescent="0.3">
      <c r="A23" t="s">
        <v>13</v>
      </c>
      <c r="B23">
        <v>0.202956988361814</v>
      </c>
      <c r="C23">
        <v>1.64836688314528</v>
      </c>
      <c r="D23">
        <v>2.4233186298551299</v>
      </c>
      <c r="E23">
        <v>4.1175645241772303</v>
      </c>
      <c r="F23">
        <v>3</v>
      </c>
      <c r="G23">
        <v>898.040165</v>
      </c>
      <c r="H23">
        <v>7107.1625619123097</v>
      </c>
    </row>
    <row r="24" spans="1:8" x14ac:dyDescent="0.3">
      <c r="A24" t="s">
        <v>14</v>
      </c>
      <c r="B24">
        <v>0.164368878273633</v>
      </c>
      <c r="C24">
        <v>1.7393146338415499</v>
      </c>
      <c r="D24">
        <v>1.9278464370064401</v>
      </c>
      <c r="E24">
        <v>3.7201249715919</v>
      </c>
      <c r="F24">
        <v>3</v>
      </c>
      <c r="G24">
        <v>895.39699099999996</v>
      </c>
      <c r="H24">
        <v>7143.12763045261</v>
      </c>
    </row>
    <row r="25" spans="1:8" x14ac:dyDescent="0.3">
      <c r="A25" t="s">
        <v>15</v>
      </c>
      <c r="B25">
        <v>0.23545765948761599</v>
      </c>
      <c r="C25">
        <v>1.8330543340096099</v>
      </c>
      <c r="D25">
        <v>1.77303206509226</v>
      </c>
      <c r="E25">
        <v>3.8473963314717801</v>
      </c>
      <c r="F25">
        <v>3</v>
      </c>
      <c r="G25">
        <v>1163.7103959999999</v>
      </c>
      <c r="H25">
        <v>7206.3271601613997</v>
      </c>
    </row>
    <row r="26" spans="1:8" x14ac:dyDescent="0.3">
      <c r="A26" t="s">
        <v>16</v>
      </c>
      <c r="B26">
        <v>0.19267365262061201</v>
      </c>
      <c r="C26">
        <v>1.8140299957420001</v>
      </c>
      <c r="D26">
        <v>1.3497141258264</v>
      </c>
      <c r="E26">
        <v>3.8397475288954901</v>
      </c>
      <c r="F26">
        <v>3</v>
      </c>
      <c r="G26">
        <v>1382.5985000000001</v>
      </c>
      <c r="H26">
        <v>7130.7449161397999</v>
      </c>
    </row>
    <row r="28" spans="1:8" x14ac:dyDescent="0.3">
      <c r="B28">
        <f>+ABS(B17-0.2)/0.2</f>
        <v>0.19766281801341504</v>
      </c>
      <c r="C28">
        <f>+ABS(C17-1.8)/1.8</f>
        <v>5.8695920479794453E-2</v>
      </c>
      <c r="D28">
        <f>+ABS(D17-2)/2</f>
        <v>0.12338369046054498</v>
      </c>
      <c r="E28">
        <f>+ABS(E17-4)/4</f>
        <v>3.1426223425574995E-2</v>
      </c>
    </row>
    <row r="29" spans="1:8" x14ac:dyDescent="0.3">
      <c r="B29">
        <f>+ABS(B18-0.2)/0.2</f>
        <v>6.3823712519039955E-2</v>
      </c>
      <c r="C29">
        <f t="shared" ref="C29:C37" si="0">+ABS(C18-1.8)/1.8</f>
        <v>9.1768996082889718E-3</v>
      </c>
      <c r="D29">
        <f t="shared" ref="D29:D37" si="1">+ABS(D18-2)/2</f>
        <v>0.15475160430889501</v>
      </c>
      <c r="E29">
        <f t="shared" ref="E29:E37" si="2">+ABS(E18-4)/4</f>
        <v>7.6484621710017464E-2</v>
      </c>
    </row>
    <row r="30" spans="1:8" x14ac:dyDescent="0.3">
      <c r="B30">
        <f t="shared" ref="B30:B36" si="3">+ABS(B19-0.2)/0.2</f>
        <v>0.13005484913762494</v>
      </c>
      <c r="C30">
        <f t="shared" si="0"/>
        <v>1.8524522722927792E-2</v>
      </c>
      <c r="D30">
        <f t="shared" si="1"/>
        <v>0.22906893300782993</v>
      </c>
      <c r="E30">
        <f t="shared" si="2"/>
        <v>2.3693675876407472E-2</v>
      </c>
    </row>
    <row r="31" spans="1:8" x14ac:dyDescent="0.3">
      <c r="B31">
        <f t="shared" si="3"/>
        <v>0.11046250314731998</v>
      </c>
      <c r="C31">
        <f t="shared" si="0"/>
        <v>3.1824613370616692E-2</v>
      </c>
      <c r="D31">
        <f t="shared" si="1"/>
        <v>0.12637483992398502</v>
      </c>
      <c r="E31">
        <f t="shared" si="2"/>
        <v>6.8678394981442459E-2</v>
      </c>
    </row>
    <row r="32" spans="1:8" x14ac:dyDescent="0.3">
      <c r="B32">
        <f t="shared" si="3"/>
        <v>0.21994369865901489</v>
      </c>
      <c r="C32">
        <f t="shared" si="0"/>
        <v>8.8267344626605543E-2</v>
      </c>
      <c r="D32">
        <f t="shared" si="1"/>
        <v>1.3213625872960044E-2</v>
      </c>
      <c r="E32">
        <f t="shared" si="2"/>
        <v>3.397278094729006E-2</v>
      </c>
    </row>
    <row r="33" spans="2:8" x14ac:dyDescent="0.3">
      <c r="B33">
        <f t="shared" si="3"/>
        <v>1.4773115067129999E-2</v>
      </c>
      <c r="C33">
        <f>+ABS(C22-1.8)/1.8</f>
        <v>4.7358310108816588E-2</v>
      </c>
      <c r="D33">
        <f t="shared" si="1"/>
        <v>0.22387676588135996</v>
      </c>
      <c r="E33">
        <f t="shared" si="2"/>
        <v>6.2849163053249057E-3</v>
      </c>
    </row>
    <row r="34" spans="2:8" x14ac:dyDescent="0.3">
      <c r="B34">
        <f t="shared" si="3"/>
        <v>1.4784941809069946E-2</v>
      </c>
      <c r="C34">
        <f t="shared" si="0"/>
        <v>8.4240620474844458E-2</v>
      </c>
      <c r="D34">
        <f t="shared" si="1"/>
        <v>0.21165931492756496</v>
      </c>
      <c r="E34">
        <f t="shared" si="2"/>
        <v>2.9391131044307572E-2</v>
      </c>
    </row>
    <row r="35" spans="2:8" x14ac:dyDescent="0.3">
      <c r="B35">
        <f t="shared" si="3"/>
        <v>0.17815560863183505</v>
      </c>
      <c r="C35">
        <f t="shared" si="0"/>
        <v>3.3714092310250056E-2</v>
      </c>
      <c r="D35">
        <f t="shared" si="1"/>
        <v>3.6076781496779953E-2</v>
      </c>
      <c r="E35">
        <f t="shared" si="2"/>
        <v>6.9968757102024992E-2</v>
      </c>
    </row>
    <row r="36" spans="2:8" x14ac:dyDescent="0.3">
      <c r="B36">
        <f t="shared" si="3"/>
        <v>0.17728829743807989</v>
      </c>
      <c r="C36">
        <f t="shared" si="0"/>
        <v>1.8363518894227715E-2</v>
      </c>
      <c r="D36">
        <f t="shared" si="1"/>
        <v>0.11348396745387002</v>
      </c>
      <c r="E36">
        <f t="shared" si="2"/>
        <v>3.8150917132054984E-2</v>
      </c>
    </row>
    <row r="37" spans="2:8" x14ac:dyDescent="0.3">
      <c r="B37">
        <f>+ABS(B26-0.2)/0.2</f>
        <v>3.663173689694002E-2</v>
      </c>
      <c r="C37">
        <f t="shared" si="0"/>
        <v>7.7944420788889079E-3</v>
      </c>
      <c r="D37">
        <f t="shared" si="1"/>
        <v>0.32514293708679998</v>
      </c>
      <c r="E37">
        <f t="shared" si="2"/>
        <v>4.0063117776127477E-2</v>
      </c>
    </row>
    <row r="39" spans="2:8" x14ac:dyDescent="0.3">
      <c r="B39">
        <f>SUM(B28:B37)</f>
        <v>1.1435812813194695</v>
      </c>
      <c r="C39">
        <f t="shared" ref="C39:E39" si="4">SUM(C28:C37)</f>
        <v>0.39796028467526118</v>
      </c>
      <c r="D39">
        <f t="shared" si="4"/>
        <v>1.5570324604205898</v>
      </c>
      <c r="E39">
        <f t="shared" si="4"/>
        <v>0.41811453630057238</v>
      </c>
      <c r="F39">
        <f>SUM(F17:F27)</f>
        <v>30</v>
      </c>
      <c r="G39">
        <f>SUM(G17:G27)</f>
        <v>12447.814261000001</v>
      </c>
      <c r="H39">
        <f>SUM(H17:H27)</f>
        <v>71556.20297927974</v>
      </c>
    </row>
    <row r="40" spans="2:8" x14ac:dyDescent="0.3">
      <c r="B40">
        <f>+B39/10</f>
        <v>0.11435812813194694</v>
      </c>
      <c r="C40">
        <f t="shared" ref="C40:H40" si="5">+C39/10</f>
        <v>3.9796028467526119E-2</v>
      </c>
      <c r="D40">
        <f t="shared" si="5"/>
        <v>0.15570324604205898</v>
      </c>
      <c r="E40">
        <f t="shared" si="5"/>
        <v>4.1811453630057241E-2</v>
      </c>
      <c r="F40">
        <f t="shared" si="5"/>
        <v>3</v>
      </c>
      <c r="G40">
        <f t="shared" si="5"/>
        <v>1244.7814261000001</v>
      </c>
      <c r="H40">
        <f t="shared" si="5"/>
        <v>7155.6202979279742</v>
      </c>
    </row>
    <row r="42" spans="2:8" x14ac:dyDescent="0.3">
      <c r="B42">
        <f>+SUM(B28:E37)/40</f>
        <v>8.7917214067897292E-2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14" workbookViewId="0">
      <selection activeCell="B40" sqref="B40"/>
    </sheetView>
  </sheetViews>
  <sheetFormatPr defaultRowHeight="14.4" x14ac:dyDescent="0.3"/>
  <cols>
    <col min="1" max="1" width="6.5546875" bestFit="1" customWidth="1"/>
    <col min="2" max="2" width="22.5546875" bestFit="1" customWidth="1"/>
    <col min="3" max="3" width="21.886718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 t="s">
        <v>272</v>
      </c>
      <c r="C2" t="s">
        <v>273</v>
      </c>
      <c r="D2" t="s">
        <v>199</v>
      </c>
      <c r="E2" t="s">
        <v>274</v>
      </c>
      <c r="F2" t="s">
        <v>275</v>
      </c>
    </row>
    <row r="3" spans="1:6" x14ac:dyDescent="0.3">
      <c r="A3" t="s">
        <v>8</v>
      </c>
      <c r="B3" t="s">
        <v>276</v>
      </c>
      <c r="C3" t="s">
        <v>277</v>
      </c>
      <c r="D3" t="s">
        <v>278</v>
      </c>
      <c r="E3" t="s">
        <v>279</v>
      </c>
      <c r="F3" t="s">
        <v>280</v>
      </c>
    </row>
    <row r="4" spans="1:6" x14ac:dyDescent="0.3">
      <c r="A4" t="s">
        <v>9</v>
      </c>
      <c r="B4" t="s">
        <v>281</v>
      </c>
      <c r="C4" t="s">
        <v>282</v>
      </c>
      <c r="D4" t="s">
        <v>199</v>
      </c>
      <c r="E4" t="s">
        <v>283</v>
      </c>
      <c r="F4" t="s">
        <v>284</v>
      </c>
    </row>
    <row r="5" spans="1:6" x14ac:dyDescent="0.3">
      <c r="A5" t="s">
        <v>10</v>
      </c>
      <c r="B5" t="s">
        <v>285</v>
      </c>
      <c r="C5" t="s">
        <v>286</v>
      </c>
      <c r="D5" t="s">
        <v>199</v>
      </c>
      <c r="E5" t="s">
        <v>287</v>
      </c>
      <c r="F5" t="s">
        <v>288</v>
      </c>
    </row>
    <row r="6" spans="1:6" x14ac:dyDescent="0.3">
      <c r="A6" t="s">
        <v>11</v>
      </c>
      <c r="B6" t="s">
        <v>289</v>
      </c>
      <c r="C6" t="s">
        <v>290</v>
      </c>
      <c r="D6" t="s">
        <v>291</v>
      </c>
      <c r="E6" t="s">
        <v>292</v>
      </c>
      <c r="F6" t="s">
        <v>293</v>
      </c>
    </row>
    <row r="7" spans="1:6" x14ac:dyDescent="0.3">
      <c r="A7" t="s">
        <v>12</v>
      </c>
      <c r="B7" t="s">
        <v>294</v>
      </c>
      <c r="C7" t="s">
        <v>295</v>
      </c>
      <c r="D7" t="s">
        <v>199</v>
      </c>
      <c r="E7" t="s">
        <v>296</v>
      </c>
      <c r="F7" t="s">
        <v>297</v>
      </c>
    </row>
    <row r="8" spans="1:6" x14ac:dyDescent="0.3">
      <c r="A8" t="s">
        <v>13</v>
      </c>
      <c r="B8" t="s">
        <v>298</v>
      </c>
      <c r="C8" t="s">
        <v>299</v>
      </c>
      <c r="D8" t="s">
        <v>291</v>
      </c>
      <c r="E8" t="s">
        <v>300</v>
      </c>
      <c r="F8" t="s">
        <v>301</v>
      </c>
    </row>
    <row r="9" spans="1:6" x14ac:dyDescent="0.3">
      <c r="A9" t="s">
        <v>14</v>
      </c>
      <c r="B9" t="s">
        <v>302</v>
      </c>
      <c r="C9" t="s">
        <v>303</v>
      </c>
      <c r="D9" t="s">
        <v>199</v>
      </c>
      <c r="E9" t="s">
        <v>304</v>
      </c>
      <c r="F9" t="s">
        <v>305</v>
      </c>
    </row>
    <row r="10" spans="1:6" x14ac:dyDescent="0.3">
      <c r="A10" t="s">
        <v>15</v>
      </c>
      <c r="B10" t="s">
        <v>306</v>
      </c>
      <c r="C10" t="s">
        <v>307</v>
      </c>
      <c r="D10" t="s">
        <v>177</v>
      </c>
      <c r="E10" t="s">
        <v>308</v>
      </c>
      <c r="F10" t="s">
        <v>309</v>
      </c>
    </row>
    <row r="11" spans="1:6" x14ac:dyDescent="0.3">
      <c r="A11" t="s">
        <v>16</v>
      </c>
      <c r="B11" t="s">
        <v>310</v>
      </c>
      <c r="C11" t="s">
        <v>311</v>
      </c>
      <c r="D11" t="s">
        <v>312</v>
      </c>
      <c r="E11" t="s">
        <v>313</v>
      </c>
      <c r="F11" t="s">
        <v>314</v>
      </c>
    </row>
    <row r="14" spans="1:6" x14ac:dyDescent="0.3">
      <c r="A14" t="s">
        <v>0</v>
      </c>
      <c r="B14" t="s">
        <v>229</v>
      </c>
      <c r="C14" t="s">
        <v>230</v>
      </c>
      <c r="D14" t="s">
        <v>4</v>
      </c>
      <c r="E14" t="s">
        <v>5</v>
      </c>
      <c r="F14" t="s">
        <v>6</v>
      </c>
    </row>
    <row r="15" spans="1:6" x14ac:dyDescent="0.3">
      <c r="A15" t="s">
        <v>7</v>
      </c>
      <c r="B15" s="4">
        <v>1.2214116652412001E-5</v>
      </c>
      <c r="C15">
        <v>2.8145424374526099E-3</v>
      </c>
      <c r="D15">
        <v>12</v>
      </c>
      <c r="E15">
        <v>51.820357000000001</v>
      </c>
      <c r="F15">
        <v>-122.005049053452</v>
      </c>
    </row>
    <row r="16" spans="1:6" x14ac:dyDescent="0.3">
      <c r="A16" t="s">
        <v>8</v>
      </c>
      <c r="B16" s="4">
        <v>2.08156915368869E-5</v>
      </c>
      <c r="C16">
        <v>3.0132793242186101E-3</v>
      </c>
      <c r="D16">
        <v>11</v>
      </c>
      <c r="E16">
        <v>75.195756000000003</v>
      </c>
      <c r="F16">
        <v>-174.10228512254699</v>
      </c>
    </row>
    <row r="17" spans="1:6" x14ac:dyDescent="0.3">
      <c r="A17" t="s">
        <v>9</v>
      </c>
      <c r="B17" s="4">
        <v>2.6779351006129401E-5</v>
      </c>
      <c r="C17">
        <v>4.06457422632585E-3</v>
      </c>
      <c r="D17">
        <v>12</v>
      </c>
      <c r="E17">
        <v>79.221710999999999</v>
      </c>
      <c r="F17">
        <v>-176.19969347633599</v>
      </c>
    </row>
    <row r="18" spans="1:6" x14ac:dyDescent="0.3">
      <c r="A18" t="s">
        <v>10</v>
      </c>
      <c r="B18" s="4">
        <v>2.3438093790419999E-5</v>
      </c>
      <c r="C18">
        <v>4.2748179598615498E-3</v>
      </c>
      <c r="D18">
        <v>12</v>
      </c>
      <c r="E18">
        <v>54.309617000000003</v>
      </c>
      <c r="F18">
        <v>-148.49302816065901</v>
      </c>
    </row>
    <row r="19" spans="1:6" x14ac:dyDescent="0.3">
      <c r="A19" t="s">
        <v>11</v>
      </c>
      <c r="B19" s="4">
        <v>1.2683981709406299E-5</v>
      </c>
      <c r="C19">
        <v>3.2365554161398998E-3</v>
      </c>
      <c r="D19">
        <v>10</v>
      </c>
      <c r="E19">
        <v>42.796121999999997</v>
      </c>
      <c r="F19">
        <v>-102.728258572844</v>
      </c>
    </row>
    <row r="20" spans="1:6" x14ac:dyDescent="0.3">
      <c r="A20" t="s">
        <v>12</v>
      </c>
      <c r="B20" s="4">
        <v>1.02631187831563E-5</v>
      </c>
      <c r="C20">
        <v>2.81130493812163E-3</v>
      </c>
      <c r="D20">
        <v>12</v>
      </c>
      <c r="E20">
        <v>51.575915000000002</v>
      </c>
      <c r="F20">
        <v>-108.221997036094</v>
      </c>
    </row>
    <row r="21" spans="1:6" x14ac:dyDescent="0.3">
      <c r="A21" t="s">
        <v>13</v>
      </c>
      <c r="B21" s="4">
        <v>7.7180340874398796E-6</v>
      </c>
      <c r="C21">
        <v>1.7973188309163501E-3</v>
      </c>
      <c r="D21">
        <v>10</v>
      </c>
      <c r="E21">
        <v>42.228658000000003</v>
      </c>
      <c r="F21">
        <v>-114.781163809281</v>
      </c>
    </row>
    <row r="22" spans="1:6" x14ac:dyDescent="0.3">
      <c r="A22" t="s">
        <v>14</v>
      </c>
      <c r="B22" s="4">
        <v>1.1910046987289899E-5</v>
      </c>
      <c r="C22">
        <v>3.6626408111234202E-3</v>
      </c>
      <c r="D22">
        <v>12</v>
      </c>
      <c r="E22">
        <v>51.315730000000002</v>
      </c>
      <c r="F22">
        <v>-95.265338457935897</v>
      </c>
    </row>
    <row r="23" spans="1:6" x14ac:dyDescent="0.3">
      <c r="A23" t="s">
        <v>15</v>
      </c>
      <c r="B23" s="4">
        <v>3.1533805096220097E-5</v>
      </c>
      <c r="C23">
        <v>4.5425544029761697E-3</v>
      </c>
      <c r="D23">
        <v>13</v>
      </c>
      <c r="E23">
        <v>91.589926000000006</v>
      </c>
      <c r="F23">
        <v>-186.581264372813</v>
      </c>
    </row>
    <row r="24" spans="1:6" x14ac:dyDescent="0.3">
      <c r="A24" t="s">
        <v>16</v>
      </c>
      <c r="B24" s="4">
        <v>4.1385316186199303E-6</v>
      </c>
      <c r="C24">
        <v>8.9555557231397597E-4</v>
      </c>
      <c r="D24">
        <v>9</v>
      </c>
      <c r="E24">
        <v>39.989479000000003</v>
      </c>
      <c r="F24">
        <v>-116.503102919611</v>
      </c>
    </row>
    <row r="26" spans="1:6" x14ac:dyDescent="0.3">
      <c r="B26">
        <f>+ABS(B15-1)/1</f>
        <v>0.99998778588334758</v>
      </c>
      <c r="C26">
        <f>+ABS(C15-200)/200</f>
        <v>0.99998592728781277</v>
      </c>
    </row>
    <row r="27" spans="1:6" x14ac:dyDescent="0.3">
      <c r="B27">
        <f t="shared" ref="B27:B35" si="0">+ABS(B16-1)/1</f>
        <v>0.99997918430846311</v>
      </c>
      <c r="C27">
        <f t="shared" ref="C27:C35" si="1">+ABS(C16-200)/200</f>
        <v>0.99998493360337892</v>
      </c>
    </row>
    <row r="28" spans="1:6" x14ac:dyDescent="0.3">
      <c r="B28">
        <f t="shared" si="0"/>
        <v>0.99997322064899385</v>
      </c>
      <c r="C28">
        <f t="shared" si="1"/>
        <v>0.99997967712886837</v>
      </c>
    </row>
    <row r="29" spans="1:6" x14ac:dyDescent="0.3">
      <c r="B29">
        <f t="shared" si="0"/>
        <v>0.99997656190620954</v>
      </c>
      <c r="C29">
        <f t="shared" si="1"/>
        <v>0.9999786259102007</v>
      </c>
    </row>
    <row r="30" spans="1:6" x14ac:dyDescent="0.3">
      <c r="B30">
        <f t="shared" si="0"/>
        <v>0.99998731601829061</v>
      </c>
      <c r="C30">
        <f t="shared" si="1"/>
        <v>0.99998381722291929</v>
      </c>
    </row>
    <row r="31" spans="1:6" x14ac:dyDescent="0.3">
      <c r="B31">
        <f t="shared" si="0"/>
        <v>0.99998973688121684</v>
      </c>
      <c r="C31">
        <f t="shared" si="1"/>
        <v>0.99998594347530945</v>
      </c>
    </row>
    <row r="32" spans="1:6" x14ac:dyDescent="0.3">
      <c r="B32">
        <f t="shared" si="0"/>
        <v>0.99999228196591261</v>
      </c>
      <c r="C32">
        <f t="shared" si="1"/>
        <v>0.9999910134058454</v>
      </c>
    </row>
    <row r="33" spans="2:6" x14ac:dyDescent="0.3">
      <c r="B33">
        <f t="shared" si="0"/>
        <v>0.99998808995301269</v>
      </c>
      <c r="C33">
        <f t="shared" si="1"/>
        <v>0.99998168679594446</v>
      </c>
    </row>
    <row r="34" spans="2:6" x14ac:dyDescent="0.3">
      <c r="B34">
        <f t="shared" si="0"/>
        <v>0.99996846619490376</v>
      </c>
      <c r="C34">
        <f t="shared" si="1"/>
        <v>0.99997728722798518</v>
      </c>
    </row>
    <row r="35" spans="2:6" x14ac:dyDescent="0.3">
      <c r="B35">
        <f t="shared" si="0"/>
        <v>0.99999586146838138</v>
      </c>
      <c r="C35">
        <f t="shared" si="1"/>
        <v>0.99999552222213839</v>
      </c>
    </row>
    <row r="37" spans="2:6" x14ac:dyDescent="0.3">
      <c r="B37">
        <f>SUM(B26:B35)</f>
        <v>9.9998385052287322</v>
      </c>
      <c r="C37">
        <f t="shared" ref="C37" si="2">SUM(C26:C35)</f>
        <v>9.9998444342804014</v>
      </c>
      <c r="D37">
        <f>SUM(D15:D24)</f>
        <v>113</v>
      </c>
      <c r="E37">
        <f t="shared" ref="E37:F37" si="3">SUM(E15:E24)</f>
        <v>580.043271</v>
      </c>
      <c r="F37">
        <f t="shared" si="3"/>
        <v>-1344.8811809815727</v>
      </c>
    </row>
    <row r="38" spans="2:6" x14ac:dyDescent="0.3">
      <c r="B38">
        <f>+B37/10</f>
        <v>0.9999838505228732</v>
      </c>
      <c r="C38">
        <f t="shared" ref="C38:F38" si="4">+C37/10</f>
        <v>0.99998444342804016</v>
      </c>
      <c r="D38">
        <f t="shared" si="4"/>
        <v>11.3</v>
      </c>
      <c r="E38">
        <f t="shared" si="4"/>
        <v>58.004327099999998</v>
      </c>
      <c r="F38">
        <f t="shared" si="4"/>
        <v>-134.48811809815726</v>
      </c>
    </row>
    <row r="40" spans="2:6" x14ac:dyDescent="0.3">
      <c r="B40">
        <f>+SUM(B26:E35)/20</f>
        <v>0.99998414697545657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topLeftCell="A13" workbookViewId="0">
      <selection activeCell="B39" sqref="B39"/>
    </sheetView>
  </sheetViews>
  <sheetFormatPr defaultRowHeight="14.4" x14ac:dyDescent="0.3"/>
  <cols>
    <col min="1" max="1" width="6.5546875" bestFit="1" customWidth="1"/>
    <col min="2" max="3" width="18.77734375" bestFit="1" customWidth="1"/>
    <col min="4" max="4" width="17.33203125" bestFit="1" customWidth="1"/>
    <col min="5" max="5" width="15" bestFit="1" customWidth="1"/>
    <col min="6" max="6" width="25.109375" bestFit="1" customWidth="1"/>
  </cols>
  <sheetData>
    <row r="1" spans="1:6" x14ac:dyDescent="0.3">
      <c r="A1" t="s">
        <v>0</v>
      </c>
      <c r="B1" t="s">
        <v>229</v>
      </c>
      <c r="C1" t="s">
        <v>230</v>
      </c>
      <c r="D1" t="s">
        <v>4</v>
      </c>
      <c r="E1" t="s">
        <v>5</v>
      </c>
      <c r="F1" t="s">
        <v>6</v>
      </c>
    </row>
    <row r="2" spans="1:6" x14ac:dyDescent="0.3">
      <c r="A2" t="s">
        <v>7</v>
      </c>
      <c r="B2" t="s">
        <v>231</v>
      </c>
      <c r="C2" t="s">
        <v>232</v>
      </c>
      <c r="D2" t="s">
        <v>233</v>
      </c>
      <c r="E2" t="s">
        <v>234</v>
      </c>
      <c r="F2" t="s">
        <v>235</v>
      </c>
    </row>
    <row r="3" spans="1:6" x14ac:dyDescent="0.3">
      <c r="A3" t="s">
        <v>8</v>
      </c>
      <c r="B3" t="s">
        <v>236</v>
      </c>
      <c r="C3" t="s">
        <v>237</v>
      </c>
      <c r="D3" t="s">
        <v>233</v>
      </c>
      <c r="E3" t="s">
        <v>238</v>
      </c>
      <c r="F3" t="s">
        <v>239</v>
      </c>
    </row>
    <row r="4" spans="1:6" x14ac:dyDescent="0.3">
      <c r="A4" t="s">
        <v>9</v>
      </c>
      <c r="B4" t="s">
        <v>240</v>
      </c>
      <c r="C4" t="s">
        <v>241</v>
      </c>
      <c r="D4" t="s">
        <v>233</v>
      </c>
      <c r="E4" t="s">
        <v>242</v>
      </c>
      <c r="F4" t="s">
        <v>243</v>
      </c>
    </row>
    <row r="5" spans="1:6" x14ac:dyDescent="0.3">
      <c r="A5" t="s">
        <v>10</v>
      </c>
      <c r="B5" t="s">
        <v>244</v>
      </c>
      <c r="C5" t="s">
        <v>245</v>
      </c>
      <c r="D5" t="s">
        <v>233</v>
      </c>
      <c r="E5" t="s">
        <v>246</v>
      </c>
      <c r="F5" t="s">
        <v>247</v>
      </c>
    </row>
    <row r="6" spans="1:6" x14ac:dyDescent="0.3">
      <c r="A6" t="s">
        <v>11</v>
      </c>
      <c r="B6" t="s">
        <v>248</v>
      </c>
      <c r="C6" t="s">
        <v>249</v>
      </c>
      <c r="D6" t="s">
        <v>233</v>
      </c>
      <c r="E6" t="s">
        <v>250</v>
      </c>
      <c r="F6" t="s">
        <v>251</v>
      </c>
    </row>
    <row r="7" spans="1:6" x14ac:dyDescent="0.3">
      <c r="A7" t="s">
        <v>12</v>
      </c>
      <c r="B7" t="s">
        <v>252</v>
      </c>
      <c r="C7" t="s">
        <v>253</v>
      </c>
      <c r="D7" t="s">
        <v>233</v>
      </c>
      <c r="E7" t="s">
        <v>254</v>
      </c>
      <c r="F7" t="s">
        <v>255</v>
      </c>
    </row>
    <row r="8" spans="1:6" x14ac:dyDescent="0.3">
      <c r="A8" t="s">
        <v>13</v>
      </c>
      <c r="B8" t="s">
        <v>256</v>
      </c>
      <c r="C8" t="s">
        <v>257</v>
      </c>
      <c r="D8" t="s">
        <v>233</v>
      </c>
      <c r="E8" t="s">
        <v>258</v>
      </c>
      <c r="F8" t="s">
        <v>259</v>
      </c>
    </row>
    <row r="9" spans="1:6" x14ac:dyDescent="0.3">
      <c r="A9" t="s">
        <v>14</v>
      </c>
      <c r="B9" t="s">
        <v>260</v>
      </c>
      <c r="C9" t="s">
        <v>261</v>
      </c>
      <c r="D9" t="s">
        <v>233</v>
      </c>
      <c r="E9" t="s">
        <v>262</v>
      </c>
      <c r="F9" t="s">
        <v>263</v>
      </c>
    </row>
    <row r="10" spans="1:6" x14ac:dyDescent="0.3">
      <c r="A10" t="s">
        <v>15</v>
      </c>
      <c r="B10" t="s">
        <v>264</v>
      </c>
      <c r="C10" t="s">
        <v>265</v>
      </c>
      <c r="D10" t="s">
        <v>233</v>
      </c>
      <c r="E10" t="s">
        <v>266</v>
      </c>
      <c r="F10" t="s">
        <v>267</v>
      </c>
    </row>
    <row r="11" spans="1:6" x14ac:dyDescent="0.3">
      <c r="A11" t="s">
        <v>16</v>
      </c>
      <c r="B11" t="s">
        <v>268</v>
      </c>
      <c r="C11" t="s">
        <v>269</v>
      </c>
      <c r="D11" t="s">
        <v>233</v>
      </c>
      <c r="E11" t="s">
        <v>270</v>
      </c>
      <c r="F11" t="s">
        <v>271</v>
      </c>
    </row>
    <row r="13" spans="1:6" x14ac:dyDescent="0.3">
      <c r="A13" t="s">
        <v>0</v>
      </c>
      <c r="B13" t="s">
        <v>229</v>
      </c>
      <c r="C13" t="s">
        <v>230</v>
      </c>
      <c r="D13" t="s">
        <v>4</v>
      </c>
      <c r="E13" t="s">
        <v>5</v>
      </c>
      <c r="F13" t="s">
        <v>6</v>
      </c>
    </row>
    <row r="14" spans="1:6" x14ac:dyDescent="0.3">
      <c r="A14" t="s">
        <v>7</v>
      </c>
      <c r="B14">
        <v>0.96610710695461899</v>
      </c>
      <c r="C14">
        <v>200.42320608195999</v>
      </c>
      <c r="D14">
        <v>4</v>
      </c>
      <c r="E14">
        <v>184.68496099999999</v>
      </c>
      <c r="F14">
        <v>12138.372273318901</v>
      </c>
    </row>
    <row r="15" spans="1:6" x14ac:dyDescent="0.3">
      <c r="A15" t="s">
        <v>8</v>
      </c>
      <c r="B15">
        <v>0.87128338787041804</v>
      </c>
      <c r="C15">
        <v>197.11526344723899</v>
      </c>
      <c r="D15">
        <v>4</v>
      </c>
      <c r="E15">
        <v>185.972027</v>
      </c>
      <c r="F15">
        <v>12184.8236106893</v>
      </c>
    </row>
    <row r="16" spans="1:6" x14ac:dyDescent="0.3">
      <c r="A16" t="s">
        <v>9</v>
      </c>
      <c r="B16">
        <v>1.0862440446767601</v>
      </c>
      <c r="C16">
        <v>200.223973273182</v>
      </c>
      <c r="D16">
        <v>4</v>
      </c>
      <c r="E16">
        <v>185.82254399999999</v>
      </c>
      <c r="F16">
        <v>11945.5662373959</v>
      </c>
    </row>
    <row r="17" spans="1:6" x14ac:dyDescent="0.3">
      <c r="A17" t="s">
        <v>10</v>
      </c>
      <c r="B17">
        <v>1.10976421676101</v>
      </c>
      <c r="C17">
        <v>194.18386128252999</v>
      </c>
      <c r="D17">
        <v>4</v>
      </c>
      <c r="E17">
        <v>185.84931800000001</v>
      </c>
      <c r="F17">
        <v>11862.6938454957</v>
      </c>
    </row>
    <row r="18" spans="1:6" x14ac:dyDescent="0.3">
      <c r="A18" t="s">
        <v>11</v>
      </c>
      <c r="B18">
        <v>0.97667672185621701</v>
      </c>
      <c r="C18">
        <v>199.64621787822901</v>
      </c>
      <c r="D18">
        <v>4</v>
      </c>
      <c r="E18">
        <v>186.50599199999999</v>
      </c>
      <c r="F18">
        <v>12069.3833314612</v>
      </c>
    </row>
    <row r="19" spans="1:6" x14ac:dyDescent="0.3">
      <c r="A19" t="s">
        <v>12</v>
      </c>
      <c r="B19">
        <v>1.1117403304245299</v>
      </c>
      <c r="C19">
        <v>199.57723565945599</v>
      </c>
      <c r="D19">
        <v>4</v>
      </c>
      <c r="E19">
        <v>184.36598699999999</v>
      </c>
      <c r="F19">
        <v>12099.441800857399</v>
      </c>
    </row>
    <row r="20" spans="1:6" x14ac:dyDescent="0.3">
      <c r="A20" t="s">
        <v>13</v>
      </c>
      <c r="B20">
        <v>0.89574554628980196</v>
      </c>
      <c r="C20">
        <v>203.25140980003101</v>
      </c>
      <c r="D20">
        <v>4</v>
      </c>
      <c r="E20">
        <v>188.01820799999999</v>
      </c>
      <c r="F20">
        <v>12162.1816486154</v>
      </c>
    </row>
    <row r="21" spans="1:6" x14ac:dyDescent="0.3">
      <c r="A21" t="s">
        <v>14</v>
      </c>
      <c r="B21">
        <v>0.87280724822268196</v>
      </c>
      <c r="C21">
        <v>199.733249292116</v>
      </c>
      <c r="D21">
        <v>4</v>
      </c>
      <c r="E21">
        <v>186.936226</v>
      </c>
      <c r="F21">
        <v>12043.7676735488</v>
      </c>
    </row>
    <row r="22" spans="1:6" x14ac:dyDescent="0.3">
      <c r="A22" t="s">
        <v>15</v>
      </c>
      <c r="B22">
        <v>1.1361290066117999</v>
      </c>
      <c r="C22">
        <v>203.606031663404</v>
      </c>
      <c r="D22">
        <v>4</v>
      </c>
      <c r="E22">
        <v>186.68917999999999</v>
      </c>
      <c r="F22">
        <v>12092.878278755999</v>
      </c>
    </row>
    <row r="23" spans="1:6" x14ac:dyDescent="0.3">
      <c r="A23" t="s">
        <v>16</v>
      </c>
      <c r="B23">
        <v>1.0871231874620999</v>
      </c>
      <c r="C23">
        <v>198.03747369284901</v>
      </c>
      <c r="D23">
        <v>4</v>
      </c>
      <c r="E23">
        <v>185.95478199999999</v>
      </c>
      <c r="F23">
        <v>11828.307108704599</v>
      </c>
    </row>
    <row r="25" spans="1:6" x14ac:dyDescent="0.3">
      <c r="B25">
        <f>+ABS(B14-1)/1</f>
        <v>3.3892893045381012E-2</v>
      </c>
      <c r="C25">
        <f>+ABS(C14-200)/200</f>
        <v>2.1160304097999471E-3</v>
      </c>
    </row>
    <row r="26" spans="1:6" x14ac:dyDescent="0.3">
      <c r="B26">
        <f t="shared" ref="B26:B34" si="0">+ABS(B15-1)/1</f>
        <v>0.12871661212958196</v>
      </c>
      <c r="C26">
        <f t="shared" ref="C26:C34" si="1">+ABS(C15-200)/200</f>
        <v>1.4423682763805061E-2</v>
      </c>
    </row>
    <row r="27" spans="1:6" x14ac:dyDescent="0.3">
      <c r="B27">
        <f t="shared" si="0"/>
        <v>8.6244044676760057E-2</v>
      </c>
      <c r="C27">
        <f t="shared" si="1"/>
        <v>1.119866365909985E-3</v>
      </c>
    </row>
    <row r="28" spans="1:6" x14ac:dyDescent="0.3">
      <c r="B28">
        <f t="shared" si="0"/>
        <v>0.10976421676101</v>
      </c>
      <c r="C28">
        <f t="shared" si="1"/>
        <v>2.9080693587350055E-2</v>
      </c>
    </row>
    <row r="29" spans="1:6" x14ac:dyDescent="0.3">
      <c r="B29">
        <f t="shared" si="0"/>
        <v>2.3323278143782988E-2</v>
      </c>
      <c r="C29">
        <f t="shared" si="1"/>
        <v>1.7689106088549522E-3</v>
      </c>
    </row>
    <row r="30" spans="1:6" x14ac:dyDescent="0.3">
      <c r="B30">
        <f t="shared" si="0"/>
        <v>0.11174033042452991</v>
      </c>
      <c r="C30">
        <f t="shared" si="1"/>
        <v>2.1138217027200311E-3</v>
      </c>
    </row>
    <row r="31" spans="1:6" x14ac:dyDescent="0.3">
      <c r="B31">
        <f t="shared" si="0"/>
        <v>0.10425445371019804</v>
      </c>
      <c r="C31">
        <f t="shared" si="1"/>
        <v>1.6257049000155063E-2</v>
      </c>
    </row>
    <row r="32" spans="1:6" x14ac:dyDescent="0.3">
      <c r="B32">
        <f t="shared" si="0"/>
        <v>0.12719275177731804</v>
      </c>
      <c r="C32">
        <f t="shared" si="1"/>
        <v>1.3337535394200017E-3</v>
      </c>
    </row>
    <row r="33" spans="2:6" x14ac:dyDescent="0.3">
      <c r="B33">
        <f t="shared" si="0"/>
        <v>0.13612900661179994</v>
      </c>
      <c r="C33">
        <f t="shared" si="1"/>
        <v>1.8030158317019981E-2</v>
      </c>
    </row>
    <row r="34" spans="2:6" x14ac:dyDescent="0.3">
      <c r="B34">
        <f t="shared" si="0"/>
        <v>8.7123187462099905E-2</v>
      </c>
      <c r="C34">
        <f t="shared" si="1"/>
        <v>9.8126315357549738E-3</v>
      </c>
    </row>
    <row r="36" spans="2:6" x14ac:dyDescent="0.3">
      <c r="B36">
        <f>SUM(B25:B34)</f>
        <v>0.94838077474246185</v>
      </c>
      <c r="C36">
        <f t="shared" ref="C36" si="2">SUM(C25:C34)</f>
        <v>9.6056597830790041E-2</v>
      </c>
      <c r="D36">
        <f>SUM(D14:D23)</f>
        <v>40</v>
      </c>
      <c r="E36">
        <f t="shared" ref="E36:F36" si="3">SUM(E14:E23)</f>
        <v>1860.799225</v>
      </c>
      <c r="F36">
        <f t="shared" si="3"/>
        <v>120427.4158088432</v>
      </c>
    </row>
    <row r="37" spans="2:6" x14ac:dyDescent="0.3">
      <c r="B37">
        <f>+B36/10</f>
        <v>9.4838077474246191E-2</v>
      </c>
      <c r="C37">
        <f t="shared" ref="C37:F37" si="4">+C36/10</f>
        <v>9.6056597830790034E-3</v>
      </c>
      <c r="D37">
        <f t="shared" si="4"/>
        <v>4</v>
      </c>
      <c r="E37">
        <f t="shared" si="4"/>
        <v>186.07992250000001</v>
      </c>
      <c r="F37">
        <f t="shared" si="4"/>
        <v>12042.74158088432</v>
      </c>
    </row>
    <row r="39" spans="2:6" x14ac:dyDescent="0.3">
      <c r="B39">
        <f>+SUM(B25:E34)/20</f>
        <v>5.2221868628662585E-2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14" workbookViewId="0">
      <selection activeCell="B40" sqref="B40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</row>
    <row r="3" spans="1:7" x14ac:dyDescent="0.3">
      <c r="A3" t="s">
        <v>8</v>
      </c>
      <c r="B3" t="s">
        <v>180</v>
      </c>
      <c r="C3" t="s">
        <v>181</v>
      </c>
      <c r="D3" t="s">
        <v>182</v>
      </c>
      <c r="E3" t="s">
        <v>177</v>
      </c>
      <c r="F3" t="s">
        <v>183</v>
      </c>
      <c r="G3" t="s">
        <v>184</v>
      </c>
    </row>
    <row r="4" spans="1:7" x14ac:dyDescent="0.3">
      <c r="A4" t="s">
        <v>9</v>
      </c>
      <c r="B4" t="s">
        <v>185</v>
      </c>
      <c r="C4" t="s">
        <v>186</v>
      </c>
      <c r="D4" t="s">
        <v>187</v>
      </c>
      <c r="E4" t="s">
        <v>177</v>
      </c>
      <c r="F4" t="s">
        <v>188</v>
      </c>
      <c r="G4" t="s">
        <v>189</v>
      </c>
    </row>
    <row r="5" spans="1:7" x14ac:dyDescent="0.3">
      <c r="A5" t="s">
        <v>10</v>
      </c>
      <c r="B5" t="s">
        <v>190</v>
      </c>
      <c r="C5" t="s">
        <v>191</v>
      </c>
      <c r="D5" t="s">
        <v>192</v>
      </c>
      <c r="E5" t="s">
        <v>193</v>
      </c>
      <c r="F5" t="s">
        <v>194</v>
      </c>
      <c r="G5" t="s">
        <v>195</v>
      </c>
    </row>
    <row r="6" spans="1:7" x14ac:dyDescent="0.3">
      <c r="A6" t="s">
        <v>11</v>
      </c>
      <c r="B6" t="s">
        <v>196</v>
      </c>
      <c r="C6" t="s">
        <v>197</v>
      </c>
      <c r="D6" t="s">
        <v>198</v>
      </c>
      <c r="E6" t="s">
        <v>199</v>
      </c>
      <c r="F6" t="s">
        <v>200</v>
      </c>
      <c r="G6" t="s">
        <v>201</v>
      </c>
    </row>
    <row r="7" spans="1:7" x14ac:dyDescent="0.3">
      <c r="A7" t="s">
        <v>12</v>
      </c>
      <c r="B7" t="s">
        <v>202</v>
      </c>
      <c r="C7" t="s">
        <v>203</v>
      </c>
      <c r="D7" t="s">
        <v>204</v>
      </c>
      <c r="E7" t="s">
        <v>193</v>
      </c>
      <c r="F7" t="s">
        <v>205</v>
      </c>
      <c r="G7" t="s">
        <v>206</v>
      </c>
    </row>
    <row r="8" spans="1:7" x14ac:dyDescent="0.3">
      <c r="A8" t="s">
        <v>13</v>
      </c>
      <c r="B8" t="s">
        <v>207</v>
      </c>
      <c r="C8" t="s">
        <v>208</v>
      </c>
      <c r="D8" t="s">
        <v>209</v>
      </c>
      <c r="E8" t="s">
        <v>210</v>
      </c>
      <c r="F8" t="s">
        <v>211</v>
      </c>
      <c r="G8" t="s">
        <v>212</v>
      </c>
    </row>
    <row r="9" spans="1:7" x14ac:dyDescent="0.3">
      <c r="A9" t="s">
        <v>14</v>
      </c>
      <c r="B9" t="s">
        <v>213</v>
      </c>
      <c r="C9" t="s">
        <v>214</v>
      </c>
      <c r="D9" t="s">
        <v>215</v>
      </c>
      <c r="E9" t="s">
        <v>216</v>
      </c>
      <c r="F9" t="s">
        <v>217</v>
      </c>
      <c r="G9" t="s">
        <v>218</v>
      </c>
    </row>
    <row r="10" spans="1:7" x14ac:dyDescent="0.3">
      <c r="A10" t="s">
        <v>15</v>
      </c>
      <c r="B10" t="s">
        <v>219</v>
      </c>
      <c r="C10" t="s">
        <v>220</v>
      </c>
      <c r="D10" t="s">
        <v>221</v>
      </c>
      <c r="E10" t="s">
        <v>210</v>
      </c>
      <c r="F10" t="s">
        <v>222</v>
      </c>
      <c r="G10" t="s">
        <v>223</v>
      </c>
    </row>
    <row r="11" spans="1:7" x14ac:dyDescent="0.3">
      <c r="A11" t="s">
        <v>16</v>
      </c>
      <c r="B11" t="s">
        <v>224</v>
      </c>
      <c r="C11" t="s">
        <v>225</v>
      </c>
      <c r="D11" t="s">
        <v>226</v>
      </c>
      <c r="E11" t="s">
        <v>199</v>
      </c>
      <c r="F11" t="s">
        <v>227</v>
      </c>
      <c r="G11" t="s">
        <v>228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0.43576979742663802</v>
      </c>
      <c r="C15">
        <v>0.11747341717705399</v>
      </c>
      <c r="D15">
        <v>0.17947061761893501</v>
      </c>
      <c r="E15">
        <v>13</v>
      </c>
      <c r="F15">
        <v>3682.3349459999999</v>
      </c>
      <c r="G15">
        <v>-1937.1974002655199</v>
      </c>
    </row>
    <row r="16" spans="1:7" x14ac:dyDescent="0.3">
      <c r="A16" t="s">
        <v>8</v>
      </c>
      <c r="B16">
        <v>0.407910783113696</v>
      </c>
      <c r="C16">
        <v>0.118522976214274</v>
      </c>
      <c r="D16">
        <v>0.24635688129236</v>
      </c>
      <c r="E16">
        <v>13</v>
      </c>
      <c r="F16">
        <v>3786.0474949999998</v>
      </c>
      <c r="G16">
        <v>-1973.3143139506799</v>
      </c>
    </row>
    <row r="17" spans="1:7" x14ac:dyDescent="0.3">
      <c r="A17" t="s">
        <v>9</v>
      </c>
      <c r="B17">
        <v>0.46010574305551999</v>
      </c>
      <c r="C17">
        <v>0.115437524599361</v>
      </c>
      <c r="D17">
        <v>0.21919496662125701</v>
      </c>
      <c r="E17">
        <v>13</v>
      </c>
      <c r="F17">
        <v>3652.565689</v>
      </c>
      <c r="G17">
        <v>-1932.97127347994</v>
      </c>
    </row>
    <row r="18" spans="1:7" x14ac:dyDescent="0.3">
      <c r="A18" t="s">
        <v>10</v>
      </c>
      <c r="B18">
        <v>0.41289150615116499</v>
      </c>
      <c r="C18">
        <v>0.106436327780146</v>
      </c>
      <c r="D18">
        <v>0.22220910319299</v>
      </c>
      <c r="E18">
        <v>14</v>
      </c>
      <c r="F18">
        <v>3889.7681480000001</v>
      </c>
      <c r="G18">
        <v>-1963.0670658695699</v>
      </c>
    </row>
    <row r="19" spans="1:7" x14ac:dyDescent="0.3">
      <c r="A19" t="s">
        <v>11</v>
      </c>
      <c r="B19">
        <v>0.46635744672157797</v>
      </c>
      <c r="C19">
        <v>0.12508637333733599</v>
      </c>
      <c r="D19">
        <v>0.21153054738731</v>
      </c>
      <c r="E19">
        <v>12</v>
      </c>
      <c r="F19">
        <v>3441.6337629999998</v>
      </c>
      <c r="G19">
        <v>-1952.26018209209</v>
      </c>
    </row>
    <row r="20" spans="1:7" x14ac:dyDescent="0.3">
      <c r="A20" t="s">
        <v>12</v>
      </c>
      <c r="B20">
        <v>0.429201181632483</v>
      </c>
      <c r="C20">
        <v>0.11453787776022099</v>
      </c>
      <c r="D20">
        <v>0.241652397952489</v>
      </c>
      <c r="E20">
        <v>14</v>
      </c>
      <c r="F20">
        <v>4046.4602839999998</v>
      </c>
      <c r="G20">
        <v>-1973.34865360155</v>
      </c>
    </row>
    <row r="21" spans="1:7" x14ac:dyDescent="0.3">
      <c r="A21" t="s">
        <v>13</v>
      </c>
      <c r="B21">
        <v>0.40616684613239001</v>
      </c>
      <c r="C21">
        <v>0.111299227108383</v>
      </c>
      <c r="D21">
        <v>0.22198556184953899</v>
      </c>
      <c r="E21">
        <v>15</v>
      </c>
      <c r="F21">
        <v>4384.1417899999997</v>
      </c>
      <c r="G21">
        <v>-1915.3704444359601</v>
      </c>
    </row>
    <row r="22" spans="1:7" x14ac:dyDescent="0.3">
      <c r="A22" t="s">
        <v>14</v>
      </c>
      <c r="B22">
        <v>0.39993531216518802</v>
      </c>
      <c r="C22">
        <v>0.107375283045784</v>
      </c>
      <c r="D22">
        <v>0.23115397807180901</v>
      </c>
      <c r="E22">
        <v>16</v>
      </c>
      <c r="F22">
        <v>4568.428191</v>
      </c>
      <c r="G22">
        <v>-1982.63623882515</v>
      </c>
    </row>
    <row r="23" spans="1:7" x14ac:dyDescent="0.3">
      <c r="A23" t="s">
        <v>15</v>
      </c>
      <c r="B23">
        <v>0.39005943206263</v>
      </c>
      <c r="C23">
        <v>0.10962536336085101</v>
      </c>
      <c r="D23">
        <v>0.265966571171457</v>
      </c>
      <c r="E23">
        <v>15</v>
      </c>
      <c r="F23">
        <v>4420.7978409999996</v>
      </c>
      <c r="G23">
        <v>-1988.73427499588</v>
      </c>
    </row>
    <row r="24" spans="1:7" x14ac:dyDescent="0.3">
      <c r="A24" t="s">
        <v>16</v>
      </c>
      <c r="B24">
        <v>0.432737957309699</v>
      </c>
      <c r="C24">
        <v>0.110135172832489</v>
      </c>
      <c r="D24">
        <v>0.195745616797637</v>
      </c>
      <c r="E24">
        <v>12</v>
      </c>
      <c r="F24">
        <v>3495.6020800000001</v>
      </c>
      <c r="G24">
        <v>-1923.2737156977801</v>
      </c>
    </row>
    <row r="26" spans="1:7" x14ac:dyDescent="0.3">
      <c r="B26">
        <f>+ABS(B15-0.3)/0.3</f>
        <v>0.45256599142212678</v>
      </c>
      <c r="C26">
        <f>+ABS(C15-0.1)/0.1</f>
        <v>0.17473417177053988</v>
      </c>
      <c r="D26">
        <f>+ABS(D15-0.2)/0.2</f>
        <v>0.10264691190532499</v>
      </c>
    </row>
    <row r="27" spans="1:7" x14ac:dyDescent="0.3">
      <c r="B27">
        <f t="shared" ref="B27:B35" si="0">+ABS(B16-0.3)/0.3</f>
        <v>0.35970261037898671</v>
      </c>
      <c r="C27">
        <f t="shared" ref="C27:C35" si="1">+ABS(C16-0.1)/0.1</f>
        <v>0.18522976214273998</v>
      </c>
      <c r="D27">
        <f t="shared" ref="D27:D35" si="2">+ABS(D16-0.2)/0.2</f>
        <v>0.23178440646179993</v>
      </c>
    </row>
    <row r="28" spans="1:7" x14ac:dyDescent="0.3">
      <c r="B28">
        <f t="shared" si="0"/>
        <v>0.53368581018506667</v>
      </c>
      <c r="C28">
        <f t="shared" si="1"/>
        <v>0.15437524599360999</v>
      </c>
      <c r="D28">
        <f t="shared" si="2"/>
        <v>9.597483310628499E-2</v>
      </c>
    </row>
    <row r="29" spans="1:7" x14ac:dyDescent="0.3">
      <c r="B29">
        <f t="shared" si="0"/>
        <v>0.37630502050388337</v>
      </c>
      <c r="C29">
        <f t="shared" si="1"/>
        <v>6.436327780145995E-2</v>
      </c>
      <c r="D29">
        <f t="shared" si="2"/>
        <v>0.11104551596494996</v>
      </c>
    </row>
    <row r="30" spans="1:7" x14ac:dyDescent="0.3">
      <c r="B30">
        <f t="shared" si="0"/>
        <v>0.55452482240526002</v>
      </c>
      <c r="C30">
        <f t="shared" si="1"/>
        <v>0.25086373337335988</v>
      </c>
      <c r="D30">
        <f t="shared" si="2"/>
        <v>5.7652736936549959E-2</v>
      </c>
    </row>
    <row r="31" spans="1:7" x14ac:dyDescent="0.3">
      <c r="B31">
        <f t="shared" si="0"/>
        <v>0.43067060544161007</v>
      </c>
      <c r="C31">
        <f t="shared" si="1"/>
        <v>0.14537877760220988</v>
      </c>
      <c r="D31">
        <f t="shared" si="2"/>
        <v>0.20826198976244492</v>
      </c>
    </row>
    <row r="32" spans="1:7" x14ac:dyDescent="0.3">
      <c r="B32">
        <f t="shared" si="0"/>
        <v>0.35388948710796675</v>
      </c>
      <c r="C32">
        <f t="shared" si="1"/>
        <v>0.11299227108382992</v>
      </c>
      <c r="D32">
        <f t="shared" si="2"/>
        <v>0.10992780924769491</v>
      </c>
    </row>
    <row r="33" spans="2:7" x14ac:dyDescent="0.3">
      <c r="B33">
        <f t="shared" si="0"/>
        <v>0.33311770721729345</v>
      </c>
      <c r="C33">
        <f t="shared" si="1"/>
        <v>7.375283045783998E-2</v>
      </c>
      <c r="D33">
        <f t="shared" si="2"/>
        <v>0.15576989035904501</v>
      </c>
    </row>
    <row r="34" spans="2:7" x14ac:dyDescent="0.3">
      <c r="B34">
        <f t="shared" si="0"/>
        <v>0.30019810687543336</v>
      </c>
      <c r="C34">
        <f t="shared" si="1"/>
        <v>9.6253633608509997E-2</v>
      </c>
      <c r="D34">
        <f t="shared" si="2"/>
        <v>0.32983285585728495</v>
      </c>
    </row>
    <row r="35" spans="2:7" x14ac:dyDescent="0.3">
      <c r="B35">
        <f t="shared" si="0"/>
        <v>0.44245985769899671</v>
      </c>
      <c r="C35">
        <f t="shared" si="1"/>
        <v>0.10135172832488992</v>
      </c>
      <c r="D35">
        <f t="shared" si="2"/>
        <v>2.1271916011815079E-2</v>
      </c>
    </row>
    <row r="37" spans="2:7" x14ac:dyDescent="0.3">
      <c r="B37">
        <f>SUM(B26:B35)</f>
        <v>4.1371200192366242</v>
      </c>
      <c r="C37">
        <f t="shared" ref="C37:D37" si="3">SUM(C26:C35)</f>
        <v>1.3592954321589894</v>
      </c>
      <c r="D37">
        <f t="shared" si="3"/>
        <v>1.4241688656131946</v>
      </c>
      <c r="E37">
        <f>SUM(E15:E24)</f>
        <v>137</v>
      </c>
      <c r="F37">
        <f t="shared" ref="F37:G37" si="4">SUM(F15:F24)</f>
        <v>39367.780226999996</v>
      </c>
      <c r="G37">
        <f t="shared" si="4"/>
        <v>-19542.173563214121</v>
      </c>
    </row>
    <row r="38" spans="2:7" x14ac:dyDescent="0.3">
      <c r="B38">
        <f>+B37/10</f>
        <v>0.41371200192366242</v>
      </c>
      <c r="C38">
        <f t="shared" ref="C38:G38" si="5">+C37/10</f>
        <v>0.13592954321589895</v>
      </c>
      <c r="D38">
        <f t="shared" si="5"/>
        <v>0.14241688656131946</v>
      </c>
      <c r="E38">
        <f t="shared" si="5"/>
        <v>13.7</v>
      </c>
      <c r="F38">
        <f t="shared" si="5"/>
        <v>3936.7780226999994</v>
      </c>
      <c r="G38">
        <f t="shared" si="5"/>
        <v>-1954.2173563214121</v>
      </c>
    </row>
    <row r="40" spans="2:7" x14ac:dyDescent="0.3">
      <c r="B40">
        <f>+SUM(B26:E35)/30</f>
        <v>0.23068614390029357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topLeftCell="A15" workbookViewId="0">
      <selection activeCell="F38" sqref="F38"/>
    </sheetView>
  </sheetViews>
  <sheetFormatPr defaultRowHeight="14.4" x14ac:dyDescent="0.3"/>
  <cols>
    <col min="1" max="1" width="6.5546875" bestFit="1" customWidth="1"/>
    <col min="2" max="4" width="19.777343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121</v>
      </c>
      <c r="C1" t="s">
        <v>122</v>
      </c>
      <c r="D1" t="s">
        <v>123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124</v>
      </c>
      <c r="C2" t="s">
        <v>125</v>
      </c>
      <c r="D2" t="s">
        <v>126</v>
      </c>
      <c r="E2" t="s">
        <v>20</v>
      </c>
      <c r="F2" t="s">
        <v>127</v>
      </c>
      <c r="G2" t="s">
        <v>128</v>
      </c>
    </row>
    <row r="3" spans="1:7" x14ac:dyDescent="0.3">
      <c r="A3" t="s">
        <v>8</v>
      </c>
      <c r="B3" t="s">
        <v>129</v>
      </c>
      <c r="C3" t="s">
        <v>130</v>
      </c>
      <c r="D3" t="s">
        <v>131</v>
      </c>
      <c r="E3" t="s">
        <v>20</v>
      </c>
      <c r="F3" t="s">
        <v>132</v>
      </c>
      <c r="G3" t="s">
        <v>133</v>
      </c>
    </row>
    <row r="4" spans="1:7" x14ac:dyDescent="0.3">
      <c r="A4" t="s">
        <v>9</v>
      </c>
      <c r="B4" t="s">
        <v>134</v>
      </c>
      <c r="C4" t="s">
        <v>135</v>
      </c>
      <c r="D4" t="s">
        <v>136</v>
      </c>
      <c r="E4" t="s">
        <v>20</v>
      </c>
      <c r="F4" t="s">
        <v>137</v>
      </c>
      <c r="G4" t="s">
        <v>138</v>
      </c>
    </row>
    <row r="5" spans="1:7" x14ac:dyDescent="0.3">
      <c r="A5" t="s">
        <v>10</v>
      </c>
      <c r="B5" t="s">
        <v>139</v>
      </c>
      <c r="C5" t="s">
        <v>140</v>
      </c>
      <c r="D5" t="s">
        <v>141</v>
      </c>
      <c r="E5" t="s">
        <v>20</v>
      </c>
      <c r="F5" t="s">
        <v>142</v>
      </c>
      <c r="G5" t="s">
        <v>143</v>
      </c>
    </row>
    <row r="6" spans="1:7" x14ac:dyDescent="0.3">
      <c r="A6" t="s">
        <v>11</v>
      </c>
      <c r="B6" t="s">
        <v>144</v>
      </c>
      <c r="C6" t="s">
        <v>145</v>
      </c>
      <c r="D6" t="s">
        <v>146</v>
      </c>
      <c r="E6" t="s">
        <v>20</v>
      </c>
      <c r="F6" t="s">
        <v>147</v>
      </c>
      <c r="G6" t="s">
        <v>148</v>
      </c>
    </row>
    <row r="7" spans="1:7" x14ac:dyDescent="0.3">
      <c r="A7" t="s">
        <v>12</v>
      </c>
      <c r="B7" t="s">
        <v>149</v>
      </c>
      <c r="C7" t="s">
        <v>150</v>
      </c>
      <c r="D7" t="s">
        <v>151</v>
      </c>
      <c r="E7" t="s">
        <v>20</v>
      </c>
      <c r="F7" t="s">
        <v>152</v>
      </c>
      <c r="G7" t="s">
        <v>153</v>
      </c>
    </row>
    <row r="8" spans="1:7" x14ac:dyDescent="0.3">
      <c r="A8" t="s">
        <v>13</v>
      </c>
      <c r="B8" t="s">
        <v>154</v>
      </c>
      <c r="C8" t="s">
        <v>155</v>
      </c>
      <c r="D8" t="s">
        <v>156</v>
      </c>
      <c r="E8" t="s">
        <v>20</v>
      </c>
      <c r="F8" t="s">
        <v>157</v>
      </c>
      <c r="G8" t="s">
        <v>158</v>
      </c>
    </row>
    <row r="9" spans="1:7" x14ac:dyDescent="0.3">
      <c r="A9" t="s">
        <v>14</v>
      </c>
      <c r="B9" t="s">
        <v>159</v>
      </c>
      <c r="C9" t="s">
        <v>160</v>
      </c>
      <c r="D9" t="s">
        <v>161</v>
      </c>
      <c r="E9" t="s">
        <v>20</v>
      </c>
      <c r="F9" t="s">
        <v>162</v>
      </c>
      <c r="G9" t="s">
        <v>163</v>
      </c>
    </row>
    <row r="10" spans="1:7" x14ac:dyDescent="0.3">
      <c r="A10" t="s">
        <v>15</v>
      </c>
      <c r="B10" t="s">
        <v>164</v>
      </c>
      <c r="C10" t="s">
        <v>165</v>
      </c>
      <c r="D10" t="s">
        <v>166</v>
      </c>
      <c r="E10" t="s">
        <v>20</v>
      </c>
      <c r="F10" t="s">
        <v>167</v>
      </c>
      <c r="G10" t="s">
        <v>168</v>
      </c>
    </row>
    <row r="11" spans="1:7" x14ac:dyDescent="0.3">
      <c r="A11" t="s">
        <v>16</v>
      </c>
      <c r="B11" t="s">
        <v>169</v>
      </c>
      <c r="C11" t="s">
        <v>170</v>
      </c>
      <c r="D11" t="s">
        <v>171</v>
      </c>
      <c r="E11" t="s">
        <v>20</v>
      </c>
      <c r="F11" t="s">
        <v>172</v>
      </c>
      <c r="G11" t="s">
        <v>173</v>
      </c>
    </row>
    <row r="14" spans="1:7" x14ac:dyDescent="0.3">
      <c r="A14" t="s">
        <v>0</v>
      </c>
      <c r="B14" t="s">
        <v>121</v>
      </c>
      <c r="C14" t="s">
        <v>122</v>
      </c>
      <c r="D14" t="s">
        <v>123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0.35550665915433499</v>
      </c>
      <c r="C15">
        <v>9.1673544905446699E-2</v>
      </c>
      <c r="D15">
        <v>0.17183266132265501</v>
      </c>
      <c r="E15">
        <v>3</v>
      </c>
      <c r="F15">
        <v>3141.7404620000002</v>
      </c>
      <c r="G15">
        <v>-3124.7556153679102</v>
      </c>
    </row>
    <row r="16" spans="1:7" x14ac:dyDescent="0.3">
      <c r="A16" t="s">
        <v>8</v>
      </c>
      <c r="B16">
        <v>0.392640297477234</v>
      </c>
      <c r="C16">
        <v>0.10345478720308</v>
      </c>
      <c r="D16">
        <v>0.19112720777550399</v>
      </c>
      <c r="E16">
        <v>3</v>
      </c>
      <c r="F16">
        <v>3170.4137919999998</v>
      </c>
      <c r="G16">
        <v>-3058.14303969907</v>
      </c>
    </row>
    <row r="17" spans="1:7" x14ac:dyDescent="0.3">
      <c r="A17" t="s">
        <v>9</v>
      </c>
      <c r="B17">
        <v>0.37721285106835301</v>
      </c>
      <c r="C17">
        <v>0.10426225943723499</v>
      </c>
      <c r="D17">
        <v>0.19412111486245601</v>
      </c>
      <c r="E17">
        <v>3</v>
      </c>
      <c r="F17">
        <v>3158.6204240000002</v>
      </c>
      <c r="G17">
        <v>-3048.19850351885</v>
      </c>
    </row>
    <row r="18" spans="1:7" x14ac:dyDescent="0.3">
      <c r="A18" t="s">
        <v>10</v>
      </c>
      <c r="B18">
        <v>0.350008640906325</v>
      </c>
      <c r="C18">
        <v>0.118060584689994</v>
      </c>
      <c r="D18">
        <v>0.20433304031706601</v>
      </c>
      <c r="E18">
        <v>3</v>
      </c>
      <c r="F18">
        <v>3207.5036580000001</v>
      </c>
      <c r="G18">
        <v>-2993.8416452609099</v>
      </c>
    </row>
    <row r="19" spans="1:7" x14ac:dyDescent="0.3">
      <c r="A19" t="s">
        <v>11</v>
      </c>
      <c r="B19">
        <v>0.37300056719543401</v>
      </c>
      <c r="C19">
        <v>0.101236960234677</v>
      </c>
      <c r="D19">
        <v>0.19898594392820501</v>
      </c>
      <c r="E19">
        <v>3</v>
      </c>
      <c r="F19">
        <v>3224.33203</v>
      </c>
      <c r="G19">
        <v>-3044.41153355711</v>
      </c>
    </row>
    <row r="20" spans="1:7" x14ac:dyDescent="0.3">
      <c r="A20" t="s">
        <v>12</v>
      </c>
      <c r="B20">
        <v>0.35675121607701499</v>
      </c>
      <c r="C20">
        <v>0.10142233875757201</v>
      </c>
      <c r="D20">
        <v>0.18526589076873401</v>
      </c>
      <c r="E20">
        <v>3</v>
      </c>
      <c r="F20">
        <v>3245.5345029999999</v>
      </c>
      <c r="G20">
        <v>-3134.6853675612201</v>
      </c>
    </row>
    <row r="21" spans="1:7" x14ac:dyDescent="0.3">
      <c r="A21" t="s">
        <v>13</v>
      </c>
      <c r="B21">
        <v>0.349810531989377</v>
      </c>
      <c r="C21">
        <v>0.10436550164182801</v>
      </c>
      <c r="D21">
        <v>0.22981334752823901</v>
      </c>
      <c r="E21">
        <v>3</v>
      </c>
      <c r="F21">
        <v>3236.881586</v>
      </c>
      <c r="G21">
        <v>-3157.7324580560798</v>
      </c>
    </row>
    <row r="22" spans="1:7" x14ac:dyDescent="0.3">
      <c r="A22" t="s">
        <v>14</v>
      </c>
      <c r="B22">
        <v>0.36157994541233501</v>
      </c>
      <c r="C22">
        <v>0.104728859183152</v>
      </c>
      <c r="D22">
        <v>0.196347375791321</v>
      </c>
      <c r="E22">
        <v>3</v>
      </c>
      <c r="F22">
        <v>3246.0608969999998</v>
      </c>
      <c r="G22">
        <v>-3146.62688239513</v>
      </c>
    </row>
    <row r="23" spans="1:7" x14ac:dyDescent="0.3">
      <c r="A23" t="s">
        <v>15</v>
      </c>
      <c r="B23">
        <v>0.35346147893986302</v>
      </c>
      <c r="C23">
        <v>8.7928189824148795E-2</v>
      </c>
      <c r="D23">
        <v>0.21170797165258201</v>
      </c>
      <c r="E23">
        <v>3</v>
      </c>
      <c r="F23">
        <v>3248.2787539999999</v>
      </c>
      <c r="G23">
        <v>-3272.0640227559402</v>
      </c>
    </row>
    <row r="24" spans="1:7" x14ac:dyDescent="0.3">
      <c r="A24" t="s">
        <v>16</v>
      </c>
      <c r="B24">
        <v>0.36881597792778897</v>
      </c>
      <c r="C24">
        <v>0.10440931815340999</v>
      </c>
      <c r="D24">
        <v>0.214156330819708</v>
      </c>
      <c r="E24">
        <v>3</v>
      </c>
      <c r="F24">
        <v>3248.3335659999998</v>
      </c>
      <c r="G24">
        <v>-2920.7976231047001</v>
      </c>
    </row>
    <row r="26" spans="1:7" x14ac:dyDescent="0.3">
      <c r="B26">
        <f>+ABS(B15-0.3)/0.3</f>
        <v>0.18502219718111668</v>
      </c>
      <c r="C26">
        <f>+ABS(C15-0.1)/0.1</f>
        <v>8.3264550945533061E-2</v>
      </c>
      <c r="D26">
        <f>+ABS(D15-0.2)/0.2</f>
        <v>0.140836693386725</v>
      </c>
    </row>
    <row r="27" spans="1:7" x14ac:dyDescent="0.3">
      <c r="B27">
        <f t="shared" ref="B27:B35" si="0">+ABS(B16-0.3)/0.3</f>
        <v>0.30880099159078006</v>
      </c>
      <c r="C27">
        <f t="shared" ref="C27:C34" si="1">+ABS(C16-0.1)/0.1</f>
        <v>3.4547872030799981E-2</v>
      </c>
      <c r="D27">
        <f t="shared" ref="D27:D35" si="2">+ABS(D16-0.2)/0.2</f>
        <v>4.4363961122480117E-2</v>
      </c>
    </row>
    <row r="28" spans="1:7" x14ac:dyDescent="0.3">
      <c r="B28">
        <f t="shared" si="0"/>
        <v>0.25737617022784343</v>
      </c>
      <c r="C28">
        <f t="shared" si="1"/>
        <v>4.2622594372349887E-2</v>
      </c>
      <c r="D28">
        <f t="shared" si="2"/>
        <v>2.9394425687720022E-2</v>
      </c>
    </row>
    <row r="29" spans="1:7" x14ac:dyDescent="0.3">
      <c r="B29">
        <f t="shared" si="0"/>
        <v>0.16669546968775004</v>
      </c>
      <c r="C29">
        <f t="shared" si="1"/>
        <v>0.18060584689993997</v>
      </c>
      <c r="D29">
        <f t="shared" si="2"/>
        <v>2.1665201585329974E-2</v>
      </c>
    </row>
    <row r="30" spans="1:7" x14ac:dyDescent="0.3">
      <c r="B30">
        <f t="shared" si="0"/>
        <v>0.24333522398478008</v>
      </c>
      <c r="C30">
        <f t="shared" si="1"/>
        <v>1.2369602346769953E-2</v>
      </c>
      <c r="D30">
        <f t="shared" si="2"/>
        <v>5.070280358974999E-3</v>
      </c>
    </row>
    <row r="31" spans="1:7" x14ac:dyDescent="0.3">
      <c r="B31">
        <f t="shared" si="0"/>
        <v>0.18917072025671666</v>
      </c>
      <c r="C31">
        <f t="shared" si="1"/>
        <v>1.4223387575720003E-2</v>
      </c>
      <c r="D31">
        <f t="shared" si="2"/>
        <v>7.3670546156330008E-2</v>
      </c>
    </row>
    <row r="32" spans="1:7" x14ac:dyDescent="0.3">
      <c r="B32">
        <f t="shared" si="0"/>
        <v>0.16603510663125673</v>
      </c>
      <c r="C32">
        <f t="shared" si="1"/>
        <v>4.3655016418280013E-2</v>
      </c>
      <c r="D32">
        <f t="shared" si="2"/>
        <v>0.14906673764119499</v>
      </c>
    </row>
    <row r="33" spans="2:7" x14ac:dyDescent="0.3">
      <c r="B33">
        <f t="shared" si="0"/>
        <v>0.20526648470778341</v>
      </c>
      <c r="C33">
        <f t="shared" si="1"/>
        <v>4.7288591831519955E-2</v>
      </c>
      <c r="D33">
        <f t="shared" si="2"/>
        <v>1.8263121043395059E-2</v>
      </c>
    </row>
    <row r="34" spans="2:7" x14ac:dyDescent="0.3">
      <c r="B34">
        <f t="shared" si="0"/>
        <v>0.17820492979954344</v>
      </c>
      <c r="C34">
        <f t="shared" si="1"/>
        <v>0.12071810175851211</v>
      </c>
      <c r="D34">
        <f t="shared" si="2"/>
        <v>5.8539858262909999E-2</v>
      </c>
    </row>
    <row r="35" spans="2:7" x14ac:dyDescent="0.3">
      <c r="B35">
        <f t="shared" si="0"/>
        <v>0.22938659309262996</v>
      </c>
      <c r="C35">
        <f>+ABS(C24-0.1)/0.1</f>
        <v>4.4093181534099884E-2</v>
      </c>
      <c r="D35">
        <f t="shared" si="2"/>
        <v>7.0781654098539953E-2</v>
      </c>
    </row>
    <row r="37" spans="2:7" x14ac:dyDescent="0.3">
      <c r="B37">
        <f>SUM(B26:B35)</f>
        <v>2.1292938871602005</v>
      </c>
      <c r="C37">
        <f t="shared" ref="C37:D37" si="3">SUM(C26:C35)</f>
        <v>0.62338874571352487</v>
      </c>
      <c r="D37">
        <f t="shared" si="3"/>
        <v>0.61165247934360012</v>
      </c>
      <c r="E37">
        <f>SUM(E15:E24)</f>
        <v>30</v>
      </c>
      <c r="F37">
        <f t="shared" ref="F37:G37" si="4">SUM(F15:F24)</f>
        <v>32127.699671999999</v>
      </c>
      <c r="G37">
        <f t="shared" si="4"/>
        <v>-30901.256691276922</v>
      </c>
    </row>
    <row r="38" spans="2:7" x14ac:dyDescent="0.3">
      <c r="B38">
        <f>+B37/10</f>
        <v>0.21292938871602005</v>
      </c>
      <c r="C38">
        <f t="shared" ref="C38:G38" si="5">+C37/10</f>
        <v>6.2338874571352489E-2</v>
      </c>
      <c r="D38">
        <f t="shared" si="5"/>
        <v>6.1165247934360012E-2</v>
      </c>
      <c r="E38">
        <f t="shared" si="5"/>
        <v>3</v>
      </c>
      <c r="F38">
        <f t="shared" si="5"/>
        <v>3212.7699671999999</v>
      </c>
      <c r="G38">
        <f t="shared" si="5"/>
        <v>-3090.1256691276922</v>
      </c>
    </row>
    <row r="40" spans="2:7" x14ac:dyDescent="0.3">
      <c r="B40">
        <f>+SUM(B26:E35)/30</f>
        <v>0.11214450374057751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topLeftCell="A14" workbookViewId="0">
      <selection activeCell="B40" sqref="B40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68</v>
      </c>
      <c r="C2" t="s">
        <v>69</v>
      </c>
      <c r="D2" t="s">
        <v>70</v>
      </c>
      <c r="E2" t="s">
        <v>20</v>
      </c>
      <c r="F2" t="s">
        <v>71</v>
      </c>
      <c r="G2" t="s">
        <v>72</v>
      </c>
    </row>
    <row r="3" spans="1:7" x14ac:dyDescent="0.3">
      <c r="A3" t="s">
        <v>8</v>
      </c>
      <c r="B3" t="s">
        <v>73</v>
      </c>
      <c r="C3" t="s">
        <v>74</v>
      </c>
      <c r="D3" t="s">
        <v>75</v>
      </c>
      <c r="E3" t="s">
        <v>20</v>
      </c>
      <c r="F3" t="s">
        <v>76</v>
      </c>
      <c r="G3" t="s">
        <v>77</v>
      </c>
    </row>
    <row r="4" spans="1:7" x14ac:dyDescent="0.3">
      <c r="A4" t="s">
        <v>9</v>
      </c>
      <c r="B4" t="s">
        <v>78</v>
      </c>
      <c r="C4" t="s">
        <v>79</v>
      </c>
      <c r="D4" t="s">
        <v>80</v>
      </c>
      <c r="E4" t="s">
        <v>20</v>
      </c>
      <c r="F4" t="s">
        <v>81</v>
      </c>
      <c r="G4" t="s">
        <v>82</v>
      </c>
    </row>
    <row r="5" spans="1:7" x14ac:dyDescent="0.3">
      <c r="A5" t="s">
        <v>10</v>
      </c>
      <c r="B5" t="s">
        <v>83</v>
      </c>
      <c r="C5" t="s">
        <v>84</v>
      </c>
      <c r="D5" t="s">
        <v>85</v>
      </c>
      <c r="E5" t="s">
        <v>86</v>
      </c>
      <c r="F5" t="s">
        <v>87</v>
      </c>
      <c r="G5" t="s">
        <v>88</v>
      </c>
    </row>
    <row r="6" spans="1:7" x14ac:dyDescent="0.3">
      <c r="A6" t="s">
        <v>11</v>
      </c>
      <c r="B6" t="s">
        <v>89</v>
      </c>
      <c r="C6" t="s">
        <v>90</v>
      </c>
      <c r="D6" t="s">
        <v>91</v>
      </c>
      <c r="E6" t="s">
        <v>20</v>
      </c>
      <c r="F6" t="s">
        <v>92</v>
      </c>
      <c r="G6" t="s">
        <v>93</v>
      </c>
    </row>
    <row r="7" spans="1:7" x14ac:dyDescent="0.3">
      <c r="A7" t="s">
        <v>12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</row>
    <row r="8" spans="1:7" x14ac:dyDescent="0.3">
      <c r="A8" t="s">
        <v>13</v>
      </c>
      <c r="B8" t="s">
        <v>100</v>
      </c>
      <c r="C8" t="s">
        <v>101</v>
      </c>
      <c r="D8" t="s">
        <v>102</v>
      </c>
      <c r="E8" t="s">
        <v>103</v>
      </c>
      <c r="F8" t="s">
        <v>104</v>
      </c>
      <c r="G8" t="s">
        <v>105</v>
      </c>
    </row>
    <row r="9" spans="1:7" x14ac:dyDescent="0.3">
      <c r="A9" t="s">
        <v>14</v>
      </c>
      <c r="B9" t="s">
        <v>106</v>
      </c>
      <c r="C9" t="s">
        <v>107</v>
      </c>
      <c r="D9" t="s">
        <v>108</v>
      </c>
      <c r="E9" t="s">
        <v>20</v>
      </c>
      <c r="F9" t="s">
        <v>109</v>
      </c>
      <c r="G9" t="s">
        <v>110</v>
      </c>
    </row>
    <row r="10" spans="1:7" x14ac:dyDescent="0.3">
      <c r="A10" t="s">
        <v>15</v>
      </c>
      <c r="B10" t="s">
        <v>111</v>
      </c>
      <c r="C10" t="s">
        <v>112</v>
      </c>
      <c r="D10" t="s">
        <v>113</v>
      </c>
      <c r="E10" t="s">
        <v>20</v>
      </c>
      <c r="F10" t="s">
        <v>114</v>
      </c>
      <c r="G10" t="s">
        <v>115</v>
      </c>
    </row>
    <row r="11" spans="1:7" x14ac:dyDescent="0.3">
      <c r="A11" t="s">
        <v>16</v>
      </c>
      <c r="B11" t="s">
        <v>116</v>
      </c>
      <c r="C11" t="s">
        <v>117</v>
      </c>
      <c r="D11" t="s">
        <v>118</v>
      </c>
      <c r="E11" t="s">
        <v>20</v>
      </c>
      <c r="F11" t="s">
        <v>119</v>
      </c>
      <c r="G11" t="s">
        <v>120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2.5587698563325598E-3</v>
      </c>
      <c r="C15">
        <v>3.0167304036220698E-4</v>
      </c>
      <c r="D15">
        <v>3.1243550174848999E-4</v>
      </c>
      <c r="E15">
        <v>3</v>
      </c>
      <c r="F15">
        <v>109.976123</v>
      </c>
      <c r="G15">
        <v>-1049.3107723806399</v>
      </c>
    </row>
    <row r="16" spans="1:7" x14ac:dyDescent="0.3">
      <c r="A16" t="s">
        <v>8</v>
      </c>
      <c r="B16">
        <v>2.3328101306955402E-3</v>
      </c>
      <c r="C16">
        <v>2.52664006584734E-4</v>
      </c>
      <c r="D16">
        <v>2.5742440638000801E-4</v>
      </c>
      <c r="E16">
        <v>3</v>
      </c>
      <c r="F16">
        <v>109.84159699999999</v>
      </c>
      <c r="G16">
        <v>-1036.1108376828699</v>
      </c>
    </row>
    <row r="17" spans="1:7" x14ac:dyDescent="0.3">
      <c r="A17" t="s">
        <v>9</v>
      </c>
      <c r="B17">
        <v>2.0600170751681E-3</v>
      </c>
      <c r="C17">
        <v>1.77983040332922E-4</v>
      </c>
      <c r="D17">
        <v>2.4020226049423899E-4</v>
      </c>
      <c r="E17">
        <v>3</v>
      </c>
      <c r="F17">
        <v>109.519271</v>
      </c>
      <c r="G17">
        <v>-1014.00343143201</v>
      </c>
    </row>
    <row r="18" spans="1:7" x14ac:dyDescent="0.3">
      <c r="A18" t="s">
        <v>10</v>
      </c>
      <c r="B18">
        <v>2.55686420952486E-3</v>
      </c>
      <c r="C18">
        <v>2.7967649768694599E-4</v>
      </c>
      <c r="D18">
        <v>3.3520647872438598E-4</v>
      </c>
      <c r="E18">
        <v>95</v>
      </c>
      <c r="F18">
        <v>3494.1387930000001</v>
      </c>
      <c r="G18">
        <v>-1069.5487348974</v>
      </c>
    </row>
    <row r="19" spans="1:7" x14ac:dyDescent="0.3">
      <c r="A19" t="s">
        <v>11</v>
      </c>
      <c r="B19">
        <v>1.9924872053389102E-3</v>
      </c>
      <c r="C19">
        <v>2.41914329486091E-4</v>
      </c>
      <c r="D19">
        <v>2.11470183608381E-4</v>
      </c>
      <c r="E19">
        <v>3</v>
      </c>
      <c r="F19">
        <v>110.360142</v>
      </c>
      <c r="G19">
        <v>-1026.7982883734901</v>
      </c>
    </row>
    <row r="20" spans="1:7" x14ac:dyDescent="0.3">
      <c r="A20" t="s">
        <v>12</v>
      </c>
      <c r="B20">
        <v>2.4896451740846698E-3</v>
      </c>
      <c r="C20">
        <v>3.2977020603712801E-4</v>
      </c>
      <c r="D20">
        <v>3.4581305795751302E-4</v>
      </c>
      <c r="E20">
        <v>31</v>
      </c>
      <c r="F20">
        <v>1146.728265</v>
      </c>
      <c r="G20">
        <v>-1078.67040650282</v>
      </c>
    </row>
    <row r="21" spans="1:7" x14ac:dyDescent="0.3">
      <c r="A21" t="s">
        <v>13</v>
      </c>
      <c r="B21">
        <v>1.5740497275779401E-3</v>
      </c>
      <c r="C21">
        <v>1.4314096628173999E-4</v>
      </c>
      <c r="D21">
        <v>1.87348421710063E-4</v>
      </c>
      <c r="E21">
        <v>79</v>
      </c>
      <c r="F21">
        <v>2925.596892</v>
      </c>
      <c r="G21">
        <v>-1003.29011390727</v>
      </c>
    </row>
    <row r="22" spans="1:7" x14ac:dyDescent="0.3">
      <c r="A22" t="s">
        <v>14</v>
      </c>
      <c r="B22">
        <v>1.7841310096930801E-3</v>
      </c>
      <c r="C22">
        <v>1.3172739751862701E-4</v>
      </c>
      <c r="D22">
        <v>2.4018224073307299E-4</v>
      </c>
      <c r="E22">
        <v>3</v>
      </c>
      <c r="F22">
        <v>110.844296</v>
      </c>
      <c r="G22">
        <v>-1035.1521382314199</v>
      </c>
    </row>
    <row r="23" spans="1:7" x14ac:dyDescent="0.3">
      <c r="A23" t="s">
        <v>15</v>
      </c>
      <c r="B23">
        <v>2.3989382588055102E-3</v>
      </c>
      <c r="C23">
        <v>2.3200326003821299E-4</v>
      </c>
      <c r="D23">
        <v>3.5851730630521999E-4</v>
      </c>
      <c r="E23">
        <v>3</v>
      </c>
      <c r="F23">
        <v>110.825382</v>
      </c>
      <c r="G23">
        <v>-1075.09763935964</v>
      </c>
    </row>
    <row r="24" spans="1:7" x14ac:dyDescent="0.3">
      <c r="A24" t="s">
        <v>16</v>
      </c>
      <c r="B24">
        <v>2.2833734987249498E-3</v>
      </c>
      <c r="C24">
        <v>1.8620822575300301E-4</v>
      </c>
      <c r="D24">
        <v>2.39995325112416E-4</v>
      </c>
      <c r="E24">
        <v>3</v>
      </c>
      <c r="F24">
        <v>110.787986</v>
      </c>
      <c r="G24">
        <v>-999.410148177049</v>
      </c>
    </row>
    <row r="26" spans="1:7" x14ac:dyDescent="0.3">
      <c r="B26">
        <f>+ABS(B15-(1/500))/(1/500)</f>
        <v>0.27938492816627986</v>
      </c>
      <c r="C26">
        <f>+ABS(C15-(1/4000))/(1/5000)</f>
        <v>0.25836520181103489</v>
      </c>
      <c r="D26">
        <f>+ABS(D15-(1/5000))/(1/4000)</f>
        <v>0.44974200699395994</v>
      </c>
    </row>
    <row r="27" spans="1:7" x14ac:dyDescent="0.3">
      <c r="B27">
        <f t="shared" ref="B27:B35" si="0">+ABS(B16-(1/500))/(1/500)</f>
        <v>0.16640506534777005</v>
      </c>
      <c r="C27">
        <f t="shared" ref="C27:C35" si="1">+ABS(C16-(1/4000))/(1/5000)</f>
        <v>1.3320032923669962E-2</v>
      </c>
      <c r="D27">
        <f t="shared" ref="D27:D35" si="2">+ABS(D16-(1/5000))/(1/4000)</f>
        <v>0.22969762552003198</v>
      </c>
    </row>
    <row r="28" spans="1:7" x14ac:dyDescent="0.3">
      <c r="B28">
        <f t="shared" si="0"/>
        <v>3.0008537584049963E-2</v>
      </c>
      <c r="C28">
        <f t="shared" si="1"/>
        <v>0.36008479833539003</v>
      </c>
      <c r="D28">
        <f t="shared" si="2"/>
        <v>0.16080904197695592</v>
      </c>
    </row>
    <row r="29" spans="1:7" x14ac:dyDescent="0.3">
      <c r="B29">
        <f t="shared" si="0"/>
        <v>0.27843210476242997</v>
      </c>
      <c r="C29">
        <f t="shared" si="1"/>
        <v>0.1483824884347299</v>
      </c>
      <c r="D29">
        <f t="shared" si="2"/>
        <v>0.54082591489754384</v>
      </c>
    </row>
    <row r="30" spans="1:7" x14ac:dyDescent="0.3">
      <c r="B30">
        <f t="shared" si="0"/>
        <v>3.7563973305449264E-3</v>
      </c>
      <c r="C30">
        <f t="shared" si="1"/>
        <v>4.0428352569545023E-2</v>
      </c>
      <c r="D30">
        <f t="shared" si="2"/>
        <v>4.5880734433523966E-2</v>
      </c>
    </row>
    <row r="31" spans="1:7" x14ac:dyDescent="0.3">
      <c r="B31">
        <f t="shared" si="0"/>
        <v>0.24482258704233489</v>
      </c>
      <c r="C31">
        <f t="shared" si="1"/>
        <v>0.39885103018564005</v>
      </c>
      <c r="D31">
        <f t="shared" si="2"/>
        <v>0.58325223183005204</v>
      </c>
    </row>
    <row r="32" spans="1:7" x14ac:dyDescent="0.3">
      <c r="B32">
        <f t="shared" si="0"/>
        <v>0.21297513621102998</v>
      </c>
      <c r="C32">
        <f t="shared" si="1"/>
        <v>0.5342951685913</v>
      </c>
      <c r="D32">
        <f t="shared" si="2"/>
        <v>5.0606313159748048E-2</v>
      </c>
    </row>
    <row r="33" spans="2:7" x14ac:dyDescent="0.3">
      <c r="B33">
        <f t="shared" si="0"/>
        <v>0.10793449515345997</v>
      </c>
      <c r="C33">
        <f t="shared" si="1"/>
        <v>0.59136301240686495</v>
      </c>
      <c r="D33">
        <f t="shared" si="2"/>
        <v>0.16072896293229191</v>
      </c>
    </row>
    <row r="34" spans="2:7" x14ac:dyDescent="0.3">
      <c r="B34">
        <f t="shared" si="0"/>
        <v>0.19946912940275507</v>
      </c>
      <c r="C34">
        <f t="shared" si="1"/>
        <v>8.9983699808935072E-2</v>
      </c>
      <c r="D34">
        <f t="shared" si="2"/>
        <v>0.63406922522087994</v>
      </c>
    </row>
    <row r="35" spans="2:7" x14ac:dyDescent="0.3">
      <c r="B35">
        <f t="shared" si="0"/>
        <v>0.14168674936247488</v>
      </c>
      <c r="C35">
        <f t="shared" si="1"/>
        <v>0.31895887123498501</v>
      </c>
      <c r="D35">
        <f t="shared" si="2"/>
        <v>0.15998130044966397</v>
      </c>
    </row>
    <row r="37" spans="2:7" x14ac:dyDescent="0.3">
      <c r="B37">
        <f>SUM(B26:B35)</f>
        <v>1.6648751303631295</v>
      </c>
      <c r="C37">
        <f t="shared" ref="C37:D37" si="3">SUM(C26:C35)</f>
        <v>2.7540326563020945</v>
      </c>
      <c r="D37">
        <f t="shared" si="3"/>
        <v>3.0155933574146516</v>
      </c>
      <c r="E37">
        <f>SUM(E15:E24)</f>
        <v>226</v>
      </c>
      <c r="F37">
        <f t="shared" ref="F37:G37" si="4">SUM(F15:F24)</f>
        <v>8338.6187470000004</v>
      </c>
      <c r="G37">
        <f t="shared" si="4"/>
        <v>-10387.392510944608</v>
      </c>
    </row>
    <row r="38" spans="2:7" x14ac:dyDescent="0.3">
      <c r="B38">
        <f>+B37/10</f>
        <v>0.16648751303631296</v>
      </c>
      <c r="C38">
        <f t="shared" ref="C38:G38" si="5">+C37/10</f>
        <v>0.27540326563020945</v>
      </c>
      <c r="D38">
        <f t="shared" si="5"/>
        <v>0.30155933574146515</v>
      </c>
      <c r="E38">
        <f t="shared" si="5"/>
        <v>22.6</v>
      </c>
      <c r="F38">
        <f t="shared" si="5"/>
        <v>833.86187470000004</v>
      </c>
      <c r="G38">
        <f t="shared" si="5"/>
        <v>-1038.7392510944608</v>
      </c>
    </row>
    <row r="40" spans="2:7" x14ac:dyDescent="0.3">
      <c r="B40">
        <f>+SUM(B26:E35)/30</f>
        <v>0.2478167048026626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"/>
  <sheetViews>
    <sheetView topLeftCell="A15" workbookViewId="0">
      <selection activeCell="B40" sqref="B40"/>
    </sheetView>
  </sheetViews>
  <sheetFormatPr defaultRowHeight="14.4" x14ac:dyDescent="0.3"/>
  <cols>
    <col min="1" max="1" width="6.5546875" bestFit="1" customWidth="1"/>
    <col min="2" max="2" width="21.88671875" bestFit="1" customWidth="1"/>
    <col min="3" max="4" width="22.88671875" bestFit="1" customWidth="1"/>
    <col min="5" max="5" width="17.33203125" bestFit="1" customWidth="1"/>
    <col min="6" max="6" width="15" bestFit="1" customWidth="1"/>
    <col min="7" max="7" width="2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</row>
    <row r="3" spans="1:7" x14ac:dyDescent="0.3">
      <c r="A3" s="1" t="s">
        <v>8</v>
      </c>
      <c r="B3" s="1" t="s">
        <v>23</v>
      </c>
      <c r="C3" s="1" t="s">
        <v>24</v>
      </c>
      <c r="D3" s="1" t="s">
        <v>25</v>
      </c>
      <c r="E3" s="1" t="s">
        <v>20</v>
      </c>
      <c r="F3" s="1" t="s">
        <v>26</v>
      </c>
      <c r="G3" s="1" t="s">
        <v>27</v>
      </c>
    </row>
    <row r="4" spans="1:7" x14ac:dyDescent="0.3">
      <c r="A4" s="1" t="s">
        <v>9</v>
      </c>
      <c r="B4" s="1" t="s">
        <v>28</v>
      </c>
      <c r="C4" s="1" t="s">
        <v>29</v>
      </c>
      <c r="D4" s="1" t="s">
        <v>30</v>
      </c>
      <c r="E4" s="1" t="s">
        <v>20</v>
      </c>
      <c r="F4" s="1" t="s">
        <v>31</v>
      </c>
      <c r="G4" s="1" t="s">
        <v>32</v>
      </c>
    </row>
    <row r="5" spans="1:7" x14ac:dyDescent="0.3">
      <c r="A5" s="1" t="s">
        <v>10</v>
      </c>
      <c r="B5" s="1" t="s">
        <v>33</v>
      </c>
      <c r="C5" s="1" t="s">
        <v>34</v>
      </c>
      <c r="D5" s="1" t="s">
        <v>35</v>
      </c>
      <c r="E5" s="1" t="s">
        <v>20</v>
      </c>
      <c r="F5" s="1" t="s">
        <v>36</v>
      </c>
      <c r="G5" s="1" t="s">
        <v>37</v>
      </c>
    </row>
    <row r="6" spans="1:7" x14ac:dyDescent="0.3">
      <c r="A6" s="1" t="s">
        <v>11</v>
      </c>
      <c r="B6" s="1" t="s">
        <v>38</v>
      </c>
      <c r="C6" s="1" t="s">
        <v>39</v>
      </c>
      <c r="D6" s="1" t="s">
        <v>40</v>
      </c>
      <c r="E6" s="1" t="s">
        <v>20</v>
      </c>
      <c r="F6" s="1" t="s">
        <v>41</v>
      </c>
      <c r="G6" s="1" t="s">
        <v>42</v>
      </c>
    </row>
    <row r="7" spans="1:7" x14ac:dyDescent="0.3">
      <c r="A7" s="1" t="s">
        <v>12</v>
      </c>
      <c r="B7" s="1" t="s">
        <v>43</v>
      </c>
      <c r="C7" s="1" t="s">
        <v>44</v>
      </c>
      <c r="D7" s="1" t="s">
        <v>45</v>
      </c>
      <c r="E7" s="1" t="s">
        <v>20</v>
      </c>
      <c r="F7" s="1" t="s">
        <v>46</v>
      </c>
      <c r="G7" s="1" t="s">
        <v>47</v>
      </c>
    </row>
    <row r="8" spans="1:7" x14ac:dyDescent="0.3">
      <c r="A8" s="1" t="s">
        <v>13</v>
      </c>
      <c r="B8" s="1" t="s">
        <v>48</v>
      </c>
      <c r="C8" s="1" t="s">
        <v>49</v>
      </c>
      <c r="D8" s="1" t="s">
        <v>50</v>
      </c>
      <c r="E8" s="1" t="s">
        <v>20</v>
      </c>
      <c r="F8" s="1" t="s">
        <v>51</v>
      </c>
      <c r="G8" s="1" t="s">
        <v>52</v>
      </c>
    </row>
    <row r="9" spans="1:7" x14ac:dyDescent="0.3">
      <c r="A9" s="1" t="s">
        <v>14</v>
      </c>
      <c r="B9" s="1" t="s">
        <v>53</v>
      </c>
      <c r="C9" s="1" t="s">
        <v>54</v>
      </c>
      <c r="D9" s="1" t="s">
        <v>55</v>
      </c>
      <c r="E9" s="1" t="s">
        <v>20</v>
      </c>
      <c r="F9" s="1" t="s">
        <v>56</v>
      </c>
      <c r="G9" s="1" t="s">
        <v>57</v>
      </c>
    </row>
    <row r="10" spans="1:7" x14ac:dyDescent="0.3">
      <c r="A10" s="1" t="s">
        <v>15</v>
      </c>
      <c r="B10" s="1" t="s">
        <v>58</v>
      </c>
      <c r="C10" s="1" t="s">
        <v>59</v>
      </c>
      <c r="D10" s="1" t="s">
        <v>60</v>
      </c>
      <c r="E10" s="1" t="s">
        <v>20</v>
      </c>
      <c r="F10" s="1" t="s">
        <v>61</v>
      </c>
      <c r="G10" s="1" t="s">
        <v>62</v>
      </c>
    </row>
    <row r="11" spans="1:7" x14ac:dyDescent="0.3">
      <c r="A11" s="1" t="s">
        <v>16</v>
      </c>
      <c r="B11" s="1" t="s">
        <v>63</v>
      </c>
      <c r="C11" s="1" t="s">
        <v>64</v>
      </c>
      <c r="D11" s="1" t="s">
        <v>65</v>
      </c>
      <c r="E11" s="1" t="s">
        <v>20</v>
      </c>
      <c r="F11" s="1" t="s">
        <v>66</v>
      </c>
      <c r="G11" s="1" t="s">
        <v>67</v>
      </c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3">
      <c r="A15" t="s">
        <v>7</v>
      </c>
      <c r="B15">
        <v>1.8871307024486701E-3</v>
      </c>
      <c r="C15">
        <v>2.74501189034721E-4</v>
      </c>
      <c r="D15">
        <v>2.4522269503315897E-4</v>
      </c>
      <c r="E15">
        <v>3</v>
      </c>
      <c r="F15">
        <v>186.99045100000001</v>
      </c>
      <c r="G15">
        <v>-6086.6781281387302</v>
      </c>
    </row>
    <row r="16" spans="1:7" x14ac:dyDescent="0.3">
      <c r="A16" t="s">
        <v>8</v>
      </c>
      <c r="B16">
        <v>2.0666615395319799E-3</v>
      </c>
      <c r="C16">
        <v>2.2986163020359901E-4</v>
      </c>
      <c r="D16">
        <v>1.7230198763682199E-4</v>
      </c>
      <c r="E16">
        <v>3</v>
      </c>
      <c r="F16">
        <v>187.79137700000001</v>
      </c>
      <c r="G16">
        <v>-5928.1949298687696</v>
      </c>
    </row>
    <row r="17" spans="1:7" x14ac:dyDescent="0.3">
      <c r="A17" t="s">
        <v>9</v>
      </c>
      <c r="B17">
        <v>2.0058229405364998E-3</v>
      </c>
      <c r="C17">
        <v>1.38565287265684E-4</v>
      </c>
      <c r="D17">
        <v>2.5119383044959899E-4</v>
      </c>
      <c r="E17">
        <v>3</v>
      </c>
      <c r="F17">
        <v>188.01308499999999</v>
      </c>
      <c r="G17">
        <v>-5956.0154220095101</v>
      </c>
    </row>
    <row r="18" spans="1:7" x14ac:dyDescent="0.3">
      <c r="A18" t="s">
        <v>10</v>
      </c>
      <c r="B18">
        <v>2.1020558051396999E-3</v>
      </c>
      <c r="C18">
        <v>1.5519370558030301E-4</v>
      </c>
      <c r="D18">
        <v>2.8305544831145902E-4</v>
      </c>
      <c r="E18">
        <v>3</v>
      </c>
      <c r="F18">
        <v>188.36375799999999</v>
      </c>
      <c r="G18">
        <v>-5921.9077126700604</v>
      </c>
    </row>
    <row r="19" spans="1:7" x14ac:dyDescent="0.3">
      <c r="A19" t="s">
        <v>11</v>
      </c>
      <c r="B19">
        <v>2.0408897092390002E-3</v>
      </c>
      <c r="C19">
        <v>1.5016500004430401E-4</v>
      </c>
      <c r="D19">
        <v>2.6059097347216101E-4</v>
      </c>
      <c r="E19">
        <v>3</v>
      </c>
      <c r="F19">
        <v>188.483859</v>
      </c>
      <c r="G19">
        <v>-5850.7562766971896</v>
      </c>
    </row>
    <row r="20" spans="1:7" x14ac:dyDescent="0.3">
      <c r="A20" t="s">
        <v>12</v>
      </c>
      <c r="B20">
        <v>2.0502772431518199E-3</v>
      </c>
      <c r="C20">
        <v>1.96524117058313E-4</v>
      </c>
      <c r="D20">
        <v>2.6794072860105301E-4</v>
      </c>
      <c r="E20">
        <v>3</v>
      </c>
      <c r="F20">
        <v>189.42572899999999</v>
      </c>
      <c r="G20">
        <v>-5973.5616553892296</v>
      </c>
    </row>
    <row r="21" spans="1:7" x14ac:dyDescent="0.3">
      <c r="A21" t="s">
        <v>13</v>
      </c>
      <c r="B21">
        <v>1.98940619764506E-3</v>
      </c>
      <c r="C21">
        <v>2.19751159786313E-4</v>
      </c>
      <c r="D21">
        <v>3.0816981989632299E-4</v>
      </c>
      <c r="E21">
        <v>3</v>
      </c>
      <c r="F21">
        <v>188.22114199999999</v>
      </c>
      <c r="G21">
        <v>-6060.9611927366695</v>
      </c>
    </row>
    <row r="22" spans="1:7" x14ac:dyDescent="0.3">
      <c r="A22" t="s">
        <v>14</v>
      </c>
      <c r="B22">
        <v>2.0181337974193901E-3</v>
      </c>
      <c r="C22">
        <v>1.20933963236161E-4</v>
      </c>
      <c r="D22">
        <v>2.2472097807746101E-4</v>
      </c>
      <c r="E22">
        <v>3</v>
      </c>
      <c r="F22">
        <v>189.18903499999999</v>
      </c>
      <c r="G22">
        <v>-5933.6452977993604</v>
      </c>
    </row>
    <row r="23" spans="1:7" x14ac:dyDescent="0.3">
      <c r="A23" t="s">
        <v>15</v>
      </c>
      <c r="B23">
        <v>2.0227613284695498E-3</v>
      </c>
      <c r="C23">
        <v>1.57608272876231E-4</v>
      </c>
      <c r="D23">
        <v>2.5390750741277498E-4</v>
      </c>
      <c r="E23">
        <v>3</v>
      </c>
      <c r="F23">
        <v>189.52391299999999</v>
      </c>
      <c r="G23">
        <v>-6008.6379303624799</v>
      </c>
    </row>
    <row r="24" spans="1:7" x14ac:dyDescent="0.3">
      <c r="A24" t="s">
        <v>16</v>
      </c>
      <c r="B24">
        <v>1.9791662267191401E-3</v>
      </c>
      <c r="C24">
        <v>1.90758006126833E-4</v>
      </c>
      <c r="D24">
        <v>2.8172860407203498E-4</v>
      </c>
      <c r="E24">
        <v>3</v>
      </c>
      <c r="F24">
        <v>189.09284500000001</v>
      </c>
      <c r="G24">
        <v>-5936.5644326574502</v>
      </c>
    </row>
    <row r="26" spans="1:7" x14ac:dyDescent="0.3">
      <c r="B26">
        <f>+ABS(B15-(1/500))/(1/500)</f>
        <v>5.6434648775664981E-2</v>
      </c>
      <c r="C26">
        <f>+ABS(C15-(1/5000))/(1/5000)</f>
        <v>0.37250594517360497</v>
      </c>
      <c r="D26">
        <f>+ABS(D15-(1/4000))/(1/4000)</f>
        <v>1.9109219867364125E-2</v>
      </c>
    </row>
    <row r="27" spans="1:7" x14ac:dyDescent="0.3">
      <c r="B27">
        <f t="shared" ref="B27:B35" si="0">+ABS(B16-(1/500))/(1/500)</f>
        <v>3.3330769765989914E-2</v>
      </c>
      <c r="C27">
        <f t="shared" ref="C27:C35" si="1">+ABS(C16-(1/5000))/(1/5000)</f>
        <v>0.14930815101799499</v>
      </c>
      <c r="D27">
        <f t="shared" ref="D27:D35" si="2">+ABS(D16-(1/4000))/(1/4000)</f>
        <v>0.31079204945271205</v>
      </c>
    </row>
    <row r="28" spans="1:7" x14ac:dyDescent="0.3">
      <c r="B28">
        <f t="shared" si="0"/>
        <v>2.9114702682498782E-3</v>
      </c>
      <c r="C28">
        <f t="shared" si="1"/>
        <v>0.30717356367158</v>
      </c>
      <c r="D28">
        <f t="shared" si="2"/>
        <v>4.7753217983959213E-3</v>
      </c>
    </row>
    <row r="29" spans="1:7" x14ac:dyDescent="0.3">
      <c r="B29">
        <f t="shared" si="0"/>
        <v>5.1027902569849952E-2</v>
      </c>
      <c r="C29">
        <f t="shared" si="1"/>
        <v>0.22403147209848498</v>
      </c>
      <c r="D29">
        <f t="shared" si="2"/>
        <v>0.13222179324583605</v>
      </c>
    </row>
    <row r="30" spans="1:7" x14ac:dyDescent="0.3">
      <c r="B30">
        <f t="shared" si="0"/>
        <v>2.0444854619500054E-2</v>
      </c>
      <c r="C30">
        <f t="shared" si="1"/>
        <v>0.24917499977848001</v>
      </c>
      <c r="D30">
        <f t="shared" si="2"/>
        <v>4.2363893888643998E-2</v>
      </c>
    </row>
    <row r="31" spans="1:7" x14ac:dyDescent="0.3">
      <c r="B31">
        <f t="shared" si="0"/>
        <v>2.5138621575909952E-2</v>
      </c>
      <c r="C31">
        <f t="shared" si="1"/>
        <v>1.7379414708435056E-2</v>
      </c>
      <c r="D31">
        <f t="shared" si="2"/>
        <v>7.1762914404212022E-2</v>
      </c>
    </row>
    <row r="32" spans="1:7" x14ac:dyDescent="0.3">
      <c r="B32">
        <f t="shared" si="0"/>
        <v>5.2969011774700071E-3</v>
      </c>
      <c r="C32">
        <f t="shared" si="1"/>
        <v>9.8755798931564928E-2</v>
      </c>
      <c r="D32">
        <f t="shared" si="2"/>
        <v>0.23267927958529194</v>
      </c>
    </row>
    <row r="33" spans="2:7" x14ac:dyDescent="0.3">
      <c r="B33">
        <f t="shared" si="0"/>
        <v>9.066898709695053E-3</v>
      </c>
      <c r="C33">
        <f t="shared" si="1"/>
        <v>0.39533018381919505</v>
      </c>
      <c r="D33">
        <f t="shared" si="2"/>
        <v>0.10111608769015597</v>
      </c>
    </row>
    <row r="34" spans="2:7" x14ac:dyDescent="0.3">
      <c r="B34">
        <f t="shared" si="0"/>
        <v>1.1380664234774893E-2</v>
      </c>
      <c r="C34">
        <f t="shared" si="1"/>
        <v>0.21195863561884506</v>
      </c>
      <c r="D34">
        <f t="shared" si="2"/>
        <v>1.5630029651099917E-2</v>
      </c>
    </row>
    <row r="35" spans="2:7" x14ac:dyDescent="0.3">
      <c r="B35">
        <f t="shared" si="0"/>
        <v>1.0416886640429984E-2</v>
      </c>
      <c r="C35">
        <f t="shared" si="1"/>
        <v>4.6209969365835039E-2</v>
      </c>
      <c r="D35">
        <f t="shared" si="2"/>
        <v>0.1269144162881399</v>
      </c>
    </row>
    <row r="37" spans="2:7" x14ac:dyDescent="0.3">
      <c r="B37">
        <f>SUM(B26:B35)</f>
        <v>0.22544961833753466</v>
      </c>
      <c r="C37">
        <f t="shared" ref="C37:D37" si="3">SUM(C26:C35)</f>
        <v>2.0718281341840199</v>
      </c>
      <c r="D37">
        <f t="shared" si="3"/>
        <v>1.0573650058718518</v>
      </c>
      <c r="E37">
        <f>SUM(E15:E24)</f>
        <v>30</v>
      </c>
      <c r="F37">
        <f t="shared" ref="F37:G37" si="4">SUM(F15:F24)</f>
        <v>1885.095194</v>
      </c>
      <c r="G37">
        <f t="shared" si="4"/>
        <v>-59656.92297832945</v>
      </c>
    </row>
    <row r="38" spans="2:7" x14ac:dyDescent="0.3">
      <c r="B38">
        <f>+B37/10</f>
        <v>2.2544961833753464E-2</v>
      </c>
      <c r="C38">
        <f t="shared" ref="C38:G38" si="5">+C37/10</f>
        <v>0.207182813418402</v>
      </c>
      <c r="D38">
        <f t="shared" si="5"/>
        <v>0.10573650058718517</v>
      </c>
      <c r="E38">
        <f t="shared" si="5"/>
        <v>3</v>
      </c>
      <c r="F38">
        <f t="shared" si="5"/>
        <v>188.50951939999999</v>
      </c>
      <c r="G38">
        <f t="shared" si="5"/>
        <v>-5965.6922978329449</v>
      </c>
    </row>
    <row r="40" spans="2:7" x14ac:dyDescent="0.3">
      <c r="B40">
        <f>+SUM(B26:E35)/30</f>
        <v>0.1118214252797802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588-4112-4340-BB81-AC17DAF48628}">
  <dimension ref="A1:H38"/>
  <sheetViews>
    <sheetView topLeftCell="A16" workbookViewId="0">
      <selection activeCell="F35" sqref="F35"/>
    </sheetView>
  </sheetViews>
  <sheetFormatPr defaultRowHeight="14.4" x14ac:dyDescent="0.3"/>
  <cols>
    <col min="1" max="1" width="6.5546875" bestFit="1" customWidth="1"/>
    <col min="2" max="5" width="19.77734375" bestFit="1" customWidth="1"/>
    <col min="6" max="6" width="17.33203125" bestFit="1" customWidth="1"/>
    <col min="7" max="7" width="15" bestFit="1" customWidth="1"/>
    <col min="8" max="8" width="25.109375" bestFit="1" customWidth="1"/>
  </cols>
  <sheetData>
    <row r="1" spans="1:8" x14ac:dyDescent="0.3">
      <c r="A1" t="s">
        <v>0</v>
      </c>
      <c r="B1" t="s">
        <v>121</v>
      </c>
      <c r="C1" t="s">
        <v>122</v>
      </c>
      <c r="D1" t="s">
        <v>660</v>
      </c>
      <c r="E1" t="s">
        <v>123</v>
      </c>
      <c r="F1" t="s">
        <v>4</v>
      </c>
      <c r="G1" t="s">
        <v>5</v>
      </c>
      <c r="H1" t="s">
        <v>6</v>
      </c>
    </row>
    <row r="2" spans="1:8" x14ac:dyDescent="0.3">
      <c r="A2" s="5" t="s">
        <v>7</v>
      </c>
      <c r="B2" s="5" t="s">
        <v>930</v>
      </c>
      <c r="C2" s="5" t="s">
        <v>931</v>
      </c>
      <c r="D2" s="5" t="s">
        <v>932</v>
      </c>
      <c r="E2" s="5" t="s">
        <v>933</v>
      </c>
      <c r="F2" s="5" t="s">
        <v>934</v>
      </c>
      <c r="G2" s="5" t="s">
        <v>935</v>
      </c>
      <c r="H2" s="5" t="s">
        <v>936</v>
      </c>
    </row>
    <row r="3" spans="1:8" x14ac:dyDescent="0.3">
      <c r="A3" s="5" t="s">
        <v>8</v>
      </c>
      <c r="B3" s="5" t="s">
        <v>937</v>
      </c>
      <c r="C3" s="5" t="s">
        <v>938</v>
      </c>
      <c r="D3" s="5" t="s">
        <v>939</v>
      </c>
      <c r="E3" s="5" t="s">
        <v>940</v>
      </c>
      <c r="F3" s="5" t="s">
        <v>941</v>
      </c>
      <c r="G3" s="5" t="s">
        <v>942</v>
      </c>
      <c r="H3" s="5" t="s">
        <v>943</v>
      </c>
    </row>
    <row r="4" spans="1:8" x14ac:dyDescent="0.3">
      <c r="A4" s="5" t="s">
        <v>9</v>
      </c>
      <c r="B4" s="5" t="s">
        <v>944</v>
      </c>
      <c r="C4" s="5" t="s">
        <v>945</v>
      </c>
      <c r="D4" s="5" t="s">
        <v>946</v>
      </c>
      <c r="E4" s="5" t="s">
        <v>947</v>
      </c>
      <c r="F4" s="5" t="s">
        <v>948</v>
      </c>
      <c r="G4" s="5" t="s">
        <v>949</v>
      </c>
      <c r="H4" s="5" t="s">
        <v>950</v>
      </c>
    </row>
    <row r="5" spans="1:8" x14ac:dyDescent="0.3">
      <c r="A5" s="5" t="s">
        <v>10</v>
      </c>
      <c r="B5" s="5" t="s">
        <v>951</v>
      </c>
      <c r="C5" s="5" t="s">
        <v>952</v>
      </c>
      <c r="D5" s="5" t="s">
        <v>953</v>
      </c>
      <c r="E5" s="5" t="s">
        <v>954</v>
      </c>
      <c r="F5" s="5" t="s">
        <v>955</v>
      </c>
      <c r="G5" s="5" t="s">
        <v>956</v>
      </c>
      <c r="H5" s="5" t="s">
        <v>957</v>
      </c>
    </row>
    <row r="6" spans="1:8" x14ac:dyDescent="0.3">
      <c r="A6" s="5" t="s">
        <v>11</v>
      </c>
      <c r="B6" s="5" t="s">
        <v>958</v>
      </c>
      <c r="C6" s="5" t="s">
        <v>959</v>
      </c>
      <c r="D6" s="5" t="s">
        <v>960</v>
      </c>
      <c r="E6" s="5" t="s">
        <v>961</v>
      </c>
      <c r="F6" s="5" t="s">
        <v>962</v>
      </c>
      <c r="G6" s="5" t="s">
        <v>963</v>
      </c>
      <c r="H6" s="5" t="s">
        <v>964</v>
      </c>
    </row>
    <row r="7" spans="1:8" x14ac:dyDescent="0.3">
      <c r="A7" s="5" t="s">
        <v>12</v>
      </c>
      <c r="B7" s="5" t="s">
        <v>965</v>
      </c>
      <c r="C7" s="5" t="s">
        <v>966</v>
      </c>
      <c r="D7" s="5" t="s">
        <v>967</v>
      </c>
      <c r="E7" s="5" t="s">
        <v>968</v>
      </c>
      <c r="F7" s="5" t="s">
        <v>969</v>
      </c>
      <c r="G7" s="5" t="s">
        <v>970</v>
      </c>
      <c r="H7" s="5" t="s">
        <v>971</v>
      </c>
    </row>
    <row r="8" spans="1:8" x14ac:dyDescent="0.3">
      <c r="A8" s="5" t="s">
        <v>13</v>
      </c>
      <c r="B8" s="5" t="s">
        <v>972</v>
      </c>
      <c r="C8" s="5" t="s">
        <v>973</v>
      </c>
      <c r="D8" s="5" t="s">
        <v>974</v>
      </c>
      <c r="E8" s="5" t="s">
        <v>975</v>
      </c>
      <c r="F8" s="5" t="s">
        <v>976</v>
      </c>
      <c r="G8" s="5" t="s">
        <v>977</v>
      </c>
      <c r="H8" s="5" t="s">
        <v>978</v>
      </c>
    </row>
    <row r="9" spans="1:8" x14ac:dyDescent="0.3">
      <c r="A9" s="5" t="s">
        <v>14</v>
      </c>
      <c r="B9" s="5" t="s">
        <v>979</v>
      </c>
      <c r="C9" s="5" t="s">
        <v>980</v>
      </c>
      <c r="D9" s="5" t="s">
        <v>981</v>
      </c>
      <c r="E9" s="5" t="s">
        <v>982</v>
      </c>
      <c r="F9" s="5" t="s">
        <v>983</v>
      </c>
      <c r="G9" s="5" t="s">
        <v>984</v>
      </c>
      <c r="H9" s="5" t="s">
        <v>985</v>
      </c>
    </row>
    <row r="10" spans="1:8" x14ac:dyDescent="0.3">
      <c r="A10" s="5" t="s">
        <v>15</v>
      </c>
      <c r="B10" s="5" t="s">
        <v>986</v>
      </c>
      <c r="C10" s="5" t="s">
        <v>987</v>
      </c>
      <c r="D10" s="5" t="s">
        <v>988</v>
      </c>
      <c r="E10" s="5" t="s">
        <v>989</v>
      </c>
      <c r="F10" s="5" t="s">
        <v>990</v>
      </c>
      <c r="G10" s="5" t="s">
        <v>991</v>
      </c>
      <c r="H10" s="5" t="s">
        <v>992</v>
      </c>
    </row>
    <row r="11" spans="1:8" x14ac:dyDescent="0.3">
      <c r="A11" s="5" t="s">
        <v>16</v>
      </c>
      <c r="B11" s="5" t="s">
        <v>993</v>
      </c>
      <c r="C11" s="5" t="s">
        <v>994</v>
      </c>
      <c r="D11" s="5" t="s">
        <v>995</v>
      </c>
      <c r="E11" s="5" t="s">
        <v>996</v>
      </c>
      <c r="F11" s="5" t="s">
        <v>997</v>
      </c>
      <c r="G11" s="5" t="s">
        <v>998</v>
      </c>
      <c r="H11" s="5" t="s">
        <v>999</v>
      </c>
    </row>
    <row r="13" spans="1:8" x14ac:dyDescent="0.3">
      <c r="A13" s="6" t="s">
        <v>7</v>
      </c>
      <c r="B13" s="7">
        <v>0.14944231425176599</v>
      </c>
      <c r="C13" s="7">
        <v>5.6964818540609398E-2</v>
      </c>
      <c r="D13" s="7">
        <v>0.50612754632536106</v>
      </c>
      <c r="E13" s="7">
        <v>0.117741220267138</v>
      </c>
      <c r="F13" s="7">
        <v>756</v>
      </c>
      <c r="G13" s="7">
        <v>180882.74173099999</v>
      </c>
      <c r="H13" s="8">
        <v>-1938.03075607101</v>
      </c>
    </row>
    <row r="14" spans="1:8" x14ac:dyDescent="0.3">
      <c r="A14" s="9" t="s">
        <v>8</v>
      </c>
      <c r="B14" s="10">
        <v>0.25735944998063598</v>
      </c>
      <c r="C14" s="10">
        <v>9.4599978808957402E-2</v>
      </c>
      <c r="D14" s="10">
        <v>0.88657195251239196</v>
      </c>
      <c r="E14" s="10">
        <v>0.19348343656351499</v>
      </c>
      <c r="F14" s="10">
        <v>616</v>
      </c>
      <c r="G14" s="10">
        <v>147503.82421699999</v>
      </c>
      <c r="H14" s="11">
        <v>-1971.8827631183101</v>
      </c>
    </row>
    <row r="15" spans="1:8" x14ac:dyDescent="0.3">
      <c r="A15" s="6" t="s">
        <v>9</v>
      </c>
      <c r="B15" s="7">
        <v>0.39710619208867998</v>
      </c>
      <c r="C15" s="7">
        <v>0.12946501502094501</v>
      </c>
      <c r="D15" s="7">
        <v>1.47716887270538</v>
      </c>
      <c r="E15" s="7">
        <v>0.29916166535066002</v>
      </c>
      <c r="F15" s="7">
        <v>603</v>
      </c>
      <c r="G15" s="7">
        <v>144019.88664499999</v>
      </c>
      <c r="H15" s="8">
        <v>-1980.7999681512699</v>
      </c>
    </row>
    <row r="16" spans="1:8" x14ac:dyDescent="0.3">
      <c r="A16" s="9" t="s">
        <v>10</v>
      </c>
      <c r="B16" s="10">
        <v>0.20495083772779199</v>
      </c>
      <c r="C16" s="10">
        <v>7.0197674507244207E-2</v>
      </c>
      <c r="D16" s="10">
        <v>0.61954772721795703</v>
      </c>
      <c r="E16" s="10">
        <v>0.14689156645514601</v>
      </c>
      <c r="F16" s="10">
        <v>548</v>
      </c>
      <c r="G16" s="10">
        <v>131825.774156</v>
      </c>
      <c r="H16" s="11">
        <v>-1958.05368392376</v>
      </c>
    </row>
    <row r="17" spans="1:8" x14ac:dyDescent="0.3">
      <c r="A17" s="6" t="s">
        <v>11</v>
      </c>
      <c r="B17" s="7">
        <v>0.25623643162460302</v>
      </c>
      <c r="C17" s="7">
        <v>9.0087381092632896E-2</v>
      </c>
      <c r="D17" s="7">
        <v>0.92292972810279095</v>
      </c>
      <c r="E17" s="7">
        <v>0.15439213288701001</v>
      </c>
      <c r="F17" s="7">
        <v>668</v>
      </c>
      <c r="G17" s="7">
        <v>155059.80482300001</v>
      </c>
      <c r="H17" s="8">
        <v>-1956.3288608745299</v>
      </c>
    </row>
    <row r="18" spans="1:8" x14ac:dyDescent="0.3">
      <c r="A18" s="9" t="s">
        <v>12</v>
      </c>
      <c r="B18" s="10">
        <v>0.16262858717776199</v>
      </c>
      <c r="C18" s="10">
        <v>6.02051703905176E-2</v>
      </c>
      <c r="D18" s="10">
        <v>0.48709296918870898</v>
      </c>
      <c r="E18" s="10">
        <v>0.10862430824494899</v>
      </c>
      <c r="F18" s="10">
        <v>728</v>
      </c>
      <c r="G18" s="10">
        <v>172583.61928700001</v>
      </c>
      <c r="H18" s="11">
        <v>-1987.1361286817901</v>
      </c>
    </row>
    <row r="19" spans="1:8" x14ac:dyDescent="0.3">
      <c r="A19" s="6" t="s">
        <v>13</v>
      </c>
      <c r="B19" s="7">
        <v>0.18468773937319</v>
      </c>
      <c r="C19" s="7">
        <v>6.2992780980646396E-2</v>
      </c>
      <c r="D19" s="7">
        <v>0.61560628576475696</v>
      </c>
      <c r="E19" s="7">
        <v>0.158535596595196</v>
      </c>
      <c r="F19" s="7">
        <v>578</v>
      </c>
      <c r="G19" s="7">
        <v>138841.32559399999</v>
      </c>
      <c r="H19" s="8">
        <v>-1929.1052491170501</v>
      </c>
    </row>
    <row r="20" spans="1:8" x14ac:dyDescent="0.3">
      <c r="A20" s="9" t="s">
        <v>14</v>
      </c>
      <c r="B20" s="10">
        <v>0.25128289309565199</v>
      </c>
      <c r="C20" s="10">
        <v>9.2137287788179506E-2</v>
      </c>
      <c r="D20" s="10">
        <v>0.89780371719087104</v>
      </c>
      <c r="E20" s="10">
        <v>0.19154170402856899</v>
      </c>
      <c r="F20" s="10">
        <v>564</v>
      </c>
      <c r="G20" s="10">
        <v>140442.806419</v>
      </c>
      <c r="H20" s="11">
        <v>-1955.91735864053</v>
      </c>
    </row>
    <row r="21" spans="1:8" x14ac:dyDescent="0.3">
      <c r="A21" s="6" t="s">
        <v>15</v>
      </c>
      <c r="B21" s="7">
        <v>0.202394056305117</v>
      </c>
      <c r="C21" s="7">
        <v>7.1007350377693498E-2</v>
      </c>
      <c r="D21" s="7">
        <v>0.65523865185899999</v>
      </c>
      <c r="E21" s="7">
        <v>0.16143774808401901</v>
      </c>
      <c r="F21" s="7">
        <v>438</v>
      </c>
      <c r="G21" s="7">
        <v>104323.824368</v>
      </c>
      <c r="H21" s="8">
        <v>-1947.40582333879</v>
      </c>
    </row>
    <row r="22" spans="1:8" x14ac:dyDescent="0.3">
      <c r="A22" s="9" t="s">
        <v>16</v>
      </c>
      <c r="B22" s="10">
        <v>0.17608006557967501</v>
      </c>
      <c r="C22" s="10">
        <v>6.0725785491376902E-2</v>
      </c>
      <c r="D22" s="10">
        <v>0.64649074669659201</v>
      </c>
      <c r="E22" s="10">
        <v>0.137588571240741</v>
      </c>
      <c r="F22" s="10">
        <v>594</v>
      </c>
      <c r="G22" s="10">
        <v>142074.75580099999</v>
      </c>
      <c r="H22" s="11">
        <v>-1958.5881673413601</v>
      </c>
    </row>
    <row r="24" spans="1:8" x14ac:dyDescent="0.3">
      <c r="B24">
        <f>+ABS(B13-0.3)/0.3</f>
        <v>0.50185895249411339</v>
      </c>
      <c r="C24">
        <f>+ABS(C13-0.1)/0.1</f>
        <v>0.43035181459390603</v>
      </c>
      <c r="D24">
        <f>+ABS(D13-1)/1</f>
        <v>0.49387245367463894</v>
      </c>
      <c r="E24">
        <f>+ABS(E13-0.2)/0.2</f>
        <v>0.41129389866431004</v>
      </c>
    </row>
    <row r="25" spans="1:8" x14ac:dyDescent="0.3">
      <c r="B25">
        <f t="shared" ref="B25:B32" si="0">+ABS(B14-0.3)/0.3</f>
        <v>0.14213516673121337</v>
      </c>
      <c r="C25">
        <f t="shared" ref="C25:C33" si="1">+ABS(C14-0.1)/0.1</f>
        <v>5.4000211910426033E-2</v>
      </c>
      <c r="D25">
        <f t="shared" ref="D25:D33" si="2">+ABS(D14-1)/1</f>
        <v>0.11342804748760804</v>
      </c>
      <c r="E25">
        <f t="shared" ref="E25:E33" si="3">+ABS(E14-0.2)/0.2</f>
        <v>3.2582817182425089E-2</v>
      </c>
    </row>
    <row r="26" spans="1:8" x14ac:dyDescent="0.3">
      <c r="B26">
        <f t="shared" si="0"/>
        <v>0.32368730696226666</v>
      </c>
      <c r="C26">
        <f t="shared" si="1"/>
        <v>0.29465015020945007</v>
      </c>
      <c r="D26">
        <f t="shared" si="2"/>
        <v>0.47716887270538</v>
      </c>
      <c r="E26">
        <f t="shared" si="3"/>
        <v>0.49580832675330005</v>
      </c>
    </row>
    <row r="27" spans="1:8" x14ac:dyDescent="0.3">
      <c r="B27">
        <f t="shared" si="0"/>
        <v>0.31683054090736001</v>
      </c>
      <c r="C27">
        <f t="shared" si="1"/>
        <v>0.29802325492755799</v>
      </c>
      <c r="D27">
        <f t="shared" si="2"/>
        <v>0.38045227278204297</v>
      </c>
      <c r="E27">
        <f t="shared" si="3"/>
        <v>0.26554216772427003</v>
      </c>
    </row>
    <row r="28" spans="1:8" x14ac:dyDescent="0.3">
      <c r="B28">
        <f t="shared" si="0"/>
        <v>0.14587856125132323</v>
      </c>
      <c r="C28">
        <f t="shared" si="1"/>
        <v>9.91261890736711E-2</v>
      </c>
      <c r="D28">
        <f t="shared" si="2"/>
        <v>7.7070271897209053E-2</v>
      </c>
      <c r="E28">
        <f t="shared" si="3"/>
        <v>0.22803933556495001</v>
      </c>
    </row>
    <row r="29" spans="1:8" x14ac:dyDescent="0.3">
      <c r="B29">
        <f t="shared" si="0"/>
        <v>0.45790470940746003</v>
      </c>
      <c r="C29">
        <f t="shared" si="1"/>
        <v>0.39794829609482402</v>
      </c>
      <c r="D29">
        <f t="shared" si="2"/>
        <v>0.51290703081129108</v>
      </c>
      <c r="E29">
        <f t="shared" si="3"/>
        <v>0.45687845877525507</v>
      </c>
    </row>
    <row r="30" spans="1:8" x14ac:dyDescent="0.3">
      <c r="B30">
        <f t="shared" si="0"/>
        <v>0.38437420208936668</v>
      </c>
      <c r="C30">
        <f t="shared" si="1"/>
        <v>0.3700721901935361</v>
      </c>
      <c r="D30">
        <f t="shared" si="2"/>
        <v>0.38439371423524304</v>
      </c>
      <c r="E30">
        <f t="shared" si="3"/>
        <v>0.20732201702402003</v>
      </c>
    </row>
    <row r="31" spans="1:8" x14ac:dyDescent="0.3">
      <c r="B31">
        <f t="shared" si="0"/>
        <v>0.16239035634782667</v>
      </c>
      <c r="C31">
        <f t="shared" si="1"/>
        <v>7.8627122118204995E-2</v>
      </c>
      <c r="D31">
        <f t="shared" si="2"/>
        <v>0.10219628280912896</v>
      </c>
      <c r="E31">
        <f t="shared" si="3"/>
        <v>4.2291479857155118E-2</v>
      </c>
    </row>
    <row r="32" spans="1:8" x14ac:dyDescent="0.3">
      <c r="B32">
        <f t="shared" si="0"/>
        <v>0.32535314564960999</v>
      </c>
      <c r="C32">
        <f t="shared" si="1"/>
        <v>0.28992649622306504</v>
      </c>
      <c r="D32">
        <f t="shared" si="2"/>
        <v>0.34476134814100001</v>
      </c>
      <c r="E32">
        <f t="shared" si="3"/>
        <v>0.19281125957990503</v>
      </c>
    </row>
    <row r="33" spans="2:8" x14ac:dyDescent="0.3">
      <c r="B33">
        <f>+ABS(B22-0.3)/0.3</f>
        <v>0.41306644806774995</v>
      </c>
      <c r="C33">
        <f t="shared" si="1"/>
        <v>0.39274214508623101</v>
      </c>
      <c r="D33">
        <f t="shared" si="2"/>
        <v>0.35350925330340799</v>
      </c>
      <c r="E33">
        <f t="shared" si="3"/>
        <v>0.31205714379629501</v>
      </c>
    </row>
    <row r="35" spans="2:8" x14ac:dyDescent="0.3">
      <c r="B35">
        <f>SUM(B24:B33)</f>
        <v>3.17347938990829</v>
      </c>
      <c r="C35">
        <f t="shared" ref="C35:E35" si="4">SUM(C24:C33)</f>
        <v>2.7054678704308728</v>
      </c>
      <c r="D35">
        <f t="shared" si="4"/>
        <v>3.2397595478469503</v>
      </c>
      <c r="E35">
        <f t="shared" si="4"/>
        <v>2.6446269049218851</v>
      </c>
      <c r="F35">
        <f>SUM(F13:F23)</f>
        <v>6093</v>
      </c>
      <c r="G35">
        <f>SUM(G13:G23)</f>
        <v>1457558.363041</v>
      </c>
      <c r="H35">
        <f>SUM(H13:H23)</f>
        <v>-19583.248759258404</v>
      </c>
    </row>
    <row r="36" spans="2:8" x14ac:dyDescent="0.3">
      <c r="B36">
        <f>+B35/10</f>
        <v>0.31734793899082903</v>
      </c>
      <c r="C36">
        <f t="shared" ref="C36:H36" si="5">+C35/10</f>
        <v>0.27054678704308727</v>
      </c>
      <c r="D36">
        <f t="shared" si="5"/>
        <v>0.32397595478469504</v>
      </c>
      <c r="E36">
        <f t="shared" si="5"/>
        <v>0.26446269049218851</v>
      </c>
      <c r="F36">
        <f t="shared" si="5"/>
        <v>609.29999999999995</v>
      </c>
      <c r="G36">
        <f t="shared" si="5"/>
        <v>145755.8363041</v>
      </c>
      <c r="H36">
        <f t="shared" si="5"/>
        <v>-1958.3248759258404</v>
      </c>
    </row>
    <row r="38" spans="2:8" x14ac:dyDescent="0.3">
      <c r="B38">
        <f>+SUM(B24:E33)/40</f>
        <v>0.29408334282769999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g V a B V + a 8 A 1 K l A A A A 9 w A A A B I A H A B D b 2 5 m a W c v U G F j a 2 F n Z S 5 4 b W w g o h g A K K A U A A A A A A A A A A A A A A A A A A A A A A A A A A A A h Y + 9 D o I w H M R f h X S n X z o Y U s q g m 5 K Y m B j X p l R o h D + G F s u 7 O f h I v o I Y R d 0 c b r i 7 3 3 B 3 v 9 5 E N j R 1 d D G d s y 2 k i G G K I g O 6 L S y U K e r 9 M V 6 g T I q t 0 i d V m m i E w S W D K 1 J U e X 9 O C A k h 4 D D D b V c S T i k j h 3 y z 0 5 V p F P r A 9 j 8 c W 3 B e g T Z I i v 1 r j O S Y 8 V F s z j E V Z E p F b u F L 8 H H w s / 0 J x b K v f d 8 Z a S B e r Q W Z r C D v E / I B U E s D B B Q A A g A I A I F W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V o F X j o n b r X s C A A C 4 K Q A A E w A c A E Z v c m 1 1 b G F z L 1 N l Y 3 R p b 2 4 x L m 0 g o h g A K K A U A A A A A A A A A A A A A A A A A A A A A A A A A A A A 7 Z j N b 9 o w G M b v S P w P V n o B K U I q k 7 Z p F Y e J a t u h m 7 r C T q V C J n E T U 3 9 E / q B l q P / 7 z E B q g o 3 a H W b A C R f g e Y M f 2 / n p j X k k S h T m D I w 2 7 + c X 7 V a 7 J X M o U A r O I o G k J k p O E 6 K l Q m K q M D V 6 5 1 0 3 A g N A k G q 3 g H m N u B Y J M s p Q L n q X P N E U M d X 5 g g n q D T l T 5 o v s R M N P k 1 8 S C T n h B C / Q 5 H q Z G B N 6 L f j c O M v J H M 5 h s Z w 4 D X u J X E T d + P Y S E U y x k Q d R H M V g y I m m T A 4 + x O C n 5 g q N 1 J K g w c v H 3 g / O 0 F 0 3 3 k z y L D J e 1 N R S 8 A 3 B 1 M x k v Y Y x n J k L t 5 W t 3 t m s J w a 3 W / 0 z I a M E E i j k Q A l d H n K Y Q 5 a Z E c f L A r 0 M N x a Q y X s u 6 G a G 6 6 L s O P z j 1 S q 6 0 c w s R Z l L g E J P 6 j k G q + h R T u 8 h J p Z O M E P u i n z E K s n d t S s E B c M s A z d c s 1 T u r 4 / N X l t V s x b 8 t z p C C l z x j O A H c x d y z t P K p c / d d g s z 5 7 a U i d q 9 v Z p t i P I D 0 9 a t w S k 0 n I o c E y 5 5 k Z t t m P o g y j a s G 1 S Q F D m 0 1 B l S 8 M l S f z v V o w f J T 3 N y W T Y w B Q E T J 6 b F Z n 4 a U t n r F X z e h 4 b P d 2 1 J X y G l J 4 a J p 3 Z T d W t Q O S V U F G Q p o l 4 a S t n q F U g + h g Y J 1 e f 2 0 8 i I M 4 f Y t 7 Q H W B T 2 z 4 8 Y J z + N p 2 r W I B U m U p X c Z k p 4 9 n + p c u d F a 9 + 6 H a H D / 5 O / k + I c A K 6 S c 4 N X a H j Z k Y 5 H w t z m d Y M s 0 B j A E f A c C q 0 a d 7 B A 4 S r n P j 6 p 2 v W t W 5 B A 7 S A h O 5 0 g Y S c F O g A 4 b + 9 E D T p H h U 4 5 G P L I z a 5 t E y C E G S B U Y y L / g L 2 9 L z W I n S h i 5 R N x 3 0 e Y 7 j y L 9 + u Z r f / L M X z P U / G E T u e V + + 0 l Z 9 / D W k 1 j 9 3 B p + w N Q S w E C L Q A U A A I A C A C B V o F X 5 r w D U q U A A A D 3 A A A A E g A A A A A A A A A A A A A A A A A A A A A A Q 2 9 u Z m l n L 1 B h Y 2 t h Z 2 U u e G 1 s U E s B A i 0 A F A A C A A g A g V a B V w / K 6 a u k A A A A 6 Q A A A B M A A A A A A A A A A A A A A A A A 8 Q A A A F t D b 2 5 0 Z W 5 0 X 1 R 5 c G V z X S 5 4 b W x Q S w E C L Q A U A A I A C A C B V o F X j o n b r X s C A A C 4 K Q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3 Q A A A A A A A L b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X 2 N s d X N 0 Z X J f d G l t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Y 2 x 1 c 3 R l c l 9 0 a W 1 l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M j o y N C 4 z M j M w M T g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d 3 N f Z m F p b C Z x d W 9 0 O y w m c X V v d D t s a W 5 l X 2 Z h a W w m c X V v d D s s J n F 1 b 3 Q 7 c 3 d p d G N o X 2 Z h a W w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s d X N 0 Z X J f d G l t Z W Q g K D M p L 0 F 1 d G 9 S Z W 1 v d m V k Q 2 9 s d W 1 u c z E u e 1 J 1 b i w w f S Z x d W 9 0 O y w m c X V v d D t T Z W N 0 a W 9 u M S 9 y Z X N 1 b H R z X 2 N s d X N 0 Z X J f d G l t Z W Q g K D M p L 0 F 1 d G 9 S Z W 1 v d m V k Q 2 9 s d W 1 u c z E u e 3 d z X 2 Z h a W w s M X 0 m c X V v d D s s J n F 1 b 3 Q 7 U 2 V j d G l v b j E v c m V z d W x 0 c 1 9 j b H V z d G V y X 3 R p b W V k I C g z K S 9 B d X R v U m V t b 3 Z l Z E N v b H V t b n M x L n t s a W 5 l X 2 Z h a W w s M n 0 m c X V v d D s s J n F 1 b 3 Q 7 U 2 V j d G l v b j E v c m V z d W x 0 c 1 9 j b H V z d G V y X 3 R p b W V k I C g z K S 9 B d X R v U m V t b 3 Z l Z E N v b H V t b n M x L n t z d 2 l 0 Y 2 h f Z m F p b C w z f S Z x d W 9 0 O y w m c X V v d D t T Z W N 0 a W 9 u M S 9 y Z X N 1 b H R z X 2 N s d X N 0 Z X J f d G l t Z W Q g K D M p L 0 F 1 d G 9 S Z W 1 v d m V k Q 2 9 s d W 1 u c z E u e 0 x l Y X J u a W 5 n I F J v d W 5 k c y w 0 f S Z x d W 9 0 O y w m c X V v d D t T Z W N 0 a W 9 u M S 9 y Z X N 1 b H R z X 2 N s d X N 0 Z X J f d G l t Z W Q g K D M p L 0 F 1 d G 9 S Z W 1 v d m V k Q 2 9 s d W 1 u c z E u e 0 x l Y X J u a W 5 n I F R p b W U s N X 0 m c X V v d D s s J n F 1 b 3 Q 7 U 2 V j d G l v b j E v c m V z d W x 0 c 1 9 j b H V z d G V y X 3 R p b W V k I C g z K S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s d X N 0 Z X J f d G l t Z W Q g K D M p L 0 F 1 d G 9 S Z W 1 v d m V k Q 2 9 s d W 1 u c z E u e 1 J 1 b i w w f S Z x d W 9 0 O y w m c X V v d D t T Z W N 0 a W 9 u M S 9 y Z X N 1 b H R z X 2 N s d X N 0 Z X J f d G l t Z W Q g K D M p L 0 F 1 d G 9 S Z W 1 v d m V k Q 2 9 s d W 1 u c z E u e 3 d z X 2 Z h a W w s M X 0 m c X V v d D s s J n F 1 b 3 Q 7 U 2 V j d G l v b j E v c m V z d W x 0 c 1 9 j b H V z d G V y X 3 R p b W V k I C g z K S 9 B d X R v U m V t b 3 Z l Z E N v b H V t b n M x L n t s a W 5 l X 2 Z h a W w s M n 0 m c X V v d D s s J n F 1 b 3 Q 7 U 2 V j d G l v b j E v c m V z d W x 0 c 1 9 j b H V z d G V y X 3 R p b W V k I C g z K S 9 B d X R v U m V t b 3 Z l Z E N v b H V t b n M x L n t z d 2 l 0 Y 2 h f Z m F p b C w z f S Z x d W 9 0 O y w m c X V v d D t T Z W N 0 a W 9 u M S 9 y Z X N 1 b H R z X 2 N s d X N 0 Z X J f d G l t Z W Q g K D M p L 0 F 1 d G 9 S Z W 1 v d m V k Q 2 9 s d W 1 u c z E u e 0 x l Y X J u a W 5 n I F J v d W 5 k c y w 0 f S Z x d W 9 0 O y w m c X V v d D t T Z W N 0 a W 9 u M S 9 y Z X N 1 b H R z X 2 N s d X N 0 Z X J f d G l t Z W Q g K D M p L 0 F 1 d G 9 S Z W 1 v d m V k Q 2 9 s d W 1 u c z E u e 0 x l Y X J u a W 5 n I F R p b W U s N X 0 m c X V v d D s s J n F 1 b 3 Q 7 U 2 V j d G l v b j E v c m V z d W x 0 c 1 9 j b H V z d G V y X 3 R p b W V k I C g z K S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R p b W V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G l t Z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j b H V z d G V y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U 6 M T k u N z Q y M z U z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3 d z X 2 Z h a W w m c X V v d D s s J n F 1 b 3 Q 7 b G l u Z V 9 m Y W l s J n F 1 b 3 Q 7 L C Z x d W 9 0 O 3 N 3 a X R j a F 9 m Y W l s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j b H V z d G V y X 3 V u d G l t Z W Q v Q X V 0 b 1 J l b W 9 2 Z W R D b 2 x 1 b W 5 z M S 5 7 U n V u L D B 9 J n F 1 b 3 Q 7 L C Z x d W 9 0 O 1 N l Y 3 R p b 2 4 x L 3 J l c 3 V s d H N f Y 2 x 1 c 3 R l c l 9 1 b n R p b W V k L 0 F 1 d G 9 S Z W 1 v d m V k Q 2 9 s d W 1 u c z E u e 3 d z X 2 Z h a W w s M X 0 m c X V v d D s s J n F 1 b 3 Q 7 U 2 V j d G l v b j E v c m V z d W x 0 c 1 9 j b H V z d G V y X 3 V u d G l t Z W Q v Q X V 0 b 1 J l b W 9 2 Z W R D b 2 x 1 b W 5 z M S 5 7 b G l u Z V 9 m Y W l s L D J 9 J n F 1 b 3 Q 7 L C Z x d W 9 0 O 1 N l Y 3 R p b 2 4 x L 3 J l c 3 V s d H N f Y 2 x 1 c 3 R l c l 9 1 b n R p b W V k L 0 F 1 d G 9 S Z W 1 v d m V k Q 2 9 s d W 1 u c z E u e 3 N 3 a X R j a F 9 m Y W l s L D N 9 J n F 1 b 3 Q 7 L C Z x d W 9 0 O 1 N l Y 3 R p b 2 4 x L 3 J l c 3 V s d H N f Y 2 x 1 c 3 R l c l 9 1 b n R p b W V k L 0 F 1 d G 9 S Z W 1 v d m V k Q 2 9 s d W 1 u c z E u e 0 x l Y X J u a W 5 n I F J v d W 5 k c y w 0 f S Z x d W 9 0 O y w m c X V v d D t T Z W N 0 a W 9 u M S 9 y Z X N 1 b H R z X 2 N s d X N 0 Z X J f d W 5 0 a W 1 l Z C 9 B d X R v U m V t b 3 Z l Z E N v b H V t b n M x L n t M Z W F y b m l u Z y B U a W 1 l L D V 9 J n F 1 b 3 Q 7 L C Z x d W 9 0 O 1 N l Y 3 R p b 2 4 x L 3 J l c 3 V s d H N f Y 2 x 1 c 3 R l c l 9 1 b n R p b W V k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Y 2 x 1 c 3 R l c l 9 1 b n R p b W V k L 0 F 1 d G 9 S Z W 1 v d m V k Q 2 9 s d W 1 u c z E u e 1 J 1 b i w w f S Z x d W 9 0 O y w m c X V v d D t T Z W N 0 a W 9 u M S 9 y Z X N 1 b H R z X 2 N s d X N 0 Z X J f d W 5 0 a W 1 l Z C 9 B d X R v U m V t b 3 Z l Z E N v b H V t b n M x L n t 3 c 1 9 m Y W l s L D F 9 J n F 1 b 3 Q 7 L C Z x d W 9 0 O 1 N l Y 3 R p b 2 4 x L 3 J l c 3 V s d H N f Y 2 x 1 c 3 R l c l 9 1 b n R p b W V k L 0 F 1 d G 9 S Z W 1 v d m V k Q 2 9 s d W 1 u c z E u e 2 x p b m V f Z m F p b C w y f S Z x d W 9 0 O y w m c X V v d D t T Z W N 0 a W 9 u M S 9 y Z X N 1 b H R z X 2 N s d X N 0 Z X J f d W 5 0 a W 1 l Z C 9 B d X R v U m V t b 3 Z l Z E N v b H V t b n M x L n t z d 2 l 0 Y 2 h f Z m F p b C w z f S Z x d W 9 0 O y w m c X V v d D t T Z W N 0 a W 9 u M S 9 y Z X N 1 b H R z X 2 N s d X N 0 Z X J f d W 5 0 a W 1 l Z C 9 B d X R v U m V t b 3 Z l Z E N v b H V t b n M x L n t M Z W F y b m l u Z y B S b 3 V u Z H M s N H 0 m c X V v d D s s J n F 1 b 3 Q 7 U 2 V j d G l v b j E v c m V z d W x 0 c 1 9 j b H V z d G V y X 3 V u d G l t Z W Q v Q X V 0 b 1 J l b W 9 2 Z W R D b 2 x 1 b W 5 z M S 5 7 T G V h c m 5 p b m c g V G l t Z S w 1 f S Z x d W 9 0 O y w m c X V v d D t T Z W N 0 a W 9 u M S 9 y Z X N 1 b H R z X 2 N s d X N 0 Z X J f d W 5 0 a W 1 l Z C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V u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H V z d G V y X 3 V u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w a G l s b 3 N v c G h l c n N f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Y 6 M D I u N D g 0 M z M 4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U n V u J n F 1 b 3 Q 7 L C Z x d W 9 0 O 2 F s c G h h J n F 1 b 3 Q 7 L C Z x d W 9 0 O 2 J l d G F 4 J n F 1 b 3 Q 7 L C Z x d W 9 0 O 3 p l d G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a G l s b 3 N v c G h l c n N f d G l t Z W Q v Q X V 0 b 1 J l b W 9 2 Z W R D b 2 x 1 b W 5 z M S 5 7 U n V u L D B 9 J n F 1 b 3 Q 7 L C Z x d W 9 0 O 1 N l Y 3 R p b 2 4 x L 3 J l c 3 V s d H N f c G h p b G 9 z b 3 B o Z X J z X 3 R p b W V k L 0 F 1 d G 9 S Z W 1 v d m V k Q 2 9 s d W 1 u c z E u e 2 F s c G h h L D F 9 J n F 1 b 3 Q 7 L C Z x d W 9 0 O 1 N l Y 3 R p b 2 4 x L 3 J l c 3 V s d H N f c G h p b G 9 z b 3 B o Z X J z X 3 R p b W V k L 0 F 1 d G 9 S Z W 1 v d m V k Q 2 9 s d W 1 u c z E u e 2 J l d G F 4 L D J 9 J n F 1 b 3 Q 7 L C Z x d W 9 0 O 1 N l Y 3 R p b 2 4 x L 3 J l c 3 V s d H N f c G h p b G 9 z b 3 B o Z X J z X 3 R p b W V k L 0 F 1 d G 9 S Z W 1 v d m V k Q 2 9 s d W 1 u c z E u e 3 p l d G F 4 L D N 9 J n F 1 b 3 Q 7 L C Z x d W 9 0 O 1 N l Y 3 R p b 2 4 x L 3 J l c 3 V s d H N f c G h p b G 9 z b 3 B o Z X J z X 3 R p b W V k L 0 F 1 d G 9 S Z W 1 v d m V k Q 2 9 s d W 1 u c z E u e 0 x l Y X J u a W 5 n I F J v d W 5 k c y w 0 f S Z x d W 9 0 O y w m c X V v d D t T Z W N 0 a W 9 u M S 9 y Z X N 1 b H R z X 3 B o a W x v c 2 9 w a G V y c 1 9 0 a W 1 l Z C 9 B d X R v U m V t b 3 Z l Z E N v b H V t b n M x L n t M Z W F y b m l u Z y B U a W 1 l L D V 9 J n F 1 b 3 Q 7 L C Z x d W 9 0 O 1 N l Y 3 R p b 2 4 x L 3 J l c 3 V s d H N f c G h p b G 9 z b 3 B o Z X J z X 3 R p b W V k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c G h p b G 9 z b 3 B o Z X J z X 3 R p b W V k L 0 F 1 d G 9 S Z W 1 v d m V k Q 2 9 s d W 1 u c z E u e 1 J 1 b i w w f S Z x d W 9 0 O y w m c X V v d D t T Z W N 0 a W 9 u M S 9 y Z X N 1 b H R z X 3 B o a W x v c 2 9 w a G V y c 1 9 0 a W 1 l Z C 9 B d X R v U m V t b 3 Z l Z E N v b H V t b n M x L n t h b H B o Y S w x f S Z x d W 9 0 O y w m c X V v d D t T Z W N 0 a W 9 u M S 9 y Z X N 1 b H R z X 3 B o a W x v c 2 9 w a G V y c 1 9 0 a W 1 l Z C 9 B d X R v U m V t b 3 Z l Z E N v b H V t b n M x L n t i Z X R h e C w y f S Z x d W 9 0 O y w m c X V v d D t T Z W N 0 a W 9 u M S 9 y Z X N 1 b H R z X 3 B o a W x v c 2 9 w a G V y c 1 9 0 a W 1 l Z C 9 B d X R v U m V t b 3 Z l Z E N v b H V t b n M x L n t 6 Z X R h e C w z f S Z x d W 9 0 O y w m c X V v d D t T Z W N 0 a W 9 u M S 9 y Z X N 1 b H R z X 3 B o a W x v c 2 9 w a G V y c 1 9 0 a W 1 l Z C 9 B d X R v U m V t b 3 Z l Z E N v b H V t b n M x L n t M Z W F y b m l u Z y B S b 3 V u Z H M s N H 0 m c X V v d D s s J n F 1 b 3 Q 7 U 2 V j d G l v b j E v c m V z d W x 0 c 1 9 w a G l s b 3 N v c G h l c n N f d G l t Z W Q v Q X V 0 b 1 J l b W 9 2 Z W R D b 2 x 1 b W 5 z M S 5 7 T G V h c m 5 p b m c g V G l t Z S w 1 f S Z x d W 9 0 O y w m c X V v d D t T Z W N 0 a W 9 u M S 9 y Z X N 1 b H R z X 3 B o a W x v c 2 9 w a G V y c 1 9 0 a W 1 l Z C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N f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3 B o a W x v c 2 9 w a G V y c 1 9 1 b n R p b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A 4 O j I 3 O j A w L j k 2 N T c z O T Z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h b H B o Y S Z x d W 9 0 O y w m c X V v d D t i Z X R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X 3 V u d G l t Z W Q v Q X V 0 b 1 J l b W 9 2 Z W R D b 2 x 1 b W 5 z M S 5 7 U n V u L D B 9 J n F 1 b 3 Q 7 L C Z x d W 9 0 O 1 N l Y 3 R p b 2 4 x L 3 J l c 3 V s d H N f c G h p b G 9 z b 3 B o Z X J z X 3 V u d G l t Z W Q v Q X V 0 b 1 J l b W 9 2 Z W R D b 2 x 1 b W 5 z M S 5 7 Y W x w a G E s M X 0 m c X V v d D s s J n F 1 b 3 Q 7 U 2 V j d G l v b j E v c m V z d W x 0 c 1 9 w a G l s b 3 N v c G h l c n N f d W 5 0 a W 1 l Z C 9 B d X R v U m V t b 3 Z l Z E N v b H V t b n M x L n t i Z X R h e C w y f S Z x d W 9 0 O y w m c X V v d D t T Z W N 0 a W 9 u M S 9 y Z X N 1 b H R z X 3 B o a W x v c 2 9 w a G V y c 1 9 1 b n R p b W V k L 0 F 1 d G 9 S Z W 1 v d m V k Q 2 9 s d W 1 u c z E u e 3 p l d G F 4 L D N 9 J n F 1 b 3 Q 7 L C Z x d W 9 0 O 1 N l Y 3 R p b 2 4 x L 3 J l c 3 V s d H N f c G h p b G 9 z b 3 B o Z X J z X 3 V u d G l t Z W Q v Q X V 0 b 1 J l b W 9 2 Z W R D b 2 x 1 b W 5 z M S 5 7 T G V h c m 5 p b m c g U m 9 1 b m R z L D R 9 J n F 1 b 3 Q 7 L C Z x d W 9 0 O 1 N l Y 3 R p b 2 4 x L 3 J l c 3 V s d H N f c G h p b G 9 z b 3 B o Z X J z X 3 V u d G l t Z W Q v Q X V 0 b 1 J l b W 9 2 Z W R D b 2 x 1 b W 5 z M S 5 7 T G V h c m 5 p b m c g V G l t Z S w 1 f S Z x d W 9 0 O y w m c X V v d D t T Z W N 0 a W 9 u M S 9 y Z X N 1 b H R z X 3 B o a W x v c 2 9 w a G V y c 1 9 1 b n R p b W V k L 0 F 1 d G 9 S Z W 1 v d m V k Q 2 9 s d W 1 u c z E u e 1 R y Y W l u a W 5 n I F N l d C B M b 2 d s a W t l b G l o b 2 9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f c G h p b G 9 z b 3 B o Z X J z X 3 V u d G l t Z W Q v Q X V 0 b 1 J l b W 9 2 Z W R D b 2 x 1 b W 5 z M S 5 7 U n V u L D B 9 J n F 1 b 3 Q 7 L C Z x d W 9 0 O 1 N l Y 3 R p b 2 4 x L 3 J l c 3 V s d H N f c G h p b G 9 z b 3 B o Z X J z X 3 V u d G l t Z W Q v Q X V 0 b 1 J l b W 9 2 Z W R D b 2 x 1 b W 5 z M S 5 7 Y W x w a G E s M X 0 m c X V v d D s s J n F 1 b 3 Q 7 U 2 V j d G l v b j E v c m V z d W x 0 c 1 9 w a G l s b 3 N v c G h l c n N f d W 5 0 a W 1 l Z C 9 B d X R v U m V t b 3 Z l Z E N v b H V t b n M x L n t i Z X R h e C w y f S Z x d W 9 0 O y w m c X V v d D t T Z W N 0 a W 9 u M S 9 y Z X N 1 b H R z X 3 B o a W x v c 2 9 w a G V y c 1 9 1 b n R p b W V k L 0 F 1 d G 9 S Z W 1 v d m V k Q 2 9 s d W 1 u c z E u e 3 p l d G F 4 L D N 9 J n F 1 b 3 Q 7 L C Z x d W 9 0 O 1 N l Y 3 R p b 2 4 x L 3 J l c 3 V s d H N f c G h p b G 9 z b 3 B o Z X J z X 3 V u d G l t Z W Q v Q X V 0 b 1 J l b W 9 2 Z W R D b 2 x 1 b W 5 z M S 5 7 T G V h c m 5 p b m c g U m 9 1 b m R z L D R 9 J n F 1 b 3 Q 7 L C Z x d W 9 0 O 1 N l Y 3 R p b 2 4 x L 3 J l c 3 V s d H N f c G h p b G 9 z b 3 B o Z X J z X 3 V u d G l t Z W Q v Q X V 0 b 1 J l b W 9 2 Z W R D b 2 x 1 b W 5 z M S 5 7 T G V h c m 5 p b m c g V G l t Z S w 1 f S Z x d W 9 0 O y w m c X V v d D t T Z W N 0 a W 9 u M S 9 y Z X N 1 b H R z X 3 B o a W x v c 2 9 w a G V y c 1 9 1 b n R p b W V k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1 9 1 b n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N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w b 2 x s a W 5 n X 3 R p b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A 4 O j I 3 O j Q y L j E z O T I x N D B a I i A v P j x F b n R y e S B U e X B l P S J G a W x s Q 2 9 s d W 1 u V H l w Z X M i I F Z h b H V l P S J z Q m d Z R 0 J n W U c i I C 8 + P E V u d H J 5 I F R 5 c G U 9 I k Z p b G x D b 2 x 1 b W 5 O Y W 1 l c y I g V m F s d W U 9 I n N b J n F 1 b 3 Q 7 U n V u J n F 1 b 3 Q 7 L C Z x d W 9 0 O 0 1 1 J n F 1 b 3 Q 7 L C Z x d W 9 0 O 0 d h b W 1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9 s b G l u Z 1 9 0 a W 1 l Z C 9 B d X R v U m V t b 3 Z l Z E N v b H V t b n M x L n t S d W 4 s M H 0 m c X V v d D s s J n F 1 b 3 Q 7 U 2 V j d G l v b j E v c m V z d W x 0 c 1 9 w b 2 x s a W 5 n X 3 R p b W V k L 0 F 1 d G 9 S Z W 1 v d m V k Q 2 9 s d W 1 u c z E u e 0 1 1 L D F 9 J n F 1 b 3 Q 7 L C Z x d W 9 0 O 1 N l Y 3 R p b 2 4 x L 3 J l c 3 V s d H N f c G 9 s b G l u Z 1 9 0 a W 1 l Z C 9 B d X R v U m V t b 3 Z l Z E N v b H V t b n M x L n t H Y W 1 t Y X g s M n 0 m c X V v d D s s J n F 1 b 3 Q 7 U 2 V j d G l v b j E v c m V z d W x 0 c 1 9 w b 2 x s a W 5 n X 3 R p b W V k L 0 F 1 d G 9 S Z W 1 v d m V k Q 2 9 s d W 1 u c z E u e 0 x l Y X J u a W 5 n I F J v d W 5 k c y w z f S Z x d W 9 0 O y w m c X V v d D t T Z W N 0 a W 9 u M S 9 y Z X N 1 b H R z X 3 B v b G x p b m d f d G l t Z W Q v Q X V 0 b 1 J l b W 9 2 Z W R D b 2 x 1 b W 5 z M S 5 7 T G V h c m 5 p b m c g V G l t Z S w 0 f S Z x d W 9 0 O y w m c X V v d D t T Z W N 0 a W 9 u M S 9 y Z X N 1 b H R z X 3 B v b G x p b m d f d G l t Z W Q v Q X V 0 b 1 J l b W 9 2 Z W R D b 2 x 1 b W 5 z M S 5 7 V H J h a W 5 p b m c g U 2 V 0 I E x v Z 2 x p a 2 V s a W h v b 2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1 9 w b 2 x s a W 5 n X 3 R p b W V k L 0 F 1 d G 9 S Z W 1 v d m V k Q 2 9 s d W 1 u c z E u e 1 J 1 b i w w f S Z x d W 9 0 O y w m c X V v d D t T Z W N 0 a W 9 u M S 9 y Z X N 1 b H R z X 3 B v b G x p b m d f d G l t Z W Q v Q X V 0 b 1 J l b W 9 2 Z W R D b 2 x 1 b W 5 z M S 5 7 T X U s M X 0 m c X V v d D s s J n F 1 b 3 Q 7 U 2 V j d G l v b j E v c m V z d W x 0 c 1 9 w b 2 x s a W 5 n X 3 R p b W V k L 0 F 1 d G 9 S Z W 1 v d m V k Q 2 9 s d W 1 u c z E u e 0 d h b W 1 h e C w y f S Z x d W 9 0 O y w m c X V v d D t T Z W N 0 a W 9 u M S 9 y Z X N 1 b H R z X 3 B v b G x p b m d f d G l t Z W Q v Q X V 0 b 1 J l b W 9 2 Z W R D b 2 x 1 b W 5 z M S 5 7 T G V h c m 5 p b m c g U m 9 1 b m R z L D N 9 J n F 1 b 3 Q 7 L C Z x d W 9 0 O 1 N l Y 3 R p b 2 4 x L 3 J l c 3 V s d H N f c G 9 s b G l u Z 1 9 0 a W 1 l Z C 9 B d X R v U m V t b 3 Z l Z E N v b H V t b n M x L n t M Z W F y b m l u Z y B U a W 1 l L D R 9 J n F 1 b 3 Q 7 L C Z x d W 9 0 O 1 N l Y 3 R p b 2 4 x L 3 J l c 3 V s d H N f c G 9 s b G l u Z 1 9 0 a W 1 l Z C 9 B d X R v U m V t b 3 Z l Z E N v b H V t b n M x L n t U c m F p b m l u Z y B T Z X Q g T G 9 n b G l r Z W x p a G 9 v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b 2 x s a W 5 n X 3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G l t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w b 2 x s a W 5 n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g 6 M j M u N z A 5 M D g y N l o i I C 8 + P E V u d H J 5 I F R 5 c G U 9 I k Z p b G x D b 2 x 1 b W 5 U e X B l c y I g V m F s d W U 9 I n N C Z 1 l H Q m d Z R y I g L z 4 8 R W 5 0 c n k g V H l w Z T 0 i R m l s b E N v b H V t b k 5 h b W V z I i B W Y W x 1 Z T 0 i c 1 s m c X V v d D t S d W 4 m c X V v d D s s J n F 1 b 3 Q 7 T X U m c X V v d D s s J n F 1 b 3 Q 7 R 2 F t b W F 4 J n F 1 b 3 Q 7 L C Z x d W 9 0 O 0 x l Y X J u a W 5 n I F J v d W 5 k c y Z x d W 9 0 O y w m c X V v d D t M Z W F y b m l u Z y B U a W 1 l J n F 1 b 3 Q 7 L C Z x d W 9 0 O 1 R y Y W l u a W 5 n I F N l d C B M b 2 d s a W t l b G l o b 2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w b 2 x s a W 5 n X 3 V u d G l t Z W Q v Q X V 0 b 1 J l b W 9 2 Z W R D b 2 x 1 b W 5 z M S 5 7 U n V u L D B 9 J n F 1 b 3 Q 7 L C Z x d W 9 0 O 1 N l Y 3 R p b 2 4 x L 3 J l c 3 V s d H N f c G 9 s b G l u Z 1 9 1 b n R p b W V k L 0 F 1 d G 9 S Z W 1 v d m V k Q 2 9 s d W 1 u c z E u e 0 1 1 L D F 9 J n F 1 b 3 Q 7 L C Z x d W 9 0 O 1 N l Y 3 R p b 2 4 x L 3 J l c 3 V s d H N f c G 9 s b G l u Z 1 9 1 b n R p b W V k L 0 F 1 d G 9 S Z W 1 v d m V k Q 2 9 s d W 1 u c z E u e 0 d h b W 1 h e C w y f S Z x d W 9 0 O y w m c X V v d D t T Z W N 0 a W 9 u M S 9 y Z X N 1 b H R z X 3 B v b G x p b m d f d W 5 0 a W 1 l Z C 9 B d X R v U m V t b 3 Z l Z E N v b H V t b n M x L n t M Z W F y b m l u Z y B S b 3 V u Z H M s M 3 0 m c X V v d D s s J n F 1 b 3 Q 7 U 2 V j d G l v b j E v c m V z d W x 0 c 1 9 w b 2 x s a W 5 n X 3 V u d G l t Z W Q v Q X V 0 b 1 J l b W 9 2 Z W R D b 2 x 1 b W 5 z M S 5 7 T G V h c m 5 p b m c g V G l t Z S w 0 f S Z x d W 9 0 O y w m c X V v d D t T Z W N 0 a W 9 u M S 9 y Z X N 1 b H R z X 3 B v b G x p b m d f d W 5 0 a W 1 l Z C 9 B d X R v U m V t b 3 Z l Z E N v b H V t b n M x L n t U c m F p b m l u Z y B T Z X Q g T G 9 n b G l r Z W x p a G 9 v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3 B v b G x p b m d f d W 5 0 a W 1 l Z C 9 B d X R v U m V t b 3 Z l Z E N v b H V t b n M x L n t S d W 4 s M H 0 m c X V v d D s s J n F 1 b 3 Q 7 U 2 V j d G l v b j E v c m V z d W x 0 c 1 9 w b 2 x s a W 5 n X 3 V u d G l t Z W Q v Q X V 0 b 1 J l b W 9 2 Z W R D b 2 x 1 b W 5 z M S 5 7 T X U s M X 0 m c X V v d D s s J n F 1 b 3 Q 7 U 2 V j d G l v b j E v c m V z d W x 0 c 1 9 w b 2 x s a W 5 n X 3 V u d G l t Z W Q v Q X V 0 b 1 J l b W 9 2 Z W R D b 2 x 1 b W 5 z M S 5 7 R 2 F t b W F 4 L D J 9 J n F 1 b 3 Q 7 L C Z x d W 9 0 O 1 N l Y 3 R p b 2 4 x L 3 J l c 3 V s d H N f c G 9 s b G l u Z 1 9 1 b n R p b W V k L 0 F 1 d G 9 S Z W 1 v d m V k Q 2 9 s d W 1 u c z E u e 0 x l Y X J u a W 5 n I F J v d W 5 k c y w z f S Z x d W 9 0 O y w m c X V v d D t T Z W N 0 a W 9 u M S 9 y Z X N 1 b H R z X 3 B v b G x p b m d f d W 5 0 a W 1 l Z C 9 B d X R v U m V t b 3 Z l Z E N v b H V t b n M x L n t M Z W F y b m l u Z y B U a W 1 l L D R 9 J n F 1 b 3 Q 7 L C Z x d W 9 0 O 1 N l Y 3 R p b 2 4 x L 3 J l c 3 V s d H N f c G 9 s b G l u Z 1 9 1 b n R p b W V k L 0 F 1 d G 9 S Z W 1 v d m V k Q 2 9 s d W 1 u c z E u e 1 R y Y W l u a W 5 n I F N l d C B M b 2 d s a W t l b G l o b 2 9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v b G x p b m d f d W 5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R p b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3 R h b m R l b V 9 0 a W 1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w O D o y O D o 1 O S 4 5 M D I 4 M D U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b X U x Y S Z x d W 9 0 O y w m c X V v d D t t d T F i J n F 1 b 3 Q 7 L C Z x d W 9 0 O 2 1 1 M i Z x d W 9 0 O y w m c X V v d D t r Y X B w Y S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u Z G V t X 3 R p b W V k L 0 F 1 d G 9 S Z W 1 v d m V k Q 2 9 s d W 1 u c z E u e 1 J 1 b i w w f S Z x d W 9 0 O y w m c X V v d D t T Z W N 0 a W 9 u M S 9 y Z X N 1 b H R z X 3 R h b m R l b V 9 0 a W 1 l Z C 9 B d X R v U m V t b 3 Z l Z E N v b H V t b n M x L n t t d T F h L D F 9 J n F 1 b 3 Q 7 L C Z x d W 9 0 O 1 N l Y 3 R p b 2 4 x L 3 J l c 3 V s d H N f d G F u Z G V t X 3 R p b W V k L 0 F 1 d G 9 S Z W 1 v d m V k Q 2 9 s d W 1 u c z E u e 2 1 1 M W I s M n 0 m c X V v d D s s J n F 1 b 3 Q 7 U 2 V j d G l v b j E v c m V z d W x 0 c 1 9 0 Y W 5 k Z W 1 f d G l t Z W Q v Q X V 0 b 1 J l b W 9 2 Z W R D b 2 x 1 b W 5 z M S 5 7 b X U y L D N 9 J n F 1 b 3 Q 7 L C Z x d W 9 0 O 1 N l Y 3 R p b 2 4 x L 3 J l c 3 V s d H N f d G F u Z G V t X 3 R p b W V k L 0 F 1 d G 9 S Z W 1 v d m V k Q 2 9 s d W 1 u c z E u e 2 t h c H B h L D R 9 J n F 1 b 3 Q 7 L C Z x d W 9 0 O 1 N l Y 3 R p b 2 4 x L 3 J l c 3 V s d H N f d G F u Z G V t X 3 R p b W V k L 0 F 1 d G 9 S Z W 1 v d m V k Q 2 9 s d W 1 u c z E u e 0 x l Y X J u a W 5 n I F J v d W 5 k c y w 1 f S Z x d W 9 0 O y w m c X V v d D t T Z W N 0 a W 9 u M S 9 y Z X N 1 b H R z X 3 R h b m R l b V 9 0 a W 1 l Z C 9 B d X R v U m V t b 3 Z l Z E N v b H V t b n M x L n t M Z W F y b m l u Z y B U a W 1 l L D Z 9 J n F 1 b 3 Q 7 L C Z x d W 9 0 O 1 N l Y 3 R p b 2 4 x L 3 J l c 3 V s d H N f d G F u Z G V t X 3 R p b W V k L 0 F 1 d G 9 S Z W 1 v d m V k Q 2 9 s d W 1 u c z E u e 1 R y Y W l u a W 5 n I F N l d C B M b 2 d s a W t l b G l o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d G F u Z G V t X 3 R p b W V k L 0 F 1 d G 9 S Z W 1 v d m V k Q 2 9 s d W 1 u c z E u e 1 J 1 b i w w f S Z x d W 9 0 O y w m c X V v d D t T Z W N 0 a W 9 u M S 9 y Z X N 1 b H R z X 3 R h b m R l b V 9 0 a W 1 l Z C 9 B d X R v U m V t b 3 Z l Z E N v b H V t b n M x L n t t d T F h L D F 9 J n F 1 b 3 Q 7 L C Z x d W 9 0 O 1 N l Y 3 R p b 2 4 x L 3 J l c 3 V s d H N f d G F u Z G V t X 3 R p b W V k L 0 F 1 d G 9 S Z W 1 v d m V k Q 2 9 s d W 1 u c z E u e 2 1 1 M W I s M n 0 m c X V v d D s s J n F 1 b 3 Q 7 U 2 V j d G l v b j E v c m V z d W x 0 c 1 9 0 Y W 5 k Z W 1 f d G l t Z W Q v Q X V 0 b 1 J l b W 9 2 Z W R D b 2 x 1 b W 5 z M S 5 7 b X U y L D N 9 J n F 1 b 3 Q 7 L C Z x d W 9 0 O 1 N l Y 3 R p b 2 4 x L 3 J l c 3 V s d H N f d G F u Z G V t X 3 R p b W V k L 0 F 1 d G 9 S Z W 1 v d m V k Q 2 9 s d W 1 u c z E u e 2 t h c H B h L D R 9 J n F 1 b 3 Q 7 L C Z x d W 9 0 O 1 N l Y 3 R p b 2 4 x L 3 J l c 3 V s d H N f d G F u Z G V t X 3 R p b W V k L 0 F 1 d G 9 S Z W 1 v d m V k Q 2 9 s d W 1 u c z E u e 0 x l Y X J u a W 5 n I F J v d W 5 k c y w 1 f S Z x d W 9 0 O y w m c X V v d D t T Z W N 0 a W 9 u M S 9 y Z X N 1 b H R z X 3 R h b m R l b V 9 0 a W 1 l Z C 9 B d X R v U m V t b 3 Z l Z E N v b H V t b n M x L n t M Z W F y b m l u Z y B U a W 1 l L D Z 9 J n F 1 b 3 Q 7 L C Z x d W 9 0 O 1 N l Y 3 R p b 2 4 x L 3 J l c 3 V s d H N f d G F u Z G V t X 3 R p b W V k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0 a W 1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d G F u Z G V t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D g 6 M j k 6 M z c u M T A w M z g 5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1 1 M W E m c X V v d D s s J n F 1 b 3 Q 7 b X U x Y i Z x d W 9 0 O y w m c X V v d D t t d T I m c X V v d D s s J n F 1 b 3 Q 7 a 2 F w c G E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b m R l b V 9 1 b n R p b W V k L 0 F 1 d G 9 S Z W 1 v d m V k Q 2 9 s d W 1 u c z E u e 1 J 1 b i w w f S Z x d W 9 0 O y w m c X V v d D t T Z W N 0 a W 9 u M S 9 y Z X N 1 b H R z X 3 R h b m R l b V 9 1 b n R p b W V k L 0 F 1 d G 9 S Z W 1 v d m V k Q 2 9 s d W 1 u c z E u e 2 1 1 M W E s M X 0 m c X V v d D s s J n F 1 b 3 Q 7 U 2 V j d G l v b j E v c m V z d W x 0 c 1 9 0 Y W 5 k Z W 1 f d W 5 0 a W 1 l Z C 9 B d X R v U m V t b 3 Z l Z E N v b H V t b n M x L n t t d T F i L D J 9 J n F 1 b 3 Q 7 L C Z x d W 9 0 O 1 N l Y 3 R p b 2 4 x L 3 J l c 3 V s d H N f d G F u Z G V t X 3 V u d G l t Z W Q v Q X V 0 b 1 J l b W 9 2 Z W R D b 2 x 1 b W 5 z M S 5 7 b X U y L D N 9 J n F 1 b 3 Q 7 L C Z x d W 9 0 O 1 N l Y 3 R p b 2 4 x L 3 J l c 3 V s d H N f d G F u Z G V t X 3 V u d G l t Z W Q v Q X V 0 b 1 J l b W 9 2 Z W R D b 2 x 1 b W 5 z M S 5 7 a 2 F w c G E s N H 0 m c X V v d D s s J n F 1 b 3 Q 7 U 2 V j d G l v b j E v c m V z d W x 0 c 1 9 0 Y W 5 k Z W 1 f d W 5 0 a W 1 l Z C 9 B d X R v U m V t b 3 Z l Z E N v b H V t b n M x L n t M Z W F y b m l u Z y B S b 3 V u Z H M s N X 0 m c X V v d D s s J n F 1 b 3 Q 7 U 2 V j d G l v b j E v c m V z d W x 0 c 1 9 0 Y W 5 k Z W 1 f d W 5 0 a W 1 l Z C 9 B d X R v U m V t b 3 Z l Z E N v b H V t b n M x L n t M Z W F y b m l u Z y B U a W 1 l L D Z 9 J n F 1 b 3 Q 7 L C Z x d W 9 0 O 1 N l Y 3 R p b 2 4 x L 3 J l c 3 V s d H N f d G F u Z G V t X 3 V u d G l t Z W Q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5 k Z W 1 f d W 5 0 a W 1 l Z C 9 B d X R v U m V t b 3 Z l Z E N v b H V t b n M x L n t S d W 4 s M H 0 m c X V v d D s s J n F 1 b 3 Q 7 U 2 V j d G l v b j E v c m V z d W x 0 c 1 9 0 Y W 5 k Z W 1 f d W 5 0 a W 1 l Z C 9 B d X R v U m V t b 3 Z l Z E N v b H V t b n M x L n t t d T F h L D F 9 J n F 1 b 3 Q 7 L C Z x d W 9 0 O 1 N l Y 3 R p b 2 4 x L 3 J l c 3 V s d H N f d G F u Z G V t X 3 V u d G l t Z W Q v Q X V 0 b 1 J l b W 9 2 Z W R D b 2 x 1 b W 5 z M S 5 7 b X U x Y i w y f S Z x d W 9 0 O y w m c X V v d D t T Z W N 0 a W 9 u M S 9 y Z X N 1 b H R z X 3 R h b m R l b V 9 1 b n R p b W V k L 0 F 1 d G 9 S Z W 1 v d m V k Q 2 9 s d W 1 u c z E u e 2 1 1 M i w z f S Z x d W 9 0 O y w m c X V v d D t T Z W N 0 a W 9 u M S 9 y Z X N 1 b H R z X 3 R h b m R l b V 9 1 b n R p b W V k L 0 F 1 d G 9 S Z W 1 v d m V k Q 2 9 s d W 1 u c z E u e 2 t h c H B h L D R 9 J n F 1 b 3 Q 7 L C Z x d W 9 0 O 1 N l Y 3 R p b 2 4 x L 3 J l c 3 V s d H N f d G F u Z G V t X 3 V u d G l t Z W Q v Q X V 0 b 1 J l b W 9 2 Z W R D b 2 x 1 b W 5 z M S 5 7 T G V h c m 5 p b m c g U m 9 1 b m R z L D V 9 J n F 1 b 3 Q 7 L C Z x d W 9 0 O 1 N l Y 3 R p b 2 4 x L 3 J l c 3 V s d H N f d G F u Z G V t X 3 V u d G l t Z W Q v Q X V 0 b 1 J l b W 9 2 Z W R D b 2 x 1 b W 5 z M S 5 7 T G V h c m 5 p b m c g V G l t Z S w 2 f S Z x d W 9 0 O y w m c X V v d D t T Z W N 0 a W 9 u M S 9 y Z X N 1 b H R z X 3 R h b m R l b V 9 1 b n R p b W V k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1 b n R p b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W 5 0 a W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j b H V z d G V y X 3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w O T o 1 O D o x N S 4 2 O T k z N z M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d 3 N f Z m F p b C Z x d W 9 0 O y w m c X V v d D t s a W 5 l X 2 Z h a W w m c X V v d D s s J n F 1 b 3 Q 7 c 3 d p d G N o X 2 Z h a W w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s d X N 0 Z X J f d G l t Z W R f b G 9 n L 0 F 1 d G 9 S Z W 1 v d m V k Q 2 9 s d W 1 u c z E u e 1 J 1 b i w w f S Z x d W 9 0 O y w m c X V v d D t T Z W N 0 a W 9 u M S 9 y Z X N 1 b H R z X 2 N s d X N 0 Z X J f d G l t Z W R f b G 9 n L 0 F 1 d G 9 S Z W 1 v d m V k Q 2 9 s d W 1 u c z E u e 3 d z X 2 Z h a W w s M X 0 m c X V v d D s s J n F 1 b 3 Q 7 U 2 V j d G l v b j E v c m V z d W x 0 c 1 9 j b H V z d G V y X 3 R p b W V k X 2 x v Z y 9 B d X R v U m V t b 3 Z l Z E N v b H V t b n M x L n t s a W 5 l X 2 Z h a W w s M n 0 m c X V v d D s s J n F 1 b 3 Q 7 U 2 V j d G l v b j E v c m V z d W x 0 c 1 9 j b H V z d G V y X 3 R p b W V k X 2 x v Z y 9 B d X R v U m V t b 3 Z l Z E N v b H V t b n M x L n t z d 2 l 0 Y 2 h f Z m F p b C w z f S Z x d W 9 0 O y w m c X V v d D t T Z W N 0 a W 9 u M S 9 y Z X N 1 b H R z X 2 N s d X N 0 Z X J f d G l t Z W R f b G 9 n L 0 F 1 d G 9 S Z W 1 v d m V k Q 2 9 s d W 1 u c z E u e 0 x l Y X J u a W 5 n I F J v d W 5 k c y w 0 f S Z x d W 9 0 O y w m c X V v d D t T Z W N 0 a W 9 u M S 9 y Z X N 1 b H R z X 2 N s d X N 0 Z X J f d G l t Z W R f b G 9 n L 0 F 1 d G 9 S Z W 1 v d m V k Q 2 9 s d W 1 u c z E u e 0 x l Y X J u a W 5 n I F R p b W U s N X 0 m c X V v d D s s J n F 1 b 3 Q 7 U 2 V j d G l v b j E v c m V z d W x 0 c 1 9 j b H V z d G V y X 3 R p b W V k X 2 x v Z y 9 B d X R v U m V t b 3 Z l Z E N v b H V t b n M x L n t U c m F p b m l u Z y B T Z X Q g T G 9 n b G l r Z W x p a G 9 v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s d X N 0 Z X J f d G l t Z W R f b G 9 n L 0 F 1 d G 9 S Z W 1 v d m V k Q 2 9 s d W 1 u c z E u e 1 J 1 b i w w f S Z x d W 9 0 O y w m c X V v d D t T Z W N 0 a W 9 u M S 9 y Z X N 1 b H R z X 2 N s d X N 0 Z X J f d G l t Z W R f b G 9 n L 0 F 1 d G 9 S Z W 1 v d m V k Q 2 9 s d W 1 u c z E u e 3 d z X 2 Z h a W w s M X 0 m c X V v d D s s J n F 1 b 3 Q 7 U 2 V j d G l v b j E v c m V z d W x 0 c 1 9 j b H V z d G V y X 3 R p b W V k X 2 x v Z y 9 B d X R v U m V t b 3 Z l Z E N v b H V t b n M x L n t s a W 5 l X 2 Z h a W w s M n 0 m c X V v d D s s J n F 1 b 3 Q 7 U 2 V j d G l v b j E v c m V z d W x 0 c 1 9 j b H V z d G V y X 3 R p b W V k X 2 x v Z y 9 B d X R v U m V t b 3 Z l Z E N v b H V t b n M x L n t z d 2 l 0 Y 2 h f Z m F p b C w z f S Z x d W 9 0 O y w m c X V v d D t T Z W N 0 a W 9 u M S 9 y Z X N 1 b H R z X 2 N s d X N 0 Z X J f d G l t Z W R f b G 9 n L 0 F 1 d G 9 S Z W 1 v d m V k Q 2 9 s d W 1 u c z E u e 0 x l Y X J u a W 5 n I F J v d W 5 k c y w 0 f S Z x d W 9 0 O y w m c X V v d D t T Z W N 0 a W 9 u M S 9 y Z X N 1 b H R z X 2 N s d X N 0 Z X J f d G l t Z W R f b G 9 n L 0 F 1 d G 9 S Z W 1 v d m V k Q 2 9 s d W 1 u c z E u e 0 x l Y X J u a W 5 n I F R p b W U s N X 0 m c X V v d D s s J n F 1 b 3 Q 7 U 2 V j d G l v b j E v c m V z d W x 0 c 1 9 j b H V z d G V y X 3 R p b W V k X 2 x v Z y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G l t Z W R f b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j b H V z d G V y X 3 V u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A 5 O j U 5 O j Q 2 L j c w M T A 5 N j d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3 c 1 9 m Y W l s J n F 1 b 3 Q 7 L C Z x d W 9 0 O 2 x p b m V f Z m F p b C Z x d W 9 0 O y w m c X V v d D t z d 2 l 0 Y 2 h f Z m F p b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x 1 c 3 R l c l 9 1 b n R p b W V k X 2 x v Z y 9 B d X R v U m V t b 3 Z l Z E N v b H V t b n M x L n t S d W 4 s M H 0 m c X V v d D s s J n F 1 b 3 Q 7 U 2 V j d G l v b j E v c m V z d W x 0 c 1 9 j b H V z d G V y X 3 V u d G l t Z W R f b G 9 n L 0 F 1 d G 9 S Z W 1 v d m V k Q 2 9 s d W 1 u c z E u e 3 d z X 2 Z h a W w s M X 0 m c X V v d D s s J n F 1 b 3 Q 7 U 2 V j d G l v b j E v c m V z d W x 0 c 1 9 j b H V z d G V y X 3 V u d G l t Z W R f b G 9 n L 0 F 1 d G 9 S Z W 1 v d m V k Q 2 9 s d W 1 u c z E u e 2 x p b m V f Z m F p b C w y f S Z x d W 9 0 O y w m c X V v d D t T Z W N 0 a W 9 u M S 9 y Z X N 1 b H R z X 2 N s d X N 0 Z X J f d W 5 0 a W 1 l Z F 9 s b 2 c v Q X V 0 b 1 J l b W 9 2 Z W R D b 2 x 1 b W 5 z M S 5 7 c 3 d p d G N o X 2 Z h a W w s M 3 0 m c X V v d D s s J n F 1 b 3 Q 7 U 2 V j d G l v b j E v c m V z d W x 0 c 1 9 j b H V z d G V y X 3 V u d G l t Z W R f b G 9 n L 0 F 1 d G 9 S Z W 1 v d m V k Q 2 9 s d W 1 u c z E u e 0 x l Y X J u a W 5 n I F J v d W 5 k c y w 0 f S Z x d W 9 0 O y w m c X V v d D t T Z W N 0 a W 9 u M S 9 y Z X N 1 b H R z X 2 N s d X N 0 Z X J f d W 5 0 a W 1 l Z F 9 s b 2 c v Q X V 0 b 1 J l b W 9 2 Z W R D b 2 x 1 b W 5 z M S 5 7 T G V h c m 5 p b m c g V G l t Z S w 1 f S Z x d W 9 0 O y w m c X V v d D t T Z W N 0 a W 9 u M S 9 y Z X N 1 b H R z X 2 N s d X N 0 Z X J f d W 5 0 a W 1 l Z F 9 s b 2 c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j b H V z d G V y X 3 V u d G l t Z W R f b G 9 n L 0 F 1 d G 9 S Z W 1 v d m V k Q 2 9 s d W 1 u c z E u e 1 J 1 b i w w f S Z x d W 9 0 O y w m c X V v d D t T Z W N 0 a W 9 u M S 9 y Z X N 1 b H R z X 2 N s d X N 0 Z X J f d W 5 0 a W 1 l Z F 9 s b 2 c v Q X V 0 b 1 J l b W 9 2 Z W R D b 2 x 1 b W 5 z M S 5 7 d 3 N f Z m F p b C w x f S Z x d W 9 0 O y w m c X V v d D t T Z W N 0 a W 9 u M S 9 y Z X N 1 b H R z X 2 N s d X N 0 Z X J f d W 5 0 a W 1 l Z F 9 s b 2 c v Q X V 0 b 1 J l b W 9 2 Z W R D b 2 x 1 b W 5 z M S 5 7 b G l u Z V 9 m Y W l s L D J 9 J n F 1 b 3 Q 7 L C Z x d W 9 0 O 1 N l Y 3 R p b 2 4 x L 3 J l c 3 V s d H N f Y 2 x 1 c 3 R l c l 9 1 b n R p b W V k X 2 x v Z y 9 B d X R v U m V t b 3 Z l Z E N v b H V t b n M x L n t z d 2 l 0 Y 2 h f Z m F p b C w z f S Z x d W 9 0 O y w m c X V v d D t T Z W N 0 a W 9 u M S 9 y Z X N 1 b H R z X 2 N s d X N 0 Z X J f d W 5 0 a W 1 l Z F 9 s b 2 c v Q X V 0 b 1 J l b W 9 2 Z W R D b 2 x 1 b W 5 z M S 5 7 T G V h c m 5 p b m c g U m 9 1 b m R z L D R 9 J n F 1 b 3 Q 7 L C Z x d W 9 0 O 1 N l Y 3 R p b 2 4 x L 3 J l c 3 V s d H N f Y 2 x 1 c 3 R l c l 9 1 b n R p b W V k X 2 x v Z y 9 B d X R v U m V t b 3 Z l Z E N v b H V t b n M x L n t M Z W F y b m l u Z y B U a W 1 l L D V 9 J n F 1 b 3 Q 7 L C Z x d W 9 0 O 1 N l Y 3 R p b 2 4 x L 3 J l c 3 V s d H N f Y 2 x 1 c 3 R l c l 9 1 b n R p b W V k X 2 x v Z y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H V z d G V y X 3 V u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1 c 3 R l c l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d X N 0 Z X J f d W 5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a G l s b 3 N v c G h l c n N f d G l t Z W R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w O j A x O j M 3 L j I 4 M j I 4 M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1 J 1 b i Z x d W 9 0 O y w m c X V v d D t h b H B o Y S Z x d W 9 0 O y w m c X V v d D t i Z X R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X 3 R p b W V k X 2 x v Z y 9 B d X R v U m V t b 3 Z l Z E N v b H V t b n M x L n t S d W 4 s M H 0 m c X V v d D s s J n F 1 b 3 Q 7 U 2 V j d G l v b j E v c m V z d W x 0 c 1 9 w a G l s b 3 N v c G h l c n N f d G l t Z W R f b G 9 n L 0 F 1 d G 9 S Z W 1 v d m V k Q 2 9 s d W 1 u c z E u e 2 F s c G h h L D F 9 J n F 1 b 3 Q 7 L C Z x d W 9 0 O 1 N l Y 3 R p b 2 4 x L 3 J l c 3 V s d H N f c G h p b G 9 z b 3 B o Z X J z X 3 R p b W V k X 2 x v Z y 9 B d X R v U m V t b 3 Z l Z E N v b H V t b n M x L n t i Z X R h e C w y f S Z x d W 9 0 O y w m c X V v d D t T Z W N 0 a W 9 u M S 9 y Z X N 1 b H R z X 3 B o a W x v c 2 9 w a G V y c 1 9 0 a W 1 l Z F 9 s b 2 c v Q X V 0 b 1 J l b W 9 2 Z W R D b 2 x 1 b W 5 z M S 5 7 e m V 0 Y X g s M 3 0 m c X V v d D s s J n F 1 b 3 Q 7 U 2 V j d G l v b j E v c m V z d W x 0 c 1 9 w a G l s b 3 N v c G h l c n N f d G l t Z W R f b G 9 n L 0 F 1 d G 9 S Z W 1 v d m V k Q 2 9 s d W 1 u c z E u e 0 x l Y X J u a W 5 n I F J v d W 5 k c y w 0 f S Z x d W 9 0 O y w m c X V v d D t T Z W N 0 a W 9 u M S 9 y Z X N 1 b H R z X 3 B o a W x v c 2 9 w a G V y c 1 9 0 a W 1 l Z F 9 s b 2 c v Q X V 0 b 1 J l b W 9 2 Z W R D b 2 x 1 b W 5 z M S 5 7 T G V h c m 5 p b m c g V G l t Z S w 1 f S Z x d W 9 0 O y w m c X V v d D t T Z W N 0 a W 9 u M S 9 y Z X N 1 b H R z X 3 B o a W x v c 2 9 w a G V y c 1 9 0 a W 1 l Z F 9 s b 2 c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w a G l s b 3 N v c G h l c n N f d G l t Z W R f b G 9 n L 0 F 1 d G 9 S Z W 1 v d m V k Q 2 9 s d W 1 u c z E u e 1 J 1 b i w w f S Z x d W 9 0 O y w m c X V v d D t T Z W N 0 a W 9 u M S 9 y Z X N 1 b H R z X 3 B o a W x v c 2 9 w a G V y c 1 9 0 a W 1 l Z F 9 s b 2 c v Q X V 0 b 1 J l b W 9 2 Z W R D b 2 x 1 b W 5 z M S 5 7 Y W x w a G E s M X 0 m c X V v d D s s J n F 1 b 3 Q 7 U 2 V j d G l v b j E v c m V z d W x 0 c 1 9 w a G l s b 3 N v c G h l c n N f d G l t Z W R f b G 9 n L 0 F 1 d G 9 S Z W 1 v d m V k Q 2 9 s d W 1 u c z E u e 2 J l d G F 4 L D J 9 J n F 1 b 3 Q 7 L C Z x d W 9 0 O 1 N l Y 3 R p b 2 4 x L 3 J l c 3 V s d H N f c G h p b G 9 z b 3 B o Z X J z X 3 R p b W V k X 2 x v Z y 9 B d X R v U m V t b 3 Z l Z E N v b H V t b n M x L n t 6 Z X R h e C w z f S Z x d W 9 0 O y w m c X V v d D t T Z W N 0 a W 9 u M S 9 y Z X N 1 b H R z X 3 B o a W x v c 2 9 w a G V y c 1 9 0 a W 1 l Z F 9 s b 2 c v Q X V 0 b 1 J l b W 9 2 Z W R D b 2 x 1 b W 5 z M S 5 7 T G V h c m 5 p b m c g U m 9 1 b m R z L D R 9 J n F 1 b 3 Q 7 L C Z x d W 9 0 O 1 N l Y 3 R p b 2 4 x L 3 J l c 3 V s d H N f c G h p b G 9 z b 3 B o Z X J z X 3 R p b W V k X 2 x v Z y 9 B d X R v U m V t b 3 Z l Z E N v b H V t b n M x L n t M Z W F y b m l u Z y B U a W 1 l L D V 9 J n F 1 b 3 Q 7 L C Z x d W 9 0 O 1 N l Y 3 R p b 2 4 x L 3 J l c 3 V s d H N f c G h p b G 9 z b 3 B o Z X J z X 3 R p b W V k X 2 x v Z y 9 B d X R v U m V t b 3 Z l Z E N v b H V t b n M x L n t U c m F p b m l u Z y B T Z X Q g T G 9 n b G l r Z W x p a G 9 v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N f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X 3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o a W x v c 2 9 w a G V y c 1 9 1 b n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M j o w N y 4 4 N j Q 4 N j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d W 4 m c X V v d D s s J n F 1 b 3 Q 7 Y W x w a G E m c X V v d D s s J n F 1 b 3 Q 7 Y m V 0 Y X g m c X V v d D s s J n F 1 b 3 Q 7 e m V 0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o a W x v c 2 9 w a G V y c 1 9 1 b n R p b W V k X 2 x v Z y 9 B d X R v U m V t b 3 Z l Z E N v b H V t b n M x L n t S d W 4 s M H 0 m c X V v d D s s J n F 1 b 3 Q 7 U 2 V j d G l v b j E v c m V z d W x 0 c 1 9 w a G l s b 3 N v c G h l c n N f d W 5 0 a W 1 l Z F 9 s b 2 c v Q X V 0 b 1 J l b W 9 2 Z W R D b 2 x 1 b W 5 z M S 5 7 Y W x w a G E s M X 0 m c X V v d D s s J n F 1 b 3 Q 7 U 2 V j d G l v b j E v c m V z d W x 0 c 1 9 w a G l s b 3 N v c G h l c n N f d W 5 0 a W 1 l Z F 9 s b 2 c v Q X V 0 b 1 J l b W 9 2 Z W R D b 2 x 1 b W 5 z M S 5 7 Y m V 0 Y X g s M n 0 m c X V v d D s s J n F 1 b 3 Q 7 U 2 V j d G l v b j E v c m V z d W x 0 c 1 9 w a G l s b 3 N v c G h l c n N f d W 5 0 a W 1 l Z F 9 s b 2 c v Q X V 0 b 1 J l b W 9 2 Z W R D b 2 x 1 b W 5 z M S 5 7 e m V 0 Y X g s M 3 0 m c X V v d D s s J n F 1 b 3 Q 7 U 2 V j d G l v b j E v c m V z d W x 0 c 1 9 w a G l s b 3 N v c G h l c n N f d W 5 0 a W 1 l Z F 9 s b 2 c v Q X V 0 b 1 J l b W 9 2 Z W R D b 2 x 1 b W 5 z M S 5 7 T G V h c m 5 p b m c g U m 9 1 b m R z L D R 9 J n F 1 b 3 Q 7 L C Z x d W 9 0 O 1 N l Y 3 R p b 2 4 x L 3 J l c 3 V s d H N f c G h p b G 9 z b 3 B o Z X J z X 3 V u d G l t Z W R f b G 9 n L 0 F 1 d G 9 S Z W 1 v d m V k Q 2 9 s d W 1 u c z E u e 0 x l Y X J u a W 5 n I F R p b W U s N X 0 m c X V v d D s s J n F 1 b 3 Q 7 U 2 V j d G l v b j E v c m V z d W x 0 c 1 9 w a G l s b 3 N v c G h l c n N f d W 5 0 a W 1 l Z F 9 s b 2 c v Q X V 0 b 1 J l b W 9 2 Z W R D b 2 x 1 b W 5 z M S 5 7 V H J h a W 5 p b m c g U 2 V 0 I E x v Z 2 x p a 2 V s a W h v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w a G l s b 3 N v c G h l c n N f d W 5 0 a W 1 l Z F 9 s b 2 c v Q X V 0 b 1 J l b W 9 2 Z W R D b 2 x 1 b W 5 z M S 5 7 U n V u L D B 9 J n F 1 b 3 Q 7 L C Z x d W 9 0 O 1 N l Y 3 R p b 2 4 x L 3 J l c 3 V s d H N f c G h p b G 9 z b 3 B o Z X J z X 3 V u d G l t Z W R f b G 9 n L 0 F 1 d G 9 S Z W 1 v d m V k Q 2 9 s d W 1 u c z E u e 2 F s c G h h L D F 9 J n F 1 b 3 Q 7 L C Z x d W 9 0 O 1 N l Y 3 R p b 2 4 x L 3 J l c 3 V s d H N f c G h p b G 9 z b 3 B o Z X J z X 3 V u d G l t Z W R f b G 9 n L 0 F 1 d G 9 S Z W 1 v d m V k Q 2 9 s d W 1 u c z E u e 2 J l d G F 4 L D J 9 J n F 1 b 3 Q 7 L C Z x d W 9 0 O 1 N l Y 3 R p b 2 4 x L 3 J l c 3 V s d H N f c G h p b G 9 z b 3 B o Z X J z X 3 V u d G l t Z W R f b G 9 n L 0 F 1 d G 9 S Z W 1 v d m V k Q 2 9 s d W 1 u c z E u e 3 p l d G F 4 L D N 9 J n F 1 b 3 Q 7 L C Z x d W 9 0 O 1 N l Y 3 R p b 2 4 x L 3 J l c 3 V s d H N f c G h p b G 9 z b 3 B o Z X J z X 3 V u d G l t Z W R f b G 9 n L 0 F 1 d G 9 S Z W 1 v d m V k Q 2 9 s d W 1 u c z E u e 0 x l Y X J u a W 5 n I F J v d W 5 k c y w 0 f S Z x d W 9 0 O y w m c X V v d D t T Z W N 0 a W 9 u M S 9 y Z X N 1 b H R z X 3 B o a W x v c 2 9 w a G V y c 1 9 1 b n R p b W V k X 2 x v Z y 9 B d X R v U m V t b 3 Z l Z E N v b H V t b n M x L n t M Z W F y b m l u Z y B U a W 1 l L D V 9 J n F 1 b 3 Q 7 L C Z x d W 9 0 O 1 N l Y 3 R p b 2 4 x L 3 J l c 3 V s d H N f c G h p b G 9 z b 3 B o Z X J z X 3 V u d G l t Z W R f b G 9 n L 0 F 1 d G 9 S Z W 1 v d m V k Q 2 9 s d W 1 u c z E u e 1 R y Y W l u a W 5 n I F N l d C B M b 2 d s a W t l b G l o b 2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1 9 1 b n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9 s b G l u Z 1 9 0 a W 1 l Z F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b 2 x s a W 5 n X 3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M j o 0 O C 4 x O D U 5 M T Y 2 W i I g L z 4 8 R W 5 0 c n k g V H l w Z T 0 i R m l s b E N v b H V t b l R 5 c G V z I i B W Y W x 1 Z T 0 i c 0 J n W U d C Z 1 l H I i A v P j x F b n R y e S B U e X B l P S J G a W x s Q 2 9 s d W 1 u T m F t Z X M i I F Z h b H V l P S J z W y Z x d W 9 0 O 1 J 1 b i Z x d W 9 0 O y w m c X V v d D t t d S Z x d W 9 0 O y w m c X V v d D t n Y W 1 t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v b G x p b m d f d G l t Z W R f b G 9 n L 0 F 1 d G 9 S Z W 1 v d m V k Q 2 9 s d W 1 u c z E u e 1 J 1 b i w w f S Z x d W 9 0 O y w m c X V v d D t T Z W N 0 a W 9 u M S 9 y Z X N 1 b H R z X 3 B v b G x p b m d f d G l t Z W R f b G 9 n L 0 F 1 d G 9 S Z W 1 v d m V k Q 2 9 s d W 1 u c z E u e 2 1 1 L D F 9 J n F 1 b 3 Q 7 L C Z x d W 9 0 O 1 N l Y 3 R p b 2 4 x L 3 J l c 3 V s d H N f c G 9 s b G l u Z 1 9 0 a W 1 l Z F 9 s b 2 c v Q X V 0 b 1 J l b W 9 2 Z W R D b 2 x 1 b W 5 z M S 5 7 Z 2 F t b W F 4 L D J 9 J n F 1 b 3 Q 7 L C Z x d W 9 0 O 1 N l Y 3 R p b 2 4 x L 3 J l c 3 V s d H N f c G 9 s b G l u Z 1 9 0 a W 1 l Z F 9 s b 2 c v Q X V 0 b 1 J l b W 9 2 Z W R D b 2 x 1 b W 5 z M S 5 7 T G V h c m 5 p b m c g U m 9 1 b m R z L D N 9 J n F 1 b 3 Q 7 L C Z x d W 9 0 O 1 N l Y 3 R p b 2 4 x L 3 J l c 3 V s d H N f c G 9 s b G l u Z 1 9 0 a W 1 l Z F 9 s b 2 c v Q X V 0 b 1 J l b W 9 2 Z W R D b 2 x 1 b W 5 z M S 5 7 T G V h c m 5 p b m c g V G l t Z S w 0 f S Z x d W 9 0 O y w m c X V v d D t T Z W N 0 a W 9 u M S 9 y Z X N 1 b H R z X 3 B v b G x p b m d f d G l t Z W R f b G 9 n L 0 F 1 d G 9 S Z W 1 v d m V k Q 2 9 s d W 1 u c z E u e 1 R y Y W l u a W 5 n I F N l d C B M b 2 d s a W t l b G l o b 2 9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c G 9 s b G l u Z 1 9 0 a W 1 l Z F 9 s b 2 c v Q X V 0 b 1 J l b W 9 2 Z W R D b 2 x 1 b W 5 z M S 5 7 U n V u L D B 9 J n F 1 b 3 Q 7 L C Z x d W 9 0 O 1 N l Y 3 R p b 2 4 x L 3 J l c 3 V s d H N f c G 9 s b G l u Z 1 9 0 a W 1 l Z F 9 s b 2 c v Q X V 0 b 1 J l b W 9 2 Z W R D b 2 x 1 b W 5 z M S 5 7 b X U s M X 0 m c X V v d D s s J n F 1 b 3 Q 7 U 2 V j d G l v b j E v c m V z d W x 0 c 1 9 w b 2 x s a W 5 n X 3 R p b W V k X 2 x v Z y 9 B d X R v U m V t b 3 Z l Z E N v b H V t b n M x L n t n Y W 1 t Y X g s M n 0 m c X V v d D s s J n F 1 b 3 Q 7 U 2 V j d G l v b j E v c m V z d W x 0 c 1 9 w b 2 x s a W 5 n X 3 R p b W V k X 2 x v Z y 9 B d X R v U m V t b 3 Z l Z E N v b H V t b n M x L n t M Z W F y b m l u Z y B S b 3 V u Z H M s M 3 0 m c X V v d D s s J n F 1 b 3 Q 7 U 2 V j d G l v b j E v c m V z d W x 0 c 1 9 w b 2 x s a W 5 n X 3 R p b W V k X 2 x v Z y 9 B d X R v U m V t b 3 Z l Z E N v b H V t b n M x L n t M Z W F y b m l u Z y B U a W 1 l L D R 9 J n F 1 b 3 Q 7 L C Z x d W 9 0 O 1 N l Y 3 R p b 2 4 x L 3 J l c 3 V s d H N f c G 9 s b G l u Z 1 9 0 a W 1 l Z F 9 s b 2 c v Q X V 0 b 1 J l b W 9 2 Z W R D b 2 x 1 b W 5 z M S 5 7 V H J h a W 5 p b m c g U 2 V 0 I E x v Z 2 x p a 2 V s a W h v b 2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9 s b G l u Z 1 9 0 a W 1 l Z F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G l t Z W R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V u d G l t Z W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G 9 s b G l u Z 1 9 1 b n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M z o z M y 4 3 N T U y N T E 0 W i I g L z 4 8 R W 5 0 c n k g V H l w Z T 0 i R m l s b E N v b H V t b l R 5 c G V z I i B W Y W x 1 Z T 0 i c 0 J n W U d C Z 1 l H I i A v P j x F b n R y e S B U e X B l P S J G a W x s Q 2 9 s d W 1 u T m F t Z X M i I F Z h b H V l P S J z W y Z x d W 9 0 O 1 J 1 b i Z x d W 9 0 O y w m c X V v d D t t d S Z x d W 9 0 O y w m c X V v d D t n Y W 1 t Y X g m c X V v d D s s J n F 1 b 3 Q 7 T G V h c m 5 p b m c g U m 9 1 b m R z J n F 1 b 3 Q 7 L C Z x d W 9 0 O 0 x l Y X J u a W 5 n I F R p b W U m c X V v d D s s J n F 1 b 3 Q 7 V H J h a W 5 p b m c g U 2 V 0 I E x v Z 2 x p a 2 V s a W h v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B v b G x p b m d f d W 5 0 a W 1 l Z F 9 s b 2 c v Q X V 0 b 1 J l b W 9 2 Z W R D b 2 x 1 b W 5 z M S 5 7 U n V u L D B 9 J n F 1 b 3 Q 7 L C Z x d W 9 0 O 1 N l Y 3 R p b 2 4 x L 3 J l c 3 V s d H N f c G 9 s b G l u Z 1 9 1 b n R p b W V k X 2 x v Z y 9 B d X R v U m V t b 3 Z l Z E N v b H V t b n M x L n t t d S w x f S Z x d W 9 0 O y w m c X V v d D t T Z W N 0 a W 9 u M S 9 y Z X N 1 b H R z X 3 B v b G x p b m d f d W 5 0 a W 1 l Z F 9 s b 2 c v Q X V 0 b 1 J l b W 9 2 Z W R D b 2 x 1 b W 5 z M S 5 7 Z 2 F t b W F 4 L D J 9 J n F 1 b 3 Q 7 L C Z x d W 9 0 O 1 N l Y 3 R p b 2 4 x L 3 J l c 3 V s d H N f c G 9 s b G l u Z 1 9 1 b n R p b W V k X 2 x v Z y 9 B d X R v U m V t b 3 Z l Z E N v b H V t b n M x L n t M Z W F y b m l u Z y B S b 3 V u Z H M s M 3 0 m c X V v d D s s J n F 1 b 3 Q 7 U 2 V j d G l v b j E v c m V z d W x 0 c 1 9 w b 2 x s a W 5 n X 3 V u d G l t Z W R f b G 9 n L 0 F 1 d G 9 S Z W 1 v d m V k Q 2 9 s d W 1 u c z E u e 0 x l Y X J u a W 5 n I F R p b W U s N H 0 m c X V v d D s s J n F 1 b 3 Q 7 U 2 V j d G l v b j E v c m V z d W x 0 c 1 9 w b 2 x s a W 5 n X 3 V u d G l t Z W R f b G 9 n L 0 F 1 d G 9 S Z W 1 v d m V k Q 2 9 s d W 1 u c z E u e 1 R y Y W l u a W 5 n I F N l d C B M b 2 d s a W t l b G l o b 2 9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c G 9 s b G l u Z 1 9 1 b n R p b W V k X 2 x v Z y 9 B d X R v U m V t b 3 Z l Z E N v b H V t b n M x L n t S d W 4 s M H 0 m c X V v d D s s J n F 1 b 3 Q 7 U 2 V j d G l v b j E v c m V z d W x 0 c 1 9 w b 2 x s a W 5 n X 3 V u d G l t Z W R f b G 9 n L 0 F 1 d G 9 S Z W 1 v d m V k Q 2 9 s d W 1 u c z E u e 2 1 1 L D F 9 J n F 1 b 3 Q 7 L C Z x d W 9 0 O 1 N l Y 3 R p b 2 4 x L 3 J l c 3 V s d H N f c G 9 s b G l u Z 1 9 1 b n R p b W V k X 2 x v Z y 9 B d X R v U m V t b 3 Z l Z E N v b H V t b n M x L n t n Y W 1 t Y X g s M n 0 m c X V v d D s s J n F 1 b 3 Q 7 U 2 V j d G l v b j E v c m V z d W x 0 c 1 9 w b 2 x s a W 5 n X 3 V u d G l t Z W R f b G 9 n L 0 F 1 d G 9 S Z W 1 v d m V k Q 2 9 s d W 1 u c z E u e 0 x l Y X J u a W 5 n I F J v d W 5 k c y w z f S Z x d W 9 0 O y w m c X V v d D t T Z W N 0 a W 9 u M S 9 y Z X N 1 b H R z X 3 B v b G x p b m d f d W 5 0 a W 1 l Z F 9 s b 2 c v Q X V 0 b 1 J l b W 9 2 Z W R D b 2 x 1 b W 5 z M S 5 7 T G V h c m 5 p b m c g V G l t Z S w 0 f S Z x d W 9 0 O y w m c X V v d D t T Z W N 0 a W 9 u M S 9 y Z X N 1 b H R z X 3 B v b G x p b m d f d W 5 0 a W 1 l Z F 9 s b 2 c v Q X V 0 b 1 J l b W 9 2 Z W R D b 2 x 1 b W 5 z M S 5 7 V H J h a W 5 p b m c g U 2 V 0 I E x v Z 2 x p a 2 V s a W h v b 2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9 s b G l u Z 1 9 1 b n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v b G x p b m d f d W 5 0 a W 1 l Z F 9 s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b 2 x s a W 5 n X 3 V u d G l t Z W R f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W 5 k Z W 1 f d G l t Z W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d G F u Z G V t X 3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N D o y N S 4 w N T I 3 N j Q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b X U x Y S Z x d W 9 0 O y w m c X V v d D t t d T F i J n F 1 b 3 Q 7 L C Z x d W 9 0 O 2 1 1 M i Z x d W 9 0 O y w m c X V v d D t r Y X B w Y S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u Z G V t X 3 R p b W V k X 2 x v Z y 9 B d X R v U m V t b 3 Z l Z E N v b H V t b n M x L n t S d W 4 s M H 0 m c X V v d D s s J n F 1 b 3 Q 7 U 2 V j d G l v b j E v c m V z d W x 0 c 1 9 0 Y W 5 k Z W 1 f d G l t Z W R f b G 9 n L 0 F 1 d G 9 S Z W 1 v d m V k Q 2 9 s d W 1 u c z E u e 2 1 1 M W E s M X 0 m c X V v d D s s J n F 1 b 3 Q 7 U 2 V j d G l v b j E v c m V z d W x 0 c 1 9 0 Y W 5 k Z W 1 f d G l t Z W R f b G 9 n L 0 F 1 d G 9 S Z W 1 v d m V k Q 2 9 s d W 1 u c z E u e 2 1 1 M W I s M n 0 m c X V v d D s s J n F 1 b 3 Q 7 U 2 V j d G l v b j E v c m V z d W x 0 c 1 9 0 Y W 5 k Z W 1 f d G l t Z W R f b G 9 n L 0 F 1 d G 9 S Z W 1 v d m V k Q 2 9 s d W 1 u c z E u e 2 1 1 M i w z f S Z x d W 9 0 O y w m c X V v d D t T Z W N 0 a W 9 u M S 9 y Z X N 1 b H R z X 3 R h b m R l b V 9 0 a W 1 l Z F 9 s b 2 c v Q X V 0 b 1 J l b W 9 2 Z W R D b 2 x 1 b W 5 z M S 5 7 a 2 F w c G E s N H 0 m c X V v d D s s J n F 1 b 3 Q 7 U 2 V j d G l v b j E v c m V z d W x 0 c 1 9 0 Y W 5 k Z W 1 f d G l t Z W R f b G 9 n L 0 F 1 d G 9 S Z W 1 v d m V k Q 2 9 s d W 1 u c z E u e 0 x l Y X J u a W 5 n I F J v d W 5 k c y w 1 f S Z x d W 9 0 O y w m c X V v d D t T Z W N 0 a W 9 u M S 9 y Z X N 1 b H R z X 3 R h b m R l b V 9 0 a W 1 l Z F 9 s b 2 c v Q X V 0 b 1 J l b W 9 2 Z W R D b 2 x 1 b W 5 z M S 5 7 T G V h c m 5 p b m c g V G l t Z S w 2 f S Z x d W 9 0 O y w m c X V v d D t T Z W N 0 a W 9 u M S 9 y Z X N 1 b H R z X 3 R h b m R l b V 9 0 a W 1 l Z F 9 s b 2 c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0 Y W 5 k Z W 1 f d G l t Z W R f b G 9 n L 0 F 1 d G 9 S Z W 1 v d m V k Q 2 9 s d W 1 u c z E u e 1 J 1 b i w w f S Z x d W 9 0 O y w m c X V v d D t T Z W N 0 a W 9 u M S 9 y Z X N 1 b H R z X 3 R h b m R l b V 9 0 a W 1 l Z F 9 s b 2 c v Q X V 0 b 1 J l b W 9 2 Z W R D b 2 x 1 b W 5 z M S 5 7 b X U x Y S w x f S Z x d W 9 0 O y w m c X V v d D t T Z W N 0 a W 9 u M S 9 y Z X N 1 b H R z X 3 R h b m R l b V 9 0 a W 1 l Z F 9 s b 2 c v Q X V 0 b 1 J l b W 9 2 Z W R D b 2 x 1 b W 5 z M S 5 7 b X U x Y i w y f S Z x d W 9 0 O y w m c X V v d D t T Z W N 0 a W 9 u M S 9 y Z X N 1 b H R z X 3 R h b m R l b V 9 0 a W 1 l Z F 9 s b 2 c v Q X V 0 b 1 J l b W 9 2 Z W R D b 2 x 1 b W 5 z M S 5 7 b X U y L D N 9 J n F 1 b 3 Q 7 L C Z x d W 9 0 O 1 N l Y 3 R p b 2 4 x L 3 J l c 3 V s d H N f d G F u Z G V t X 3 R p b W V k X 2 x v Z y 9 B d X R v U m V t b 3 Z l Z E N v b H V t b n M x L n t r Y X B w Y S w 0 f S Z x d W 9 0 O y w m c X V v d D t T Z W N 0 a W 9 u M S 9 y Z X N 1 b H R z X 3 R h b m R l b V 9 0 a W 1 l Z F 9 s b 2 c v Q X V 0 b 1 J l b W 9 2 Z W R D b 2 x 1 b W 5 z M S 5 7 T G V h c m 5 p b m c g U m 9 1 b m R z L D V 9 J n F 1 b 3 Q 7 L C Z x d W 9 0 O 1 N l Y 3 R p b 2 4 x L 3 J l c 3 V s d H N f d G F u Z G V t X 3 R p b W V k X 2 x v Z y 9 B d X R v U m V t b 3 Z l Z E N v b H V t b n M x L n t M Z W F y b m l u Z y B U a W 1 l L D Z 9 J n F 1 b 3 Q 7 L C Z x d W 9 0 O 1 N l Y 3 R p b 2 4 x L 3 J l c 3 V s d H N f d G F u Z G V t X 3 R p b W V k X 2 x v Z y 9 B d X R v U m V t b 3 Z l Z E N v b H V t b n M x L n t U c m F p b m l u Z y B T Z X Q g T G 9 n b G l r Z W x p a G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W 5 k Z W 1 f d G l t Z W R f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u Z G V t X 3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0 a W 1 l Z F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X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R h b m R l b V 9 1 b n R p b W V k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D o w N D o 1 O C 4 1 M T E 4 N z c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S d W 4 m c X V v d D s s J n F 1 b 3 Q 7 b X U x Y S Z x d W 9 0 O y w m c X V v d D t t d T F i J n F 1 b 3 Q 7 L C Z x d W 9 0 O 2 1 1 M i Z x d W 9 0 O y w m c X V v d D t r Y X B w Y S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u Z G V t X 3 V u d G l t Z W R f b G 9 n L 0 F 1 d G 9 S Z W 1 v d m V k Q 2 9 s d W 1 u c z E u e 1 J 1 b i w w f S Z x d W 9 0 O y w m c X V v d D t T Z W N 0 a W 9 u M S 9 y Z X N 1 b H R z X 3 R h b m R l b V 9 1 b n R p b W V k X 2 x v Z y 9 B d X R v U m V t b 3 Z l Z E N v b H V t b n M x L n t t d T F h L D F 9 J n F 1 b 3 Q 7 L C Z x d W 9 0 O 1 N l Y 3 R p b 2 4 x L 3 J l c 3 V s d H N f d G F u Z G V t X 3 V u d G l t Z W R f b G 9 n L 0 F 1 d G 9 S Z W 1 v d m V k Q 2 9 s d W 1 u c z E u e 2 1 1 M W I s M n 0 m c X V v d D s s J n F 1 b 3 Q 7 U 2 V j d G l v b j E v c m V z d W x 0 c 1 9 0 Y W 5 k Z W 1 f d W 5 0 a W 1 l Z F 9 s b 2 c v Q X V 0 b 1 J l b W 9 2 Z W R D b 2 x 1 b W 5 z M S 5 7 b X U y L D N 9 J n F 1 b 3 Q 7 L C Z x d W 9 0 O 1 N l Y 3 R p b 2 4 x L 3 J l c 3 V s d H N f d G F u Z G V t X 3 V u d G l t Z W R f b G 9 n L 0 F 1 d G 9 S Z W 1 v d m V k Q 2 9 s d W 1 u c z E u e 2 t h c H B h L D R 9 J n F 1 b 3 Q 7 L C Z x d W 9 0 O 1 N l Y 3 R p b 2 4 x L 3 J l c 3 V s d H N f d G F u Z G V t X 3 V u d G l t Z W R f b G 9 n L 0 F 1 d G 9 S Z W 1 v d m V k Q 2 9 s d W 1 u c z E u e 0 x l Y X J u a W 5 n I F J v d W 5 k c y w 1 f S Z x d W 9 0 O y w m c X V v d D t T Z W N 0 a W 9 u M S 9 y Z X N 1 b H R z X 3 R h b m R l b V 9 1 b n R p b W V k X 2 x v Z y 9 B d X R v U m V t b 3 Z l Z E N v b H V t b n M x L n t M Z W F y b m l u Z y B U a W 1 l L D Z 9 J n F 1 b 3 Q 7 L C Z x d W 9 0 O 1 N l Y 3 R p b 2 4 x L 3 J l c 3 V s d H N f d G F u Z G V t X 3 V u d G l t Z W R f b G 9 n L 0 F 1 d G 9 S Z W 1 v d m V k Q 2 9 s d W 1 u c z E u e 1 R y Y W l u a W 5 n I F N l d C B M b 2 d s a W t l b G l o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d G F u Z G V t X 3 V u d G l t Z W R f b G 9 n L 0 F 1 d G 9 S Z W 1 v d m V k Q 2 9 s d W 1 u c z E u e 1 J 1 b i w w f S Z x d W 9 0 O y w m c X V v d D t T Z W N 0 a W 9 u M S 9 y Z X N 1 b H R z X 3 R h b m R l b V 9 1 b n R p b W V k X 2 x v Z y 9 B d X R v U m V t b 3 Z l Z E N v b H V t b n M x L n t t d T F h L D F 9 J n F 1 b 3 Q 7 L C Z x d W 9 0 O 1 N l Y 3 R p b 2 4 x L 3 J l c 3 V s d H N f d G F u Z G V t X 3 V u d G l t Z W R f b G 9 n L 0 F 1 d G 9 S Z W 1 v d m V k Q 2 9 s d W 1 u c z E u e 2 1 1 M W I s M n 0 m c X V v d D s s J n F 1 b 3 Q 7 U 2 V j d G l v b j E v c m V z d W x 0 c 1 9 0 Y W 5 k Z W 1 f d W 5 0 a W 1 l Z F 9 s b 2 c v Q X V 0 b 1 J l b W 9 2 Z W R D b 2 x 1 b W 5 z M S 5 7 b X U y L D N 9 J n F 1 b 3 Q 7 L C Z x d W 9 0 O 1 N l Y 3 R p b 2 4 x L 3 J l c 3 V s d H N f d G F u Z G V t X 3 V u d G l t Z W R f b G 9 n L 0 F 1 d G 9 S Z W 1 v d m V k Q 2 9 s d W 1 u c z E u e 2 t h c H B h L D R 9 J n F 1 b 3 Q 7 L C Z x d W 9 0 O 1 N l Y 3 R p b 2 4 x L 3 J l c 3 V s d H N f d G F u Z G V t X 3 V u d G l t Z W R f b G 9 n L 0 F 1 d G 9 S Z W 1 v d m V k Q 2 9 s d W 1 u c z E u e 0 x l Y X J u a W 5 n I F J v d W 5 k c y w 1 f S Z x d W 9 0 O y w m c X V v d D t T Z W N 0 a W 9 u M S 9 y Z X N 1 b H R z X 3 R h b m R l b V 9 1 b n R p b W V k X 2 x v Z y 9 B d X R v U m V t b 3 Z l Z E N v b H V t b n M x L n t M Z W F y b m l u Z y B U a W 1 l L D Z 9 J n F 1 b 3 Q 7 L C Z x d W 9 0 O 1 N l Y 3 R p b 2 4 x L 3 J l c 3 V s d H N f d G F u Z G V t X 3 V u d G l t Z W R f b G 9 n L 0 F 1 d G 9 S Z W 1 v d m V k Q 2 9 s d W 1 u c z E u e 1 R y Y W l u a W 5 n I F N l d C B M b 2 d s a W t l b G l o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h b m R l b V 9 1 b n R p b W V k X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X 2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b m R l b V 9 1 b n R p b W V k X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G h p b G 9 z b 3 B o Z X J z M l 9 0 a W 1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o a W x v c 2 9 w a G V y c z J f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D k 6 N T E 6 M j A u N T c y O D I 3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F s c G h h J n F 1 b 3 Q 7 L C Z x d W 9 0 O 2 J l d G F 4 J n F 1 b 3 Q 7 L C Z x d W 9 0 O 2 d h b W 1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M l 9 0 a W 1 l Z C 9 B d X R v U m V t b 3 Z l Z E N v b H V t b n M x L n t S d W 4 s M H 0 m c X V v d D s s J n F 1 b 3 Q 7 U 2 V j d G l v b j E v c m V z d W x 0 c 1 9 w a G l s b 3 N v c G h l c n M y X 3 R p b W V k L 0 F 1 d G 9 S Z W 1 v d m V k Q 2 9 s d W 1 u c z E u e 2 F s c G h h L D F 9 J n F 1 b 3 Q 7 L C Z x d W 9 0 O 1 N l Y 3 R p b 2 4 x L 3 J l c 3 V s d H N f c G h p b G 9 z b 3 B o Z X J z M l 9 0 a W 1 l Z C 9 B d X R v U m V t b 3 Z l Z E N v b H V t b n M x L n t i Z X R h e C w y f S Z x d W 9 0 O y w m c X V v d D t T Z W N 0 a W 9 u M S 9 y Z X N 1 b H R z X 3 B o a W x v c 2 9 w a G V y c z J f d G l t Z W Q v Q X V 0 b 1 J l b W 9 2 Z W R D b 2 x 1 b W 5 z M S 5 7 Z 2 F t b W F 4 L D N 9 J n F 1 b 3 Q 7 L C Z x d W 9 0 O 1 N l Y 3 R p b 2 4 x L 3 J l c 3 V s d H N f c G h p b G 9 z b 3 B o Z X J z M l 9 0 a W 1 l Z C 9 B d X R v U m V t b 3 Z l Z E N v b H V t b n M x L n t 6 Z X R h e C w 0 f S Z x d W 9 0 O y w m c X V v d D t T Z W N 0 a W 9 u M S 9 y Z X N 1 b H R z X 3 B o a W x v c 2 9 w a G V y c z J f d G l t Z W Q v Q X V 0 b 1 J l b W 9 2 Z W R D b 2 x 1 b W 5 z M S 5 7 T G V h c m 5 p b m c g U m 9 1 b m R z L D V 9 J n F 1 b 3 Q 7 L C Z x d W 9 0 O 1 N l Y 3 R p b 2 4 x L 3 J l c 3 V s d H N f c G h p b G 9 z b 3 B o Z X J z M l 9 0 a W 1 l Z C 9 B d X R v U m V t b 3 Z l Z E N v b H V t b n M x L n t M Z W F y b m l u Z y B U a W 1 l L D Z 9 J n F 1 b 3 Q 7 L C Z x d W 9 0 O 1 N l Y 3 R p b 2 4 x L 3 J l c 3 V s d H N f c G h p b G 9 z b 3 B o Z X J z M l 9 0 a W 1 l Z C 9 B d X R v U m V t b 3 Z l Z E N v b H V t b n M x L n t U c m F p b m l u Z y B T Z X Q g T G 9 n b G l r Z W x p a G 9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B o a W x v c 2 9 w a G V y c z J f d G l t Z W Q v Q X V 0 b 1 J l b W 9 2 Z W R D b 2 x 1 b W 5 z M S 5 7 U n V u L D B 9 J n F 1 b 3 Q 7 L C Z x d W 9 0 O 1 N l Y 3 R p b 2 4 x L 3 J l c 3 V s d H N f c G h p b G 9 z b 3 B o Z X J z M l 9 0 a W 1 l Z C 9 B d X R v U m V t b 3 Z l Z E N v b H V t b n M x L n t h b H B o Y S w x f S Z x d W 9 0 O y w m c X V v d D t T Z W N 0 a W 9 u M S 9 y Z X N 1 b H R z X 3 B o a W x v c 2 9 w a G V y c z J f d G l t Z W Q v Q X V 0 b 1 J l b W 9 2 Z W R D b 2 x 1 b W 5 z M S 5 7 Y m V 0 Y X g s M n 0 m c X V v d D s s J n F 1 b 3 Q 7 U 2 V j d G l v b j E v c m V z d W x 0 c 1 9 w a G l s b 3 N v c G h l c n M y X 3 R p b W V k L 0 F 1 d G 9 S Z W 1 v d m V k Q 2 9 s d W 1 u c z E u e 2 d h b W 1 h e C w z f S Z x d W 9 0 O y w m c X V v d D t T Z W N 0 a W 9 u M S 9 y Z X N 1 b H R z X 3 B o a W x v c 2 9 w a G V y c z J f d G l t Z W Q v Q X V 0 b 1 J l b W 9 2 Z W R D b 2 x 1 b W 5 z M S 5 7 e m V 0 Y X g s N H 0 m c X V v d D s s J n F 1 b 3 Q 7 U 2 V j d G l v b j E v c m V z d W x 0 c 1 9 w a G l s b 3 N v c G h l c n M y X 3 R p b W V k L 0 F 1 d G 9 S Z W 1 v d m V k Q 2 9 s d W 1 u c z E u e 0 x l Y X J u a W 5 n I F J v d W 5 k c y w 1 f S Z x d W 9 0 O y w m c X V v d D t T Z W N 0 a W 9 u M S 9 y Z X N 1 b H R z X 3 B o a W x v c 2 9 w a G V y c z J f d G l t Z W Q v Q X V 0 b 1 J l b W 9 2 Z W R D b 2 x 1 b W 5 z M S 5 7 T G V h c m 5 p b m c g V G l t Z S w 2 f S Z x d W 9 0 O y w m c X V v d D t T Z W N 0 a W 9 u M S 9 y Z X N 1 b H R z X 3 B o a W x v c 2 9 w a G V y c z J f d G l t Z W Q v Q X V 0 b 1 J l b W 9 2 Z W R D b 2 x 1 b W 5 z M S 5 7 V H J h a W 5 p b m c g U 2 V 0 I E x v Z 2 x p a 2 V s a W h v b 2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G h p b G 9 z b 3 B o Z X J z M l 9 0 a W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B o a W x v c 2 9 w a G V y c z J f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R p b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V u d G l t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w a G l s b 3 N v c G h l c n M y X 3 V u d G l t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D k 6 N T I 6 M D M u M z U 3 N T I 5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U n V u J n F 1 b 3 Q 7 L C Z x d W 9 0 O 2 F s c G h h J n F 1 b 3 Q 7 L C Z x d W 9 0 O 2 J l d G F 4 J n F 1 b 3 Q 7 L C Z x d W 9 0 O 2 d h b W 1 h e C Z x d W 9 0 O y w m c X V v d D t 6 Z X R h e C Z x d W 9 0 O y w m c X V v d D t M Z W F y b m l u Z y B S b 3 V u Z H M m c X V v d D s s J n F 1 b 3 Q 7 T G V h c m 5 p b m c g V G l t Z S Z x d W 9 0 O y w m c X V v d D t U c m F p b m l u Z y B T Z X Q g T G 9 n b G l r Z W x p a G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G h p b G 9 z b 3 B o Z X J z M l 9 1 b n R p b W V k L 0 F 1 d G 9 S Z W 1 v d m V k Q 2 9 s d W 1 u c z E u e 1 J 1 b i w w f S Z x d W 9 0 O y w m c X V v d D t T Z W N 0 a W 9 u M S 9 y Z X N 1 b H R z X 3 B o a W x v c 2 9 w a G V y c z J f d W 5 0 a W 1 l Z C 9 B d X R v U m V t b 3 Z l Z E N v b H V t b n M x L n t h b H B o Y S w x f S Z x d W 9 0 O y w m c X V v d D t T Z W N 0 a W 9 u M S 9 y Z X N 1 b H R z X 3 B o a W x v c 2 9 w a G V y c z J f d W 5 0 a W 1 l Z C 9 B d X R v U m V t b 3 Z l Z E N v b H V t b n M x L n t i Z X R h e C w y f S Z x d W 9 0 O y w m c X V v d D t T Z W N 0 a W 9 u M S 9 y Z X N 1 b H R z X 3 B o a W x v c 2 9 w a G V y c z J f d W 5 0 a W 1 l Z C 9 B d X R v U m V t b 3 Z l Z E N v b H V t b n M x L n t n Y W 1 t Y X g s M 3 0 m c X V v d D s s J n F 1 b 3 Q 7 U 2 V j d G l v b j E v c m V z d W x 0 c 1 9 w a G l s b 3 N v c G h l c n M y X 3 V u d G l t Z W Q v Q X V 0 b 1 J l b W 9 2 Z W R D b 2 x 1 b W 5 z M S 5 7 e m V 0 Y X g s N H 0 m c X V v d D s s J n F 1 b 3 Q 7 U 2 V j d G l v b j E v c m V z d W x 0 c 1 9 w a G l s b 3 N v c G h l c n M y X 3 V u d G l t Z W Q v Q X V 0 b 1 J l b W 9 2 Z W R D b 2 x 1 b W 5 z M S 5 7 T G V h c m 5 p b m c g U m 9 1 b m R z L D V 9 J n F 1 b 3 Q 7 L C Z x d W 9 0 O 1 N l Y 3 R p b 2 4 x L 3 J l c 3 V s d H N f c G h p b G 9 z b 3 B o Z X J z M l 9 1 b n R p b W V k L 0 F 1 d G 9 S Z W 1 v d m V k Q 2 9 s d W 1 u c z E u e 0 x l Y X J u a W 5 n I F R p b W U s N n 0 m c X V v d D s s J n F 1 b 3 Q 7 U 2 V j d G l v b j E v c m V z d W x 0 c 1 9 w a G l s b 3 N v c G h l c n M y X 3 V u d G l t Z W Q v Q X V 0 b 1 J l b W 9 2 Z W R D b 2 x 1 b W 5 z M S 5 7 V H J h a W 5 p b m c g U 2 V 0 I E x v Z 2 x p a 2 V s a W h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w a G l s b 3 N v c G h l c n M y X 3 V u d G l t Z W Q v Q X V 0 b 1 J l b W 9 2 Z W R D b 2 x 1 b W 5 z M S 5 7 U n V u L D B 9 J n F 1 b 3 Q 7 L C Z x d W 9 0 O 1 N l Y 3 R p b 2 4 x L 3 J l c 3 V s d H N f c G h p b G 9 z b 3 B o Z X J z M l 9 1 b n R p b W V k L 0 F 1 d G 9 S Z W 1 v d m V k Q 2 9 s d W 1 u c z E u e 2 F s c G h h L D F 9 J n F 1 b 3 Q 7 L C Z x d W 9 0 O 1 N l Y 3 R p b 2 4 x L 3 J l c 3 V s d H N f c G h p b G 9 z b 3 B o Z X J z M l 9 1 b n R p b W V k L 0 F 1 d G 9 S Z W 1 v d m V k Q 2 9 s d W 1 u c z E u e 2 J l d G F 4 L D J 9 J n F 1 b 3 Q 7 L C Z x d W 9 0 O 1 N l Y 3 R p b 2 4 x L 3 J l c 3 V s d H N f c G h p b G 9 z b 3 B o Z X J z M l 9 1 b n R p b W V k L 0 F 1 d G 9 S Z W 1 v d m V k Q 2 9 s d W 1 u c z E u e 2 d h b W 1 h e C w z f S Z x d W 9 0 O y w m c X V v d D t T Z W N 0 a W 9 u M S 9 y Z X N 1 b H R z X 3 B o a W x v c 2 9 w a G V y c z J f d W 5 0 a W 1 l Z C 9 B d X R v U m V t b 3 Z l Z E N v b H V t b n M x L n t 6 Z X R h e C w 0 f S Z x d W 9 0 O y w m c X V v d D t T Z W N 0 a W 9 u M S 9 y Z X N 1 b H R z X 3 B o a W x v c 2 9 w a G V y c z J f d W 5 0 a W 1 l Z C 9 B d X R v U m V t b 3 Z l Z E N v b H V t b n M x L n t M Z W F y b m l u Z y B S b 3 V u Z H M s N X 0 m c X V v d D s s J n F 1 b 3 Q 7 U 2 V j d G l v b j E v c m V z d W x 0 c 1 9 w a G l s b 3 N v c G h l c n M y X 3 V u d G l t Z W Q v Q X V 0 b 1 J l b W 9 2 Z W R D b 2 x 1 b W 5 z M S 5 7 T G V h c m 5 p b m c g V G l t Z S w 2 f S Z x d W 9 0 O y w m c X V v d D t T Z W N 0 a W 9 u M S 9 y Z X N 1 b H R z X 3 B o a W x v c 2 9 w a G V y c z J f d W 5 0 a W 1 l Z C 9 B d X R v U m V t b 3 Z l Z E N v b H V t b n M x L n t U c m F p b m l u Z y B T Z X Q g T G 9 n b G l r Z W x p a G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w a G l s b 3 N v c G h l c n M y X 3 V u d G l t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V u d G l t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w a G l s b 3 N v c G h l c n M y X 3 V u d G l t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/ s O v d 2 W C k u 0 J i b r L s C D N A A A A A A C A A A A A A A Q Z g A A A A E A A C A A A A B o c t S G 9 M m O j o p a 8 t a L f b n c O c o D r h T x p c 4 X a d L 1 6 g s Q R g A A A A A O g A A A A A I A A C A A A A C k n J U g 2 3 b w z G l K L s D q Z 7 T F 1 K 6 h / p y + 0 w V K v C n Q 5 6 u h 2 1 A A A A D I x m u S 1 l + J 3 M Z M E h 1 3 U 3 9 e x c e w y X Y 5 t m 6 + E N O i w g 3 J S A t Y f C g y 2 3 F A s A V c 2 x 7 t 6 T m E H d l c 2 T o T I a w V S M N Y 4 Z O G A 0 9 g X 5 g x j q E I + q U v E 0 w l H k A A A A A 5 7 T q 8 + c 5 p U U K f F + G 4 P G p f 4 N D z t H H h n 1 n r 6 t o E E Q b S u y e M k d 9 t Y 2 y e W E h X y e W S I 6 W Q F g Z h S L Q 9 d Y V M 0 G M 9 D w e J < / D a t a M a s h u p > 
</file>

<file path=customXml/itemProps1.xml><?xml version="1.0" encoding="utf-8"?>
<ds:datastoreItem xmlns:ds="http://schemas.openxmlformats.org/officeDocument/2006/customXml" ds:itemID="{2BDFC10D-7A0A-4CA2-ABF1-DAB3EC7B9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results_tandem_untimed</vt:lpstr>
      <vt:lpstr>results_tandem_timed</vt:lpstr>
      <vt:lpstr>results_polling_untimed</vt:lpstr>
      <vt:lpstr>results_polling_timed</vt:lpstr>
      <vt:lpstr>results_philosophers_untimed</vt:lpstr>
      <vt:lpstr>results_philosophers_timed</vt:lpstr>
      <vt:lpstr>results_cluster_untimed</vt:lpstr>
      <vt:lpstr>results_cluster_timed </vt:lpstr>
      <vt:lpstr>results_philosophers2_untimed</vt:lpstr>
      <vt:lpstr>results_philosophers2_timed</vt:lpstr>
      <vt:lpstr>results_tandem_untimed_log</vt:lpstr>
      <vt:lpstr>results_tandem_timed_log</vt:lpstr>
      <vt:lpstr>results_polling_untimed_log</vt:lpstr>
      <vt:lpstr>results_polling_timed_log</vt:lpstr>
      <vt:lpstr>results_philosophers_untimed_lo</vt:lpstr>
      <vt:lpstr>results_philosophers_timed_log</vt:lpstr>
      <vt:lpstr>results_cluster_untimed_log</vt:lpstr>
      <vt:lpstr>results_cluster_timed_log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Holmgaard</dc:creator>
  <cp:lastModifiedBy>Oliver Holmgaard</cp:lastModifiedBy>
  <dcterms:created xsi:type="dcterms:W3CDTF">2023-11-20T09:58:48Z</dcterms:created>
  <dcterms:modified xsi:type="dcterms:W3CDTF">2023-12-06T11:48:40Z</dcterms:modified>
</cp:coreProperties>
</file>