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portillo\Dropbox (Facebook)\code\GEOLink\datasets\"/>
    </mc:Choice>
  </mc:AlternateContent>
  <bookViews>
    <workbookView xWindow="0" yWindow="0" windowWidth="13380" windowHeight="7470"/>
  </bookViews>
  <sheets>
    <sheet name="Sheet1" sheetId="1" r:id="rId1"/>
    <sheet name="Sheet3" sheetId="3" r:id="rId2"/>
    <sheet name="Sheet2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R77" i="3" l="1"/>
  <c r="U77" i="3" s="1"/>
  <c r="Y76" i="3"/>
  <c r="R76" i="3"/>
  <c r="Y75" i="3"/>
  <c r="R75" i="3"/>
  <c r="U75" i="3" s="1"/>
  <c r="Y74" i="3"/>
  <c r="R74" i="3"/>
  <c r="Y71" i="3"/>
  <c r="R71" i="3"/>
  <c r="U71" i="3" s="1"/>
  <c r="Y70" i="3"/>
  <c r="R70" i="3"/>
  <c r="Y67" i="3"/>
  <c r="R67" i="3"/>
  <c r="Y65" i="3"/>
  <c r="R65" i="3"/>
  <c r="U65" i="3" s="1"/>
  <c r="Y64" i="3"/>
  <c r="R64" i="3"/>
  <c r="Y63" i="3"/>
  <c r="R63" i="3"/>
  <c r="U63" i="3" s="1"/>
  <c r="Y61" i="3"/>
  <c r="R61" i="3"/>
  <c r="Y59" i="3"/>
  <c r="R59" i="3"/>
  <c r="U59" i="3" s="1"/>
  <c r="Y58" i="3"/>
  <c r="R58" i="3"/>
  <c r="Y57" i="3"/>
  <c r="R57" i="3"/>
  <c r="U57" i="3" s="1"/>
  <c r="Y55" i="3"/>
  <c r="R55" i="3"/>
  <c r="Y54" i="3"/>
  <c r="R54" i="3"/>
  <c r="Y53" i="3"/>
  <c r="R53" i="3"/>
  <c r="U53" i="3" s="1"/>
  <c r="Y51" i="3"/>
  <c r="R51" i="3"/>
  <c r="Y50" i="3"/>
  <c r="R50" i="3"/>
  <c r="U50" i="3" s="1"/>
  <c r="Y49" i="3"/>
  <c r="R49" i="3"/>
  <c r="Y47" i="3"/>
  <c r="R47" i="3"/>
  <c r="U47" i="3" s="1"/>
  <c r="Y46" i="3"/>
  <c r="R46" i="3"/>
  <c r="Y45" i="3"/>
  <c r="R45" i="3"/>
  <c r="Y44" i="3"/>
  <c r="R44" i="3"/>
  <c r="U44" i="3" s="1"/>
  <c r="Y43" i="3"/>
  <c r="R43" i="3"/>
  <c r="Y42" i="3"/>
  <c r="R42" i="3"/>
  <c r="Y41" i="3"/>
  <c r="R41" i="3"/>
  <c r="U41" i="3" s="1"/>
  <c r="Y40" i="3"/>
  <c r="R40" i="3"/>
  <c r="Y39" i="3"/>
  <c r="R39" i="3"/>
  <c r="Y38" i="3"/>
  <c r="R38" i="3"/>
  <c r="U38" i="3" s="1"/>
  <c r="Y37" i="3"/>
  <c r="R37" i="3"/>
  <c r="Y36" i="3"/>
  <c r="R36" i="3"/>
  <c r="U36" i="3" s="1"/>
  <c r="Y35" i="3"/>
  <c r="R35" i="3"/>
  <c r="R33" i="3"/>
  <c r="V32" i="3"/>
  <c r="U32" i="3"/>
  <c r="R32" i="3"/>
  <c r="R31" i="3"/>
  <c r="U31" i="3" s="1"/>
  <c r="V30" i="3"/>
  <c r="U30" i="3"/>
  <c r="R30" i="3"/>
  <c r="R29" i="3"/>
  <c r="V27" i="3"/>
  <c r="U27" i="3"/>
  <c r="R27" i="3"/>
  <c r="R26" i="3"/>
  <c r="V25" i="3"/>
  <c r="U25" i="3"/>
  <c r="R25" i="3"/>
  <c r="R24" i="3"/>
  <c r="U23" i="3"/>
  <c r="R23" i="3"/>
  <c r="X23" i="3" s="1"/>
  <c r="Y22" i="3"/>
  <c r="U22" i="3"/>
  <c r="R22" i="3"/>
  <c r="X22" i="3" s="1"/>
  <c r="Y20" i="3"/>
  <c r="X20" i="3"/>
  <c r="W20" i="3"/>
  <c r="V20" i="3"/>
  <c r="U20" i="3"/>
  <c r="T20" i="3"/>
  <c r="S20" i="3"/>
  <c r="Y19" i="3"/>
  <c r="X19" i="3"/>
  <c r="W19" i="3"/>
  <c r="V19" i="3"/>
  <c r="U19" i="3"/>
  <c r="T19" i="3"/>
  <c r="S19" i="3"/>
  <c r="Y18" i="3"/>
  <c r="X18" i="3"/>
  <c r="W18" i="3"/>
  <c r="V18" i="3"/>
  <c r="U18" i="3"/>
  <c r="T18" i="3"/>
  <c r="S18" i="3"/>
  <c r="Y17" i="3"/>
  <c r="X17" i="3"/>
  <c r="W17" i="3"/>
  <c r="V17" i="3"/>
  <c r="U17" i="3"/>
  <c r="T17" i="3"/>
  <c r="S17" i="3"/>
  <c r="Y16" i="3"/>
  <c r="X16" i="3"/>
  <c r="W16" i="3"/>
  <c r="V16" i="3"/>
  <c r="U16" i="3"/>
  <c r="T16" i="3"/>
  <c r="S16" i="3"/>
  <c r="Y15" i="3"/>
  <c r="X15" i="3"/>
  <c r="W15" i="3"/>
  <c r="V15" i="3"/>
  <c r="U15" i="3"/>
  <c r="T15" i="3"/>
  <c r="S15" i="3"/>
  <c r="Y13" i="3"/>
  <c r="X13" i="3"/>
  <c r="W13" i="3"/>
  <c r="V13" i="3"/>
  <c r="U13" i="3"/>
  <c r="T13" i="3"/>
  <c r="S13" i="3"/>
  <c r="Y12" i="3"/>
  <c r="X12" i="3"/>
  <c r="W12" i="3"/>
  <c r="V12" i="3"/>
  <c r="U12" i="3"/>
  <c r="T12" i="3"/>
  <c r="S12" i="3"/>
  <c r="Y11" i="3"/>
  <c r="X11" i="3"/>
  <c r="W11" i="3"/>
  <c r="V11" i="3"/>
  <c r="U11" i="3"/>
  <c r="T11" i="3"/>
  <c r="S11" i="3"/>
  <c r="Y10" i="3"/>
  <c r="X10" i="3"/>
  <c r="W10" i="3"/>
  <c r="V10" i="3"/>
  <c r="U10" i="3"/>
  <c r="T10" i="3"/>
  <c r="S10" i="3"/>
  <c r="Y9" i="3"/>
  <c r="X9" i="3"/>
  <c r="W9" i="3"/>
  <c r="V9" i="3"/>
  <c r="U9" i="3"/>
  <c r="T9" i="3"/>
  <c r="S9" i="3"/>
  <c r="Y8" i="3"/>
  <c r="X8" i="3"/>
  <c r="W8" i="3"/>
  <c r="V8" i="3"/>
  <c r="U8" i="3"/>
  <c r="T8" i="3"/>
  <c r="S8" i="3"/>
  <c r="Y7" i="3"/>
  <c r="X7" i="3"/>
  <c r="W7" i="3"/>
  <c r="V7" i="3"/>
  <c r="U7" i="3"/>
  <c r="T7" i="3"/>
  <c r="S7" i="3"/>
  <c r="Y6" i="3"/>
  <c r="X6" i="3"/>
  <c r="W6" i="3"/>
  <c r="V6" i="3"/>
  <c r="U6" i="3"/>
  <c r="T6" i="3"/>
  <c r="S6" i="3"/>
  <c r="Y5" i="3"/>
  <c r="X5" i="3"/>
  <c r="W5" i="3"/>
  <c r="V5" i="3"/>
  <c r="U5" i="3"/>
  <c r="T5" i="3"/>
  <c r="S5" i="3"/>
  <c r="Y4" i="3"/>
  <c r="X4" i="3"/>
  <c r="W4" i="3"/>
  <c r="V4" i="3"/>
  <c r="U4" i="3"/>
  <c r="T4" i="3"/>
  <c r="S4" i="3"/>
  <c r="Y3" i="3"/>
  <c r="X3" i="3"/>
  <c r="W3" i="3"/>
  <c r="V3" i="3"/>
  <c r="U3" i="3"/>
  <c r="T3" i="3"/>
  <c r="S3" i="3"/>
  <c r="X29" i="3" l="1"/>
  <c r="T29" i="3"/>
  <c r="W31" i="3"/>
  <c r="S29" i="3"/>
  <c r="X35" i="3"/>
  <c r="T35" i="3"/>
  <c r="W35" i="3"/>
  <c r="S35" i="3"/>
  <c r="X39" i="3"/>
  <c r="T39" i="3"/>
  <c r="W39" i="3"/>
  <c r="S39" i="3"/>
  <c r="X45" i="3"/>
  <c r="T45" i="3"/>
  <c r="W45" i="3"/>
  <c r="S45" i="3"/>
  <c r="X54" i="3"/>
  <c r="T54" i="3"/>
  <c r="W54" i="3"/>
  <c r="S54" i="3"/>
  <c r="X70" i="3"/>
  <c r="T70" i="3"/>
  <c r="W70" i="3"/>
  <c r="S70" i="3"/>
  <c r="X24" i="3"/>
  <c r="T24" i="3"/>
  <c r="X26" i="3"/>
  <c r="T26" i="3"/>
  <c r="W26" i="3"/>
  <c r="W29" i="3"/>
  <c r="X33" i="3"/>
  <c r="T33" i="3"/>
  <c r="W33" i="3"/>
  <c r="V23" i="3"/>
  <c r="Y24" i="3"/>
  <c r="S26" i="3"/>
  <c r="Y26" i="3"/>
  <c r="S31" i="3"/>
  <c r="Y31" i="3"/>
  <c r="S33" i="3"/>
  <c r="X37" i="3"/>
  <c r="T37" i="3"/>
  <c r="W37" i="3"/>
  <c r="S37" i="3"/>
  <c r="X40" i="3"/>
  <c r="T40" i="3"/>
  <c r="W40" i="3"/>
  <c r="S40" i="3"/>
  <c r="X42" i="3"/>
  <c r="T42" i="3"/>
  <c r="W42" i="3"/>
  <c r="S42" i="3"/>
  <c r="X43" i="3"/>
  <c r="T43" i="3"/>
  <c r="W43" i="3"/>
  <c r="S43" i="3"/>
  <c r="X46" i="3"/>
  <c r="T46" i="3"/>
  <c r="W46" i="3"/>
  <c r="S46" i="3"/>
  <c r="X49" i="3"/>
  <c r="T49" i="3"/>
  <c r="W49" i="3"/>
  <c r="S49" i="3"/>
  <c r="X51" i="3"/>
  <c r="T51" i="3"/>
  <c r="W51" i="3"/>
  <c r="S51" i="3"/>
  <c r="X55" i="3"/>
  <c r="T55" i="3"/>
  <c r="W55" i="3"/>
  <c r="S55" i="3"/>
  <c r="X58" i="3"/>
  <c r="T58" i="3"/>
  <c r="W58" i="3"/>
  <c r="S58" i="3"/>
  <c r="X61" i="3"/>
  <c r="T61" i="3"/>
  <c r="W61" i="3"/>
  <c r="S61" i="3"/>
  <c r="X64" i="3"/>
  <c r="T64" i="3"/>
  <c r="W64" i="3"/>
  <c r="S64" i="3"/>
  <c r="X67" i="3"/>
  <c r="T67" i="3"/>
  <c r="W67" i="3"/>
  <c r="S67" i="3"/>
  <c r="X74" i="3"/>
  <c r="T74" i="3"/>
  <c r="W74" i="3"/>
  <c r="S74" i="3"/>
  <c r="X76" i="3"/>
  <c r="T76" i="3"/>
  <c r="W76" i="3"/>
  <c r="S76" i="3"/>
  <c r="S22" i="3"/>
  <c r="W22" i="3"/>
  <c r="S23" i="3"/>
  <c r="W23" i="3"/>
  <c r="U24" i="3"/>
  <c r="X25" i="3"/>
  <c r="T25" i="3"/>
  <c r="W25" i="3"/>
  <c r="U26" i="3"/>
  <c r="X27" i="3"/>
  <c r="T27" i="3"/>
  <c r="W27" i="3"/>
  <c r="U29" i="3"/>
  <c r="X30" i="3"/>
  <c r="T30" i="3"/>
  <c r="W30" i="3"/>
  <c r="X32" i="3"/>
  <c r="T32" i="3"/>
  <c r="W32" i="3"/>
  <c r="U33" i="3"/>
  <c r="U35" i="3"/>
  <c r="U37" i="3"/>
  <c r="U39" i="3"/>
  <c r="U40" i="3"/>
  <c r="U42" i="3"/>
  <c r="U43" i="3"/>
  <c r="U45" i="3"/>
  <c r="U46" i="3"/>
  <c r="U49" i="3"/>
  <c r="U51" i="3"/>
  <c r="U54" i="3"/>
  <c r="U55" i="3"/>
  <c r="U58" i="3"/>
  <c r="U61" i="3"/>
  <c r="U64" i="3"/>
  <c r="U67" i="3"/>
  <c r="U70" i="3"/>
  <c r="U74" i="3"/>
  <c r="U76" i="3"/>
  <c r="W24" i="3"/>
  <c r="X31" i="3"/>
  <c r="T31" i="3"/>
  <c r="Y33" i="3"/>
  <c r="V22" i="3"/>
  <c r="S24" i="3"/>
  <c r="Y29" i="3"/>
  <c r="X36" i="3"/>
  <c r="T36" i="3"/>
  <c r="W36" i="3"/>
  <c r="S36" i="3"/>
  <c r="X38" i="3"/>
  <c r="T38" i="3"/>
  <c r="W38" i="3"/>
  <c r="S38" i="3"/>
  <c r="X41" i="3"/>
  <c r="T41" i="3"/>
  <c r="W41" i="3"/>
  <c r="S41" i="3"/>
  <c r="X44" i="3"/>
  <c r="T44" i="3"/>
  <c r="W44" i="3"/>
  <c r="S44" i="3"/>
  <c r="X47" i="3"/>
  <c r="T47" i="3"/>
  <c r="W47" i="3"/>
  <c r="S47" i="3"/>
  <c r="X50" i="3"/>
  <c r="T50" i="3"/>
  <c r="W50" i="3"/>
  <c r="S50" i="3"/>
  <c r="X53" i="3"/>
  <c r="T53" i="3"/>
  <c r="W53" i="3"/>
  <c r="S53" i="3"/>
  <c r="X57" i="3"/>
  <c r="T57" i="3"/>
  <c r="W57" i="3"/>
  <c r="S57" i="3"/>
  <c r="X59" i="3"/>
  <c r="T59" i="3"/>
  <c r="W59" i="3"/>
  <c r="S59" i="3"/>
  <c r="X63" i="3"/>
  <c r="T63" i="3"/>
  <c r="W63" i="3"/>
  <c r="S63" i="3"/>
  <c r="X65" i="3"/>
  <c r="T65" i="3"/>
  <c r="W65" i="3"/>
  <c r="S65" i="3"/>
  <c r="X71" i="3"/>
  <c r="T71" i="3"/>
  <c r="W71" i="3"/>
  <c r="S71" i="3"/>
  <c r="X75" i="3"/>
  <c r="T75" i="3"/>
  <c r="W75" i="3"/>
  <c r="S75" i="3"/>
  <c r="Y77" i="3"/>
  <c r="X77" i="3"/>
  <c r="T77" i="3"/>
  <c r="W77" i="3"/>
  <c r="S77" i="3"/>
  <c r="T22" i="3"/>
  <c r="T23" i="3"/>
  <c r="Y23" i="3"/>
  <c r="V24" i="3"/>
  <c r="S25" i="3"/>
  <c r="Y25" i="3"/>
  <c r="V26" i="3"/>
  <c r="S27" i="3"/>
  <c r="Y27" i="3"/>
  <c r="V29" i="3"/>
  <c r="S30" i="3"/>
  <c r="Y30" i="3"/>
  <c r="V31" i="3"/>
  <c r="S32" i="3"/>
  <c r="Y32" i="3"/>
  <c r="V33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9" i="3"/>
  <c r="V50" i="3"/>
  <c r="V51" i="3"/>
  <c r="V53" i="3"/>
  <c r="V54" i="3"/>
  <c r="V55" i="3"/>
  <c r="V57" i="3"/>
  <c r="V58" i="3"/>
  <c r="V59" i="3"/>
  <c r="V61" i="3"/>
  <c r="V63" i="3"/>
  <c r="V64" i="3"/>
  <c r="V65" i="3"/>
  <c r="V67" i="3"/>
  <c r="V70" i="3"/>
  <c r="V71" i="3"/>
  <c r="V74" i="3"/>
  <c r="V75" i="3"/>
  <c r="V76" i="3"/>
  <c r="V77" i="3"/>
</calcChain>
</file>

<file path=xl/sharedStrings.xml><?xml version="1.0" encoding="utf-8"?>
<sst xmlns="http://schemas.openxmlformats.org/spreadsheetml/2006/main" count="850" uniqueCount="247">
  <si>
    <t>26/45</t>
  </si>
  <si>
    <t>28/45</t>
  </si>
  <si>
    <t>23/36</t>
  </si>
  <si>
    <t>25/36</t>
  </si>
  <si>
    <t>13/18</t>
  </si>
  <si>
    <t>140/180</t>
  </si>
  <si>
    <t>154/180</t>
  </si>
  <si>
    <t>4+12APSK</t>
  </si>
  <si>
    <t>32/45</t>
  </si>
  <si>
    <t>7/15</t>
  </si>
  <si>
    <t>8/15</t>
  </si>
  <si>
    <t>3/5</t>
  </si>
  <si>
    <t>8+8APSK</t>
  </si>
  <si>
    <t>90/180</t>
  </si>
  <si>
    <t>96/180</t>
  </si>
  <si>
    <t>100/180</t>
  </si>
  <si>
    <t>2/3</t>
  </si>
  <si>
    <t>4+12+16rbAPSK</t>
  </si>
  <si>
    <t>4+8+4+16APSK</t>
  </si>
  <si>
    <t>128/180</t>
  </si>
  <si>
    <t>132/180</t>
  </si>
  <si>
    <t>16+16+16+16APSK</t>
  </si>
  <si>
    <t>8+16+20+20APSK</t>
  </si>
  <si>
    <t>7/9</t>
  </si>
  <si>
    <t>4/5</t>
  </si>
  <si>
    <t>5/6</t>
  </si>
  <si>
    <t>4+12+20+28APSK</t>
  </si>
  <si>
    <t>128APSK</t>
  </si>
  <si>
    <t>256APSK</t>
  </si>
  <si>
    <t>16APSK-L1/2</t>
  </si>
  <si>
    <t>16APSK-L8/15</t>
  </si>
  <si>
    <t>16APSK-L5/9</t>
  </si>
  <si>
    <t>16APSK26/45</t>
  </si>
  <si>
    <t>16APSK3/5</t>
  </si>
  <si>
    <t>16APSK28/45</t>
  </si>
  <si>
    <t>16APSK23/36</t>
  </si>
  <si>
    <t>16APSK25/36</t>
  </si>
  <si>
    <t>16APSK13/18</t>
  </si>
  <si>
    <t>16APSK7/9</t>
  </si>
  <si>
    <t>16APSK77/90</t>
  </si>
  <si>
    <t>32APSK2/3</t>
  </si>
  <si>
    <t>32APSK32/45</t>
  </si>
  <si>
    <t>32APSK7/9</t>
  </si>
  <si>
    <t>32APSK11/15</t>
  </si>
  <si>
    <t>64APSK-L32/45</t>
  </si>
  <si>
    <t>64APSK7/9</t>
  </si>
  <si>
    <t>64APSK4/5</t>
  </si>
  <si>
    <t>64APSK5/6</t>
  </si>
  <si>
    <t>64APSK</t>
  </si>
  <si>
    <t>11/15</t>
  </si>
  <si>
    <t>64APSK11/15</t>
  </si>
  <si>
    <t>3/4</t>
  </si>
  <si>
    <t>128APSK3/4</t>
  </si>
  <si>
    <t>128APSK7/9</t>
  </si>
  <si>
    <t>29/45</t>
  </si>
  <si>
    <t>31/45</t>
  </si>
  <si>
    <t>256APSK-L29/45</t>
  </si>
  <si>
    <t>256APSK-L31/45</t>
  </si>
  <si>
    <t>256APSK32/45</t>
  </si>
  <si>
    <t>256APSK3/4</t>
  </si>
  <si>
    <t>R1</t>
  </si>
  <si>
    <t>R2</t>
  </si>
  <si>
    <t>R3</t>
  </si>
  <si>
    <t>R4</t>
  </si>
  <si>
    <t>R5</t>
  </si>
  <si>
    <t>R6</t>
  </si>
  <si>
    <t>R7</t>
  </si>
  <si>
    <t>16PSK7/15</t>
  </si>
  <si>
    <t>16PSK8/15</t>
  </si>
  <si>
    <t>16PSK26/45</t>
  </si>
  <si>
    <t>16PSK32/45</t>
  </si>
  <si>
    <t>16PSK3/5</t>
  </si>
  <si>
    <t>QPSK</t>
  </si>
  <si>
    <t>-2,85</t>
  </si>
  <si>
    <t>-2,45</t>
  </si>
  <si>
    <t>13/45</t>
  </si>
  <si>
    <t>-2,03</t>
  </si>
  <si>
    <t>-1,60</t>
  </si>
  <si>
    <t>0,22</t>
  </si>
  <si>
    <t>0,69</t>
  </si>
  <si>
    <t>1,45</t>
  </si>
  <si>
    <t>1,97</t>
  </si>
  <si>
    <t>8APSK</t>
  </si>
  <si>
    <t>5/9-L</t>
  </si>
  <si>
    <t>4,73</t>
  </si>
  <si>
    <t>5,95</t>
  </si>
  <si>
    <t>26/45-L</t>
  </si>
  <si>
    <t>5,13</t>
  </si>
  <si>
    <t>6,35</t>
  </si>
  <si>
    <t>8PSK</t>
  </si>
  <si>
    <t>6,12</t>
  </si>
  <si>
    <t>6,96</t>
  </si>
  <si>
    <t>7,02</t>
  </si>
  <si>
    <t>7,93</t>
  </si>
  <si>
    <t>7,49</t>
  </si>
  <si>
    <t>8,42</t>
  </si>
  <si>
    <t>16APSK</t>
  </si>
  <si>
    <t>1/2-L</t>
  </si>
  <si>
    <t>5,97</t>
  </si>
  <si>
    <t>8,4</t>
  </si>
  <si>
    <t>8/15-L</t>
  </si>
  <si>
    <t>6,55</t>
  </si>
  <si>
    <t>9,0</t>
  </si>
  <si>
    <t>6,84</t>
  </si>
  <si>
    <t>9,35</t>
  </si>
  <si>
    <t>7,51</t>
  </si>
  <si>
    <t>9,17</t>
  </si>
  <si>
    <t>7,80</t>
  </si>
  <si>
    <t>9,38</t>
  </si>
  <si>
    <t>3/5-L</t>
  </si>
  <si>
    <t>7,41</t>
  </si>
  <si>
    <t>9,94</t>
  </si>
  <si>
    <t>8,10</t>
  </si>
  <si>
    <t>9,76</t>
  </si>
  <si>
    <t>8,38</t>
  </si>
  <si>
    <t>10,04</t>
  </si>
  <si>
    <t>2/3-L</t>
  </si>
  <si>
    <t>8,43</t>
  </si>
  <si>
    <t>11,06</t>
  </si>
  <si>
    <t>9,27</t>
  </si>
  <si>
    <t>11,04</t>
  </si>
  <si>
    <t>9,71</t>
  </si>
  <si>
    <t>11,52</t>
  </si>
  <si>
    <t>10,65</t>
  </si>
  <si>
    <t>12,50</t>
  </si>
  <si>
    <t>77/90</t>
  </si>
  <si>
    <t>11,99</t>
  </si>
  <si>
    <t>14,00</t>
  </si>
  <si>
    <t>32APSK</t>
  </si>
  <si>
    <t>11,10</t>
  </si>
  <si>
    <t>13,81</t>
  </si>
  <si>
    <t>11,75</t>
  </si>
  <si>
    <t>14,50</t>
  </si>
  <si>
    <t>12,17</t>
  </si>
  <si>
    <t>14,91</t>
  </si>
  <si>
    <t>13,05</t>
  </si>
  <si>
    <t>15,84</t>
  </si>
  <si>
    <t>32/45-L</t>
  </si>
  <si>
    <t>13,98</t>
  </si>
  <si>
    <t>17,7</t>
  </si>
  <si>
    <t>14,81</t>
  </si>
  <si>
    <t>17,97</t>
  </si>
  <si>
    <t>15,47</t>
  </si>
  <si>
    <t>19,10</t>
  </si>
  <si>
    <t>15,87</t>
  </si>
  <si>
    <t>19,54</t>
  </si>
  <si>
    <t>16,55</t>
  </si>
  <si>
    <t>20,44</t>
  </si>
  <si>
    <t>17,73</t>
  </si>
  <si>
    <t>21,43</t>
  </si>
  <si>
    <t>18,53</t>
  </si>
  <si>
    <t>22,21</t>
  </si>
  <si>
    <t>29/45-L</t>
  </si>
  <si>
    <t>16,98</t>
  </si>
  <si>
    <t>21,6</t>
  </si>
  <si>
    <t>17,24</t>
  </si>
  <si>
    <t>21,89</t>
  </si>
  <si>
    <t>31/45-L</t>
  </si>
  <si>
    <t>18,10</t>
  </si>
  <si>
    <t>22,9</t>
  </si>
  <si>
    <t>18,59</t>
  </si>
  <si>
    <t>22,91</t>
  </si>
  <si>
    <t>11/15-L</t>
  </si>
  <si>
    <t>18,84</t>
  </si>
  <si>
    <t>23,80</t>
  </si>
  <si>
    <t>19,57</t>
  </si>
  <si>
    <t>24,02</t>
  </si>
  <si>
    <t>2/9</t>
  </si>
  <si>
    <t>9/20</t>
  </si>
  <si>
    <t>11/20</t>
  </si>
  <si>
    <t>R8</t>
  </si>
  <si>
    <t>DVBS2X</t>
  </si>
  <si>
    <t xml:space="preserve"> 32APSK9/10</t>
  </si>
  <si>
    <t>QPSK1/4</t>
  </si>
  <si>
    <t xml:space="preserve"> QPSK1/3</t>
  </si>
  <si>
    <t xml:space="preserve"> QPSK1/5</t>
  </si>
  <si>
    <t xml:space="preserve"> QPSK1/2</t>
  </si>
  <si>
    <t xml:space="preserve"> QPSK3/5</t>
  </si>
  <si>
    <t xml:space="preserve"> QPSK2/3</t>
  </si>
  <si>
    <t xml:space="preserve"> QPSK3/4</t>
  </si>
  <si>
    <t xml:space="preserve"> QPSK4/5</t>
  </si>
  <si>
    <t xml:space="preserve"> QPSK5/6</t>
  </si>
  <si>
    <t xml:space="preserve"> QPSK8/9</t>
  </si>
  <si>
    <t xml:space="preserve"> 8PSK3/5</t>
  </si>
  <si>
    <t xml:space="preserve"> QPSK9/10</t>
  </si>
  <si>
    <t xml:space="preserve"> 8PSK2/3</t>
  </si>
  <si>
    <t xml:space="preserve"> 8PSK3/4</t>
  </si>
  <si>
    <t xml:space="preserve"> 8PSK5/6</t>
  </si>
  <si>
    <t xml:space="preserve"> 16APSK2/3</t>
  </si>
  <si>
    <t xml:space="preserve"> 8PSK8/9</t>
  </si>
  <si>
    <t xml:space="preserve"> 8PSK9/10</t>
  </si>
  <si>
    <t xml:space="preserve"> 16APSK3/4</t>
  </si>
  <si>
    <t xml:space="preserve"> 16APSK4/5</t>
  </si>
  <si>
    <t xml:space="preserve"> 16APSK5/6</t>
  </si>
  <si>
    <t xml:space="preserve"> 16APSK8/9</t>
  </si>
  <si>
    <t xml:space="preserve"> 16APSK9/10</t>
  </si>
  <si>
    <t xml:space="preserve"> 32APSK3/4</t>
  </si>
  <si>
    <t xml:space="preserve"> 32APSK4/5</t>
  </si>
  <si>
    <t xml:space="preserve"> 32APSK5/6</t>
  </si>
  <si>
    <t xml:space="preserve"> 32APSK8/9</t>
  </si>
  <si>
    <t>1/4</t>
  </si>
  <si>
    <t>1/5</t>
  </si>
  <si>
    <t>1/2</t>
  </si>
  <si>
    <t>8/9</t>
  </si>
  <si>
    <t>9/10</t>
  </si>
  <si>
    <t>1/3</t>
  </si>
  <si>
    <t>DVBS2</t>
  </si>
  <si>
    <t>0.490243</t>
  </si>
  <si>
    <t>0.656448</t>
  </si>
  <si>
    <t>0.789412</t>
  </si>
  <si>
    <t>0.988858</t>
  </si>
  <si>
    <t>1.188304</t>
  </si>
  <si>
    <t>1.322253</t>
  </si>
  <si>
    <t>1.487473</t>
  </si>
  <si>
    <t>1.587196</t>
  </si>
  <si>
    <t>1.654663</t>
  </si>
  <si>
    <t>1.766451</t>
  </si>
  <si>
    <t>1.779991</t>
  </si>
  <si>
    <t>1.788612</t>
  </si>
  <si>
    <t>1.980636</t>
  </si>
  <si>
    <t>2.228124</t>
  </si>
  <si>
    <t>2.478562</t>
  </si>
  <si>
    <t>2.637201</t>
  </si>
  <si>
    <t>2.646012</t>
  </si>
  <si>
    <t>2.679207</t>
  </si>
  <si>
    <t>2.966728</t>
  </si>
  <si>
    <t>3.165623</t>
  </si>
  <si>
    <t>3.300184</t>
  </si>
  <si>
    <t>3.523143</t>
  </si>
  <si>
    <t>3.567342</t>
  </si>
  <si>
    <t>3.703295</t>
  </si>
  <si>
    <t>3.951571</t>
  </si>
  <si>
    <t>4.11954</t>
  </si>
  <si>
    <t>4.397854</t>
  </si>
  <si>
    <t>4.453027</t>
  </si>
  <si>
    <t>short</t>
  </si>
  <si>
    <t>normal</t>
  </si>
  <si>
    <t>protocol</t>
  </si>
  <si>
    <t>FEC_frame_length</t>
  </si>
  <si>
    <t>mod_scheme</t>
  </si>
  <si>
    <t>ideal_EsN0</t>
  </si>
  <si>
    <t>MOD_eff</t>
  </si>
  <si>
    <t>spectral_efficiency</t>
  </si>
  <si>
    <t>LDPC_rate</t>
  </si>
  <si>
    <t>name</t>
  </si>
  <si>
    <t>64QAM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</si>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</sst>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"/>
    <numFmt numFmtId="166" formatCode="0.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49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40" workbookViewId="0">
      <selection activeCell="I62" sqref="I62:Q62"/>
    </sheetView>
  </sheetViews>
  <sheetFormatPr defaultRowHeight="15" x14ac:dyDescent="0.25"/>
  <cols>
    <col min="1" max="1" width="17.140625" bestFit="1" customWidth="1"/>
    <col min="2" max="2" width="11.7109375" bestFit="1" customWidth="1"/>
    <col min="3" max="3" width="9.140625" customWidth="1"/>
    <col min="4" max="4" width="10.7109375" bestFit="1" customWidth="1"/>
    <col min="5" max="5" width="12.5703125" bestFit="1" customWidth="1"/>
    <col min="6" max="6" width="19.140625" customWidth="1"/>
    <col min="7" max="8" width="13.140625" customWidth="1"/>
    <col min="9" max="9" width="9.140625" style="4"/>
    <col min="10" max="10" width="12" bestFit="1" customWidth="1"/>
  </cols>
  <sheetData>
    <row r="1" spans="1:17" x14ac:dyDescent="0.25">
      <c r="A1" s="8" t="s">
        <v>173</v>
      </c>
      <c r="B1" s="2" t="s">
        <v>200</v>
      </c>
      <c r="C1" s="9">
        <v>0.49024299999999998</v>
      </c>
      <c r="D1">
        <v>2</v>
      </c>
      <c r="E1" s="4">
        <v>-2.35</v>
      </c>
      <c r="F1" t="s">
        <v>72</v>
      </c>
      <c r="G1" t="s">
        <v>206</v>
      </c>
      <c r="H1" s="4" t="s">
        <v>236</v>
      </c>
      <c r="I1" s="4">
        <v>1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</row>
    <row r="2" spans="1:17" x14ac:dyDescent="0.25">
      <c r="A2" t="s">
        <v>174</v>
      </c>
      <c r="B2" s="2" t="s">
        <v>205</v>
      </c>
      <c r="C2" s="9">
        <v>0.65644800000000003</v>
      </c>
      <c r="D2">
        <v>2</v>
      </c>
      <c r="E2" s="4">
        <v>-1.24</v>
      </c>
      <c r="F2" t="s">
        <v>72</v>
      </c>
      <c r="G2" t="s">
        <v>206</v>
      </c>
      <c r="H2" s="4" t="s">
        <v>236</v>
      </c>
      <c r="I2" s="4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25">
      <c r="A3" t="s">
        <v>175</v>
      </c>
      <c r="B3" s="2" t="s">
        <v>201</v>
      </c>
      <c r="C3" s="9">
        <v>0.789412</v>
      </c>
      <c r="D3">
        <v>2</v>
      </c>
      <c r="E3" s="4">
        <v>-0.3</v>
      </c>
      <c r="F3" t="s">
        <v>72</v>
      </c>
      <c r="G3" t="s">
        <v>206</v>
      </c>
      <c r="H3" s="4" t="s">
        <v>236</v>
      </c>
      <c r="I3" s="4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176</v>
      </c>
      <c r="B4" s="2" t="s">
        <v>202</v>
      </c>
      <c r="C4" s="9">
        <v>0.98885800000000001</v>
      </c>
      <c r="D4">
        <v>2</v>
      </c>
      <c r="E4" s="4">
        <v>1</v>
      </c>
      <c r="F4" t="s">
        <v>72</v>
      </c>
      <c r="G4" t="s">
        <v>206</v>
      </c>
      <c r="H4" s="4" t="s">
        <v>236</v>
      </c>
      <c r="I4" s="4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177</v>
      </c>
      <c r="B5" s="2" t="s">
        <v>11</v>
      </c>
      <c r="C5" s="9">
        <v>1.188304</v>
      </c>
      <c r="D5">
        <v>2</v>
      </c>
      <c r="E5" s="4">
        <v>2.23</v>
      </c>
      <c r="F5" t="s">
        <v>72</v>
      </c>
      <c r="G5" t="s">
        <v>206</v>
      </c>
      <c r="H5" s="4" t="s">
        <v>236</v>
      </c>
      <c r="I5" s="4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178</v>
      </c>
      <c r="B6" s="2" t="s">
        <v>16</v>
      </c>
      <c r="C6" s="9">
        <v>1.3222529999999999</v>
      </c>
      <c r="D6">
        <v>2</v>
      </c>
      <c r="E6" s="4">
        <v>3.1</v>
      </c>
      <c r="F6" t="s">
        <v>72</v>
      </c>
      <c r="G6" t="s">
        <v>206</v>
      </c>
      <c r="H6" s="4" t="s">
        <v>236</v>
      </c>
      <c r="I6" s="4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179</v>
      </c>
      <c r="B7" s="2" t="s">
        <v>51</v>
      </c>
      <c r="C7" s="9">
        <v>1.487473</v>
      </c>
      <c r="D7">
        <v>2</v>
      </c>
      <c r="E7" s="4">
        <v>4.03</v>
      </c>
      <c r="F7" t="s">
        <v>72</v>
      </c>
      <c r="G7" t="s">
        <v>206</v>
      </c>
      <c r="H7" s="4" t="s">
        <v>236</v>
      </c>
      <c r="I7" s="4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A8" t="s">
        <v>180</v>
      </c>
      <c r="B8" s="2" t="s">
        <v>24</v>
      </c>
      <c r="C8" s="9">
        <v>1.5871960000000001</v>
      </c>
      <c r="D8">
        <v>2</v>
      </c>
      <c r="E8" s="4">
        <v>4.68</v>
      </c>
      <c r="F8" t="s">
        <v>72</v>
      </c>
      <c r="G8" t="s">
        <v>206</v>
      </c>
      <c r="H8" s="4" t="s">
        <v>236</v>
      </c>
      <c r="I8" s="4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17" x14ac:dyDescent="0.25">
      <c r="A9" t="s">
        <v>181</v>
      </c>
      <c r="B9" s="2" t="s">
        <v>25</v>
      </c>
      <c r="C9" s="9">
        <v>1.654663</v>
      </c>
      <c r="D9">
        <v>2</v>
      </c>
      <c r="E9" s="4">
        <v>5.18</v>
      </c>
      <c r="F9" t="s">
        <v>72</v>
      </c>
      <c r="G9" t="s">
        <v>206</v>
      </c>
      <c r="H9" s="4" t="s">
        <v>236</v>
      </c>
      <c r="I9" s="4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17" x14ac:dyDescent="0.25">
      <c r="A10" t="s">
        <v>182</v>
      </c>
      <c r="B10" s="2" t="s">
        <v>203</v>
      </c>
      <c r="C10" s="9">
        <v>1.766451</v>
      </c>
      <c r="D10">
        <v>2</v>
      </c>
      <c r="E10" s="4">
        <v>6.2</v>
      </c>
      <c r="F10" t="s">
        <v>72</v>
      </c>
      <c r="G10" t="s">
        <v>206</v>
      </c>
      <c r="H10" s="4" t="s">
        <v>236</v>
      </c>
      <c r="I10" s="4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17" x14ac:dyDescent="0.25">
      <c r="A11" t="s">
        <v>184</v>
      </c>
      <c r="B11" s="2" t="s">
        <v>204</v>
      </c>
      <c r="C11" s="9">
        <v>1.7886120000000001</v>
      </c>
      <c r="D11">
        <v>2</v>
      </c>
      <c r="E11" s="4">
        <v>6.42</v>
      </c>
      <c r="F11" t="s">
        <v>72</v>
      </c>
      <c r="G11" t="s">
        <v>206</v>
      </c>
      <c r="H11" s="4" t="s">
        <v>236</v>
      </c>
      <c r="I11" s="4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 spans="1:17" x14ac:dyDescent="0.25">
      <c r="A12" t="s">
        <v>183</v>
      </c>
      <c r="B12" s="2" t="s">
        <v>11</v>
      </c>
      <c r="C12" s="9">
        <v>1.7799910000000001</v>
      </c>
      <c r="D12">
        <v>3</v>
      </c>
      <c r="E12" s="4">
        <v>5.5</v>
      </c>
      <c r="F12" t="s">
        <v>89</v>
      </c>
      <c r="G12" t="s">
        <v>206</v>
      </c>
      <c r="H12" s="4" t="s">
        <v>236</v>
      </c>
      <c r="I12" s="4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 spans="1:17" x14ac:dyDescent="0.25">
      <c r="A13" t="s">
        <v>185</v>
      </c>
      <c r="B13" s="2" t="s">
        <v>16</v>
      </c>
      <c r="C13" s="9">
        <v>1.9806360000000001</v>
      </c>
      <c r="D13">
        <v>3</v>
      </c>
      <c r="E13" s="4">
        <v>6.62</v>
      </c>
      <c r="F13" t="s">
        <v>89</v>
      </c>
      <c r="G13" t="s">
        <v>206</v>
      </c>
      <c r="H13" s="4" t="s">
        <v>236</v>
      </c>
      <c r="I13" s="4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 spans="1:17" x14ac:dyDescent="0.25">
      <c r="A14" t="s">
        <v>186</v>
      </c>
      <c r="B14" s="2" t="s">
        <v>51</v>
      </c>
      <c r="C14" s="9">
        <v>2.2281240000000002</v>
      </c>
      <c r="D14">
        <v>3</v>
      </c>
      <c r="E14" s="4">
        <v>7.91</v>
      </c>
      <c r="F14" t="s">
        <v>89</v>
      </c>
      <c r="G14" t="s">
        <v>206</v>
      </c>
      <c r="H14" s="4" t="s">
        <v>236</v>
      </c>
      <c r="I14" s="4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1:17" x14ac:dyDescent="0.25">
      <c r="A15" t="s">
        <v>187</v>
      </c>
      <c r="B15" s="2" t="s">
        <v>25</v>
      </c>
      <c r="C15" s="9">
        <v>2.4785620000000002</v>
      </c>
      <c r="D15">
        <v>3</v>
      </c>
      <c r="E15" s="4">
        <v>9.35</v>
      </c>
      <c r="F15" t="s">
        <v>89</v>
      </c>
      <c r="G15" t="s">
        <v>206</v>
      </c>
      <c r="H15" s="4" t="s">
        <v>236</v>
      </c>
      <c r="I15" s="4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1:17" x14ac:dyDescent="0.25">
      <c r="A16" t="s">
        <v>189</v>
      </c>
      <c r="B16" s="2" t="s">
        <v>203</v>
      </c>
      <c r="C16" s="9">
        <v>2.6460119999999998</v>
      </c>
      <c r="D16">
        <v>3</v>
      </c>
      <c r="E16" s="4">
        <v>10.69</v>
      </c>
      <c r="F16" t="s">
        <v>89</v>
      </c>
      <c r="G16" t="s">
        <v>206</v>
      </c>
      <c r="H16" s="4" t="s">
        <v>236</v>
      </c>
      <c r="I16" s="4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 spans="1:17" x14ac:dyDescent="0.25">
      <c r="A17" t="s">
        <v>190</v>
      </c>
      <c r="B17" s="2" t="s">
        <v>204</v>
      </c>
      <c r="C17" s="9">
        <v>2.6792069999999999</v>
      </c>
      <c r="D17">
        <v>3</v>
      </c>
      <c r="E17" s="4">
        <v>10.98</v>
      </c>
      <c r="F17" t="s">
        <v>89</v>
      </c>
      <c r="G17" t="s">
        <v>206</v>
      </c>
      <c r="H17" s="4" t="s">
        <v>236</v>
      </c>
      <c r="I17" s="4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1:17" x14ac:dyDescent="0.25">
      <c r="A18" t="s">
        <v>188</v>
      </c>
      <c r="B18" s="2" t="s">
        <v>16</v>
      </c>
      <c r="C18" s="9">
        <v>2.6372010000000001</v>
      </c>
      <c r="D18">
        <v>4</v>
      </c>
      <c r="E18" s="4">
        <v>8.9700000000000006</v>
      </c>
      <c r="F18" t="s">
        <v>96</v>
      </c>
      <c r="G18" t="s">
        <v>206</v>
      </c>
      <c r="H18" s="4" t="s">
        <v>236</v>
      </c>
      <c r="I18" s="6">
        <v>0.36056526858718835</v>
      </c>
      <c r="J18" s="6">
        <v>1.1357805960496432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1:17" x14ac:dyDescent="0.25">
      <c r="A19" t="s">
        <v>191</v>
      </c>
      <c r="B19" s="2" t="s">
        <v>51</v>
      </c>
      <c r="C19" s="9">
        <v>2.9667279999999998</v>
      </c>
      <c r="D19">
        <v>4</v>
      </c>
      <c r="E19" s="4">
        <v>10.210000000000001</v>
      </c>
      <c r="F19" t="s">
        <v>96</v>
      </c>
      <c r="G19" t="s">
        <v>206</v>
      </c>
      <c r="H19" s="4" t="s">
        <v>236</v>
      </c>
      <c r="I19" s="6">
        <v>0.39709202147520767</v>
      </c>
      <c r="J19" s="6">
        <v>1.131712261204342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 spans="1:17" x14ac:dyDescent="0.25">
      <c r="A20" t="s">
        <v>192</v>
      </c>
      <c r="B20" s="2" t="s">
        <v>24</v>
      </c>
      <c r="C20" s="9">
        <v>3.1656230000000001</v>
      </c>
      <c r="D20">
        <v>4</v>
      </c>
      <c r="E20" s="4">
        <v>11.03</v>
      </c>
      <c r="F20" t="s">
        <v>96</v>
      </c>
      <c r="G20" t="s">
        <v>206</v>
      </c>
      <c r="H20" s="4" t="s">
        <v>236</v>
      </c>
      <c r="I20" s="6">
        <v>0.41093239755001126</v>
      </c>
      <c r="J20" s="6">
        <v>1.130064093262531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</row>
    <row r="21" spans="1:17" x14ac:dyDescent="0.25">
      <c r="A21" t="s">
        <v>193</v>
      </c>
      <c r="B21" s="2" t="s">
        <v>25</v>
      </c>
      <c r="C21" s="9">
        <v>3.3001839999999998</v>
      </c>
      <c r="D21">
        <v>4</v>
      </c>
      <c r="E21" s="4">
        <v>11.61</v>
      </c>
      <c r="F21" t="s">
        <v>96</v>
      </c>
      <c r="G21" t="s">
        <v>206</v>
      </c>
      <c r="H21" s="4" t="s">
        <v>236</v>
      </c>
      <c r="I21" s="6">
        <v>0.41821240756338757</v>
      </c>
      <c r="J21" s="6">
        <v>1.1291735004211465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</row>
    <row r="22" spans="1:17" x14ac:dyDescent="0.25">
      <c r="A22" t="s">
        <v>194</v>
      </c>
      <c r="B22" s="2" t="s">
        <v>203</v>
      </c>
      <c r="C22" s="9">
        <v>3.5231430000000001</v>
      </c>
      <c r="D22">
        <v>4</v>
      </c>
      <c r="E22" s="4">
        <v>12.89</v>
      </c>
      <c r="F22" t="s">
        <v>96</v>
      </c>
      <c r="G22" t="s">
        <v>206</v>
      </c>
      <c r="H22" s="4" t="s">
        <v>236</v>
      </c>
      <c r="I22" s="6">
        <v>0.43355498476206</v>
      </c>
      <c r="J22" s="6">
        <v>1.1272429603813561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1:17" x14ac:dyDescent="0.25">
      <c r="A23" t="s">
        <v>195</v>
      </c>
      <c r="B23" s="2" t="s">
        <v>204</v>
      </c>
      <c r="C23" s="9">
        <v>3.567342</v>
      </c>
      <c r="D23">
        <v>4</v>
      </c>
      <c r="E23" s="4">
        <v>13.13</v>
      </c>
      <c r="F23" t="s">
        <v>96</v>
      </c>
      <c r="G23" t="s">
        <v>206</v>
      </c>
      <c r="H23" s="4" t="s">
        <v>236</v>
      </c>
      <c r="I23" s="6">
        <v>0.43837413076977483</v>
      </c>
      <c r="J23" s="6">
        <v>1.1266215160783213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 spans="1:17" x14ac:dyDescent="0.25">
      <c r="A24" t="s">
        <v>196</v>
      </c>
      <c r="B24" s="2" t="s">
        <v>51</v>
      </c>
      <c r="C24" s="9">
        <v>3.7032949999999998</v>
      </c>
      <c r="D24">
        <v>5</v>
      </c>
      <c r="E24" s="4">
        <v>12.73</v>
      </c>
      <c r="F24" t="s">
        <v>128</v>
      </c>
      <c r="G24" t="s">
        <v>206</v>
      </c>
      <c r="H24" s="4" t="s">
        <v>236</v>
      </c>
      <c r="I24" s="6">
        <v>0.24227887421478086</v>
      </c>
      <c r="J24" s="6">
        <v>0.6880720027699776</v>
      </c>
      <c r="K24" s="6">
        <v>1.2768096671118951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</row>
    <row r="25" spans="1:17" x14ac:dyDescent="0.25">
      <c r="A25" t="s">
        <v>197</v>
      </c>
      <c r="B25" s="2" t="s">
        <v>24</v>
      </c>
      <c r="C25" s="9">
        <v>3.9515709999999999</v>
      </c>
      <c r="D25">
        <v>5</v>
      </c>
      <c r="E25" s="4">
        <v>13.64</v>
      </c>
      <c r="F25" t="s">
        <v>128</v>
      </c>
      <c r="G25" t="s">
        <v>206</v>
      </c>
      <c r="H25" s="4" t="s">
        <v>236</v>
      </c>
      <c r="I25" s="6">
        <v>0.26030856262571966</v>
      </c>
      <c r="J25" s="6">
        <v>0.70803929034195756</v>
      </c>
      <c r="K25" s="6">
        <v>1.2677026999872547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</row>
    <row r="26" spans="1:17" x14ac:dyDescent="0.25">
      <c r="A26" t="s">
        <v>198</v>
      </c>
      <c r="B26" s="2" t="s">
        <v>25</v>
      </c>
      <c r="C26" s="9">
        <v>4.1195399999999998</v>
      </c>
      <c r="D26">
        <v>5</v>
      </c>
      <c r="E26" s="4">
        <v>14.28</v>
      </c>
      <c r="F26" t="s">
        <v>128</v>
      </c>
      <c r="G26" t="s">
        <v>206</v>
      </c>
      <c r="H26" s="4" t="s">
        <v>236</v>
      </c>
      <c r="I26" s="6">
        <v>0.27213126075229221</v>
      </c>
      <c r="J26" s="6">
        <v>0.71842652838605148</v>
      </c>
      <c r="K26" s="6">
        <v>1.2626890498906358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</row>
    <row r="27" spans="1:17" x14ac:dyDescent="0.25">
      <c r="A27" t="s">
        <v>199</v>
      </c>
      <c r="B27" s="2" t="s">
        <v>203</v>
      </c>
      <c r="C27" s="9">
        <v>4.3978539999999997</v>
      </c>
      <c r="D27">
        <v>5</v>
      </c>
      <c r="E27" s="4">
        <v>15.69</v>
      </c>
      <c r="F27" t="s">
        <v>128</v>
      </c>
      <c r="G27" t="s">
        <v>206</v>
      </c>
      <c r="H27" s="4" t="s">
        <v>236</v>
      </c>
      <c r="I27" s="6">
        <v>0.28965680358916102</v>
      </c>
      <c r="J27" s="6">
        <v>0.73572828111646904</v>
      </c>
      <c r="K27" s="6">
        <v>1.2542139595410673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</row>
    <row r="28" spans="1:17" x14ac:dyDescent="0.25">
      <c r="A28" t="s">
        <v>172</v>
      </c>
      <c r="B28" s="2" t="s">
        <v>204</v>
      </c>
      <c r="C28" s="9">
        <v>4.4530269999999996</v>
      </c>
      <c r="D28">
        <v>5</v>
      </c>
      <c r="E28" s="4">
        <v>16.05</v>
      </c>
      <c r="F28" t="s">
        <v>128</v>
      </c>
      <c r="G28" t="s">
        <v>206</v>
      </c>
      <c r="H28" s="4" t="s">
        <v>236</v>
      </c>
      <c r="I28" s="6">
        <v>0.29147783968979096</v>
      </c>
      <c r="J28" s="6">
        <v>0.73743893441517105</v>
      </c>
      <c r="K28" s="6">
        <v>1.2533547106661012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</row>
    <row r="29" spans="1:17" x14ac:dyDescent="0.25">
      <c r="A29" t="s">
        <v>32</v>
      </c>
      <c r="B29" s="4" t="s">
        <v>0</v>
      </c>
      <c r="C29" s="5">
        <v>2.2816450000000001</v>
      </c>
      <c r="D29">
        <v>4</v>
      </c>
      <c r="E29" s="4">
        <v>7.51</v>
      </c>
      <c r="F29" s="4" t="s">
        <v>7</v>
      </c>
      <c r="G29" s="4" t="s">
        <v>171</v>
      </c>
      <c r="H29" s="4" t="s">
        <v>236</v>
      </c>
      <c r="I29" s="6">
        <v>0.30834984869372994</v>
      </c>
      <c r="J29" s="6">
        <v>1.1408944401668009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6">
        <v>0</v>
      </c>
    </row>
    <row r="30" spans="1:17" x14ac:dyDescent="0.25">
      <c r="A30" t="s">
        <v>33</v>
      </c>
      <c r="B30" s="4" t="s">
        <v>11</v>
      </c>
      <c r="C30" s="5">
        <v>2.3700429999999999</v>
      </c>
      <c r="D30">
        <v>4</v>
      </c>
      <c r="E30" s="4">
        <v>7.8</v>
      </c>
      <c r="F30" s="4" t="s">
        <v>7</v>
      </c>
      <c r="G30" s="4" t="s">
        <v>171</v>
      </c>
      <c r="H30" s="4" t="s">
        <v>236</v>
      </c>
      <c r="I30" s="6">
        <v>0.30834984869372994</v>
      </c>
      <c r="J30" s="6">
        <v>1.1408944401668009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6">
        <v>0</v>
      </c>
    </row>
    <row r="31" spans="1:17" x14ac:dyDescent="0.25">
      <c r="A31" t="s">
        <v>34</v>
      </c>
      <c r="B31" s="4" t="s">
        <v>1</v>
      </c>
      <c r="C31" s="5">
        <v>2.4584410000000001</v>
      </c>
      <c r="D31">
        <v>4</v>
      </c>
      <c r="E31" s="4">
        <v>8.1</v>
      </c>
      <c r="F31" s="4" t="s">
        <v>7</v>
      </c>
      <c r="G31" s="4" t="s">
        <v>171</v>
      </c>
      <c r="H31" s="4" t="s">
        <v>236</v>
      </c>
      <c r="I31" s="6">
        <v>0.32551538350846376</v>
      </c>
      <c r="J31" s="6">
        <v>1.1393038422796231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6">
        <v>0</v>
      </c>
    </row>
    <row r="32" spans="1:17" x14ac:dyDescent="0.25">
      <c r="A32" t="s">
        <v>35</v>
      </c>
      <c r="B32" s="4" t="s">
        <v>2</v>
      </c>
      <c r="C32" s="5">
        <v>2.5247389999999998</v>
      </c>
      <c r="D32">
        <v>4</v>
      </c>
      <c r="E32" s="4">
        <v>8.3800000000000008</v>
      </c>
      <c r="F32" s="4" t="s">
        <v>7</v>
      </c>
      <c r="G32" s="4" t="s">
        <v>171</v>
      </c>
      <c r="H32" s="4" t="s">
        <v>236</v>
      </c>
      <c r="I32" s="6">
        <v>0.36618737658521955</v>
      </c>
      <c r="J32" s="6">
        <v>1.1351808674141806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6">
        <v>0</v>
      </c>
    </row>
    <row r="33" spans="1:17" x14ac:dyDescent="0.25">
      <c r="A33" t="s">
        <v>36</v>
      </c>
      <c r="B33" s="4" t="s">
        <v>3</v>
      </c>
      <c r="C33" s="5">
        <v>2.7457340000000001</v>
      </c>
      <c r="D33">
        <v>4</v>
      </c>
      <c r="E33" s="4">
        <v>9.27</v>
      </c>
      <c r="F33" s="4" t="s">
        <v>7</v>
      </c>
      <c r="G33" s="4" t="s">
        <v>171</v>
      </c>
      <c r="H33" s="4" t="s">
        <v>236</v>
      </c>
      <c r="I33" s="6">
        <v>0.36618737658521955</v>
      </c>
      <c r="J33" s="6">
        <v>1.1351808674141806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6">
        <v>0</v>
      </c>
    </row>
    <row r="34" spans="1:17" x14ac:dyDescent="0.25">
      <c r="A34" t="s">
        <v>37</v>
      </c>
      <c r="B34" s="4" t="s">
        <v>4</v>
      </c>
      <c r="C34" s="5">
        <v>2.8562310000000002</v>
      </c>
      <c r="D34">
        <v>4</v>
      </c>
      <c r="E34" s="4">
        <v>9.7100000000000009</v>
      </c>
      <c r="F34" s="4" t="s">
        <v>7</v>
      </c>
      <c r="G34" s="4" t="s">
        <v>171</v>
      </c>
      <c r="H34" s="4" t="s">
        <v>236</v>
      </c>
      <c r="I34" s="6">
        <v>0.39709202147520767</v>
      </c>
      <c r="J34" s="6">
        <v>1.131712261204342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6">
        <v>0</v>
      </c>
    </row>
    <row r="35" spans="1:17" x14ac:dyDescent="0.25">
      <c r="A35" t="s">
        <v>38</v>
      </c>
      <c r="B35" s="4" t="s">
        <v>5</v>
      </c>
      <c r="C35" s="5">
        <v>3.0772249999999999</v>
      </c>
      <c r="D35">
        <v>4</v>
      </c>
      <c r="E35" s="4">
        <v>10.65</v>
      </c>
      <c r="F35" s="4" t="s">
        <v>7</v>
      </c>
      <c r="G35" s="4" t="s">
        <v>171</v>
      </c>
      <c r="H35" s="4" t="s">
        <v>236</v>
      </c>
      <c r="I35" s="6">
        <v>0.31670317760976818</v>
      </c>
      <c r="J35" s="6">
        <v>1.1401314393951656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6">
        <v>0</v>
      </c>
    </row>
    <row r="36" spans="1:17" x14ac:dyDescent="0.25">
      <c r="A36" t="s">
        <v>39</v>
      </c>
      <c r="B36" s="4" t="s">
        <v>6</v>
      </c>
      <c r="C36" s="5">
        <v>3.3866179999999999</v>
      </c>
      <c r="D36">
        <v>4</v>
      </c>
      <c r="E36" s="4">
        <v>11.99</v>
      </c>
      <c r="F36" s="4" t="s">
        <v>7</v>
      </c>
      <c r="G36" s="4" t="s">
        <v>171</v>
      </c>
      <c r="H36" s="4" t="s">
        <v>236</v>
      </c>
      <c r="I36" s="6">
        <v>0.35511041211421746</v>
      </c>
      <c r="J36" s="6">
        <v>1.1363533187654959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6">
        <v>0</v>
      </c>
    </row>
    <row r="37" spans="1:17" x14ac:dyDescent="0.25">
      <c r="A37" t="s">
        <v>67</v>
      </c>
      <c r="B37" s="4" t="s">
        <v>9</v>
      </c>
      <c r="C37" s="4">
        <v>1.83</v>
      </c>
      <c r="D37">
        <v>4</v>
      </c>
      <c r="E37">
        <v>5.99</v>
      </c>
      <c r="F37" s="4" t="s">
        <v>7</v>
      </c>
      <c r="G37" s="4" t="s">
        <v>171</v>
      </c>
      <c r="H37" s="4" t="s">
        <v>235</v>
      </c>
      <c r="I37" s="6">
        <v>0.34265871001058851</v>
      </c>
      <c r="J37" s="6">
        <v>1.1376269172351539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6">
        <v>0</v>
      </c>
    </row>
    <row r="38" spans="1:17" x14ac:dyDescent="0.25">
      <c r="A38" t="s">
        <v>68</v>
      </c>
      <c r="B38" s="4" t="s">
        <v>10</v>
      </c>
      <c r="C38" s="4">
        <v>2.09</v>
      </c>
      <c r="D38">
        <v>4</v>
      </c>
      <c r="E38">
        <v>6.93</v>
      </c>
      <c r="F38" s="4" t="s">
        <v>7</v>
      </c>
      <c r="G38" s="4" t="s">
        <v>171</v>
      </c>
      <c r="H38" s="4" t="s">
        <v>235</v>
      </c>
      <c r="I38" s="6">
        <v>0.32551538350846376</v>
      </c>
      <c r="J38" s="6">
        <v>1.1393038422796231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6">
        <v>0</v>
      </c>
    </row>
    <row r="39" spans="1:17" x14ac:dyDescent="0.25">
      <c r="A39" t="s">
        <v>69</v>
      </c>
      <c r="B39" s="4" t="s">
        <v>0</v>
      </c>
      <c r="C39" s="4">
        <v>2.27</v>
      </c>
      <c r="D39">
        <v>4</v>
      </c>
      <c r="E39">
        <v>7.66</v>
      </c>
      <c r="F39" s="4" t="s">
        <v>7</v>
      </c>
      <c r="G39" s="4" t="s">
        <v>171</v>
      </c>
      <c r="H39" s="4" t="s">
        <v>235</v>
      </c>
      <c r="I39" s="6">
        <v>0.30834984869372994</v>
      </c>
      <c r="J39" s="6">
        <v>1.1408944401668009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6">
        <v>0</v>
      </c>
    </row>
    <row r="40" spans="1:17" x14ac:dyDescent="0.25">
      <c r="A40" t="s">
        <v>71</v>
      </c>
      <c r="B40" s="4" t="s">
        <v>11</v>
      </c>
      <c r="C40" s="4">
        <v>2.36</v>
      </c>
      <c r="D40">
        <v>4</v>
      </c>
      <c r="E40">
        <v>8.1</v>
      </c>
      <c r="F40" s="4" t="s">
        <v>7</v>
      </c>
      <c r="G40" s="4" t="s">
        <v>171</v>
      </c>
      <c r="H40" s="4" t="s">
        <v>235</v>
      </c>
      <c r="I40" s="6">
        <v>0.30834984869372994</v>
      </c>
      <c r="J40" s="6">
        <v>1.1408944401668009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6">
        <v>0</v>
      </c>
    </row>
    <row r="41" spans="1:17" x14ac:dyDescent="0.25">
      <c r="A41" t="s">
        <v>70</v>
      </c>
      <c r="B41" s="4" t="s">
        <v>8</v>
      </c>
      <c r="C41" s="4">
        <v>2.8</v>
      </c>
      <c r="D41">
        <v>4</v>
      </c>
      <c r="E41">
        <v>9.81</v>
      </c>
      <c r="F41" s="4" t="s">
        <v>7</v>
      </c>
      <c r="G41" s="4" t="s">
        <v>171</v>
      </c>
      <c r="H41" s="4" t="s">
        <v>235</v>
      </c>
      <c r="I41" s="6">
        <v>0.39709202147520767</v>
      </c>
      <c r="J41" s="6">
        <v>1.131712261204342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6">
        <v>0</v>
      </c>
    </row>
    <row r="42" spans="1:17" x14ac:dyDescent="0.25">
      <c r="A42" t="s">
        <v>29</v>
      </c>
      <c r="B42" s="4" t="s">
        <v>13</v>
      </c>
      <c r="C42" s="5">
        <v>1.972253</v>
      </c>
      <c r="D42">
        <v>4</v>
      </c>
      <c r="E42" s="4">
        <v>5.97</v>
      </c>
      <c r="F42" s="4" t="s">
        <v>12</v>
      </c>
      <c r="G42" s="4" t="s">
        <v>171</v>
      </c>
      <c r="H42" s="4" t="s">
        <v>236</v>
      </c>
      <c r="I42" s="6">
        <v>0.58741774662284674</v>
      </c>
      <c r="J42" s="6">
        <v>1.2864448651040343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6">
        <v>0</v>
      </c>
    </row>
    <row r="43" spans="1:17" x14ac:dyDescent="0.25">
      <c r="A43" t="s">
        <v>30</v>
      </c>
      <c r="B43" s="4" t="s">
        <v>14</v>
      </c>
      <c r="C43" s="5">
        <v>2.1048499999999999</v>
      </c>
      <c r="D43">
        <v>4</v>
      </c>
      <c r="E43" s="4">
        <v>6.55</v>
      </c>
      <c r="F43" s="4" t="s">
        <v>12</v>
      </c>
      <c r="G43" s="4" t="s">
        <v>171</v>
      </c>
      <c r="H43" s="4" t="s">
        <v>236</v>
      </c>
      <c r="I43" s="6">
        <v>0.58741774662284674</v>
      </c>
      <c r="J43" s="6">
        <v>1.2864448651040343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6">
        <v>0</v>
      </c>
    </row>
    <row r="44" spans="1:17" x14ac:dyDescent="0.25">
      <c r="A44" t="s">
        <v>31</v>
      </c>
      <c r="B44" s="4" t="s">
        <v>15</v>
      </c>
      <c r="C44" s="5">
        <v>2.1932469999999999</v>
      </c>
      <c r="D44">
        <v>4</v>
      </c>
      <c r="E44" s="4">
        <v>6.84</v>
      </c>
      <c r="F44" s="4" t="s">
        <v>12</v>
      </c>
      <c r="G44" s="4" t="s">
        <v>171</v>
      </c>
      <c r="H44" s="4" t="s">
        <v>236</v>
      </c>
      <c r="I44" s="6">
        <v>0.58741774662284674</v>
      </c>
      <c r="J44" s="6">
        <v>1.2864448651040343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6">
        <v>0</v>
      </c>
    </row>
    <row r="45" spans="1:17" x14ac:dyDescent="0.25">
      <c r="A45" t="s">
        <v>40</v>
      </c>
      <c r="B45" s="4" t="s">
        <v>16</v>
      </c>
      <c r="C45" s="4">
        <v>3.32</v>
      </c>
      <c r="D45">
        <v>5</v>
      </c>
      <c r="E45" s="4">
        <v>11.41</v>
      </c>
      <c r="F45" s="4" t="s">
        <v>17</v>
      </c>
      <c r="G45" s="4" t="s">
        <v>171</v>
      </c>
      <c r="H45" s="4" t="s">
        <v>235</v>
      </c>
      <c r="I45" s="6">
        <v>0.23204299923136051</v>
      </c>
      <c r="J45" s="6">
        <v>0.66132254780937749</v>
      </c>
      <c r="K45" s="7">
        <v>1.2878386457340507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6">
        <v>0</v>
      </c>
    </row>
    <row r="46" spans="1:17" x14ac:dyDescent="0.25">
      <c r="A46" t="s">
        <v>40</v>
      </c>
      <c r="B46" s="4" t="s">
        <v>16</v>
      </c>
      <c r="C46" s="4">
        <v>3.28</v>
      </c>
      <c r="D46">
        <v>5</v>
      </c>
      <c r="E46" s="4">
        <v>11.41</v>
      </c>
      <c r="F46" s="4" t="s">
        <v>17</v>
      </c>
      <c r="G46" s="4" t="s">
        <v>171</v>
      </c>
      <c r="H46" s="4" t="s">
        <v>235</v>
      </c>
      <c r="I46" s="6">
        <v>0.23252418769739597</v>
      </c>
      <c r="J46" s="6">
        <v>0.66036869306060453</v>
      </c>
      <c r="K46" s="7">
        <v>1.2881839998435736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6">
        <v>0</v>
      </c>
    </row>
    <row r="47" spans="1:17" x14ac:dyDescent="0.25">
      <c r="A47" t="s">
        <v>41</v>
      </c>
      <c r="B47" s="4" t="s">
        <v>8</v>
      </c>
      <c r="C47" s="4">
        <v>3.5</v>
      </c>
      <c r="D47">
        <v>5</v>
      </c>
      <c r="E47" s="4">
        <v>12.18</v>
      </c>
      <c r="F47" s="4" t="s">
        <v>17</v>
      </c>
      <c r="G47" s="4" t="s">
        <v>171</v>
      </c>
      <c r="H47" s="4" t="s">
        <v>235</v>
      </c>
      <c r="I47" s="6">
        <v>0.24265412628035654</v>
      </c>
      <c r="J47" s="6">
        <v>0.68913771863621254</v>
      </c>
      <c r="K47" s="7">
        <v>1.2763607042346754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6">
        <v>0</v>
      </c>
    </row>
    <row r="48" spans="1:17" x14ac:dyDescent="0.25">
      <c r="A48" t="s">
        <v>41</v>
      </c>
      <c r="B48" s="4" t="s">
        <v>19</v>
      </c>
      <c r="C48" s="5">
        <v>3.510192</v>
      </c>
      <c r="D48">
        <v>5</v>
      </c>
      <c r="E48" s="4">
        <v>11.75</v>
      </c>
      <c r="F48" s="4" t="s">
        <v>18</v>
      </c>
      <c r="G48" s="4" t="s">
        <v>171</v>
      </c>
      <c r="H48" s="4" t="s">
        <v>236</v>
      </c>
      <c r="I48" s="6">
        <v>0.2317914961732967</v>
      </c>
      <c r="J48" s="6">
        <v>0.60265789005057147</v>
      </c>
      <c r="K48" s="7">
        <v>0.6930565735581572</v>
      </c>
      <c r="L48" s="7">
        <v>1.2980323785704615</v>
      </c>
      <c r="M48" s="7">
        <v>0</v>
      </c>
      <c r="N48" s="7">
        <v>0</v>
      </c>
      <c r="O48" s="7">
        <v>0</v>
      </c>
      <c r="P48" s="7">
        <v>0</v>
      </c>
      <c r="Q48" s="6">
        <v>0</v>
      </c>
    </row>
    <row r="49" spans="1:17" x14ac:dyDescent="0.25">
      <c r="A49" t="s">
        <v>43</v>
      </c>
      <c r="B49" s="4" t="s">
        <v>20</v>
      </c>
      <c r="C49" s="5">
        <v>3.620536</v>
      </c>
      <c r="D49">
        <v>5</v>
      </c>
      <c r="E49" s="4">
        <v>12.17</v>
      </c>
      <c r="F49" s="4" t="s">
        <v>18</v>
      </c>
      <c r="G49" s="4" t="s">
        <v>171</v>
      </c>
      <c r="H49" s="4" t="s">
        <v>236</v>
      </c>
      <c r="I49" s="6">
        <v>0.23238570519675267</v>
      </c>
      <c r="J49" s="6">
        <v>0.6042028335115569</v>
      </c>
      <c r="K49" s="7">
        <v>0.66462311686271258</v>
      </c>
      <c r="L49" s="7">
        <v>1.3013599491018149</v>
      </c>
      <c r="M49" s="7">
        <v>0</v>
      </c>
      <c r="N49" s="7">
        <v>0</v>
      </c>
      <c r="O49" s="7">
        <v>0</v>
      </c>
      <c r="P49" s="7">
        <v>0</v>
      </c>
      <c r="Q49" s="6">
        <v>0</v>
      </c>
    </row>
    <row r="50" spans="1:17" x14ac:dyDescent="0.25">
      <c r="A50" t="s">
        <v>42</v>
      </c>
      <c r="B50" s="4" t="s">
        <v>5</v>
      </c>
      <c r="C50" s="5">
        <v>3.8412259999999998</v>
      </c>
      <c r="D50">
        <v>5</v>
      </c>
      <c r="E50" s="4">
        <v>13.05</v>
      </c>
      <c r="F50" s="4" t="s">
        <v>18</v>
      </c>
      <c r="G50" s="4" t="s">
        <v>171</v>
      </c>
      <c r="H50" s="4" t="s">
        <v>236</v>
      </c>
      <c r="I50" s="6">
        <v>0.22971334499037113</v>
      </c>
      <c r="J50" s="6">
        <v>0.64319736597303911</v>
      </c>
      <c r="K50" s="7">
        <v>0.70751710257034306</v>
      </c>
      <c r="L50" s="7">
        <v>1.2863947319460782</v>
      </c>
      <c r="M50" s="7">
        <v>0</v>
      </c>
      <c r="N50" s="7">
        <v>0</v>
      </c>
      <c r="O50" s="7">
        <v>0</v>
      </c>
      <c r="P50" s="7">
        <v>0</v>
      </c>
      <c r="Q50" s="6">
        <v>0</v>
      </c>
    </row>
    <row r="51" spans="1:17" x14ac:dyDescent="0.25">
      <c r="A51" t="s">
        <v>44</v>
      </c>
      <c r="B51" s="4" t="s">
        <v>19</v>
      </c>
      <c r="C51" s="5">
        <v>4.2064279999999998</v>
      </c>
      <c r="D51">
        <v>6</v>
      </c>
      <c r="E51" s="4">
        <v>13.98</v>
      </c>
      <c r="F51" s="4" t="s">
        <v>21</v>
      </c>
      <c r="G51" s="4" t="s">
        <v>171</v>
      </c>
      <c r="H51" s="4" t="s">
        <v>236</v>
      </c>
      <c r="I51" s="6">
        <v>0.38114049125249205</v>
      </c>
      <c r="J51" s="6">
        <v>0.716544123554685</v>
      </c>
      <c r="K51" s="7">
        <v>1.0367021362067785</v>
      </c>
      <c r="L51" s="7">
        <v>1.5055049404473437</v>
      </c>
      <c r="M51" s="7">
        <v>0</v>
      </c>
      <c r="N51" s="7">
        <v>0</v>
      </c>
      <c r="O51" s="7">
        <v>0</v>
      </c>
      <c r="P51" s="7">
        <v>0</v>
      </c>
      <c r="Q51" s="6">
        <v>0</v>
      </c>
    </row>
    <row r="52" spans="1:17" x14ac:dyDescent="0.25">
      <c r="A52" t="s">
        <v>45</v>
      </c>
      <c r="B52" s="2" t="s">
        <v>23</v>
      </c>
      <c r="C52" s="5">
        <v>4.6031219999999999</v>
      </c>
      <c r="D52">
        <v>6</v>
      </c>
      <c r="E52" s="4">
        <v>15.47</v>
      </c>
      <c r="F52" s="4" t="s">
        <v>22</v>
      </c>
      <c r="G52" s="4" t="s">
        <v>171</v>
      </c>
      <c r="H52" s="4" t="s">
        <v>236</v>
      </c>
      <c r="I52" s="6">
        <v>0.26885023365951993</v>
      </c>
      <c r="J52" s="6">
        <v>0.59147051405094386</v>
      </c>
      <c r="K52" s="7">
        <v>0.96786084117427174</v>
      </c>
      <c r="L52" s="7">
        <v>1.3980212150295037</v>
      </c>
      <c r="M52" s="7">
        <v>0</v>
      </c>
      <c r="N52" s="7">
        <v>0</v>
      </c>
      <c r="O52" s="7">
        <v>0</v>
      </c>
      <c r="P52" s="7">
        <v>0</v>
      </c>
      <c r="Q52" s="6">
        <v>0</v>
      </c>
    </row>
    <row r="53" spans="1:17" x14ac:dyDescent="0.25">
      <c r="A53" t="s">
        <v>46</v>
      </c>
      <c r="B53" s="2" t="s">
        <v>24</v>
      </c>
      <c r="C53" s="5">
        <v>4.7353540000000001</v>
      </c>
      <c r="D53">
        <v>6</v>
      </c>
      <c r="E53" s="4">
        <v>15.87</v>
      </c>
      <c r="F53" s="4" t="s">
        <v>22</v>
      </c>
      <c r="G53" s="4" t="s">
        <v>171</v>
      </c>
      <c r="H53" s="4" t="s">
        <v>236</v>
      </c>
      <c r="I53" s="6">
        <v>0.26885023365951993</v>
      </c>
      <c r="J53" s="6">
        <v>0.59147051405094386</v>
      </c>
      <c r="K53" s="7">
        <v>0.96786084117427174</v>
      </c>
      <c r="L53" s="7">
        <v>1.3980212150295037</v>
      </c>
      <c r="M53" s="7">
        <v>0</v>
      </c>
      <c r="N53" s="7">
        <v>0</v>
      </c>
      <c r="O53" s="7">
        <v>0</v>
      </c>
      <c r="P53" s="7">
        <v>0</v>
      </c>
      <c r="Q53" s="6">
        <v>0</v>
      </c>
    </row>
    <row r="54" spans="1:17" x14ac:dyDescent="0.25">
      <c r="A54" t="s">
        <v>47</v>
      </c>
      <c r="B54" s="2" t="s">
        <v>25</v>
      </c>
      <c r="C54" s="5">
        <v>4.9337010000000001</v>
      </c>
      <c r="D54">
        <v>6</v>
      </c>
      <c r="E54" s="4">
        <v>16.55</v>
      </c>
      <c r="F54" s="4" t="s">
        <v>22</v>
      </c>
      <c r="G54" s="4" t="s">
        <v>171</v>
      </c>
      <c r="H54" s="4" t="s">
        <v>236</v>
      </c>
      <c r="I54" s="6">
        <v>0.27761048004895966</v>
      </c>
      <c r="J54" s="6">
        <v>0.61074305610771129</v>
      </c>
      <c r="K54" s="7">
        <v>0.97163668017135885</v>
      </c>
      <c r="L54" s="7">
        <v>1.3880524002447983</v>
      </c>
      <c r="M54" s="7">
        <v>0</v>
      </c>
      <c r="N54" s="7">
        <v>0</v>
      </c>
      <c r="O54" s="7">
        <v>0</v>
      </c>
      <c r="P54" s="7">
        <v>0</v>
      </c>
      <c r="Q54" s="6">
        <v>0</v>
      </c>
    </row>
    <row r="55" spans="1:17" x14ac:dyDescent="0.25">
      <c r="A55" t="s">
        <v>50</v>
      </c>
      <c r="B55" s="4" t="s">
        <v>49</v>
      </c>
      <c r="C55" s="5">
        <v>4.3386589999999998</v>
      </c>
      <c r="D55">
        <v>6</v>
      </c>
      <c r="E55" s="4">
        <v>14.81</v>
      </c>
      <c r="F55" s="4" t="s">
        <v>26</v>
      </c>
      <c r="G55" s="4" t="s">
        <v>171</v>
      </c>
      <c r="H55" s="4" t="s">
        <v>236</v>
      </c>
      <c r="I55" s="6">
        <v>0.18778514928649934</v>
      </c>
      <c r="J55" s="6">
        <v>0.4506843582875984</v>
      </c>
      <c r="K55" s="7">
        <v>0.80747614193194717</v>
      </c>
      <c r="L55" s="7">
        <v>1.3144960450054954</v>
      </c>
      <c r="M55" s="7">
        <v>0</v>
      </c>
      <c r="N55" s="7">
        <v>0</v>
      </c>
      <c r="O55" s="7">
        <v>0</v>
      </c>
      <c r="P55" s="7">
        <v>0</v>
      </c>
      <c r="Q55" s="6">
        <v>0</v>
      </c>
    </row>
    <row r="56" spans="1:17" x14ac:dyDescent="0.25">
      <c r="A56" t="s">
        <v>52</v>
      </c>
      <c r="B56" s="4" t="s">
        <v>51</v>
      </c>
      <c r="C56" s="5">
        <v>5.1632480000000003</v>
      </c>
      <c r="D56">
        <v>7</v>
      </c>
      <c r="E56" s="4">
        <v>17.73</v>
      </c>
      <c r="F56" s="4" t="s">
        <v>27</v>
      </c>
      <c r="G56" s="4" t="s">
        <v>171</v>
      </c>
      <c r="H56" s="4" t="s">
        <v>236</v>
      </c>
      <c r="I56" s="6">
        <v>0.34572364909354397</v>
      </c>
      <c r="J56" s="6">
        <v>0.59291605819542792</v>
      </c>
      <c r="K56" s="7">
        <v>0.73224268878012611</v>
      </c>
      <c r="L56" s="7">
        <v>0.92688510321979145</v>
      </c>
      <c r="M56" s="7">
        <v>0.95074003500724591</v>
      </c>
      <c r="N56" s="7">
        <v>1.3203186158882445</v>
      </c>
      <c r="O56" s="7">
        <v>0</v>
      </c>
      <c r="P56" s="7">
        <v>0</v>
      </c>
      <c r="Q56" s="6">
        <v>0</v>
      </c>
    </row>
    <row r="57" spans="1:17" x14ac:dyDescent="0.25">
      <c r="A57" t="s">
        <v>53</v>
      </c>
      <c r="B57" s="4" t="s">
        <v>23</v>
      </c>
      <c r="C57" s="5">
        <v>5.355556</v>
      </c>
      <c r="D57">
        <v>7</v>
      </c>
      <c r="E57" s="4">
        <v>18.53</v>
      </c>
      <c r="F57" s="4" t="s">
        <v>27</v>
      </c>
      <c r="G57" s="4" t="s">
        <v>171</v>
      </c>
      <c r="H57" s="4" t="s">
        <v>236</v>
      </c>
      <c r="I57" s="6">
        <v>0.35086834579044923</v>
      </c>
      <c r="J57" s="6">
        <v>0.6017392130306205</v>
      </c>
      <c r="K57" s="7">
        <v>0.74313915638417138</v>
      </c>
      <c r="L57" s="7">
        <v>0.94067803506419445</v>
      </c>
      <c r="M57" s="7">
        <v>0.96488795092373536</v>
      </c>
      <c r="N57" s="7">
        <v>1.309791534835747</v>
      </c>
      <c r="O57" s="7">
        <v>0</v>
      </c>
      <c r="P57" s="7">
        <v>0</v>
      </c>
      <c r="Q57" s="6">
        <v>0</v>
      </c>
    </row>
    <row r="58" spans="1:17" x14ac:dyDescent="0.25">
      <c r="A58" t="s">
        <v>56</v>
      </c>
      <c r="B58" s="4" t="s">
        <v>54</v>
      </c>
      <c r="C58" s="5">
        <v>5.06569</v>
      </c>
      <c r="D58">
        <v>8</v>
      </c>
      <c r="E58" s="4">
        <v>16.98</v>
      </c>
      <c r="F58" s="4" t="s">
        <v>28</v>
      </c>
      <c r="G58" s="4" t="s">
        <v>171</v>
      </c>
      <c r="H58" s="4" t="s">
        <v>236</v>
      </c>
      <c r="I58" s="6">
        <v>0.26032215427058553</v>
      </c>
      <c r="J58" s="6">
        <v>0.46623697829861865</v>
      </c>
      <c r="K58" s="7">
        <v>0.62607478102075809</v>
      </c>
      <c r="L58" s="7">
        <v>0.7757600197263449</v>
      </c>
      <c r="M58" s="7">
        <v>0.92908976859171977</v>
      </c>
      <c r="N58" s="7">
        <v>1.1024643233359297</v>
      </c>
      <c r="O58" s="7">
        <v>1.3219158993860334</v>
      </c>
      <c r="P58" s="7">
        <v>1.7014656003125468</v>
      </c>
      <c r="Q58" s="6">
        <v>0</v>
      </c>
    </row>
    <row r="59" spans="1:17" x14ac:dyDescent="0.25">
      <c r="A59" t="s">
        <v>57</v>
      </c>
      <c r="B59" s="4" t="s">
        <v>55</v>
      </c>
      <c r="C59" s="5">
        <v>5.417338</v>
      </c>
      <c r="D59">
        <v>8</v>
      </c>
      <c r="E59" s="4">
        <v>18.100000000000001</v>
      </c>
      <c r="F59" s="4" t="s">
        <v>28</v>
      </c>
      <c r="G59" s="4" t="s">
        <v>171</v>
      </c>
      <c r="H59" s="4" t="s">
        <v>236</v>
      </c>
      <c r="I59" s="6">
        <v>0.26032215427058553</v>
      </c>
      <c r="J59" s="6">
        <v>0.46623697829861865</v>
      </c>
      <c r="K59" s="7">
        <v>0.62607478102075809</v>
      </c>
      <c r="L59" s="7">
        <v>0.7757600197263449</v>
      </c>
      <c r="M59" s="7">
        <v>0.92908976859171977</v>
      </c>
      <c r="N59" s="7">
        <v>1.1024643233359297</v>
      </c>
      <c r="O59" s="7">
        <v>1.3219158993860334</v>
      </c>
      <c r="P59" s="7">
        <v>1.7014656003125468</v>
      </c>
      <c r="Q59" s="6">
        <v>0</v>
      </c>
    </row>
    <row r="60" spans="1:17" x14ac:dyDescent="0.25">
      <c r="A60" t="s">
        <v>58</v>
      </c>
      <c r="B60" s="4" t="s">
        <v>8</v>
      </c>
      <c r="C60" s="5">
        <v>5.5931620000000004</v>
      </c>
      <c r="D60">
        <v>8</v>
      </c>
      <c r="E60" s="4">
        <v>18.59</v>
      </c>
      <c r="F60" s="4" t="s">
        <v>28</v>
      </c>
      <c r="G60" s="4" t="s">
        <v>171</v>
      </c>
      <c r="H60" s="4" t="s">
        <v>236</v>
      </c>
      <c r="I60" s="6">
        <v>0.28509070776646295</v>
      </c>
      <c r="J60" s="6">
        <v>0.51145272973303457</v>
      </c>
      <c r="K60" s="7">
        <v>0.68678351500940915</v>
      </c>
      <c r="L60" s="7">
        <v>0.8512808533906584</v>
      </c>
      <c r="M60" s="7">
        <v>1.0203396430961709</v>
      </c>
      <c r="N60" s="7">
        <v>1.1531919129153425</v>
      </c>
      <c r="O60" s="7">
        <v>1.3114172557257295</v>
      </c>
      <c r="P60" s="7">
        <v>1.5394898219388999</v>
      </c>
      <c r="Q60" s="6">
        <v>0</v>
      </c>
    </row>
    <row r="61" spans="1:17" x14ac:dyDescent="0.25">
      <c r="A61" t="s">
        <v>59</v>
      </c>
      <c r="B61" s="4" t="s">
        <v>51</v>
      </c>
      <c r="C61" s="5">
        <v>5.900855</v>
      </c>
      <c r="D61">
        <v>8</v>
      </c>
      <c r="E61" s="4">
        <v>19.57</v>
      </c>
      <c r="F61" s="4" t="s">
        <v>28</v>
      </c>
      <c r="G61" s="4" t="s">
        <v>171</v>
      </c>
      <c r="H61" s="4" t="s">
        <v>236</v>
      </c>
      <c r="I61" s="6">
        <v>0.28958274123377614</v>
      </c>
      <c r="J61" s="6">
        <v>0.51951143777339437</v>
      </c>
      <c r="K61" s="7">
        <v>0.69760482363216669</v>
      </c>
      <c r="L61" s="7">
        <v>0.86469406532405557</v>
      </c>
      <c r="M61" s="7">
        <v>1.0364166308756848</v>
      </c>
      <c r="N61" s="7">
        <v>1.1713621882906244</v>
      </c>
      <c r="O61" s="7">
        <v>1.3031223355519925</v>
      </c>
      <c r="P61" s="7">
        <v>1.5058302544156359</v>
      </c>
      <c r="Q61" s="6">
        <v>0</v>
      </c>
    </row>
    <row r="62" spans="1:17" x14ac:dyDescent="0.25">
      <c r="A62" t="s">
        <v>245</v>
      </c>
      <c r="B62" s="2" t="s">
        <v>51</v>
      </c>
      <c r="C62">
        <f>+D62*0.75</f>
        <v>4.5</v>
      </c>
      <c r="D62">
        <v>6</v>
      </c>
      <c r="E62" s="4">
        <v>14</v>
      </c>
      <c r="F62" s="4" t="s">
        <v>245</v>
      </c>
      <c r="G62" s="4" t="s">
        <v>246</v>
      </c>
      <c r="H62" s="10" t="s">
        <v>236</v>
      </c>
      <c r="I62">
        <v>5.4554472558998091E-2</v>
      </c>
      <c r="J62">
        <v>0.12198750911856665</v>
      </c>
      <c r="K62">
        <v>0.16366341767699427</v>
      </c>
      <c r="L62">
        <v>0.1966989481173608</v>
      </c>
      <c r="M62">
        <v>0.22493385271060934</v>
      </c>
      <c r="N62">
        <v>0.27277236279499045</v>
      </c>
      <c r="O62">
        <v>0.29378482569650155</v>
      </c>
      <c r="P62">
        <v>0.33184190154205606</v>
      </c>
      <c r="Q62">
        <v>0.38188130791298669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workbookViewId="0">
      <selection activeCell="Q74" sqref="Q74"/>
    </sheetView>
  </sheetViews>
  <sheetFormatPr defaultRowHeight="15" x14ac:dyDescent="0.25"/>
  <cols>
    <col min="1" max="1" width="17.140625" bestFit="1" customWidth="1"/>
    <col min="2" max="2" width="11.7109375" bestFit="1" customWidth="1"/>
    <col min="3" max="3" width="9.140625" customWidth="1"/>
    <col min="4" max="4" width="10.7109375" bestFit="1" customWidth="1"/>
    <col min="5" max="5" width="12.5703125" bestFit="1" customWidth="1"/>
    <col min="6" max="6" width="19.140625" customWidth="1"/>
    <col min="7" max="8" width="13.140625" customWidth="1"/>
    <col min="9" max="9" width="9.140625" style="4"/>
    <col min="10" max="17" width="7.85546875" customWidth="1"/>
    <col min="18" max="18" width="9.140625" style="4"/>
    <col min="19" max="19" width="12" bestFit="1" customWidth="1"/>
  </cols>
  <sheetData>
    <row r="1" spans="1:25" x14ac:dyDescent="0.25">
      <c r="A1" t="s">
        <v>244</v>
      </c>
      <c r="B1" t="s">
        <v>243</v>
      </c>
      <c r="C1" t="s">
        <v>242</v>
      </c>
      <c r="D1" t="s">
        <v>241</v>
      </c>
      <c r="E1" t="s">
        <v>240</v>
      </c>
      <c r="F1" t="s">
        <v>239</v>
      </c>
      <c r="G1" t="s">
        <v>237</v>
      </c>
      <c r="H1" t="s">
        <v>238</v>
      </c>
      <c r="R1" s="4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170</v>
      </c>
    </row>
    <row r="3" spans="1:25" x14ac:dyDescent="0.25">
      <c r="A3" s="8" t="s">
        <v>173</v>
      </c>
      <c r="B3" s="2" t="s">
        <v>200</v>
      </c>
      <c r="C3" s="2" t="s">
        <v>207</v>
      </c>
      <c r="D3">
        <v>2</v>
      </c>
      <c r="E3" s="4">
        <v>-2.35</v>
      </c>
      <c r="F3" t="s">
        <v>72</v>
      </c>
      <c r="G3" t="s">
        <v>206</v>
      </c>
      <c r="H3" s="4" t="s">
        <v>236</v>
      </c>
      <c r="R3" s="4">
        <v>1</v>
      </c>
      <c r="S3" s="6">
        <f>+$R3*J3</f>
        <v>0</v>
      </c>
      <c r="T3" s="6">
        <f t="shared" ref="T3:Y13" si="0">+$R3*K3</f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</row>
    <row r="4" spans="1:25" x14ac:dyDescent="0.25">
      <c r="A4" t="s">
        <v>174</v>
      </c>
      <c r="B4" s="2" t="s">
        <v>205</v>
      </c>
      <c r="C4" s="2" t="s">
        <v>208</v>
      </c>
      <c r="D4">
        <v>2</v>
      </c>
      <c r="E4" s="4">
        <v>-1.24</v>
      </c>
      <c r="F4" t="s">
        <v>72</v>
      </c>
      <c r="G4" t="s">
        <v>206</v>
      </c>
      <c r="H4" s="4" t="s">
        <v>236</v>
      </c>
      <c r="R4" s="4">
        <v>1</v>
      </c>
      <c r="S4" s="6">
        <f t="shared" ref="S4:S8" si="1">+$R4*J4</f>
        <v>0</v>
      </c>
      <c r="T4" s="6">
        <f t="shared" si="0"/>
        <v>0</v>
      </c>
      <c r="U4" s="6">
        <f t="shared" si="0"/>
        <v>0</v>
      </c>
      <c r="V4" s="6">
        <f t="shared" si="0"/>
        <v>0</v>
      </c>
      <c r="W4" s="6">
        <f t="shared" si="0"/>
        <v>0</v>
      </c>
      <c r="X4" s="6">
        <f t="shared" si="0"/>
        <v>0</v>
      </c>
      <c r="Y4" s="6">
        <f t="shared" si="0"/>
        <v>0</v>
      </c>
    </row>
    <row r="5" spans="1:25" x14ac:dyDescent="0.25">
      <c r="A5" t="s">
        <v>175</v>
      </c>
      <c r="B5" s="2" t="s">
        <v>201</v>
      </c>
      <c r="C5" s="2" t="s">
        <v>209</v>
      </c>
      <c r="D5">
        <v>2</v>
      </c>
      <c r="E5" s="4">
        <v>-0.3</v>
      </c>
      <c r="F5" t="s">
        <v>72</v>
      </c>
      <c r="G5" t="s">
        <v>206</v>
      </c>
      <c r="H5" s="4" t="s">
        <v>236</v>
      </c>
      <c r="R5" s="4">
        <v>1</v>
      </c>
      <c r="S5" s="6">
        <f t="shared" si="1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</row>
    <row r="6" spans="1:25" x14ac:dyDescent="0.25">
      <c r="A6" t="s">
        <v>176</v>
      </c>
      <c r="B6" s="2" t="s">
        <v>202</v>
      </c>
      <c r="C6" s="2" t="s">
        <v>210</v>
      </c>
      <c r="D6">
        <v>2</v>
      </c>
      <c r="E6" s="4">
        <v>1</v>
      </c>
      <c r="F6" t="s">
        <v>72</v>
      </c>
      <c r="G6" t="s">
        <v>206</v>
      </c>
      <c r="H6" s="4" t="s">
        <v>236</v>
      </c>
      <c r="R6" s="4">
        <v>1</v>
      </c>
      <c r="S6" s="6">
        <f t="shared" si="1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</row>
    <row r="7" spans="1:25" x14ac:dyDescent="0.25">
      <c r="A7" t="s">
        <v>177</v>
      </c>
      <c r="B7" s="2" t="s">
        <v>11</v>
      </c>
      <c r="C7" s="2" t="s">
        <v>211</v>
      </c>
      <c r="D7">
        <v>2</v>
      </c>
      <c r="E7" s="4">
        <v>2.23</v>
      </c>
      <c r="F7" t="s">
        <v>72</v>
      </c>
      <c r="G7" t="s">
        <v>206</v>
      </c>
      <c r="H7" s="4" t="s">
        <v>236</v>
      </c>
      <c r="R7" s="4">
        <v>1</v>
      </c>
      <c r="S7" s="6">
        <f t="shared" si="1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</row>
    <row r="8" spans="1:25" x14ac:dyDescent="0.25">
      <c r="A8" t="s">
        <v>178</v>
      </c>
      <c r="B8" s="2" t="s">
        <v>16</v>
      </c>
      <c r="C8" s="2" t="s">
        <v>212</v>
      </c>
      <c r="D8">
        <v>2</v>
      </c>
      <c r="E8" s="4">
        <v>3.1</v>
      </c>
      <c r="F8" t="s">
        <v>72</v>
      </c>
      <c r="G8" t="s">
        <v>206</v>
      </c>
      <c r="H8" s="4" t="s">
        <v>236</v>
      </c>
      <c r="R8" s="4">
        <v>1</v>
      </c>
      <c r="S8" s="6">
        <f t="shared" si="1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</row>
    <row r="9" spans="1:25" x14ac:dyDescent="0.25">
      <c r="A9" t="s">
        <v>179</v>
      </c>
      <c r="B9" s="2" t="s">
        <v>51</v>
      </c>
      <c r="C9" s="2" t="s">
        <v>213</v>
      </c>
      <c r="D9">
        <v>2</v>
      </c>
      <c r="E9" s="4">
        <v>4.03</v>
      </c>
      <c r="F9" t="s">
        <v>72</v>
      </c>
      <c r="G9" t="s">
        <v>206</v>
      </c>
      <c r="H9" s="4" t="s">
        <v>236</v>
      </c>
      <c r="R9" s="4">
        <v>1</v>
      </c>
      <c r="S9" s="6">
        <f>+$R9*J9</f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0</v>
      </c>
      <c r="X9" s="6">
        <f t="shared" si="0"/>
        <v>0</v>
      </c>
      <c r="Y9" s="6">
        <f t="shared" si="0"/>
        <v>0</v>
      </c>
    </row>
    <row r="10" spans="1:25" x14ac:dyDescent="0.25">
      <c r="A10" t="s">
        <v>180</v>
      </c>
      <c r="B10" s="2" t="s">
        <v>24</v>
      </c>
      <c r="C10" s="2" t="s">
        <v>214</v>
      </c>
      <c r="D10">
        <v>2</v>
      </c>
      <c r="E10" s="4">
        <v>4.68</v>
      </c>
      <c r="F10" t="s">
        <v>72</v>
      </c>
      <c r="G10" t="s">
        <v>206</v>
      </c>
      <c r="H10" s="4" t="s">
        <v>236</v>
      </c>
      <c r="R10" s="4">
        <v>1</v>
      </c>
      <c r="S10" s="6">
        <f t="shared" ref="S10:S13" si="2">+$R10*J10</f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0</v>
      </c>
      <c r="X10" s="6">
        <f t="shared" si="0"/>
        <v>0</v>
      </c>
      <c r="Y10" s="6">
        <f t="shared" si="0"/>
        <v>0</v>
      </c>
    </row>
    <row r="11" spans="1:25" x14ac:dyDescent="0.25">
      <c r="A11" t="s">
        <v>181</v>
      </c>
      <c r="B11" s="2" t="s">
        <v>25</v>
      </c>
      <c r="C11" s="2" t="s">
        <v>215</v>
      </c>
      <c r="D11">
        <v>2</v>
      </c>
      <c r="E11" s="4">
        <v>5.18</v>
      </c>
      <c r="F11" t="s">
        <v>72</v>
      </c>
      <c r="G11" t="s">
        <v>206</v>
      </c>
      <c r="H11" s="4" t="s">
        <v>236</v>
      </c>
      <c r="R11" s="4">
        <v>1</v>
      </c>
      <c r="S11" s="6">
        <f t="shared" si="2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</row>
    <row r="12" spans="1:25" x14ac:dyDescent="0.25">
      <c r="A12" t="s">
        <v>182</v>
      </c>
      <c r="B12" s="2" t="s">
        <v>203</v>
      </c>
      <c r="C12" s="2" t="s">
        <v>216</v>
      </c>
      <c r="D12">
        <v>2</v>
      </c>
      <c r="E12" s="4">
        <v>6.2</v>
      </c>
      <c r="F12" t="s">
        <v>72</v>
      </c>
      <c r="G12" t="s">
        <v>206</v>
      </c>
      <c r="H12" s="4" t="s">
        <v>236</v>
      </c>
      <c r="R12" s="4">
        <v>1</v>
      </c>
      <c r="S12" s="6">
        <f t="shared" si="2"/>
        <v>0</v>
      </c>
      <c r="T12" s="6">
        <f t="shared" si="0"/>
        <v>0</v>
      </c>
      <c r="U12" s="6">
        <f t="shared" si="0"/>
        <v>0</v>
      </c>
      <c r="V12" s="6">
        <f t="shared" si="0"/>
        <v>0</v>
      </c>
      <c r="W12" s="6">
        <f t="shared" si="0"/>
        <v>0</v>
      </c>
      <c r="X12" s="6">
        <f t="shared" si="0"/>
        <v>0</v>
      </c>
      <c r="Y12" s="6">
        <f t="shared" si="0"/>
        <v>0</v>
      </c>
    </row>
    <row r="13" spans="1:25" x14ac:dyDescent="0.25">
      <c r="A13" t="s">
        <v>184</v>
      </c>
      <c r="B13" s="2" t="s">
        <v>204</v>
      </c>
      <c r="C13" s="2" t="s">
        <v>218</v>
      </c>
      <c r="D13">
        <v>2</v>
      </c>
      <c r="E13" s="4">
        <v>6.42</v>
      </c>
      <c r="F13" t="s">
        <v>72</v>
      </c>
      <c r="G13" t="s">
        <v>206</v>
      </c>
      <c r="H13" s="4" t="s">
        <v>236</v>
      </c>
      <c r="R13" s="4">
        <v>1</v>
      </c>
      <c r="S13" s="6">
        <f t="shared" si="2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6">
        <f t="shared" si="0"/>
        <v>0</v>
      </c>
      <c r="X13" s="6">
        <f t="shared" si="0"/>
        <v>0</v>
      </c>
      <c r="Y13" s="6">
        <f t="shared" si="0"/>
        <v>0</v>
      </c>
    </row>
    <row r="14" spans="1:25" x14ac:dyDescent="0.25">
      <c r="B14" s="2"/>
      <c r="E14" s="4"/>
    </row>
    <row r="15" spans="1:25" x14ac:dyDescent="0.25">
      <c r="A15" t="s">
        <v>183</v>
      </c>
      <c r="B15" s="2" t="s">
        <v>11</v>
      </c>
      <c r="C15" s="2" t="s">
        <v>217</v>
      </c>
      <c r="D15">
        <v>3</v>
      </c>
      <c r="E15" s="4">
        <v>5.5</v>
      </c>
      <c r="F15" t="s">
        <v>89</v>
      </c>
      <c r="G15" t="s">
        <v>206</v>
      </c>
      <c r="H15" s="4" t="s">
        <v>236</v>
      </c>
      <c r="R15" s="4">
        <v>1</v>
      </c>
      <c r="S15" s="6">
        <f>+$R15*J15</f>
        <v>0</v>
      </c>
      <c r="T15" s="6">
        <f t="shared" ref="T15:Y20" si="3">+$R15*K15</f>
        <v>0</v>
      </c>
      <c r="U15" s="6">
        <f t="shared" si="3"/>
        <v>0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1:25" x14ac:dyDescent="0.25">
      <c r="A16" t="s">
        <v>185</v>
      </c>
      <c r="B16" s="2" t="s">
        <v>16</v>
      </c>
      <c r="C16" s="2" t="s">
        <v>219</v>
      </c>
      <c r="D16">
        <v>3</v>
      </c>
      <c r="E16" s="4">
        <v>6.62</v>
      </c>
      <c r="F16" t="s">
        <v>89</v>
      </c>
      <c r="G16" t="s">
        <v>206</v>
      </c>
      <c r="H16" s="4" t="s">
        <v>236</v>
      </c>
      <c r="R16" s="4">
        <v>1</v>
      </c>
      <c r="S16" s="6">
        <f t="shared" ref="S16:S20" si="4">+$R16*J16</f>
        <v>0</v>
      </c>
      <c r="T16" s="6">
        <f t="shared" si="3"/>
        <v>0</v>
      </c>
      <c r="U16" s="6">
        <f t="shared" si="3"/>
        <v>0</v>
      </c>
      <c r="V16" s="6">
        <f t="shared" si="3"/>
        <v>0</v>
      </c>
      <c r="W16" s="6">
        <f t="shared" si="3"/>
        <v>0</v>
      </c>
      <c r="X16" s="6">
        <f t="shared" si="3"/>
        <v>0</v>
      </c>
      <c r="Y16" s="6">
        <f t="shared" si="3"/>
        <v>0</v>
      </c>
    </row>
    <row r="17" spans="1:25" x14ac:dyDescent="0.25">
      <c r="A17" t="s">
        <v>186</v>
      </c>
      <c r="B17" s="2" t="s">
        <v>51</v>
      </c>
      <c r="C17" s="2" t="s">
        <v>220</v>
      </c>
      <c r="D17">
        <v>3</v>
      </c>
      <c r="E17" s="4">
        <v>7.91</v>
      </c>
      <c r="F17" t="s">
        <v>89</v>
      </c>
      <c r="G17" t="s">
        <v>206</v>
      </c>
      <c r="H17" s="4" t="s">
        <v>236</v>
      </c>
      <c r="R17" s="4">
        <v>1</v>
      </c>
      <c r="S17" s="6">
        <f t="shared" si="4"/>
        <v>0</v>
      </c>
      <c r="T17" s="6">
        <f t="shared" si="3"/>
        <v>0</v>
      </c>
      <c r="U17" s="6">
        <f t="shared" si="3"/>
        <v>0</v>
      </c>
      <c r="V17" s="6">
        <f t="shared" si="3"/>
        <v>0</v>
      </c>
      <c r="W17" s="6">
        <f t="shared" si="3"/>
        <v>0</v>
      </c>
      <c r="X17" s="6">
        <f t="shared" si="3"/>
        <v>0</v>
      </c>
      <c r="Y17" s="6">
        <f t="shared" si="3"/>
        <v>0</v>
      </c>
    </row>
    <row r="18" spans="1:25" x14ac:dyDescent="0.25">
      <c r="A18" t="s">
        <v>187</v>
      </c>
      <c r="B18" s="2" t="s">
        <v>25</v>
      </c>
      <c r="C18" s="2" t="s">
        <v>221</v>
      </c>
      <c r="D18">
        <v>3</v>
      </c>
      <c r="E18" s="4">
        <v>9.35</v>
      </c>
      <c r="F18" t="s">
        <v>89</v>
      </c>
      <c r="G18" t="s">
        <v>206</v>
      </c>
      <c r="H18" s="4" t="s">
        <v>236</v>
      </c>
      <c r="R18" s="4">
        <v>1</v>
      </c>
      <c r="S18" s="6">
        <f t="shared" si="4"/>
        <v>0</v>
      </c>
      <c r="T18" s="6">
        <f t="shared" si="3"/>
        <v>0</v>
      </c>
      <c r="U18" s="6">
        <f t="shared" si="3"/>
        <v>0</v>
      </c>
      <c r="V18" s="6">
        <f t="shared" si="3"/>
        <v>0</v>
      </c>
      <c r="W18" s="6">
        <f t="shared" si="3"/>
        <v>0</v>
      </c>
      <c r="X18" s="6">
        <f t="shared" si="3"/>
        <v>0</v>
      </c>
      <c r="Y18" s="6">
        <f t="shared" si="3"/>
        <v>0</v>
      </c>
    </row>
    <row r="19" spans="1:25" x14ac:dyDescent="0.25">
      <c r="A19" t="s">
        <v>189</v>
      </c>
      <c r="B19" s="2" t="s">
        <v>203</v>
      </c>
      <c r="C19" s="2" t="s">
        <v>223</v>
      </c>
      <c r="D19">
        <v>3</v>
      </c>
      <c r="E19" s="4">
        <v>10.69</v>
      </c>
      <c r="F19" t="s">
        <v>89</v>
      </c>
      <c r="G19" t="s">
        <v>206</v>
      </c>
      <c r="H19" s="4" t="s">
        <v>236</v>
      </c>
      <c r="R19" s="4">
        <v>1</v>
      </c>
      <c r="S19" s="6">
        <f t="shared" si="4"/>
        <v>0</v>
      </c>
      <c r="T19" s="6">
        <f t="shared" si="3"/>
        <v>0</v>
      </c>
      <c r="U19" s="6">
        <f t="shared" si="3"/>
        <v>0</v>
      </c>
      <c r="V19" s="6">
        <f t="shared" si="3"/>
        <v>0</v>
      </c>
      <c r="W19" s="6">
        <f t="shared" si="3"/>
        <v>0</v>
      </c>
      <c r="X19" s="6">
        <f t="shared" si="3"/>
        <v>0</v>
      </c>
      <c r="Y19" s="6">
        <f t="shared" si="3"/>
        <v>0</v>
      </c>
    </row>
    <row r="20" spans="1:25" x14ac:dyDescent="0.25">
      <c r="A20" t="s">
        <v>190</v>
      </c>
      <c r="B20" s="2" t="s">
        <v>204</v>
      </c>
      <c r="C20" s="2" t="s">
        <v>224</v>
      </c>
      <c r="D20">
        <v>3</v>
      </c>
      <c r="E20" s="4">
        <v>10.98</v>
      </c>
      <c r="F20" t="s">
        <v>89</v>
      </c>
      <c r="G20" t="s">
        <v>206</v>
      </c>
      <c r="H20" s="4" t="s">
        <v>236</v>
      </c>
      <c r="R20" s="4">
        <v>1</v>
      </c>
      <c r="S20" s="6">
        <f t="shared" si="4"/>
        <v>0</v>
      </c>
      <c r="T20" s="6">
        <f t="shared" si="3"/>
        <v>0</v>
      </c>
      <c r="U20" s="6">
        <f t="shared" si="3"/>
        <v>0</v>
      </c>
      <c r="V20" s="6">
        <f t="shared" si="3"/>
        <v>0</v>
      </c>
      <c r="W20" s="6">
        <f t="shared" si="3"/>
        <v>0</v>
      </c>
      <c r="X20" s="6">
        <f t="shared" si="3"/>
        <v>0</v>
      </c>
      <c r="Y20" s="6">
        <f t="shared" si="3"/>
        <v>0</v>
      </c>
    </row>
    <row r="21" spans="1:25" x14ac:dyDescent="0.25">
      <c r="B21" s="2"/>
      <c r="E21" s="4"/>
      <c r="I21" s="4">
        <v>4</v>
      </c>
      <c r="J21">
        <v>12</v>
      </c>
    </row>
    <row r="22" spans="1:25" x14ac:dyDescent="0.25">
      <c r="A22" t="s">
        <v>188</v>
      </c>
      <c r="B22" s="2" t="s">
        <v>16</v>
      </c>
      <c r="C22" s="2" t="s">
        <v>222</v>
      </c>
      <c r="D22">
        <v>4</v>
      </c>
      <c r="E22" s="4">
        <v>8.9700000000000006</v>
      </c>
      <c r="F22" t="s">
        <v>96</v>
      </c>
      <c r="G22" t="s">
        <v>206</v>
      </c>
      <c r="H22" s="4" t="s">
        <v>236</v>
      </c>
      <c r="J22" s="4">
        <v>3.15</v>
      </c>
      <c r="R22" s="6">
        <f>+SQRT(SUM($I$21:$M$21)/($I$21+$J$21*J22^2))</f>
        <v>0.36056526858718835</v>
      </c>
      <c r="S22" s="6">
        <f>+$R22*J22</f>
        <v>1.1357805960496432</v>
      </c>
      <c r="T22" s="6">
        <f t="shared" ref="T22:Y27" si="5">+$R22*K22</f>
        <v>0</v>
      </c>
      <c r="U22" s="6">
        <f t="shared" si="5"/>
        <v>0</v>
      </c>
      <c r="V22" s="6">
        <f t="shared" si="5"/>
        <v>0</v>
      </c>
      <c r="W22" s="6">
        <f t="shared" si="5"/>
        <v>0</v>
      </c>
      <c r="X22" s="6">
        <f t="shared" si="5"/>
        <v>0</v>
      </c>
      <c r="Y22" s="6">
        <f t="shared" si="5"/>
        <v>0</v>
      </c>
    </row>
    <row r="23" spans="1:25" x14ac:dyDescent="0.25">
      <c r="A23" t="s">
        <v>191</v>
      </c>
      <c r="B23" s="2" t="s">
        <v>51</v>
      </c>
      <c r="C23" s="2" t="s">
        <v>225</v>
      </c>
      <c r="D23">
        <v>4</v>
      </c>
      <c r="E23" s="4">
        <v>10.210000000000001</v>
      </c>
      <c r="F23" t="s">
        <v>96</v>
      </c>
      <c r="G23" t="s">
        <v>206</v>
      </c>
      <c r="H23" s="4" t="s">
        <v>236</v>
      </c>
      <c r="J23" s="4">
        <v>2.85</v>
      </c>
      <c r="R23" s="6">
        <f t="shared" ref="R23:R27" si="6">+SQRT(SUM($I$21:$M$21)/($I$21+$J$21*J23^2))</f>
        <v>0.39709202147520767</v>
      </c>
      <c r="S23" s="6">
        <f t="shared" ref="S23:S27" si="7">+$R23*J23</f>
        <v>1.131712261204342</v>
      </c>
      <c r="T23" s="6">
        <f t="shared" si="5"/>
        <v>0</v>
      </c>
      <c r="U23" s="6">
        <f t="shared" si="5"/>
        <v>0</v>
      </c>
      <c r="V23" s="6">
        <f t="shared" si="5"/>
        <v>0</v>
      </c>
      <c r="W23" s="6">
        <f t="shared" si="5"/>
        <v>0</v>
      </c>
      <c r="X23" s="6">
        <f t="shared" si="5"/>
        <v>0</v>
      </c>
      <c r="Y23" s="6">
        <f t="shared" si="5"/>
        <v>0</v>
      </c>
    </row>
    <row r="24" spans="1:25" x14ac:dyDescent="0.25">
      <c r="A24" t="s">
        <v>192</v>
      </c>
      <c r="B24" s="2" t="s">
        <v>24</v>
      </c>
      <c r="C24" s="2" t="s">
        <v>226</v>
      </c>
      <c r="D24">
        <v>4</v>
      </c>
      <c r="E24" s="4">
        <v>11.03</v>
      </c>
      <c r="F24" t="s">
        <v>96</v>
      </c>
      <c r="G24" t="s">
        <v>206</v>
      </c>
      <c r="H24" s="4" t="s">
        <v>236</v>
      </c>
      <c r="J24" s="4">
        <v>2.75</v>
      </c>
      <c r="R24" s="6">
        <f t="shared" si="6"/>
        <v>0.41093239755001126</v>
      </c>
      <c r="S24" s="6">
        <f t="shared" si="7"/>
        <v>1.130064093262531</v>
      </c>
      <c r="T24" s="6">
        <f t="shared" si="5"/>
        <v>0</v>
      </c>
      <c r="U24" s="6">
        <f t="shared" si="5"/>
        <v>0</v>
      </c>
      <c r="V24" s="6">
        <f t="shared" si="5"/>
        <v>0</v>
      </c>
      <c r="W24" s="6">
        <f t="shared" si="5"/>
        <v>0</v>
      </c>
      <c r="X24" s="6">
        <f t="shared" si="5"/>
        <v>0</v>
      </c>
      <c r="Y24" s="6">
        <f t="shared" si="5"/>
        <v>0</v>
      </c>
    </row>
    <row r="25" spans="1:25" x14ac:dyDescent="0.25">
      <c r="A25" t="s">
        <v>193</v>
      </c>
      <c r="B25" s="2" t="s">
        <v>25</v>
      </c>
      <c r="C25" s="2" t="s">
        <v>227</v>
      </c>
      <c r="D25">
        <v>4</v>
      </c>
      <c r="E25" s="4">
        <v>11.61</v>
      </c>
      <c r="F25" t="s">
        <v>96</v>
      </c>
      <c r="G25" t="s">
        <v>206</v>
      </c>
      <c r="H25" s="4" t="s">
        <v>236</v>
      </c>
      <c r="J25" s="4">
        <v>2.7</v>
      </c>
      <c r="R25" s="6">
        <f t="shared" si="6"/>
        <v>0.41821240756338757</v>
      </c>
      <c r="S25" s="6">
        <f t="shared" si="7"/>
        <v>1.1291735004211465</v>
      </c>
      <c r="T25" s="6">
        <f t="shared" si="5"/>
        <v>0</v>
      </c>
      <c r="U25" s="6">
        <f t="shared" si="5"/>
        <v>0</v>
      </c>
      <c r="V25" s="6">
        <f t="shared" si="5"/>
        <v>0</v>
      </c>
      <c r="W25" s="6">
        <f t="shared" si="5"/>
        <v>0</v>
      </c>
      <c r="X25" s="6">
        <f t="shared" si="5"/>
        <v>0</v>
      </c>
      <c r="Y25" s="6">
        <f t="shared" si="5"/>
        <v>0</v>
      </c>
    </row>
    <row r="26" spans="1:25" x14ac:dyDescent="0.25">
      <c r="A26" t="s">
        <v>194</v>
      </c>
      <c r="B26" s="2" t="s">
        <v>203</v>
      </c>
      <c r="C26" s="2" t="s">
        <v>228</v>
      </c>
      <c r="D26">
        <v>4</v>
      </c>
      <c r="E26" s="4">
        <v>12.89</v>
      </c>
      <c r="F26" t="s">
        <v>96</v>
      </c>
      <c r="G26" t="s">
        <v>206</v>
      </c>
      <c r="H26" s="4" t="s">
        <v>236</v>
      </c>
      <c r="J26" s="4">
        <v>2.6</v>
      </c>
      <c r="R26" s="6">
        <f t="shared" si="6"/>
        <v>0.43355498476206</v>
      </c>
      <c r="S26" s="6">
        <f t="shared" si="7"/>
        <v>1.1272429603813561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</row>
    <row r="27" spans="1:25" x14ac:dyDescent="0.25">
      <c r="A27" t="s">
        <v>195</v>
      </c>
      <c r="B27" s="2" t="s">
        <v>204</v>
      </c>
      <c r="C27" s="2" t="s">
        <v>229</v>
      </c>
      <c r="D27">
        <v>4</v>
      </c>
      <c r="E27" s="4">
        <v>13.13</v>
      </c>
      <c r="F27" t="s">
        <v>96</v>
      </c>
      <c r="G27" t="s">
        <v>206</v>
      </c>
      <c r="H27" s="4" t="s">
        <v>236</v>
      </c>
      <c r="J27" s="4">
        <v>2.57</v>
      </c>
      <c r="R27" s="6">
        <f t="shared" si="6"/>
        <v>0.43837413076977483</v>
      </c>
      <c r="S27" s="6">
        <f t="shared" si="7"/>
        <v>1.1266215160783213</v>
      </c>
      <c r="T27" s="6">
        <f t="shared" si="5"/>
        <v>0</v>
      </c>
      <c r="U27" s="6">
        <f t="shared" si="5"/>
        <v>0</v>
      </c>
      <c r="V27" s="6">
        <f t="shared" si="5"/>
        <v>0</v>
      </c>
      <c r="W27" s="6">
        <f t="shared" si="5"/>
        <v>0</v>
      </c>
      <c r="X27" s="6">
        <f t="shared" si="5"/>
        <v>0</v>
      </c>
      <c r="Y27" s="6">
        <f t="shared" si="5"/>
        <v>0</v>
      </c>
    </row>
    <row r="28" spans="1:25" x14ac:dyDescent="0.25">
      <c r="B28" s="2"/>
      <c r="E28" s="4"/>
      <c r="I28" s="4">
        <v>4</v>
      </c>
      <c r="J28" s="4">
        <v>12</v>
      </c>
      <c r="K28">
        <v>16</v>
      </c>
    </row>
    <row r="29" spans="1:25" x14ac:dyDescent="0.25">
      <c r="A29" t="s">
        <v>196</v>
      </c>
      <c r="B29" s="2" t="s">
        <v>51</v>
      </c>
      <c r="C29" s="2" t="s">
        <v>230</v>
      </c>
      <c r="D29">
        <v>5</v>
      </c>
      <c r="E29" s="4">
        <v>12.73</v>
      </c>
      <c r="F29" t="s">
        <v>128</v>
      </c>
      <c r="G29" t="s">
        <v>206</v>
      </c>
      <c r="H29" s="4" t="s">
        <v>236</v>
      </c>
      <c r="J29">
        <v>2.84</v>
      </c>
      <c r="K29">
        <v>5.27</v>
      </c>
      <c r="R29" s="6">
        <f>+SQRT(SUM($I$28:$M$28)/($I$28+$J$28*J29^2+$K$28*K29^2))</f>
        <v>0.24227887421478086</v>
      </c>
      <c r="S29" s="6">
        <f t="shared" ref="S29:T33" si="8">+$R29*J29</f>
        <v>0.6880720027699776</v>
      </c>
      <c r="T29" s="6">
        <f t="shared" si="8"/>
        <v>1.2768096671118951</v>
      </c>
      <c r="U29" s="6">
        <f t="shared" ref="U29:Y33" si="9">+$R29*L29</f>
        <v>0</v>
      </c>
      <c r="V29" s="6">
        <f t="shared" si="9"/>
        <v>0</v>
      </c>
      <c r="W29" s="6">
        <f t="shared" si="9"/>
        <v>0</v>
      </c>
      <c r="X29" s="6">
        <f t="shared" si="9"/>
        <v>0</v>
      </c>
      <c r="Y29" s="6">
        <f t="shared" si="9"/>
        <v>0</v>
      </c>
    </row>
    <row r="30" spans="1:25" x14ac:dyDescent="0.25">
      <c r="A30" t="s">
        <v>197</v>
      </c>
      <c r="B30" s="2" t="s">
        <v>24</v>
      </c>
      <c r="C30" s="2" t="s">
        <v>231</v>
      </c>
      <c r="D30">
        <v>5</v>
      </c>
      <c r="E30" s="4">
        <v>13.64</v>
      </c>
      <c r="F30" t="s">
        <v>128</v>
      </c>
      <c r="G30" t="s">
        <v>206</v>
      </c>
      <c r="H30" s="4" t="s">
        <v>236</v>
      </c>
      <c r="J30">
        <v>2.72</v>
      </c>
      <c r="K30">
        <v>4.87</v>
      </c>
      <c r="R30" s="6">
        <f t="shared" ref="R30:R33" si="10">+SQRT(SUM($I$28:$M$28)/($I$28+$J$28*J30^2+$K$28*K30^2))</f>
        <v>0.26030856262571966</v>
      </c>
      <c r="S30" s="6">
        <f t="shared" si="8"/>
        <v>0.70803929034195756</v>
      </c>
      <c r="T30" s="6">
        <f t="shared" si="8"/>
        <v>1.2677026999872547</v>
      </c>
      <c r="U30" s="6">
        <f t="shared" si="9"/>
        <v>0</v>
      </c>
      <c r="V30" s="6">
        <f t="shared" si="9"/>
        <v>0</v>
      </c>
      <c r="W30" s="6">
        <f t="shared" si="9"/>
        <v>0</v>
      </c>
      <c r="X30" s="6">
        <f t="shared" si="9"/>
        <v>0</v>
      </c>
      <c r="Y30" s="6">
        <f t="shared" si="9"/>
        <v>0</v>
      </c>
    </row>
    <row r="31" spans="1:25" x14ac:dyDescent="0.25">
      <c r="A31" t="s">
        <v>198</v>
      </c>
      <c r="B31" s="2" t="s">
        <v>25</v>
      </c>
      <c r="C31" s="2" t="s">
        <v>232</v>
      </c>
      <c r="D31">
        <v>5</v>
      </c>
      <c r="E31" s="4">
        <v>14.28</v>
      </c>
      <c r="F31" t="s">
        <v>128</v>
      </c>
      <c r="G31" t="s">
        <v>206</v>
      </c>
      <c r="H31" s="4" t="s">
        <v>236</v>
      </c>
      <c r="J31">
        <v>2.64</v>
      </c>
      <c r="K31">
        <v>4.6399999999999997</v>
      </c>
      <c r="R31" s="6">
        <f t="shared" si="10"/>
        <v>0.27213126075229221</v>
      </c>
      <c r="S31" s="6">
        <f t="shared" si="8"/>
        <v>0.71842652838605148</v>
      </c>
      <c r="T31" s="6">
        <f t="shared" si="8"/>
        <v>1.2626890498906358</v>
      </c>
      <c r="U31" s="6">
        <f t="shared" si="9"/>
        <v>0</v>
      </c>
      <c r="V31" s="6">
        <f t="shared" si="9"/>
        <v>0</v>
      </c>
      <c r="W31" s="6">
        <f t="shared" si="9"/>
        <v>0</v>
      </c>
      <c r="X31" s="6">
        <f t="shared" si="9"/>
        <v>0</v>
      </c>
      <c r="Y31" s="6">
        <f t="shared" si="9"/>
        <v>0</v>
      </c>
    </row>
    <row r="32" spans="1:25" x14ac:dyDescent="0.25">
      <c r="A32" t="s">
        <v>199</v>
      </c>
      <c r="B32" s="2" t="s">
        <v>203</v>
      </c>
      <c r="C32" s="2" t="s">
        <v>233</v>
      </c>
      <c r="D32">
        <v>5</v>
      </c>
      <c r="E32" s="4">
        <v>15.69</v>
      </c>
      <c r="F32" t="s">
        <v>128</v>
      </c>
      <c r="G32" t="s">
        <v>206</v>
      </c>
      <c r="H32" s="4" t="s">
        <v>236</v>
      </c>
      <c r="J32">
        <v>2.54</v>
      </c>
      <c r="K32">
        <v>4.33</v>
      </c>
      <c r="R32" s="6">
        <f t="shared" si="10"/>
        <v>0.28965680358916102</v>
      </c>
      <c r="S32" s="6">
        <f t="shared" si="8"/>
        <v>0.73572828111646904</v>
      </c>
      <c r="T32" s="6">
        <f t="shared" si="8"/>
        <v>1.2542139595410673</v>
      </c>
      <c r="U32" s="6">
        <f t="shared" si="9"/>
        <v>0</v>
      </c>
      <c r="V32" s="6">
        <f t="shared" si="9"/>
        <v>0</v>
      </c>
      <c r="W32" s="6">
        <f t="shared" si="9"/>
        <v>0</v>
      </c>
      <c r="X32" s="6">
        <f t="shared" si="9"/>
        <v>0</v>
      </c>
      <c r="Y32" s="6">
        <f t="shared" si="9"/>
        <v>0</v>
      </c>
    </row>
    <row r="33" spans="1:25" x14ac:dyDescent="0.25">
      <c r="A33" t="s">
        <v>172</v>
      </c>
      <c r="B33" s="2" t="s">
        <v>204</v>
      </c>
      <c r="C33" s="2" t="s">
        <v>234</v>
      </c>
      <c r="D33">
        <v>5</v>
      </c>
      <c r="E33" s="4">
        <v>16.05</v>
      </c>
      <c r="F33" t="s">
        <v>128</v>
      </c>
      <c r="G33" t="s">
        <v>206</v>
      </c>
      <c r="H33" s="4" t="s">
        <v>236</v>
      </c>
      <c r="J33">
        <v>2.5299999999999998</v>
      </c>
      <c r="K33">
        <v>4.3</v>
      </c>
      <c r="R33" s="6">
        <f t="shared" si="10"/>
        <v>0.29147783968979096</v>
      </c>
      <c r="S33" s="6">
        <f t="shared" si="8"/>
        <v>0.73743893441517105</v>
      </c>
      <c r="T33" s="6">
        <f t="shared" si="8"/>
        <v>1.2533547106661012</v>
      </c>
      <c r="U33" s="6">
        <f t="shared" si="9"/>
        <v>0</v>
      </c>
      <c r="V33" s="6">
        <f t="shared" si="9"/>
        <v>0</v>
      </c>
      <c r="W33" s="6">
        <f t="shared" si="9"/>
        <v>0</v>
      </c>
      <c r="X33" s="6">
        <f t="shared" si="9"/>
        <v>0</v>
      </c>
      <c r="Y33" s="6">
        <f t="shared" si="9"/>
        <v>0</v>
      </c>
    </row>
    <row r="34" spans="1:25" x14ac:dyDescent="0.25">
      <c r="I34" s="4">
        <v>4</v>
      </c>
      <c r="J34">
        <v>12</v>
      </c>
    </row>
    <row r="35" spans="1:25" x14ac:dyDescent="0.25">
      <c r="A35" t="s">
        <v>32</v>
      </c>
      <c r="B35" s="4" t="s">
        <v>0</v>
      </c>
      <c r="C35" s="5">
        <v>2.2816450000000001</v>
      </c>
      <c r="D35">
        <v>4</v>
      </c>
      <c r="E35" s="4">
        <v>7.51</v>
      </c>
      <c r="F35" s="4" t="s">
        <v>7</v>
      </c>
      <c r="G35" s="4" t="s">
        <v>171</v>
      </c>
      <c r="H35" s="4" t="s">
        <v>236</v>
      </c>
      <c r="I35" s="4" t="s">
        <v>0</v>
      </c>
      <c r="J35">
        <v>3.7</v>
      </c>
      <c r="P35" s="2"/>
      <c r="Q35" s="2"/>
      <c r="R35" s="6">
        <f t="shared" ref="R35:R43" si="11">+SQRT(SUM($I$34:$M$34)/($I$34+$J$34*J35^2))</f>
        <v>0.30834984869372994</v>
      </c>
      <c r="S35" s="6">
        <f t="shared" ref="S35:S47" si="12">+$R35*J35</f>
        <v>1.1408944401668009</v>
      </c>
      <c r="T35" s="7">
        <f t="shared" ref="T35:T47" si="13">+$R35*K35</f>
        <v>0</v>
      </c>
      <c r="U35" s="7">
        <f t="shared" ref="U35:U47" si="14">+$R35*L35</f>
        <v>0</v>
      </c>
      <c r="V35" s="7">
        <f t="shared" ref="V35:V47" si="15">+$R35*M35</f>
        <v>0</v>
      </c>
      <c r="W35" s="7">
        <f t="shared" ref="W35:W47" si="16">+$R35*N35</f>
        <v>0</v>
      </c>
      <c r="X35" s="7">
        <f t="shared" ref="X35:X47" si="17">+$R35*O35</f>
        <v>0</v>
      </c>
      <c r="Y35" s="7">
        <f t="shared" ref="Y35:Y47" si="18">+$R35*P35</f>
        <v>0</v>
      </c>
    </row>
    <row r="36" spans="1:25" x14ac:dyDescent="0.25">
      <c r="A36" t="s">
        <v>33</v>
      </c>
      <c r="B36" s="4" t="s">
        <v>11</v>
      </c>
      <c r="C36" s="5">
        <v>2.3700429999999999</v>
      </c>
      <c r="D36">
        <v>4</v>
      </c>
      <c r="E36" s="4">
        <v>7.8</v>
      </c>
      <c r="F36" s="4" t="s">
        <v>7</v>
      </c>
      <c r="G36" s="4" t="s">
        <v>171</v>
      </c>
      <c r="H36" s="4" t="s">
        <v>236</v>
      </c>
      <c r="I36" s="4" t="s">
        <v>11</v>
      </c>
      <c r="J36">
        <v>3.7</v>
      </c>
      <c r="R36" s="6">
        <f t="shared" si="11"/>
        <v>0.30834984869372994</v>
      </c>
      <c r="S36" s="6">
        <f t="shared" si="12"/>
        <v>1.1408944401668009</v>
      </c>
      <c r="T36" s="7">
        <f t="shared" si="13"/>
        <v>0</v>
      </c>
      <c r="U36" s="7">
        <f t="shared" si="14"/>
        <v>0</v>
      </c>
      <c r="V36" s="7">
        <f t="shared" si="15"/>
        <v>0</v>
      </c>
      <c r="W36" s="7">
        <f t="shared" si="16"/>
        <v>0</v>
      </c>
      <c r="X36" s="7">
        <f t="shared" si="17"/>
        <v>0</v>
      </c>
      <c r="Y36" s="7">
        <f t="shared" si="18"/>
        <v>0</v>
      </c>
    </row>
    <row r="37" spans="1:25" x14ac:dyDescent="0.25">
      <c r="A37" t="s">
        <v>34</v>
      </c>
      <c r="B37" s="4" t="s">
        <v>1</v>
      </c>
      <c r="C37" s="5">
        <v>2.4584410000000001</v>
      </c>
      <c r="D37">
        <v>4</v>
      </c>
      <c r="E37" s="4">
        <v>8.1</v>
      </c>
      <c r="F37" s="4" t="s">
        <v>7</v>
      </c>
      <c r="G37" s="4" t="s">
        <v>171</v>
      </c>
      <c r="H37" s="4" t="s">
        <v>236</v>
      </c>
      <c r="I37" s="4" t="s">
        <v>1</v>
      </c>
      <c r="J37">
        <v>3.5</v>
      </c>
      <c r="R37" s="6">
        <f t="shared" si="11"/>
        <v>0.32551538350846376</v>
      </c>
      <c r="S37" s="6">
        <f t="shared" si="12"/>
        <v>1.1393038422796231</v>
      </c>
      <c r="T37" s="7">
        <f t="shared" si="13"/>
        <v>0</v>
      </c>
      <c r="U37" s="7">
        <f t="shared" si="14"/>
        <v>0</v>
      </c>
      <c r="V37" s="7">
        <f t="shared" si="15"/>
        <v>0</v>
      </c>
      <c r="W37" s="7">
        <f t="shared" si="16"/>
        <v>0</v>
      </c>
      <c r="X37" s="7">
        <f t="shared" si="17"/>
        <v>0</v>
      </c>
      <c r="Y37" s="7">
        <f t="shared" si="18"/>
        <v>0</v>
      </c>
    </row>
    <row r="38" spans="1:25" x14ac:dyDescent="0.25">
      <c r="A38" t="s">
        <v>35</v>
      </c>
      <c r="B38" s="4" t="s">
        <v>2</v>
      </c>
      <c r="C38" s="5">
        <v>2.5247389999999998</v>
      </c>
      <c r="D38">
        <v>4</v>
      </c>
      <c r="E38" s="4">
        <v>8.3800000000000008</v>
      </c>
      <c r="F38" s="4" t="s">
        <v>7</v>
      </c>
      <c r="G38" s="4" t="s">
        <v>171</v>
      </c>
      <c r="H38" s="4" t="s">
        <v>236</v>
      </c>
      <c r="I38" s="4" t="s">
        <v>2</v>
      </c>
      <c r="J38">
        <v>3.1</v>
      </c>
      <c r="R38" s="6">
        <f t="shared" si="11"/>
        <v>0.36618737658521955</v>
      </c>
      <c r="S38" s="6">
        <f t="shared" si="12"/>
        <v>1.1351808674141806</v>
      </c>
      <c r="T38" s="7">
        <f t="shared" si="13"/>
        <v>0</v>
      </c>
      <c r="U38" s="7">
        <f t="shared" si="14"/>
        <v>0</v>
      </c>
      <c r="V38" s="7">
        <f t="shared" si="15"/>
        <v>0</v>
      </c>
      <c r="W38" s="7">
        <f t="shared" si="16"/>
        <v>0</v>
      </c>
      <c r="X38" s="7">
        <f t="shared" si="17"/>
        <v>0</v>
      </c>
      <c r="Y38" s="7">
        <f t="shared" si="18"/>
        <v>0</v>
      </c>
    </row>
    <row r="39" spans="1:25" x14ac:dyDescent="0.25">
      <c r="A39" t="s">
        <v>36</v>
      </c>
      <c r="B39" s="4" t="s">
        <v>3</v>
      </c>
      <c r="C39" s="5">
        <v>2.7457340000000001</v>
      </c>
      <c r="D39">
        <v>4</v>
      </c>
      <c r="E39" s="4">
        <v>9.27</v>
      </c>
      <c r="F39" s="4" t="s">
        <v>7</v>
      </c>
      <c r="G39" s="4" t="s">
        <v>171</v>
      </c>
      <c r="H39" s="4" t="s">
        <v>236</v>
      </c>
      <c r="I39" s="4" t="s">
        <v>3</v>
      </c>
      <c r="J39">
        <v>3.1</v>
      </c>
      <c r="R39" s="6">
        <f t="shared" si="11"/>
        <v>0.36618737658521955</v>
      </c>
      <c r="S39" s="6">
        <f t="shared" si="12"/>
        <v>1.1351808674141806</v>
      </c>
      <c r="T39" s="7">
        <f t="shared" si="13"/>
        <v>0</v>
      </c>
      <c r="U39" s="7">
        <f t="shared" si="14"/>
        <v>0</v>
      </c>
      <c r="V39" s="7">
        <f t="shared" si="15"/>
        <v>0</v>
      </c>
      <c r="W39" s="7">
        <f t="shared" si="16"/>
        <v>0</v>
      </c>
      <c r="X39" s="7">
        <f t="shared" si="17"/>
        <v>0</v>
      </c>
      <c r="Y39" s="7">
        <f t="shared" si="18"/>
        <v>0</v>
      </c>
    </row>
    <row r="40" spans="1:25" x14ac:dyDescent="0.25">
      <c r="A40" t="s">
        <v>37</v>
      </c>
      <c r="B40" s="4" t="s">
        <v>4</v>
      </c>
      <c r="C40" s="5">
        <v>2.8562310000000002</v>
      </c>
      <c r="D40">
        <v>4</v>
      </c>
      <c r="E40" s="4">
        <v>9.7100000000000009</v>
      </c>
      <c r="F40" s="4" t="s">
        <v>7</v>
      </c>
      <c r="G40" s="4" t="s">
        <v>171</v>
      </c>
      <c r="H40" s="4" t="s">
        <v>236</v>
      </c>
      <c r="I40" s="4" t="s">
        <v>4</v>
      </c>
      <c r="J40">
        <v>2.85</v>
      </c>
      <c r="R40" s="6">
        <f t="shared" si="11"/>
        <v>0.39709202147520767</v>
      </c>
      <c r="S40" s="6">
        <f t="shared" si="12"/>
        <v>1.131712261204342</v>
      </c>
      <c r="T40" s="7">
        <f t="shared" si="13"/>
        <v>0</v>
      </c>
      <c r="U40" s="7">
        <f t="shared" si="14"/>
        <v>0</v>
      </c>
      <c r="V40" s="7">
        <f t="shared" si="15"/>
        <v>0</v>
      </c>
      <c r="W40" s="7">
        <f t="shared" si="16"/>
        <v>0</v>
      </c>
      <c r="X40" s="7">
        <f t="shared" si="17"/>
        <v>0</v>
      </c>
      <c r="Y40" s="7">
        <f t="shared" si="18"/>
        <v>0</v>
      </c>
    </row>
    <row r="41" spans="1:25" x14ac:dyDescent="0.25">
      <c r="A41" t="s">
        <v>38</v>
      </c>
      <c r="B41" s="4" t="s">
        <v>5</v>
      </c>
      <c r="C41" s="5">
        <v>3.0772249999999999</v>
      </c>
      <c r="D41">
        <v>4</v>
      </c>
      <c r="E41" s="4">
        <v>10.65</v>
      </c>
      <c r="F41" s="4" t="s">
        <v>7</v>
      </c>
      <c r="G41" s="4" t="s">
        <v>171</v>
      </c>
      <c r="H41" s="4" t="s">
        <v>236</v>
      </c>
      <c r="I41" s="4" t="s">
        <v>5</v>
      </c>
      <c r="J41">
        <v>3.6</v>
      </c>
      <c r="R41" s="6">
        <f t="shared" si="11"/>
        <v>0.31670317760976818</v>
      </c>
      <c r="S41" s="6">
        <f t="shared" si="12"/>
        <v>1.1401314393951656</v>
      </c>
      <c r="T41" s="7">
        <f t="shared" si="13"/>
        <v>0</v>
      </c>
      <c r="U41" s="7">
        <f t="shared" si="14"/>
        <v>0</v>
      </c>
      <c r="V41" s="7">
        <f t="shared" si="15"/>
        <v>0</v>
      </c>
      <c r="W41" s="7">
        <f t="shared" si="16"/>
        <v>0</v>
      </c>
      <c r="X41" s="7">
        <f t="shared" si="17"/>
        <v>0</v>
      </c>
      <c r="Y41" s="7">
        <f t="shared" si="18"/>
        <v>0</v>
      </c>
    </row>
    <row r="42" spans="1:25" x14ac:dyDescent="0.25">
      <c r="A42" t="s">
        <v>39</v>
      </c>
      <c r="B42" s="4" t="s">
        <v>6</v>
      </c>
      <c r="C42" s="5">
        <v>3.3866179999999999</v>
      </c>
      <c r="D42">
        <v>4</v>
      </c>
      <c r="E42" s="4">
        <v>11.99</v>
      </c>
      <c r="F42" s="4" t="s">
        <v>7</v>
      </c>
      <c r="G42" s="4" t="s">
        <v>171</v>
      </c>
      <c r="H42" s="4" t="s">
        <v>236</v>
      </c>
      <c r="I42" s="4" t="s">
        <v>6</v>
      </c>
      <c r="J42">
        <v>3.2</v>
      </c>
      <c r="R42" s="6">
        <f t="shared" si="11"/>
        <v>0.35511041211421746</v>
      </c>
      <c r="S42" s="6">
        <f t="shared" si="12"/>
        <v>1.1363533187654959</v>
      </c>
      <c r="T42" s="7">
        <f t="shared" si="13"/>
        <v>0</v>
      </c>
      <c r="U42" s="7">
        <f t="shared" si="14"/>
        <v>0</v>
      </c>
      <c r="V42" s="7">
        <f t="shared" si="15"/>
        <v>0</v>
      </c>
      <c r="W42" s="7">
        <f t="shared" si="16"/>
        <v>0</v>
      </c>
      <c r="X42" s="7">
        <f t="shared" si="17"/>
        <v>0</v>
      </c>
      <c r="Y42" s="7">
        <f t="shared" si="18"/>
        <v>0</v>
      </c>
    </row>
    <row r="43" spans="1:25" x14ac:dyDescent="0.25">
      <c r="A43" t="s">
        <v>67</v>
      </c>
      <c r="B43" s="4" t="s">
        <v>9</v>
      </c>
      <c r="C43" s="4">
        <v>1.83</v>
      </c>
      <c r="D43">
        <v>4</v>
      </c>
      <c r="E43">
        <v>5.99</v>
      </c>
      <c r="F43" s="4" t="s">
        <v>7</v>
      </c>
      <c r="G43" s="4" t="s">
        <v>171</v>
      </c>
      <c r="H43" s="4" t="s">
        <v>235</v>
      </c>
      <c r="I43" s="4" t="s">
        <v>9</v>
      </c>
      <c r="J43">
        <v>3.32</v>
      </c>
      <c r="R43" s="6">
        <f t="shared" si="11"/>
        <v>0.34265871001058851</v>
      </c>
      <c r="S43" s="6">
        <f t="shared" si="12"/>
        <v>1.1376269172351539</v>
      </c>
      <c r="T43" s="7">
        <f t="shared" si="13"/>
        <v>0</v>
      </c>
      <c r="U43" s="7">
        <f t="shared" si="14"/>
        <v>0</v>
      </c>
      <c r="V43" s="7">
        <f t="shared" si="15"/>
        <v>0</v>
      </c>
      <c r="W43" s="7">
        <f t="shared" si="16"/>
        <v>0</v>
      </c>
      <c r="X43" s="7">
        <f t="shared" si="17"/>
        <v>0</v>
      </c>
      <c r="Y43" s="7">
        <f t="shared" si="18"/>
        <v>0</v>
      </c>
    </row>
    <row r="44" spans="1:25" x14ac:dyDescent="0.25">
      <c r="A44" t="s">
        <v>68</v>
      </c>
      <c r="B44" s="4" t="s">
        <v>10</v>
      </c>
      <c r="C44" s="4">
        <v>2.09</v>
      </c>
      <c r="D44">
        <v>4</v>
      </c>
      <c r="E44">
        <v>6.93</v>
      </c>
      <c r="F44" s="4" t="s">
        <v>7</v>
      </c>
      <c r="G44" s="4" t="s">
        <v>171</v>
      </c>
      <c r="H44" s="4" t="s">
        <v>235</v>
      </c>
      <c r="I44" s="4" t="s">
        <v>10</v>
      </c>
      <c r="J44">
        <v>3.5</v>
      </c>
      <c r="R44" s="6">
        <f t="shared" ref="R44:R47" si="19">+SQRT(SUM($I$34:$M$34)/($I$34+$J$34*J44^2))</f>
        <v>0.32551538350846376</v>
      </c>
      <c r="S44" s="6">
        <f t="shared" si="12"/>
        <v>1.1393038422796231</v>
      </c>
      <c r="T44" s="7">
        <f t="shared" si="13"/>
        <v>0</v>
      </c>
      <c r="U44" s="7">
        <f t="shared" si="14"/>
        <v>0</v>
      </c>
      <c r="V44" s="7">
        <f t="shared" si="15"/>
        <v>0</v>
      </c>
      <c r="W44" s="7">
        <f t="shared" si="16"/>
        <v>0</v>
      </c>
      <c r="X44" s="7">
        <f t="shared" si="17"/>
        <v>0</v>
      </c>
      <c r="Y44" s="7">
        <f t="shared" si="18"/>
        <v>0</v>
      </c>
    </row>
    <row r="45" spans="1:25" x14ac:dyDescent="0.25">
      <c r="A45" t="s">
        <v>69</v>
      </c>
      <c r="B45" s="4" t="s">
        <v>0</v>
      </c>
      <c r="C45" s="4">
        <v>2.27</v>
      </c>
      <c r="D45">
        <v>4</v>
      </c>
      <c r="E45">
        <v>7.66</v>
      </c>
      <c r="F45" s="4" t="s">
        <v>7</v>
      </c>
      <c r="G45" s="4" t="s">
        <v>171</v>
      </c>
      <c r="H45" s="4" t="s">
        <v>235</v>
      </c>
      <c r="I45" s="4" t="s">
        <v>0</v>
      </c>
      <c r="J45">
        <v>3.7</v>
      </c>
      <c r="R45" s="6">
        <f t="shared" si="19"/>
        <v>0.30834984869372994</v>
      </c>
      <c r="S45" s="6">
        <f t="shared" si="12"/>
        <v>1.1408944401668009</v>
      </c>
      <c r="T45" s="7">
        <f t="shared" si="13"/>
        <v>0</v>
      </c>
      <c r="U45" s="7">
        <f t="shared" si="14"/>
        <v>0</v>
      </c>
      <c r="V45" s="7">
        <f t="shared" si="15"/>
        <v>0</v>
      </c>
      <c r="W45" s="7">
        <f t="shared" si="16"/>
        <v>0</v>
      </c>
      <c r="X45" s="7">
        <f t="shared" si="17"/>
        <v>0</v>
      </c>
      <c r="Y45" s="7">
        <f t="shared" si="18"/>
        <v>0</v>
      </c>
    </row>
    <row r="46" spans="1:25" x14ac:dyDescent="0.25">
      <c r="A46" t="s">
        <v>71</v>
      </c>
      <c r="B46" s="4" t="s">
        <v>11</v>
      </c>
      <c r="C46" s="4">
        <v>2.36</v>
      </c>
      <c r="D46">
        <v>4</v>
      </c>
      <c r="E46">
        <v>8.1</v>
      </c>
      <c r="F46" s="4" t="s">
        <v>7</v>
      </c>
      <c r="G46" s="4" t="s">
        <v>171</v>
      </c>
      <c r="H46" s="4" t="s">
        <v>235</v>
      </c>
      <c r="I46" s="4" t="s">
        <v>11</v>
      </c>
      <c r="J46">
        <v>3.7</v>
      </c>
      <c r="R46" s="6">
        <f t="shared" si="19"/>
        <v>0.30834984869372994</v>
      </c>
      <c r="S46" s="6">
        <f t="shared" si="12"/>
        <v>1.1408944401668009</v>
      </c>
      <c r="T46" s="7">
        <f t="shared" si="13"/>
        <v>0</v>
      </c>
      <c r="U46" s="7">
        <f t="shared" si="14"/>
        <v>0</v>
      </c>
      <c r="V46" s="7">
        <f t="shared" si="15"/>
        <v>0</v>
      </c>
      <c r="W46" s="7">
        <f t="shared" si="16"/>
        <v>0</v>
      </c>
      <c r="X46" s="7">
        <f t="shared" si="17"/>
        <v>0</v>
      </c>
      <c r="Y46" s="7">
        <f t="shared" si="18"/>
        <v>0</v>
      </c>
    </row>
    <row r="47" spans="1:25" x14ac:dyDescent="0.25">
      <c r="A47" t="s">
        <v>70</v>
      </c>
      <c r="B47" s="4" t="s">
        <v>8</v>
      </c>
      <c r="C47" s="4">
        <v>2.8</v>
      </c>
      <c r="D47">
        <v>4</v>
      </c>
      <c r="E47">
        <v>9.81</v>
      </c>
      <c r="F47" s="4" t="s">
        <v>7</v>
      </c>
      <c r="G47" s="4" t="s">
        <v>171</v>
      </c>
      <c r="H47" s="4" t="s">
        <v>235</v>
      </c>
      <c r="I47" s="4" t="s">
        <v>8</v>
      </c>
      <c r="J47">
        <v>2.85</v>
      </c>
      <c r="R47" s="6">
        <f t="shared" si="19"/>
        <v>0.39709202147520767</v>
      </c>
      <c r="S47" s="6">
        <f t="shared" si="12"/>
        <v>1.131712261204342</v>
      </c>
      <c r="T47" s="7">
        <f t="shared" si="13"/>
        <v>0</v>
      </c>
      <c r="U47" s="7">
        <f t="shared" si="14"/>
        <v>0</v>
      </c>
      <c r="V47" s="7">
        <f t="shared" si="15"/>
        <v>0</v>
      </c>
      <c r="W47" s="7">
        <f t="shared" si="16"/>
        <v>0</v>
      </c>
      <c r="X47" s="7">
        <f t="shared" si="17"/>
        <v>0</v>
      </c>
      <c r="Y47" s="7">
        <f t="shared" si="18"/>
        <v>0</v>
      </c>
    </row>
    <row r="48" spans="1:25" x14ac:dyDescent="0.25">
      <c r="F48" s="4"/>
      <c r="I48" s="4">
        <v>8</v>
      </c>
      <c r="J48">
        <v>8</v>
      </c>
      <c r="R48" s="6"/>
      <c r="S48" s="6"/>
      <c r="T48" s="7"/>
      <c r="U48" s="7"/>
      <c r="V48" s="7"/>
      <c r="W48" s="7"/>
      <c r="X48" s="7"/>
      <c r="Y48" s="7"/>
    </row>
    <row r="49" spans="1:25" x14ac:dyDescent="0.25">
      <c r="A49" t="s">
        <v>29</v>
      </c>
      <c r="B49" s="4" t="s">
        <v>13</v>
      </c>
      <c r="C49" s="5">
        <v>1.972253</v>
      </c>
      <c r="D49">
        <v>4</v>
      </c>
      <c r="E49" s="4">
        <v>5.97</v>
      </c>
      <c r="F49" s="4" t="s">
        <v>12</v>
      </c>
      <c r="G49" s="4" t="s">
        <v>171</v>
      </c>
      <c r="H49" s="4" t="s">
        <v>236</v>
      </c>
      <c r="I49" s="4" t="s">
        <v>13</v>
      </c>
      <c r="J49">
        <v>2.19</v>
      </c>
      <c r="R49" s="6">
        <f>+SQRT(SUM($I$48:$M$48)/($I$48+J$48*J49^2))</f>
        <v>0.58741774662284674</v>
      </c>
      <c r="S49" s="6">
        <f t="shared" ref="S49:Y51" si="20">+$R49*J49</f>
        <v>1.2864448651040343</v>
      </c>
      <c r="T49" s="7">
        <f t="shared" si="20"/>
        <v>0</v>
      </c>
      <c r="U49" s="7">
        <f t="shared" si="20"/>
        <v>0</v>
      </c>
      <c r="V49" s="7">
        <f t="shared" si="20"/>
        <v>0</v>
      </c>
      <c r="W49" s="7">
        <f t="shared" si="20"/>
        <v>0</v>
      </c>
      <c r="X49" s="7">
        <f t="shared" si="20"/>
        <v>0</v>
      </c>
      <c r="Y49" s="7">
        <f t="shared" si="20"/>
        <v>0</v>
      </c>
    </row>
    <row r="50" spans="1:25" x14ac:dyDescent="0.25">
      <c r="A50" t="s">
        <v>30</v>
      </c>
      <c r="B50" s="4" t="s">
        <v>14</v>
      </c>
      <c r="C50" s="5">
        <v>2.1048499999999999</v>
      </c>
      <c r="D50">
        <v>4</v>
      </c>
      <c r="E50" s="4">
        <v>6.55</v>
      </c>
      <c r="F50" s="4" t="s">
        <v>12</v>
      </c>
      <c r="G50" s="4" t="s">
        <v>171</v>
      </c>
      <c r="H50" s="4" t="s">
        <v>236</v>
      </c>
      <c r="I50" s="4" t="s">
        <v>14</v>
      </c>
      <c r="J50">
        <v>2.19</v>
      </c>
      <c r="R50" s="6">
        <f>+SQRT(SUM($I$48:$M$48)/($I$48+J$48*J50^2))</f>
        <v>0.58741774662284674</v>
      </c>
      <c r="S50" s="6">
        <f t="shared" si="20"/>
        <v>1.2864448651040343</v>
      </c>
      <c r="T50" s="7">
        <f t="shared" si="20"/>
        <v>0</v>
      </c>
      <c r="U50" s="7">
        <f t="shared" si="20"/>
        <v>0</v>
      </c>
      <c r="V50" s="7">
        <f t="shared" si="20"/>
        <v>0</v>
      </c>
      <c r="W50" s="7">
        <f t="shared" si="20"/>
        <v>0</v>
      </c>
      <c r="X50" s="7">
        <f t="shared" si="20"/>
        <v>0</v>
      </c>
      <c r="Y50" s="7">
        <f t="shared" si="20"/>
        <v>0</v>
      </c>
    </row>
    <row r="51" spans="1:25" x14ac:dyDescent="0.25">
      <c r="A51" t="s">
        <v>31</v>
      </c>
      <c r="B51" s="4" t="s">
        <v>15</v>
      </c>
      <c r="C51" s="5">
        <v>2.1932469999999999</v>
      </c>
      <c r="D51">
        <v>4</v>
      </c>
      <c r="E51" s="4">
        <v>6.84</v>
      </c>
      <c r="F51" s="4" t="s">
        <v>12</v>
      </c>
      <c r="G51" s="4" t="s">
        <v>171</v>
      </c>
      <c r="H51" s="4" t="s">
        <v>236</v>
      </c>
      <c r="I51" s="4" t="s">
        <v>15</v>
      </c>
      <c r="J51">
        <v>2.19</v>
      </c>
      <c r="R51" s="6">
        <f>+SQRT(SUM($I$48:$M$48)/($I$48+J$48*J51^2))</f>
        <v>0.58741774662284674</v>
      </c>
      <c r="S51" s="6">
        <f t="shared" si="20"/>
        <v>1.2864448651040343</v>
      </c>
      <c r="T51" s="7">
        <f t="shared" si="20"/>
        <v>0</v>
      </c>
      <c r="U51" s="7">
        <f t="shared" si="20"/>
        <v>0</v>
      </c>
      <c r="V51" s="7">
        <f t="shared" si="20"/>
        <v>0</v>
      </c>
      <c r="W51" s="7">
        <f t="shared" si="20"/>
        <v>0</v>
      </c>
      <c r="X51" s="7">
        <f t="shared" si="20"/>
        <v>0</v>
      </c>
      <c r="Y51" s="7">
        <f t="shared" si="20"/>
        <v>0</v>
      </c>
    </row>
    <row r="52" spans="1:25" x14ac:dyDescent="0.25">
      <c r="I52" s="4">
        <v>4</v>
      </c>
      <c r="J52">
        <v>12</v>
      </c>
      <c r="K52">
        <v>16</v>
      </c>
      <c r="R52" s="6"/>
      <c r="S52" s="6"/>
      <c r="T52" s="7"/>
      <c r="U52" s="7"/>
      <c r="V52" s="7"/>
      <c r="W52" s="7"/>
      <c r="X52" s="7"/>
      <c r="Y52" s="7"/>
    </row>
    <row r="53" spans="1:25" x14ac:dyDescent="0.25">
      <c r="A53" t="s">
        <v>40</v>
      </c>
      <c r="B53" s="4" t="s">
        <v>16</v>
      </c>
      <c r="C53" s="4">
        <v>3.32</v>
      </c>
      <c r="D53">
        <v>5</v>
      </c>
      <c r="F53" s="4" t="s">
        <v>17</v>
      </c>
      <c r="G53" s="4" t="s">
        <v>171</v>
      </c>
      <c r="H53" s="4" t="s">
        <v>235</v>
      </c>
      <c r="I53" s="4" t="s">
        <v>16</v>
      </c>
      <c r="J53">
        <v>2.85</v>
      </c>
      <c r="K53">
        <v>5.55</v>
      </c>
      <c r="R53" s="6">
        <f>+SQRT(SUM($I$52:$M$52)/($I$52+J$52*J53^2+$K$52*K53^2))</f>
        <v>0.23204299923136051</v>
      </c>
      <c r="S53" s="6">
        <f t="shared" ref="S53:Y55" si="21">+$R53*J53</f>
        <v>0.66132254780937749</v>
      </c>
      <c r="T53" s="7">
        <f t="shared" si="21"/>
        <v>1.2878386457340507</v>
      </c>
      <c r="U53" s="7">
        <f t="shared" si="21"/>
        <v>0</v>
      </c>
      <c r="V53" s="7">
        <f t="shared" si="21"/>
        <v>0</v>
      </c>
      <c r="W53" s="7">
        <f t="shared" si="21"/>
        <v>0</v>
      </c>
      <c r="X53" s="7">
        <f t="shared" si="21"/>
        <v>0</v>
      </c>
      <c r="Y53" s="7">
        <f t="shared" si="21"/>
        <v>0</v>
      </c>
    </row>
    <row r="54" spans="1:25" x14ac:dyDescent="0.25">
      <c r="A54" t="s">
        <v>40</v>
      </c>
      <c r="B54" s="4" t="s">
        <v>16</v>
      </c>
      <c r="C54" s="4">
        <v>3.28</v>
      </c>
      <c r="D54">
        <v>5</v>
      </c>
      <c r="E54" s="4">
        <v>11.41</v>
      </c>
      <c r="F54" s="4" t="s">
        <v>17</v>
      </c>
      <c r="G54" s="4" t="s">
        <v>171</v>
      </c>
      <c r="H54" s="4" t="s">
        <v>235</v>
      </c>
      <c r="I54" s="4" t="s">
        <v>16</v>
      </c>
      <c r="J54">
        <v>2.84</v>
      </c>
      <c r="K54">
        <v>5.54</v>
      </c>
      <c r="R54" s="6">
        <f>+SQRT(SUM($I$52:$M$52)/($I$52+J$52*J54^2+$K$52*K54^2))</f>
        <v>0.23252418769739597</v>
      </c>
      <c r="S54" s="6">
        <f t="shared" si="21"/>
        <v>0.66036869306060453</v>
      </c>
      <c r="T54" s="7">
        <f t="shared" si="21"/>
        <v>1.2881839998435736</v>
      </c>
      <c r="U54" s="7">
        <f t="shared" si="21"/>
        <v>0</v>
      </c>
      <c r="V54" s="7">
        <f t="shared" si="21"/>
        <v>0</v>
      </c>
      <c r="W54" s="7">
        <f t="shared" si="21"/>
        <v>0</v>
      </c>
      <c r="X54" s="7">
        <f t="shared" si="21"/>
        <v>0</v>
      </c>
      <c r="Y54" s="7">
        <f t="shared" si="21"/>
        <v>0</v>
      </c>
    </row>
    <row r="55" spans="1:25" x14ac:dyDescent="0.25">
      <c r="A55" t="s">
        <v>41</v>
      </c>
      <c r="B55" s="4" t="s">
        <v>8</v>
      </c>
      <c r="C55" s="4">
        <v>3.5</v>
      </c>
      <c r="D55">
        <v>5</v>
      </c>
      <c r="E55" s="4">
        <v>12.18</v>
      </c>
      <c r="F55" s="4" t="s">
        <v>17</v>
      </c>
      <c r="G55" s="4" t="s">
        <v>171</v>
      </c>
      <c r="H55" s="4" t="s">
        <v>235</v>
      </c>
      <c r="I55" s="4" t="s">
        <v>8</v>
      </c>
      <c r="J55">
        <v>2.84</v>
      </c>
      <c r="K55">
        <v>5.26</v>
      </c>
      <c r="R55" s="6">
        <f>+SQRT(SUM($I$52:$M$52)/($I$52+J$52*J55^2+$K$52*K55^2))</f>
        <v>0.24265412628035654</v>
      </c>
      <c r="S55" s="6">
        <f t="shared" si="21"/>
        <v>0.68913771863621254</v>
      </c>
      <c r="T55" s="7">
        <f t="shared" si="21"/>
        <v>1.2763607042346754</v>
      </c>
      <c r="U55" s="7">
        <f t="shared" si="21"/>
        <v>0</v>
      </c>
      <c r="V55" s="7">
        <f t="shared" si="21"/>
        <v>0</v>
      </c>
      <c r="W55" s="7">
        <f t="shared" si="21"/>
        <v>0</v>
      </c>
      <c r="X55" s="7">
        <f t="shared" si="21"/>
        <v>0</v>
      </c>
      <c r="Y55" s="7">
        <f t="shared" si="21"/>
        <v>0</v>
      </c>
    </row>
    <row r="56" spans="1:25" x14ac:dyDescent="0.25">
      <c r="I56" s="4">
        <v>4</v>
      </c>
      <c r="J56">
        <v>8</v>
      </c>
      <c r="K56">
        <v>4</v>
      </c>
      <c r="L56">
        <v>16</v>
      </c>
      <c r="R56" s="6"/>
      <c r="S56" s="6"/>
      <c r="T56" s="7"/>
      <c r="U56" s="7"/>
      <c r="V56" s="7"/>
      <c r="W56" s="7"/>
      <c r="X56" s="7"/>
      <c r="Y56" s="7"/>
    </row>
    <row r="57" spans="1:25" x14ac:dyDescent="0.25">
      <c r="A57" t="s">
        <v>41</v>
      </c>
      <c r="B57" s="4" t="s">
        <v>19</v>
      </c>
      <c r="C57" s="5">
        <v>3.510192</v>
      </c>
      <c r="D57">
        <v>5</v>
      </c>
      <c r="E57" s="4">
        <v>11.75</v>
      </c>
      <c r="F57" s="4" t="s">
        <v>18</v>
      </c>
      <c r="G57" s="4" t="s">
        <v>171</v>
      </c>
      <c r="H57" s="4" t="s">
        <v>236</v>
      </c>
      <c r="I57" s="4" t="s">
        <v>19</v>
      </c>
      <c r="J57">
        <v>2.6</v>
      </c>
      <c r="K57">
        <v>2.99</v>
      </c>
      <c r="L57">
        <v>5.6</v>
      </c>
      <c r="R57" s="6">
        <f>+SQRT(SUM($I$56:$M$56)/($I$56+J$56*J57^2+$K$56*K57^2+$L$56*L57^2))</f>
        <v>0.2317914961732967</v>
      </c>
      <c r="S57" s="6">
        <f t="shared" ref="S57:Y59" si="22">+$R57*J57</f>
        <v>0.60265789005057147</v>
      </c>
      <c r="T57" s="7">
        <f t="shared" si="22"/>
        <v>0.6930565735581572</v>
      </c>
      <c r="U57" s="7">
        <f t="shared" si="22"/>
        <v>1.2980323785704615</v>
      </c>
      <c r="V57" s="7">
        <f t="shared" si="22"/>
        <v>0</v>
      </c>
      <c r="W57" s="7">
        <f t="shared" si="22"/>
        <v>0</v>
      </c>
      <c r="X57" s="7">
        <f t="shared" si="22"/>
        <v>0</v>
      </c>
      <c r="Y57" s="7">
        <f t="shared" si="22"/>
        <v>0</v>
      </c>
    </row>
    <row r="58" spans="1:25" x14ac:dyDescent="0.25">
      <c r="A58" t="s">
        <v>43</v>
      </c>
      <c r="B58" s="4" t="s">
        <v>20</v>
      </c>
      <c r="C58" s="5">
        <v>3.620536</v>
      </c>
      <c r="D58">
        <v>5</v>
      </c>
      <c r="E58" s="4">
        <v>12.17</v>
      </c>
      <c r="F58" s="4" t="s">
        <v>18</v>
      </c>
      <c r="G58" s="4" t="s">
        <v>171</v>
      </c>
      <c r="H58" s="4" t="s">
        <v>236</v>
      </c>
      <c r="I58" s="4" t="s">
        <v>20</v>
      </c>
      <c r="J58">
        <v>2.6</v>
      </c>
      <c r="K58">
        <v>2.86</v>
      </c>
      <c r="L58">
        <v>5.6</v>
      </c>
      <c r="R58" s="6">
        <f>+SQRT(SUM($I$56:$M$56)/($I$56+J$56*J58^2+$K$56*K58^2+$L$56*L58^2))</f>
        <v>0.23238570519675267</v>
      </c>
      <c r="S58" s="6">
        <f t="shared" si="22"/>
        <v>0.6042028335115569</v>
      </c>
      <c r="T58" s="7">
        <f t="shared" si="22"/>
        <v>0.66462311686271258</v>
      </c>
      <c r="U58" s="7">
        <f t="shared" si="22"/>
        <v>1.3013599491018149</v>
      </c>
      <c r="V58" s="7">
        <f t="shared" si="22"/>
        <v>0</v>
      </c>
      <c r="W58" s="7">
        <f t="shared" si="22"/>
        <v>0</v>
      </c>
      <c r="X58" s="7">
        <f t="shared" si="22"/>
        <v>0</v>
      </c>
      <c r="Y58" s="7">
        <f t="shared" si="22"/>
        <v>0</v>
      </c>
    </row>
    <row r="59" spans="1:25" x14ac:dyDescent="0.25">
      <c r="A59" t="s">
        <v>42</v>
      </c>
      <c r="B59" s="4" t="s">
        <v>5</v>
      </c>
      <c r="C59" s="5">
        <v>3.8412259999999998</v>
      </c>
      <c r="D59">
        <v>5</v>
      </c>
      <c r="E59" s="4">
        <v>13.05</v>
      </c>
      <c r="F59" s="4" t="s">
        <v>18</v>
      </c>
      <c r="G59" s="4" t="s">
        <v>171</v>
      </c>
      <c r="H59" s="4" t="s">
        <v>236</v>
      </c>
      <c r="I59" s="4" t="s">
        <v>5</v>
      </c>
      <c r="J59">
        <v>2.8</v>
      </c>
      <c r="K59">
        <v>3.08</v>
      </c>
      <c r="L59">
        <v>5.6</v>
      </c>
      <c r="R59" s="6">
        <f>+SQRT(SUM($I$56:$M$56)/($I$56+J$56*J59^2+$K$56*K59^2+$L$56*L59^2))</f>
        <v>0.22971334499037113</v>
      </c>
      <c r="S59" s="6">
        <f t="shared" si="22"/>
        <v>0.64319736597303911</v>
      </c>
      <c r="T59" s="7">
        <f t="shared" si="22"/>
        <v>0.70751710257034306</v>
      </c>
      <c r="U59" s="7">
        <f t="shared" si="22"/>
        <v>1.2863947319460782</v>
      </c>
      <c r="V59" s="7">
        <f t="shared" si="22"/>
        <v>0</v>
      </c>
      <c r="W59" s="7">
        <f t="shared" si="22"/>
        <v>0</v>
      </c>
      <c r="X59" s="7">
        <f t="shared" si="22"/>
        <v>0</v>
      </c>
      <c r="Y59" s="7">
        <f t="shared" si="22"/>
        <v>0</v>
      </c>
    </row>
    <row r="60" spans="1:25" x14ac:dyDescent="0.25">
      <c r="I60" s="4">
        <v>16</v>
      </c>
      <c r="J60">
        <v>16</v>
      </c>
      <c r="K60">
        <v>16</v>
      </c>
      <c r="L60">
        <v>16</v>
      </c>
      <c r="R60" s="6"/>
      <c r="S60" s="6"/>
      <c r="T60" s="7"/>
      <c r="U60" s="7"/>
      <c r="V60" s="7"/>
      <c r="W60" s="7"/>
      <c r="X60" s="7"/>
      <c r="Y60" s="7"/>
    </row>
    <row r="61" spans="1:25" x14ac:dyDescent="0.25">
      <c r="A61" t="s">
        <v>44</v>
      </c>
      <c r="B61" s="4" t="s">
        <v>19</v>
      </c>
      <c r="C61" s="5">
        <v>4.2064279999999998</v>
      </c>
      <c r="D61">
        <v>6</v>
      </c>
      <c r="E61" s="4">
        <v>13.98</v>
      </c>
      <c r="F61" s="4" t="s">
        <v>21</v>
      </c>
      <c r="G61" s="4" t="s">
        <v>171</v>
      </c>
      <c r="H61" s="4" t="s">
        <v>236</v>
      </c>
      <c r="I61" s="4" t="s">
        <v>19</v>
      </c>
      <c r="J61">
        <v>1.88</v>
      </c>
      <c r="K61">
        <v>2.72</v>
      </c>
      <c r="L61">
        <v>3.95</v>
      </c>
      <c r="R61" s="6">
        <f>+SQRT(SUM($I$60:$M$60)/($I$60+J$60*J61^2+$K$60*K61^2+$L$60*L61^2))</f>
        <v>0.38114049125249205</v>
      </c>
      <c r="S61" s="6">
        <f t="shared" ref="S61:Y61" si="23">+$R61*J61</f>
        <v>0.716544123554685</v>
      </c>
      <c r="T61" s="7">
        <f t="shared" si="23"/>
        <v>1.0367021362067785</v>
      </c>
      <c r="U61" s="7">
        <f t="shared" si="23"/>
        <v>1.5055049404473437</v>
      </c>
      <c r="V61" s="7">
        <f t="shared" si="23"/>
        <v>0</v>
      </c>
      <c r="W61" s="7">
        <f t="shared" si="23"/>
        <v>0</v>
      </c>
      <c r="X61" s="7">
        <f t="shared" si="23"/>
        <v>0</v>
      </c>
      <c r="Y61" s="7">
        <f t="shared" si="23"/>
        <v>0</v>
      </c>
    </row>
    <row r="62" spans="1:25" x14ac:dyDescent="0.25">
      <c r="F62" s="4"/>
      <c r="I62" s="4">
        <v>8</v>
      </c>
      <c r="J62">
        <v>16</v>
      </c>
      <c r="K62">
        <v>20</v>
      </c>
      <c r="L62">
        <v>20</v>
      </c>
      <c r="R62" s="6"/>
      <c r="S62" s="6"/>
      <c r="T62" s="7"/>
      <c r="U62" s="7"/>
      <c r="V62" s="7"/>
      <c r="W62" s="7"/>
      <c r="X62" s="7"/>
      <c r="Y62" s="7"/>
    </row>
    <row r="63" spans="1:25" x14ac:dyDescent="0.25">
      <c r="A63" t="s">
        <v>45</v>
      </c>
      <c r="B63" s="2" t="s">
        <v>23</v>
      </c>
      <c r="C63" s="5">
        <v>4.6031219999999999</v>
      </c>
      <c r="D63">
        <v>6</v>
      </c>
      <c r="E63" s="4">
        <v>15.47</v>
      </c>
      <c r="F63" s="4" t="s">
        <v>22</v>
      </c>
      <c r="G63" s="4" t="s">
        <v>171</v>
      </c>
      <c r="H63" s="4" t="s">
        <v>236</v>
      </c>
      <c r="I63" s="2" t="s">
        <v>23</v>
      </c>
      <c r="J63">
        <v>2.2000000000000002</v>
      </c>
      <c r="K63">
        <v>3.6</v>
      </c>
      <c r="L63">
        <v>5.2</v>
      </c>
      <c r="R63" s="6">
        <f>+SQRT(SUM($I$62:$M$62)/($I$62+J$62*J63^2+$K$62*K63^2+$L$62*L63^2))</f>
        <v>0.26885023365951993</v>
      </c>
      <c r="S63" s="6">
        <f t="shared" ref="S63:Y65" si="24">+$R63*J63</f>
        <v>0.59147051405094386</v>
      </c>
      <c r="T63" s="7">
        <f t="shared" si="24"/>
        <v>0.96786084117427174</v>
      </c>
      <c r="U63" s="7">
        <f t="shared" si="24"/>
        <v>1.3980212150295037</v>
      </c>
      <c r="V63" s="7">
        <f t="shared" si="24"/>
        <v>0</v>
      </c>
      <c r="W63" s="7">
        <f t="shared" si="24"/>
        <v>0</v>
      </c>
      <c r="X63" s="7">
        <f t="shared" si="24"/>
        <v>0</v>
      </c>
      <c r="Y63" s="7">
        <f t="shared" si="24"/>
        <v>0</v>
      </c>
    </row>
    <row r="64" spans="1:25" x14ac:dyDescent="0.25">
      <c r="A64" t="s">
        <v>46</v>
      </c>
      <c r="B64" s="2" t="s">
        <v>24</v>
      </c>
      <c r="C64" s="5">
        <v>4.7353540000000001</v>
      </c>
      <c r="D64">
        <v>6</v>
      </c>
      <c r="E64" s="4">
        <v>15.87</v>
      </c>
      <c r="F64" s="4" t="s">
        <v>22</v>
      </c>
      <c r="G64" s="4" t="s">
        <v>171</v>
      </c>
      <c r="H64" s="4" t="s">
        <v>236</v>
      </c>
      <c r="I64" s="2" t="s">
        <v>24</v>
      </c>
      <c r="J64">
        <v>2.2000000000000002</v>
      </c>
      <c r="K64">
        <v>3.6</v>
      </c>
      <c r="L64">
        <v>5.2</v>
      </c>
      <c r="R64" s="6">
        <f>+SQRT(SUM($I$62:$M$62)/($I$62+J$62*J64^2+$K$62*K64^2+$L$62*L64^2))</f>
        <v>0.26885023365951993</v>
      </c>
      <c r="S64" s="6">
        <f t="shared" si="24"/>
        <v>0.59147051405094386</v>
      </c>
      <c r="T64" s="7">
        <f t="shared" si="24"/>
        <v>0.96786084117427174</v>
      </c>
      <c r="U64" s="7">
        <f t="shared" si="24"/>
        <v>1.3980212150295037</v>
      </c>
      <c r="V64" s="7">
        <f t="shared" si="24"/>
        <v>0</v>
      </c>
      <c r="W64" s="7">
        <f t="shared" si="24"/>
        <v>0</v>
      </c>
      <c r="X64" s="7">
        <f t="shared" si="24"/>
        <v>0</v>
      </c>
      <c r="Y64" s="7">
        <f t="shared" si="24"/>
        <v>0</v>
      </c>
    </row>
    <row r="65" spans="1:25" x14ac:dyDescent="0.25">
      <c r="A65" t="s">
        <v>47</v>
      </c>
      <c r="B65" s="2" t="s">
        <v>25</v>
      </c>
      <c r="C65" s="5">
        <v>4.9337010000000001</v>
      </c>
      <c r="D65">
        <v>6</v>
      </c>
      <c r="E65" s="4">
        <v>16.55</v>
      </c>
      <c r="F65" s="4" t="s">
        <v>22</v>
      </c>
      <c r="G65" s="4" t="s">
        <v>171</v>
      </c>
      <c r="H65" s="4" t="s">
        <v>236</v>
      </c>
      <c r="I65" s="2" t="s">
        <v>25</v>
      </c>
      <c r="J65">
        <v>2.2000000000000002</v>
      </c>
      <c r="K65">
        <v>3.5</v>
      </c>
      <c r="L65">
        <v>5</v>
      </c>
      <c r="R65" s="6">
        <f>+SQRT(SUM($I$62:$M$62)/($I$62+J$62*J65^2+$K$62*K65^2+$L$62*L65^2))</f>
        <v>0.27761048004895966</v>
      </c>
      <c r="S65" s="6">
        <f t="shared" si="24"/>
        <v>0.61074305610771129</v>
      </c>
      <c r="T65" s="7">
        <f t="shared" si="24"/>
        <v>0.97163668017135885</v>
      </c>
      <c r="U65" s="7">
        <f t="shared" si="24"/>
        <v>1.3880524002447983</v>
      </c>
      <c r="V65" s="7">
        <f t="shared" si="24"/>
        <v>0</v>
      </c>
      <c r="W65" s="7">
        <f t="shared" si="24"/>
        <v>0</v>
      </c>
      <c r="X65" s="7">
        <f t="shared" si="24"/>
        <v>0</v>
      </c>
      <c r="Y65" s="7">
        <f t="shared" si="24"/>
        <v>0</v>
      </c>
    </row>
    <row r="66" spans="1:25" x14ac:dyDescent="0.25">
      <c r="I66" s="4">
        <v>4</v>
      </c>
      <c r="J66">
        <v>12</v>
      </c>
      <c r="K66">
        <v>20</v>
      </c>
      <c r="L66">
        <v>28</v>
      </c>
      <c r="R66" s="6"/>
      <c r="S66" s="6"/>
      <c r="T66" s="7"/>
      <c r="U66" s="7"/>
      <c r="V66" s="7"/>
      <c r="W66" s="7"/>
      <c r="X66" s="7"/>
      <c r="Y66" s="7"/>
    </row>
    <row r="67" spans="1:25" x14ac:dyDescent="0.25">
      <c r="A67" t="s">
        <v>50</v>
      </c>
      <c r="B67" s="4" t="s">
        <v>49</v>
      </c>
      <c r="C67" s="5">
        <v>4.3386589999999998</v>
      </c>
      <c r="D67">
        <v>6</v>
      </c>
      <c r="E67" s="4">
        <v>14.81</v>
      </c>
      <c r="F67" s="4" t="s">
        <v>26</v>
      </c>
      <c r="G67" s="4" t="s">
        <v>171</v>
      </c>
      <c r="H67" s="4" t="s">
        <v>236</v>
      </c>
      <c r="I67" s="4" t="s">
        <v>49</v>
      </c>
      <c r="J67">
        <v>2.4</v>
      </c>
      <c r="K67">
        <v>4.3</v>
      </c>
      <c r="L67">
        <v>7</v>
      </c>
      <c r="R67" s="6">
        <f>+SQRT(SUM($I$66:$M$66)/($I$66+J$66*J67^2+$K$66*K67^2+$L$66*L67^2))</f>
        <v>0.18778514928649934</v>
      </c>
      <c r="S67" s="6">
        <f t="shared" ref="S67:Y67" si="25">+$R67*J67</f>
        <v>0.4506843582875984</v>
      </c>
      <c r="T67" s="7">
        <f t="shared" si="25"/>
        <v>0.80747614193194717</v>
      </c>
      <c r="U67" s="7">
        <f t="shared" si="25"/>
        <v>1.3144960450054954</v>
      </c>
      <c r="V67" s="7">
        <f t="shared" si="25"/>
        <v>0</v>
      </c>
      <c r="W67" s="7">
        <f t="shared" si="25"/>
        <v>0</v>
      </c>
      <c r="X67" s="7">
        <f t="shared" si="25"/>
        <v>0</v>
      </c>
      <c r="Y67" s="7">
        <f t="shared" si="25"/>
        <v>0</v>
      </c>
    </row>
    <row r="68" spans="1:25" x14ac:dyDescent="0.25">
      <c r="I68" s="4" t="s">
        <v>27</v>
      </c>
      <c r="R68" s="6"/>
      <c r="S68" s="6"/>
      <c r="T68" s="7"/>
      <c r="U68" s="7"/>
      <c r="V68" s="7"/>
      <c r="W68" s="7"/>
      <c r="X68" s="7"/>
      <c r="Y68" s="7"/>
    </row>
    <row r="69" spans="1:25" x14ac:dyDescent="0.25">
      <c r="I69" s="4">
        <v>2</v>
      </c>
      <c r="J69" s="4">
        <v>2</v>
      </c>
      <c r="K69" s="4">
        <v>2</v>
      </c>
      <c r="L69" s="4">
        <v>2</v>
      </c>
      <c r="M69" s="4">
        <v>2</v>
      </c>
      <c r="N69" s="4">
        <v>6</v>
      </c>
      <c r="O69" s="4"/>
      <c r="P69" s="4"/>
      <c r="Q69" s="4"/>
      <c r="R69" s="6"/>
      <c r="S69" s="6"/>
      <c r="T69" s="7"/>
      <c r="U69" s="7"/>
      <c r="V69" s="7"/>
      <c r="W69" s="7"/>
      <c r="X69" s="7"/>
      <c r="Y69" s="7"/>
    </row>
    <row r="70" spans="1:25" x14ac:dyDescent="0.25">
      <c r="A70" t="s">
        <v>52</v>
      </c>
      <c r="B70" s="4" t="s">
        <v>51</v>
      </c>
      <c r="C70" s="5">
        <v>5.1632480000000003</v>
      </c>
      <c r="D70">
        <v>7</v>
      </c>
      <c r="E70" s="4">
        <v>17.73</v>
      </c>
      <c r="F70" s="4" t="s">
        <v>27</v>
      </c>
      <c r="G70" s="4" t="s">
        <v>171</v>
      </c>
      <c r="H70" s="4" t="s">
        <v>236</v>
      </c>
      <c r="I70" s="4" t="s">
        <v>51</v>
      </c>
      <c r="J70" s="4">
        <v>1.7150000000000001</v>
      </c>
      <c r="K70" s="4">
        <v>2.1179999999999999</v>
      </c>
      <c r="L70" s="4">
        <v>2.681</v>
      </c>
      <c r="M70" s="4">
        <v>2.75</v>
      </c>
      <c r="N70" s="4">
        <v>3.819</v>
      </c>
      <c r="O70" s="4"/>
      <c r="P70" s="4"/>
      <c r="Q70" s="4"/>
      <c r="R70" s="6">
        <f>+SQRT(SUM($I$69:$P$69)/($I$69+J$69*J70^2+$K$69*K70^2+$L$69*L70^2+$M$69*M70^2+$N$69*N70^2))</f>
        <v>0.34572364909354397</v>
      </c>
      <c r="S70" s="6">
        <f t="shared" ref="S70:Y71" si="26">+$R70*J70</f>
        <v>0.59291605819542792</v>
      </c>
      <c r="T70" s="7">
        <f t="shared" si="26"/>
        <v>0.73224268878012611</v>
      </c>
      <c r="U70" s="7">
        <f t="shared" si="26"/>
        <v>0.92688510321979145</v>
      </c>
      <c r="V70" s="7">
        <f t="shared" si="26"/>
        <v>0.95074003500724591</v>
      </c>
      <c r="W70" s="7">
        <f t="shared" si="26"/>
        <v>1.3203186158882445</v>
      </c>
      <c r="X70" s="7">
        <f t="shared" si="26"/>
        <v>0</v>
      </c>
      <c r="Y70" s="7">
        <f t="shared" si="26"/>
        <v>0</v>
      </c>
    </row>
    <row r="71" spans="1:25" x14ac:dyDescent="0.25">
      <c r="A71" t="s">
        <v>53</v>
      </c>
      <c r="B71" s="4" t="s">
        <v>23</v>
      </c>
      <c r="C71" s="5">
        <v>5.355556</v>
      </c>
      <c r="D71">
        <v>7</v>
      </c>
      <c r="E71" s="4">
        <v>18.53</v>
      </c>
      <c r="F71" s="4" t="s">
        <v>27</v>
      </c>
      <c r="G71" s="4" t="s">
        <v>171</v>
      </c>
      <c r="H71" s="4" t="s">
        <v>236</v>
      </c>
      <c r="I71" s="4" t="s">
        <v>23</v>
      </c>
      <c r="J71" s="4">
        <v>1.7150000000000001</v>
      </c>
      <c r="K71" s="4">
        <v>2.1179999999999999</v>
      </c>
      <c r="L71" s="4">
        <v>2.681</v>
      </c>
      <c r="M71" s="4">
        <v>2.75</v>
      </c>
      <c r="N71" s="4">
        <v>3.7330000000000001</v>
      </c>
      <c r="O71" s="4"/>
      <c r="P71" s="4"/>
      <c r="Q71" s="4"/>
      <c r="R71" s="6">
        <f>+SQRT(SUM($I$69:$P$69)/($I$69+J$69*J71^2+$K$69*K71^2+$L$69*L71^2+$M$69*M71^2+$N$69*N71^2))</f>
        <v>0.35086834579044923</v>
      </c>
      <c r="S71" s="6">
        <f t="shared" si="26"/>
        <v>0.6017392130306205</v>
      </c>
      <c r="T71" s="7">
        <f t="shared" si="26"/>
        <v>0.74313915638417138</v>
      </c>
      <c r="U71" s="7">
        <f t="shared" si="26"/>
        <v>0.94067803506419445</v>
      </c>
      <c r="V71" s="7">
        <f t="shared" si="26"/>
        <v>0.96488795092373536</v>
      </c>
      <c r="W71" s="7">
        <f t="shared" si="26"/>
        <v>1.309791534835747</v>
      </c>
      <c r="X71" s="7">
        <f t="shared" si="26"/>
        <v>0</v>
      </c>
      <c r="Y71" s="7">
        <f t="shared" si="26"/>
        <v>0</v>
      </c>
    </row>
    <row r="72" spans="1:25" x14ac:dyDescent="0.25">
      <c r="I72" s="4" t="s">
        <v>28</v>
      </c>
      <c r="J72" s="4"/>
      <c r="K72" s="4"/>
      <c r="L72" s="4"/>
      <c r="M72" s="4"/>
      <c r="N72" s="4"/>
      <c r="O72" s="4"/>
      <c r="P72" s="4"/>
      <c r="Q72" s="4"/>
      <c r="R72" s="6"/>
      <c r="S72" s="6"/>
      <c r="T72" s="7"/>
      <c r="U72" s="7"/>
      <c r="V72" s="7"/>
      <c r="W72" s="7"/>
      <c r="X72" s="7"/>
    </row>
    <row r="73" spans="1:25" x14ac:dyDescent="0.25">
      <c r="I73" s="4">
        <v>4</v>
      </c>
      <c r="J73" s="4">
        <v>4</v>
      </c>
      <c r="K73" s="4">
        <v>4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4"/>
      <c r="R73" s="6"/>
      <c r="S73" s="6"/>
      <c r="T73" s="7"/>
      <c r="U73" s="7"/>
      <c r="V73" s="7"/>
      <c r="W73" s="7"/>
      <c r="X73" s="7"/>
    </row>
    <row r="74" spans="1:25" x14ac:dyDescent="0.25">
      <c r="A74" t="s">
        <v>56</v>
      </c>
      <c r="B74" s="4" t="s">
        <v>54</v>
      </c>
      <c r="C74" s="5">
        <v>5.06569</v>
      </c>
      <c r="D74">
        <v>8</v>
      </c>
      <c r="E74" s="4">
        <v>16.98</v>
      </c>
      <c r="F74" s="4" t="s">
        <v>28</v>
      </c>
      <c r="G74" s="4" t="s">
        <v>171</v>
      </c>
      <c r="H74" s="4" t="s">
        <v>236</v>
      </c>
      <c r="I74" s="4" t="s">
        <v>54</v>
      </c>
      <c r="J74" s="4">
        <v>1.7909999999999999</v>
      </c>
      <c r="K74" s="4">
        <v>2.4049999999999998</v>
      </c>
      <c r="L74" s="4">
        <v>2.98</v>
      </c>
      <c r="M74" s="4">
        <v>3.569</v>
      </c>
      <c r="N74" s="4">
        <v>4.2350000000000003</v>
      </c>
      <c r="O74" s="4">
        <v>5.0780000000000003</v>
      </c>
      <c r="P74" s="4">
        <v>6.5359999999999996</v>
      </c>
      <c r="Q74" s="4"/>
      <c r="R74" s="6">
        <f>+SQRT(SUM($I$73:$P$73)/($I$73+J$73*J74^2+$K$73*K74^2+$L$73*L74^2+$M$73*M74^2+$N$73*N74^2+$O$73*O74^2+$P$73*P74^2))</f>
        <v>0.26032215427058553</v>
      </c>
      <c r="S74" s="6">
        <f t="shared" ref="S74:Y74" si="27">+$R74*J74</f>
        <v>0.46623697829861865</v>
      </c>
      <c r="T74" s="7">
        <f t="shared" si="27"/>
        <v>0.62607478102075809</v>
      </c>
      <c r="U74" s="7">
        <f t="shared" si="27"/>
        <v>0.7757600197263449</v>
      </c>
      <c r="V74" s="7">
        <f t="shared" si="27"/>
        <v>0.92908976859171977</v>
      </c>
      <c r="W74" s="7">
        <f t="shared" si="27"/>
        <v>1.1024643233359297</v>
      </c>
      <c r="X74" s="7">
        <f t="shared" si="27"/>
        <v>1.3219158993860334</v>
      </c>
      <c r="Y74" s="7">
        <f t="shared" si="27"/>
        <v>1.7014656003125468</v>
      </c>
    </row>
    <row r="75" spans="1:25" x14ac:dyDescent="0.25">
      <c r="A75" t="s">
        <v>57</v>
      </c>
      <c r="B75" s="4" t="s">
        <v>55</v>
      </c>
      <c r="C75" s="5">
        <v>5.417338</v>
      </c>
      <c r="D75">
        <v>8</v>
      </c>
      <c r="E75" s="4">
        <v>18.100000000000001</v>
      </c>
      <c r="F75" s="4" t="s">
        <v>28</v>
      </c>
      <c r="G75" s="4" t="s">
        <v>171</v>
      </c>
      <c r="H75" s="4" t="s">
        <v>236</v>
      </c>
      <c r="I75" s="4" t="s">
        <v>55</v>
      </c>
      <c r="J75" s="4">
        <v>1.7909999999999999</v>
      </c>
      <c r="K75" s="4">
        <v>2.4049999999999998</v>
      </c>
      <c r="L75" s="4">
        <v>2.98</v>
      </c>
      <c r="M75" s="4">
        <v>3.569</v>
      </c>
      <c r="N75" s="4">
        <v>4.2350000000000003</v>
      </c>
      <c r="O75" s="4">
        <v>5.0780000000000003</v>
      </c>
      <c r="P75" s="4">
        <v>6.5359999999999996</v>
      </c>
      <c r="Q75" s="4"/>
      <c r="R75" s="6">
        <f>+SQRT(SUM($I$73:$P$73)/($I$73+J$73*J75^2+$K$73*K75^2+$L$73*L75^2+$M$73*M75^2+$N$73*N75^2+$O$73*O75^2+$P$73*P75^2))</f>
        <v>0.26032215427058553</v>
      </c>
      <c r="S75" s="6">
        <f t="shared" ref="S75:W77" si="28">+$R75*J75</f>
        <v>0.46623697829861865</v>
      </c>
      <c r="T75" s="7">
        <f t="shared" si="28"/>
        <v>0.62607478102075809</v>
      </c>
      <c r="U75" s="7">
        <f t="shared" si="28"/>
        <v>0.7757600197263449</v>
      </c>
      <c r="V75" s="7">
        <f t="shared" si="28"/>
        <v>0.92908976859171977</v>
      </c>
      <c r="W75" s="7">
        <f t="shared" si="28"/>
        <v>1.1024643233359297</v>
      </c>
      <c r="X75" s="7">
        <f t="shared" ref="X75:Y77" si="29">+$R75*O75</f>
        <v>1.3219158993860334</v>
      </c>
      <c r="Y75" s="7">
        <f t="shared" si="29"/>
        <v>1.7014656003125468</v>
      </c>
    </row>
    <row r="76" spans="1:25" x14ac:dyDescent="0.25">
      <c r="A76" t="s">
        <v>58</v>
      </c>
      <c r="B76" s="4" t="s">
        <v>8</v>
      </c>
      <c r="C76" s="5">
        <v>5.5931620000000004</v>
      </c>
      <c r="D76">
        <v>8</v>
      </c>
      <c r="E76" s="4">
        <v>18.59</v>
      </c>
      <c r="F76" s="4" t="s">
        <v>28</v>
      </c>
      <c r="G76" s="4" t="s">
        <v>171</v>
      </c>
      <c r="H76" s="4" t="s">
        <v>236</v>
      </c>
      <c r="I76" s="4" t="s">
        <v>8</v>
      </c>
      <c r="J76" s="4">
        <v>1.794</v>
      </c>
      <c r="K76" s="4">
        <v>2.4089999999999998</v>
      </c>
      <c r="L76" s="4">
        <v>2.9860000000000002</v>
      </c>
      <c r="M76" s="4">
        <v>3.5790000000000002</v>
      </c>
      <c r="N76" s="4">
        <v>4.0449999999999999</v>
      </c>
      <c r="O76" s="4">
        <v>4.5999999999999996</v>
      </c>
      <c r="P76" s="4">
        <v>5.4</v>
      </c>
      <c r="Q76" s="4"/>
      <c r="R76" s="6">
        <f>+SQRT(SUM($I$73:$P$73)/($I$73+J$73*J76^2+$K$73*K76^2+$L$73*L76^2+$M$73*M76^2+$N$73*N76^2+$O$73*O76^2+$P$73*P76^2))</f>
        <v>0.28509070776646295</v>
      </c>
      <c r="S76" s="6">
        <f t="shared" si="28"/>
        <v>0.51145272973303457</v>
      </c>
      <c r="T76" s="7">
        <f t="shared" si="28"/>
        <v>0.68678351500940915</v>
      </c>
      <c r="U76" s="7">
        <f t="shared" si="28"/>
        <v>0.8512808533906584</v>
      </c>
      <c r="V76" s="7">
        <f t="shared" si="28"/>
        <v>1.0203396430961709</v>
      </c>
      <c r="W76" s="7">
        <f t="shared" si="28"/>
        <v>1.1531919129153425</v>
      </c>
      <c r="X76" s="7">
        <f t="shared" si="29"/>
        <v>1.3114172557257295</v>
      </c>
      <c r="Y76" s="7">
        <f t="shared" si="29"/>
        <v>1.5394898219388999</v>
      </c>
    </row>
    <row r="77" spans="1:25" x14ac:dyDescent="0.25">
      <c r="A77" t="s">
        <v>59</v>
      </c>
      <c r="B77" s="4" t="s">
        <v>51</v>
      </c>
      <c r="C77" s="5">
        <v>5.900855</v>
      </c>
      <c r="D77">
        <v>8</v>
      </c>
      <c r="E77" s="4">
        <v>19.57</v>
      </c>
      <c r="F77" s="4" t="s">
        <v>28</v>
      </c>
      <c r="G77" s="4" t="s">
        <v>171</v>
      </c>
      <c r="H77" s="4" t="s">
        <v>236</v>
      </c>
      <c r="I77" s="4" t="s">
        <v>51</v>
      </c>
      <c r="J77" s="4">
        <v>1.794</v>
      </c>
      <c r="K77" s="4">
        <v>2.4089999999999998</v>
      </c>
      <c r="L77" s="4">
        <v>2.9860000000000002</v>
      </c>
      <c r="M77" s="4">
        <v>3.5790000000000002</v>
      </c>
      <c r="N77" s="4">
        <v>4.0449999999999999</v>
      </c>
      <c r="O77" s="4">
        <v>4.5</v>
      </c>
      <c r="P77" s="4">
        <v>5.2</v>
      </c>
      <c r="Q77" s="4"/>
      <c r="R77" s="6">
        <f>+SQRT(SUM($I$73:$P$73)/($I$73+J$73*J77^2+$K$73*K77^2+$L$73*L77^2+$M$73*M77^2+$N$73*N77^2+$O$73*O77^2+$P$73*P77^2))</f>
        <v>0.28958274123377614</v>
      </c>
      <c r="S77" s="6">
        <f t="shared" si="28"/>
        <v>0.51951143777339437</v>
      </c>
      <c r="T77" s="7">
        <f t="shared" si="28"/>
        <v>0.69760482363216669</v>
      </c>
      <c r="U77" s="7">
        <f t="shared" si="28"/>
        <v>0.86469406532405557</v>
      </c>
      <c r="V77" s="7">
        <f t="shared" si="28"/>
        <v>1.0364166308756848</v>
      </c>
      <c r="W77" s="7">
        <f t="shared" si="28"/>
        <v>1.1713621882906244</v>
      </c>
      <c r="X77" s="7">
        <f t="shared" si="29"/>
        <v>1.3031223355519925</v>
      </c>
      <c r="Y77" s="7">
        <f t="shared" si="29"/>
        <v>1.5058302544156359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6" sqref="E6"/>
    </sheetView>
  </sheetViews>
  <sheetFormatPr defaultRowHeight="15" x14ac:dyDescent="0.25"/>
  <cols>
    <col min="1" max="1" width="8.5703125" style="4" bestFit="1" customWidth="1"/>
    <col min="2" max="3" width="9.140625" style="2"/>
    <col min="4" max="4" width="10.5703125" style="4" bestFit="1" customWidth="1"/>
  </cols>
  <sheetData>
    <row r="1" spans="1:10" x14ac:dyDescent="0.25">
      <c r="A1" s="4" t="s">
        <v>72</v>
      </c>
      <c r="B1" s="2" t="s">
        <v>167</v>
      </c>
      <c r="D1" s="5">
        <v>0.43484099999999998</v>
      </c>
      <c r="E1" t="s">
        <v>73</v>
      </c>
      <c r="F1" t="s">
        <v>74</v>
      </c>
    </row>
    <row r="2" spans="1:10" x14ac:dyDescent="0.25">
      <c r="A2" s="4" t="s">
        <v>72</v>
      </c>
      <c r="B2" s="2" t="s">
        <v>75</v>
      </c>
      <c r="D2" s="5">
        <v>0.567805</v>
      </c>
      <c r="E2" t="s">
        <v>76</v>
      </c>
      <c r="F2" t="s">
        <v>77</v>
      </c>
    </row>
    <row r="3" spans="1:10" x14ac:dyDescent="0.25">
      <c r="A3" s="4" t="s">
        <v>72</v>
      </c>
      <c r="B3" s="2" t="s">
        <v>168</v>
      </c>
      <c r="D3" s="5">
        <v>0.88913500000000001</v>
      </c>
      <c r="E3" t="s">
        <v>78</v>
      </c>
      <c r="F3" t="s">
        <v>79</v>
      </c>
    </row>
    <row r="4" spans="1:10" x14ac:dyDescent="0.25">
      <c r="A4" s="4" t="s">
        <v>72</v>
      </c>
      <c r="B4" s="2" t="s">
        <v>169</v>
      </c>
      <c r="D4" s="5">
        <v>1.088581</v>
      </c>
      <c r="E4" t="s">
        <v>80</v>
      </c>
      <c r="F4" t="s">
        <v>81</v>
      </c>
    </row>
    <row r="5" spans="1:10" x14ac:dyDescent="0.25">
      <c r="A5" s="4" t="s">
        <v>82</v>
      </c>
      <c r="B5" s="2" t="s">
        <v>83</v>
      </c>
      <c r="D5" s="5">
        <v>1.647211</v>
      </c>
      <c r="E5" t="s">
        <v>84</v>
      </c>
      <c r="F5" t="s">
        <v>85</v>
      </c>
    </row>
    <row r="6" spans="1:10" x14ac:dyDescent="0.25">
      <c r="A6" s="4" t="s">
        <v>82</v>
      </c>
      <c r="B6" s="2" t="s">
        <v>86</v>
      </c>
      <c r="D6" s="5">
        <v>1.7136009999999999</v>
      </c>
      <c r="E6" t="s">
        <v>87</v>
      </c>
      <c r="F6" t="s">
        <v>88</v>
      </c>
    </row>
    <row r="7" spans="1:10" x14ac:dyDescent="0.25">
      <c r="A7" s="4" t="s">
        <v>89</v>
      </c>
      <c r="B7" s="2" t="s">
        <v>2</v>
      </c>
      <c r="D7" s="5">
        <v>1.8961730000000001</v>
      </c>
      <c r="E7" t="s">
        <v>90</v>
      </c>
      <c r="F7" t="s">
        <v>91</v>
      </c>
    </row>
    <row r="8" spans="1:10" x14ac:dyDescent="0.25">
      <c r="A8" s="4" t="s">
        <v>89</v>
      </c>
      <c r="B8" s="2" t="s">
        <v>3</v>
      </c>
      <c r="D8" s="5">
        <v>2.0621480000000001</v>
      </c>
      <c r="E8" t="s">
        <v>92</v>
      </c>
      <c r="F8" t="s">
        <v>93</v>
      </c>
    </row>
    <row r="9" spans="1:10" x14ac:dyDescent="0.25">
      <c r="A9" s="4" t="s">
        <v>89</v>
      </c>
      <c r="B9" s="2" t="s">
        <v>4</v>
      </c>
      <c r="D9" s="5">
        <v>2.1451359999999999</v>
      </c>
      <c r="E9" t="s">
        <v>94</v>
      </c>
      <c r="F9" t="s">
        <v>95</v>
      </c>
    </row>
    <row r="10" spans="1:10" x14ac:dyDescent="0.25">
      <c r="A10" s="4" t="s">
        <v>96</v>
      </c>
      <c r="B10" s="2" t="s">
        <v>97</v>
      </c>
      <c r="D10" s="5">
        <v>1.972253</v>
      </c>
      <c r="E10" t="s">
        <v>98</v>
      </c>
      <c r="F10" t="s">
        <v>99</v>
      </c>
    </row>
    <row r="11" spans="1:10" x14ac:dyDescent="0.25">
      <c r="A11" s="4" t="s">
        <v>96</v>
      </c>
      <c r="B11" s="2" t="s">
        <v>100</v>
      </c>
      <c r="D11" s="5">
        <v>2.1048499999999999</v>
      </c>
      <c r="E11" t="s">
        <v>101</v>
      </c>
      <c r="F11" t="s">
        <v>102</v>
      </c>
    </row>
    <row r="12" spans="1:10" x14ac:dyDescent="0.25">
      <c r="A12" s="4" t="s">
        <v>96</v>
      </c>
      <c r="B12" s="2" t="s">
        <v>83</v>
      </c>
      <c r="D12" s="5">
        <v>2.1932469999999999</v>
      </c>
      <c r="E12" t="s">
        <v>103</v>
      </c>
      <c r="F12" t="s">
        <v>104</v>
      </c>
    </row>
    <row r="13" spans="1:10" x14ac:dyDescent="0.25">
      <c r="A13" s="4" t="s">
        <v>96</v>
      </c>
      <c r="B13" s="2" t="s">
        <v>0</v>
      </c>
      <c r="D13" s="5">
        <v>2.2816450000000001</v>
      </c>
      <c r="E13" t="s">
        <v>105</v>
      </c>
      <c r="F13" t="s">
        <v>106</v>
      </c>
    </row>
    <row r="14" spans="1:10" x14ac:dyDescent="0.25">
      <c r="A14" s="4" t="s">
        <v>96</v>
      </c>
      <c r="B14" s="2" t="s">
        <v>11</v>
      </c>
      <c r="D14" s="5">
        <v>2.3700429999999999</v>
      </c>
      <c r="E14" t="s">
        <v>107</v>
      </c>
      <c r="F14" t="s">
        <v>108</v>
      </c>
    </row>
    <row r="15" spans="1:10" x14ac:dyDescent="0.25">
      <c r="A15" s="4" t="s">
        <v>96</v>
      </c>
      <c r="B15" s="2" t="s">
        <v>109</v>
      </c>
      <c r="D15" s="5">
        <v>2.3700429999999999</v>
      </c>
      <c r="E15" t="s">
        <v>110</v>
      </c>
      <c r="F15" t="s">
        <v>111</v>
      </c>
      <c r="J15" s="3"/>
    </row>
    <row r="16" spans="1:10" x14ac:dyDescent="0.25">
      <c r="A16" s="4" t="s">
        <v>96</v>
      </c>
      <c r="B16" s="2" t="s">
        <v>1</v>
      </c>
      <c r="D16" s="5">
        <v>2.4584410000000001</v>
      </c>
      <c r="E16" t="s">
        <v>112</v>
      </c>
      <c r="F16" t="s">
        <v>113</v>
      </c>
      <c r="I16" s="1"/>
      <c r="J16" s="3"/>
    </row>
    <row r="17" spans="1:10" x14ac:dyDescent="0.25">
      <c r="A17" s="4" t="s">
        <v>96</v>
      </c>
      <c r="B17" s="2" t="s">
        <v>2</v>
      </c>
      <c r="D17" s="5">
        <v>2.5247389999999998</v>
      </c>
      <c r="E17" t="s">
        <v>114</v>
      </c>
      <c r="F17" t="s">
        <v>115</v>
      </c>
      <c r="J17" s="3"/>
    </row>
    <row r="18" spans="1:10" x14ac:dyDescent="0.25">
      <c r="A18" s="4" t="s">
        <v>96</v>
      </c>
      <c r="B18" s="2" t="s">
        <v>116</v>
      </c>
      <c r="D18" s="5">
        <v>2.6352359999999999</v>
      </c>
      <c r="E18" t="s">
        <v>117</v>
      </c>
      <c r="F18" t="s">
        <v>118</v>
      </c>
      <c r="J18" s="3"/>
    </row>
    <row r="19" spans="1:10" x14ac:dyDescent="0.25">
      <c r="A19" s="4" t="s">
        <v>96</v>
      </c>
      <c r="B19" s="2" t="s">
        <v>3</v>
      </c>
      <c r="D19" s="5">
        <v>2.7457340000000001</v>
      </c>
      <c r="E19" t="s">
        <v>119</v>
      </c>
      <c r="F19" t="s">
        <v>120</v>
      </c>
      <c r="J19" s="3"/>
    </row>
    <row r="20" spans="1:10" x14ac:dyDescent="0.25">
      <c r="A20" s="4" t="s">
        <v>96</v>
      </c>
      <c r="B20" s="2" t="s">
        <v>4</v>
      </c>
      <c r="D20" s="5">
        <v>2.8562310000000002</v>
      </c>
      <c r="E20" t="s">
        <v>121</v>
      </c>
      <c r="F20" t="s">
        <v>122</v>
      </c>
      <c r="J20" s="3"/>
    </row>
    <row r="21" spans="1:10" x14ac:dyDescent="0.25">
      <c r="A21" s="4" t="s">
        <v>96</v>
      </c>
      <c r="B21" s="2" t="s">
        <v>23</v>
      </c>
      <c r="D21" s="5">
        <v>3.0772249999999999</v>
      </c>
      <c r="E21" t="s">
        <v>123</v>
      </c>
      <c r="F21" t="s">
        <v>124</v>
      </c>
      <c r="J21" s="3"/>
    </row>
    <row r="22" spans="1:10" x14ac:dyDescent="0.25">
      <c r="A22" s="4" t="s">
        <v>96</v>
      </c>
      <c r="B22" s="2" t="s">
        <v>125</v>
      </c>
      <c r="D22" s="5">
        <v>3.3866179999999999</v>
      </c>
      <c r="E22" t="s">
        <v>126</v>
      </c>
      <c r="F22" t="s">
        <v>127</v>
      </c>
      <c r="J22" s="3"/>
    </row>
    <row r="23" spans="1:10" x14ac:dyDescent="0.25">
      <c r="A23" s="4" t="s">
        <v>128</v>
      </c>
      <c r="B23" s="2" t="s">
        <v>116</v>
      </c>
      <c r="D23" s="5">
        <v>3.2895020000000001</v>
      </c>
      <c r="E23" t="s">
        <v>129</v>
      </c>
      <c r="F23" t="s">
        <v>130</v>
      </c>
      <c r="I23" s="1"/>
      <c r="J23" s="3"/>
    </row>
    <row r="24" spans="1:10" x14ac:dyDescent="0.25">
      <c r="A24" s="4" t="s">
        <v>128</v>
      </c>
      <c r="B24" s="2" t="s">
        <v>8</v>
      </c>
      <c r="D24" s="5">
        <v>3.510192</v>
      </c>
      <c r="E24" t="s">
        <v>131</v>
      </c>
      <c r="F24" t="s">
        <v>132</v>
      </c>
      <c r="J24" s="3"/>
    </row>
    <row r="25" spans="1:10" x14ac:dyDescent="0.25">
      <c r="A25" s="4" t="s">
        <v>128</v>
      </c>
      <c r="B25" s="2" t="s">
        <v>49</v>
      </c>
      <c r="D25" s="5">
        <v>3.620536</v>
      </c>
      <c r="E25" t="s">
        <v>133</v>
      </c>
      <c r="F25" t="s">
        <v>134</v>
      </c>
      <c r="J25" s="3"/>
    </row>
    <row r="26" spans="1:10" x14ac:dyDescent="0.25">
      <c r="A26" s="4" t="s">
        <v>128</v>
      </c>
      <c r="B26" s="2" t="s">
        <v>23</v>
      </c>
      <c r="D26" s="5">
        <v>3.8412259999999998</v>
      </c>
      <c r="E26" t="s">
        <v>135</v>
      </c>
      <c r="F26" t="s">
        <v>136</v>
      </c>
      <c r="J26" s="3"/>
    </row>
    <row r="27" spans="1:10" x14ac:dyDescent="0.25">
      <c r="A27" s="4" t="s">
        <v>48</v>
      </c>
      <c r="B27" s="2" t="s">
        <v>137</v>
      </c>
      <c r="D27" s="5">
        <v>4.2064279999999998</v>
      </c>
      <c r="E27" t="s">
        <v>138</v>
      </c>
      <c r="F27" t="s">
        <v>139</v>
      </c>
      <c r="I27" s="1"/>
      <c r="J27" s="3"/>
    </row>
    <row r="28" spans="1:10" x14ac:dyDescent="0.25">
      <c r="A28" s="4" t="s">
        <v>48</v>
      </c>
      <c r="B28" s="2" t="s">
        <v>49</v>
      </c>
      <c r="D28" s="5">
        <v>4.3386589999999998</v>
      </c>
      <c r="E28" t="s">
        <v>140</v>
      </c>
      <c r="F28" t="s">
        <v>141</v>
      </c>
      <c r="I28" s="1"/>
      <c r="J28" s="3"/>
    </row>
    <row r="29" spans="1:10" x14ac:dyDescent="0.25">
      <c r="A29" s="4" t="s">
        <v>48</v>
      </c>
      <c r="B29" s="2" t="s">
        <v>23</v>
      </c>
      <c r="D29" s="5">
        <v>4.6031219999999999</v>
      </c>
      <c r="E29" t="s">
        <v>142</v>
      </c>
      <c r="F29" t="s">
        <v>143</v>
      </c>
      <c r="J29" s="3"/>
    </row>
    <row r="30" spans="1:10" x14ac:dyDescent="0.25">
      <c r="A30" s="4" t="s">
        <v>48</v>
      </c>
      <c r="B30" s="2" t="s">
        <v>24</v>
      </c>
      <c r="D30" s="5">
        <v>4.7353540000000001</v>
      </c>
      <c r="E30" t="s">
        <v>144</v>
      </c>
      <c r="F30" t="s">
        <v>145</v>
      </c>
      <c r="I30" s="1"/>
      <c r="J30" s="3"/>
    </row>
    <row r="31" spans="1:10" x14ac:dyDescent="0.25">
      <c r="A31" s="4" t="s">
        <v>48</v>
      </c>
      <c r="B31" s="2" t="s">
        <v>25</v>
      </c>
      <c r="D31" s="5">
        <v>4.9337010000000001</v>
      </c>
      <c r="E31" t="s">
        <v>146</v>
      </c>
      <c r="F31" t="s">
        <v>147</v>
      </c>
      <c r="I31" s="1"/>
      <c r="J31" s="3"/>
    </row>
    <row r="32" spans="1:10" x14ac:dyDescent="0.25">
      <c r="A32" s="4" t="s">
        <v>27</v>
      </c>
      <c r="B32" s="2" t="s">
        <v>51</v>
      </c>
      <c r="D32" s="5">
        <v>5.1632480000000003</v>
      </c>
      <c r="E32" t="s">
        <v>148</v>
      </c>
      <c r="F32" t="s">
        <v>149</v>
      </c>
      <c r="I32" s="1"/>
      <c r="J32" s="3"/>
    </row>
    <row r="33" spans="1:10" x14ac:dyDescent="0.25">
      <c r="A33" s="4" t="s">
        <v>27</v>
      </c>
      <c r="B33" s="2" t="s">
        <v>23</v>
      </c>
      <c r="D33" s="5">
        <v>5.355556</v>
      </c>
      <c r="E33" t="s">
        <v>150</v>
      </c>
      <c r="F33" t="s">
        <v>151</v>
      </c>
      <c r="I33" s="1"/>
      <c r="J33" s="3"/>
    </row>
    <row r="34" spans="1:10" x14ac:dyDescent="0.25">
      <c r="A34" s="4" t="s">
        <v>28</v>
      </c>
      <c r="B34" s="2" t="s">
        <v>152</v>
      </c>
      <c r="D34" s="5">
        <v>5.06569</v>
      </c>
      <c r="E34" t="s">
        <v>153</v>
      </c>
      <c r="F34" t="s">
        <v>154</v>
      </c>
      <c r="I34" s="1"/>
      <c r="J34" s="3"/>
    </row>
    <row r="35" spans="1:10" x14ac:dyDescent="0.25">
      <c r="A35" s="4" t="s">
        <v>28</v>
      </c>
      <c r="B35" s="2" t="s">
        <v>116</v>
      </c>
      <c r="D35" s="5">
        <v>5.2415139999999996</v>
      </c>
      <c r="E35" t="s">
        <v>155</v>
      </c>
      <c r="F35" t="s">
        <v>156</v>
      </c>
      <c r="I35" s="1"/>
      <c r="J35" s="3"/>
    </row>
    <row r="36" spans="1:10" x14ac:dyDescent="0.25">
      <c r="A36" s="4" t="s">
        <v>28</v>
      </c>
      <c r="B36" s="2" t="s">
        <v>157</v>
      </c>
      <c r="D36" s="5">
        <v>5.417338</v>
      </c>
      <c r="E36" t="s">
        <v>158</v>
      </c>
      <c r="F36" t="s">
        <v>159</v>
      </c>
      <c r="J36" s="3"/>
    </row>
    <row r="37" spans="1:10" x14ac:dyDescent="0.25">
      <c r="A37" s="4" t="s">
        <v>28</v>
      </c>
      <c r="B37" s="2" t="s">
        <v>8</v>
      </c>
      <c r="D37" s="5">
        <v>5.5931620000000004</v>
      </c>
      <c r="E37" t="s">
        <v>160</v>
      </c>
      <c r="F37" t="s">
        <v>161</v>
      </c>
      <c r="J37" s="3"/>
    </row>
    <row r="38" spans="1:10" x14ac:dyDescent="0.25">
      <c r="A38" s="4" t="s">
        <v>28</v>
      </c>
      <c r="B38" s="2" t="s">
        <v>162</v>
      </c>
      <c r="D38" s="5">
        <v>5.7689870000000001</v>
      </c>
      <c r="E38" t="s">
        <v>163</v>
      </c>
      <c r="F38" t="s">
        <v>164</v>
      </c>
      <c r="J38" s="3"/>
    </row>
    <row r="39" spans="1:10" x14ac:dyDescent="0.25">
      <c r="A39" s="4" t="s">
        <v>28</v>
      </c>
      <c r="B39" s="2" t="s">
        <v>51</v>
      </c>
      <c r="D39" s="5">
        <v>5.900855</v>
      </c>
      <c r="E39" t="s">
        <v>165</v>
      </c>
      <c r="F39" t="s">
        <v>166</v>
      </c>
      <c r="J39" s="3"/>
    </row>
    <row r="40" spans="1:10" x14ac:dyDescent="0.25">
      <c r="J40" s="3"/>
    </row>
    <row r="41" spans="1:10" x14ac:dyDescent="0.25">
      <c r="I41" s="1"/>
      <c r="J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Facebook,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Inigo del Portillo</dc:creator>
  <cp:lastModifiedBy>Inigo del Portillo</cp:lastModifiedBy>
  <dcterms:created xsi:type="dcterms:W3CDTF">2016-07-28T19:55:14Z</dcterms:created>
  <dcterms:modified xsi:type="dcterms:W3CDTF">2016-07-29T07:21:48Z</dcterms:modified>
</cp:coreProperties>
</file>