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aa1176_leicester_ac_uk/Documents/Third_Year_Report_Paper/1_Paper/My_Working_dir/Table_S3.3/"/>
    </mc:Choice>
  </mc:AlternateContent>
  <xr:revisionPtr revIDLastSave="9471" documentId="13_ncr:1_{FBABCAF5-4D0C-4B39-B949-130A0E9FB280}" xr6:coauthVersionLast="47" xr6:coauthVersionMax="47" xr10:uidLastSave="{A7411077-3135-49F2-8006-974FD43CA3F9}"/>
  <bookViews>
    <workbookView xWindow="28680" yWindow="-120" windowWidth="24240" windowHeight="17640" activeTab="2" xr2:uid="{00000000-000D-0000-FFFF-FFFF00000000}"/>
  </bookViews>
  <sheets>
    <sheet name="All_806_EggNog_OGs" sheetId="4" r:id="rId1"/>
    <sheet name="421_OGs_in_at_least_2_metacells" sheetId="1" r:id="rId2"/>
    <sheet name="Full_blast_vs_ATFDB" sheetId="6" r:id="rId3"/>
    <sheet name="List_unique_ATFDB_TFs" sheetId="8" r:id="rId4"/>
    <sheet name="Stats_ATFD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2" i="1" l="1"/>
  <c r="E430" i="1"/>
  <c r="E429" i="1"/>
  <c r="E428" i="1"/>
  <c r="H6" i="7"/>
  <c r="H9" i="7"/>
  <c r="H10" i="7"/>
  <c r="H5" i="7"/>
  <c r="H8" i="7"/>
  <c r="H7" i="7"/>
  <c r="D27" i="7"/>
  <c r="E25" i="7" s="1"/>
  <c r="E482" i="1"/>
  <c r="E477" i="1"/>
  <c r="E474" i="1"/>
  <c r="E463" i="1"/>
  <c r="F493" i="1"/>
  <c r="E493" i="1"/>
  <c r="F492" i="1"/>
  <c r="E492" i="1"/>
  <c r="F446" i="1"/>
  <c r="E446" i="1"/>
  <c r="F491" i="1"/>
  <c r="E491" i="1"/>
  <c r="F477" i="1"/>
  <c r="F476" i="1"/>
  <c r="E476" i="1"/>
  <c r="F475" i="1"/>
  <c r="E475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74" i="1"/>
  <c r="F484" i="1"/>
  <c r="E484" i="1"/>
  <c r="F483" i="1"/>
  <c r="E483" i="1"/>
  <c r="F463" i="1"/>
  <c r="F473" i="1"/>
  <c r="E473" i="1"/>
  <c r="F482" i="1"/>
  <c r="F472" i="1"/>
  <c r="E472" i="1"/>
  <c r="F471" i="1"/>
  <c r="E471" i="1"/>
  <c r="F481" i="1"/>
  <c r="E481" i="1"/>
  <c r="F480" i="1"/>
  <c r="E480" i="1"/>
  <c r="F470" i="1"/>
  <c r="E470" i="1"/>
  <c r="F462" i="1"/>
  <c r="E462" i="1"/>
  <c r="F469" i="1"/>
  <c r="E469" i="1"/>
  <c r="F479" i="1"/>
  <c r="E479" i="1"/>
  <c r="F478" i="1"/>
  <c r="E478" i="1"/>
  <c r="F468" i="1"/>
  <c r="E468" i="1"/>
  <c r="F467" i="1"/>
  <c r="E467" i="1"/>
  <c r="F466" i="1"/>
  <c r="E466" i="1"/>
  <c r="F465" i="1"/>
  <c r="E465" i="1"/>
  <c r="F461" i="1"/>
  <c r="E461" i="1"/>
  <c r="F460" i="1"/>
  <c r="E460" i="1"/>
  <c r="F459" i="1"/>
  <c r="E459" i="1"/>
  <c r="F457" i="1"/>
  <c r="E457" i="1"/>
  <c r="F451" i="1"/>
  <c r="E451" i="1"/>
  <c r="F455" i="1"/>
  <c r="E455" i="1"/>
  <c r="F449" i="1"/>
  <c r="E449" i="1"/>
  <c r="F464" i="1"/>
  <c r="E464" i="1"/>
  <c r="F448" i="1"/>
  <c r="E448" i="1"/>
  <c r="F453" i="1"/>
  <c r="E453" i="1"/>
  <c r="F447" i="1"/>
  <c r="E447" i="1"/>
  <c r="F452" i="1"/>
  <c r="E452" i="1"/>
  <c r="F443" i="1"/>
  <c r="E443" i="1"/>
  <c r="F458" i="1"/>
  <c r="E458" i="1"/>
  <c r="F450" i="1"/>
  <c r="E450" i="1"/>
  <c r="F442" i="1"/>
  <c r="F456" i="1"/>
  <c r="E456" i="1"/>
  <c r="F441" i="1"/>
  <c r="E441" i="1"/>
  <c r="F454" i="1"/>
  <c r="F445" i="1"/>
  <c r="E445" i="1"/>
  <c r="E454" i="1"/>
  <c r="F444" i="1"/>
  <c r="E444" i="1"/>
  <c r="C1" i="8"/>
  <c r="F434" i="1"/>
  <c r="F431" i="1"/>
  <c r="F429" i="1"/>
  <c r="F430" i="1"/>
  <c r="F428" i="1"/>
  <c r="E434" i="1"/>
  <c r="E431" i="1"/>
  <c r="K923" i="6"/>
  <c r="K922" i="6"/>
  <c r="K920" i="6"/>
  <c r="K919" i="6"/>
  <c r="K918" i="6"/>
  <c r="E432" i="1" l="1"/>
  <c r="F432" i="1"/>
  <c r="E8" i="7"/>
  <c r="E12" i="7"/>
  <c r="E16" i="7"/>
  <c r="E20" i="7"/>
  <c r="E5" i="7"/>
  <c r="E9" i="7"/>
  <c r="E13" i="7"/>
  <c r="E17" i="7"/>
  <c r="E21" i="7"/>
  <c r="E6" i="7"/>
  <c r="E10" i="7"/>
  <c r="E14" i="7"/>
  <c r="E18" i="7"/>
  <c r="E22" i="7"/>
  <c r="E23" i="7"/>
  <c r="E24" i="7"/>
  <c r="E7" i="7"/>
  <c r="E11" i="7"/>
  <c r="E15" i="7"/>
  <c r="E19" i="7"/>
  <c r="F433" i="1"/>
  <c r="F436" i="1" s="1"/>
  <c r="F435" i="1"/>
  <c r="E433" i="1"/>
  <c r="K926" i="6"/>
  <c r="K927" i="6"/>
  <c r="C3" i="4"/>
  <c r="CT231" i="1"/>
  <c r="CU231" i="1"/>
  <c r="CV231" i="1"/>
  <c r="CW231" i="1"/>
  <c r="CX231" i="1"/>
  <c r="CY231" i="1"/>
  <c r="CZ231" i="1"/>
  <c r="DA231" i="1"/>
  <c r="CT290" i="1"/>
  <c r="CU290" i="1"/>
  <c r="CV290" i="1"/>
  <c r="CW290" i="1"/>
  <c r="CX290" i="1"/>
  <c r="CY290" i="1"/>
  <c r="CZ290" i="1"/>
  <c r="DA290" i="1"/>
  <c r="CT11" i="1"/>
  <c r="CU11" i="1"/>
  <c r="CV11" i="1"/>
  <c r="CW11" i="1"/>
  <c r="CX11" i="1"/>
  <c r="CY11" i="1"/>
  <c r="CZ11" i="1"/>
  <c r="DA11" i="1"/>
  <c r="CT311" i="1"/>
  <c r="CU311" i="1"/>
  <c r="CV311" i="1"/>
  <c r="CW311" i="1"/>
  <c r="CX311" i="1"/>
  <c r="CY311" i="1"/>
  <c r="CZ311" i="1"/>
  <c r="DA311" i="1"/>
  <c r="CT75" i="1"/>
  <c r="CU75" i="1"/>
  <c r="CV75" i="1"/>
  <c r="CW75" i="1"/>
  <c r="CX75" i="1"/>
  <c r="CY75" i="1"/>
  <c r="CZ75" i="1"/>
  <c r="DA75" i="1"/>
  <c r="CT337" i="1"/>
  <c r="CU337" i="1"/>
  <c r="CV337" i="1"/>
  <c r="CW337" i="1"/>
  <c r="CX337" i="1"/>
  <c r="CY337" i="1"/>
  <c r="CZ337" i="1"/>
  <c r="DA337" i="1"/>
  <c r="CT254" i="1"/>
  <c r="CU254" i="1"/>
  <c r="CV254" i="1"/>
  <c r="CW254" i="1"/>
  <c r="CX254" i="1"/>
  <c r="CY254" i="1"/>
  <c r="CZ254" i="1"/>
  <c r="DA254" i="1"/>
  <c r="CT28" i="1"/>
  <c r="CU28" i="1"/>
  <c r="CV28" i="1"/>
  <c r="CW28" i="1"/>
  <c r="CX28" i="1"/>
  <c r="CY28" i="1"/>
  <c r="CZ28" i="1"/>
  <c r="DA28" i="1"/>
  <c r="CT237" i="1"/>
  <c r="CU237" i="1"/>
  <c r="CV237" i="1"/>
  <c r="CW237" i="1"/>
  <c r="CX237" i="1"/>
  <c r="CY237" i="1"/>
  <c r="CZ237" i="1"/>
  <c r="DA237" i="1"/>
  <c r="CT255" i="1"/>
  <c r="CU255" i="1"/>
  <c r="CV255" i="1"/>
  <c r="CW255" i="1"/>
  <c r="CX255" i="1"/>
  <c r="CY255" i="1"/>
  <c r="CZ255" i="1"/>
  <c r="DA255" i="1"/>
  <c r="CT9" i="1"/>
  <c r="CU9" i="1"/>
  <c r="CV9" i="1"/>
  <c r="CW9" i="1"/>
  <c r="CX9" i="1"/>
  <c r="CY9" i="1"/>
  <c r="CZ9" i="1"/>
  <c r="DA9" i="1"/>
  <c r="CT50" i="1"/>
  <c r="CU50" i="1"/>
  <c r="CV50" i="1"/>
  <c r="CW50" i="1"/>
  <c r="CX50" i="1"/>
  <c r="CY50" i="1"/>
  <c r="CZ50" i="1"/>
  <c r="DA50" i="1"/>
  <c r="CT159" i="1"/>
  <c r="CU159" i="1"/>
  <c r="CV159" i="1"/>
  <c r="CW159" i="1"/>
  <c r="CX159" i="1"/>
  <c r="CY159" i="1"/>
  <c r="CZ159" i="1"/>
  <c r="DA159" i="1"/>
  <c r="CT43" i="1"/>
  <c r="CU43" i="1"/>
  <c r="CV43" i="1"/>
  <c r="CW43" i="1"/>
  <c r="CX43" i="1"/>
  <c r="CY43" i="1"/>
  <c r="CZ43" i="1"/>
  <c r="DA43" i="1"/>
  <c r="CT233" i="1"/>
  <c r="CU233" i="1"/>
  <c r="CV233" i="1"/>
  <c r="CW233" i="1"/>
  <c r="CX233" i="1"/>
  <c r="CY233" i="1"/>
  <c r="CZ233" i="1"/>
  <c r="DA233" i="1"/>
  <c r="CT295" i="1"/>
  <c r="CU295" i="1"/>
  <c r="CV295" i="1"/>
  <c r="CW295" i="1"/>
  <c r="CX295" i="1"/>
  <c r="CY295" i="1"/>
  <c r="CZ295" i="1"/>
  <c r="DA295" i="1"/>
  <c r="CT312" i="1"/>
  <c r="CU312" i="1"/>
  <c r="CV312" i="1"/>
  <c r="CW312" i="1"/>
  <c r="CX312" i="1"/>
  <c r="CY312" i="1"/>
  <c r="CZ312" i="1"/>
  <c r="DA312" i="1"/>
  <c r="CT29" i="1"/>
  <c r="CU29" i="1"/>
  <c r="CV29" i="1"/>
  <c r="CW29" i="1"/>
  <c r="CX29" i="1"/>
  <c r="CY29" i="1"/>
  <c r="CZ29" i="1"/>
  <c r="DA29" i="1"/>
  <c r="CT313" i="1"/>
  <c r="CU313" i="1"/>
  <c r="CV313" i="1"/>
  <c r="CW313" i="1"/>
  <c r="CX313" i="1"/>
  <c r="CY313" i="1"/>
  <c r="CZ313" i="1"/>
  <c r="DA313" i="1"/>
  <c r="CT338" i="1"/>
  <c r="CU338" i="1"/>
  <c r="CV338" i="1"/>
  <c r="CW338" i="1"/>
  <c r="CX338" i="1"/>
  <c r="CY338" i="1"/>
  <c r="CZ338" i="1"/>
  <c r="DA338" i="1"/>
  <c r="CT27" i="1"/>
  <c r="CU27" i="1"/>
  <c r="CV27" i="1"/>
  <c r="CW27" i="1"/>
  <c r="CX27" i="1"/>
  <c r="CY27" i="1"/>
  <c r="CZ27" i="1"/>
  <c r="DA27" i="1"/>
  <c r="CT44" i="1"/>
  <c r="CU44" i="1"/>
  <c r="CV44" i="1"/>
  <c r="CW44" i="1"/>
  <c r="CX44" i="1"/>
  <c r="CY44" i="1"/>
  <c r="CZ44" i="1"/>
  <c r="DA44" i="1"/>
  <c r="CT339" i="1"/>
  <c r="CU339" i="1"/>
  <c r="CV339" i="1"/>
  <c r="CW339" i="1"/>
  <c r="CX339" i="1"/>
  <c r="CY339" i="1"/>
  <c r="CZ339" i="1"/>
  <c r="DA339" i="1"/>
  <c r="CT13" i="1"/>
  <c r="CU13" i="1"/>
  <c r="CV13" i="1"/>
  <c r="CW13" i="1"/>
  <c r="CX13" i="1"/>
  <c r="CY13" i="1"/>
  <c r="CZ13" i="1"/>
  <c r="DA13" i="1"/>
  <c r="CT256" i="1"/>
  <c r="CU256" i="1"/>
  <c r="CV256" i="1"/>
  <c r="CW256" i="1"/>
  <c r="CX256" i="1"/>
  <c r="CY256" i="1"/>
  <c r="CZ256" i="1"/>
  <c r="DA256" i="1"/>
  <c r="CT81" i="1"/>
  <c r="CU81" i="1"/>
  <c r="CV81" i="1"/>
  <c r="CW81" i="1"/>
  <c r="CX81" i="1"/>
  <c r="CY81" i="1"/>
  <c r="CZ81" i="1"/>
  <c r="DA81" i="1"/>
  <c r="CT240" i="1"/>
  <c r="CU240" i="1"/>
  <c r="CV240" i="1"/>
  <c r="CW240" i="1"/>
  <c r="CX240" i="1"/>
  <c r="CY240" i="1"/>
  <c r="CZ240" i="1"/>
  <c r="DA240" i="1"/>
  <c r="CT114" i="1"/>
  <c r="CU114" i="1"/>
  <c r="CV114" i="1"/>
  <c r="CW114" i="1"/>
  <c r="CX114" i="1"/>
  <c r="CY114" i="1"/>
  <c r="CZ114" i="1"/>
  <c r="DA114" i="1"/>
  <c r="CT296" i="1"/>
  <c r="CU296" i="1"/>
  <c r="CV296" i="1"/>
  <c r="CW296" i="1"/>
  <c r="CX296" i="1"/>
  <c r="CY296" i="1"/>
  <c r="CZ296" i="1"/>
  <c r="DA296" i="1"/>
  <c r="CT235" i="1"/>
  <c r="CU235" i="1"/>
  <c r="CV235" i="1"/>
  <c r="CW235" i="1"/>
  <c r="CX235" i="1"/>
  <c r="CY235" i="1"/>
  <c r="CZ235" i="1"/>
  <c r="DA235" i="1"/>
  <c r="CT297" i="1"/>
  <c r="CU297" i="1"/>
  <c r="CV297" i="1"/>
  <c r="CW297" i="1"/>
  <c r="CX297" i="1"/>
  <c r="CY297" i="1"/>
  <c r="CZ297" i="1"/>
  <c r="DA297" i="1"/>
  <c r="CT314" i="1"/>
  <c r="CU314" i="1"/>
  <c r="CV314" i="1"/>
  <c r="CW314" i="1"/>
  <c r="CX314" i="1"/>
  <c r="CY314" i="1"/>
  <c r="CZ314" i="1"/>
  <c r="DA314" i="1"/>
  <c r="CT22" i="1"/>
  <c r="CU22" i="1"/>
  <c r="CV22" i="1"/>
  <c r="CW22" i="1"/>
  <c r="CX22" i="1"/>
  <c r="CY22" i="1"/>
  <c r="CZ22" i="1"/>
  <c r="DA22" i="1"/>
  <c r="CT298" i="1"/>
  <c r="CU298" i="1"/>
  <c r="CV298" i="1"/>
  <c r="CW298" i="1"/>
  <c r="CX298" i="1"/>
  <c r="CY298" i="1"/>
  <c r="CZ298" i="1"/>
  <c r="DA298" i="1"/>
  <c r="CT238" i="1"/>
  <c r="CU238" i="1"/>
  <c r="CV238" i="1"/>
  <c r="CW238" i="1"/>
  <c r="CX238" i="1"/>
  <c r="CY238" i="1"/>
  <c r="CZ238" i="1"/>
  <c r="DA238" i="1"/>
  <c r="CT24" i="1"/>
  <c r="CU24" i="1"/>
  <c r="CV24" i="1"/>
  <c r="CW24" i="1"/>
  <c r="CX24" i="1"/>
  <c r="CY24" i="1"/>
  <c r="CZ24" i="1"/>
  <c r="DA24" i="1"/>
  <c r="CT241" i="1"/>
  <c r="CU241" i="1"/>
  <c r="CV241" i="1"/>
  <c r="CW241" i="1"/>
  <c r="CX241" i="1"/>
  <c r="CY241" i="1"/>
  <c r="CZ241" i="1"/>
  <c r="DA241" i="1"/>
  <c r="CT236" i="1"/>
  <c r="CU236" i="1"/>
  <c r="CV236" i="1"/>
  <c r="CW236" i="1"/>
  <c r="CX236" i="1"/>
  <c r="CY236" i="1"/>
  <c r="CZ236" i="1"/>
  <c r="DA236" i="1"/>
  <c r="CT19" i="1"/>
  <c r="CU19" i="1"/>
  <c r="CV19" i="1"/>
  <c r="CW19" i="1"/>
  <c r="CX19" i="1"/>
  <c r="CY19" i="1"/>
  <c r="CZ19" i="1"/>
  <c r="DA19" i="1"/>
  <c r="CT10" i="1"/>
  <c r="CU10" i="1"/>
  <c r="CV10" i="1"/>
  <c r="CW10" i="1"/>
  <c r="CX10" i="1"/>
  <c r="CY10" i="1"/>
  <c r="CZ10" i="1"/>
  <c r="DA10" i="1"/>
  <c r="CT115" i="1"/>
  <c r="CU115" i="1"/>
  <c r="CV115" i="1"/>
  <c r="CW115" i="1"/>
  <c r="CX115" i="1"/>
  <c r="CY115" i="1"/>
  <c r="CZ115" i="1"/>
  <c r="DA115" i="1"/>
  <c r="CT116" i="1"/>
  <c r="CU116" i="1"/>
  <c r="CV116" i="1"/>
  <c r="CW116" i="1"/>
  <c r="CX116" i="1"/>
  <c r="CY116" i="1"/>
  <c r="CZ116" i="1"/>
  <c r="DA116" i="1"/>
  <c r="CT112" i="1"/>
  <c r="CU112" i="1"/>
  <c r="CV112" i="1"/>
  <c r="CW112" i="1"/>
  <c r="CX112" i="1"/>
  <c r="CY112" i="1"/>
  <c r="CZ112" i="1"/>
  <c r="DA112" i="1"/>
  <c r="CT299" i="1"/>
  <c r="CU299" i="1"/>
  <c r="CV299" i="1"/>
  <c r="CW299" i="1"/>
  <c r="CX299" i="1"/>
  <c r="CY299" i="1"/>
  <c r="CZ299" i="1"/>
  <c r="DA299" i="1"/>
  <c r="CT300" i="1"/>
  <c r="CU300" i="1"/>
  <c r="CV300" i="1"/>
  <c r="CW300" i="1"/>
  <c r="CX300" i="1"/>
  <c r="CY300" i="1"/>
  <c r="CZ300" i="1"/>
  <c r="DA300" i="1"/>
  <c r="CT301" i="1"/>
  <c r="CU301" i="1"/>
  <c r="CV301" i="1"/>
  <c r="CW301" i="1"/>
  <c r="CX301" i="1"/>
  <c r="CY301" i="1"/>
  <c r="CZ301" i="1"/>
  <c r="DA301" i="1"/>
  <c r="CT117" i="1"/>
  <c r="CU117" i="1"/>
  <c r="CV117" i="1"/>
  <c r="CW117" i="1"/>
  <c r="CX117" i="1"/>
  <c r="CY117" i="1"/>
  <c r="CZ117" i="1"/>
  <c r="DA117" i="1"/>
  <c r="CT302" i="1"/>
  <c r="CU302" i="1"/>
  <c r="CV302" i="1"/>
  <c r="CW302" i="1"/>
  <c r="CX302" i="1"/>
  <c r="CY302" i="1"/>
  <c r="CZ302" i="1"/>
  <c r="DA302" i="1"/>
  <c r="CT18" i="1"/>
  <c r="CU18" i="1"/>
  <c r="CV18" i="1"/>
  <c r="CW18" i="1"/>
  <c r="CX18" i="1"/>
  <c r="CY18" i="1"/>
  <c r="CZ18" i="1"/>
  <c r="DA18" i="1"/>
  <c r="CT315" i="1"/>
  <c r="CU315" i="1"/>
  <c r="CV315" i="1"/>
  <c r="CW315" i="1"/>
  <c r="CX315" i="1"/>
  <c r="CY315" i="1"/>
  <c r="CZ315" i="1"/>
  <c r="DA315" i="1"/>
  <c r="CT316" i="1"/>
  <c r="CU316" i="1"/>
  <c r="CV316" i="1"/>
  <c r="CW316" i="1"/>
  <c r="CX316" i="1"/>
  <c r="CY316" i="1"/>
  <c r="CZ316" i="1"/>
  <c r="DA316" i="1"/>
  <c r="CT317" i="1"/>
  <c r="CU317" i="1"/>
  <c r="CV317" i="1"/>
  <c r="CW317" i="1"/>
  <c r="CX317" i="1"/>
  <c r="CY317" i="1"/>
  <c r="CZ317" i="1"/>
  <c r="DA317" i="1"/>
  <c r="CT318" i="1"/>
  <c r="CU318" i="1"/>
  <c r="CV318" i="1"/>
  <c r="CW318" i="1"/>
  <c r="CX318" i="1"/>
  <c r="CY318" i="1"/>
  <c r="CZ318" i="1"/>
  <c r="DA318" i="1"/>
  <c r="CT303" i="1"/>
  <c r="CU303" i="1"/>
  <c r="CV303" i="1"/>
  <c r="CW303" i="1"/>
  <c r="CX303" i="1"/>
  <c r="CY303" i="1"/>
  <c r="CZ303" i="1"/>
  <c r="DA303" i="1"/>
  <c r="CT319" i="1"/>
  <c r="CU319" i="1"/>
  <c r="CV319" i="1"/>
  <c r="CW319" i="1"/>
  <c r="CX319" i="1"/>
  <c r="CY319" i="1"/>
  <c r="CZ319" i="1"/>
  <c r="DA319" i="1"/>
  <c r="CT96" i="1"/>
  <c r="CU96" i="1"/>
  <c r="CV96" i="1"/>
  <c r="CW96" i="1"/>
  <c r="CX96" i="1"/>
  <c r="CY96" i="1"/>
  <c r="CZ96" i="1"/>
  <c r="DA96" i="1"/>
  <c r="CT242" i="1"/>
  <c r="CU242" i="1"/>
  <c r="CV242" i="1"/>
  <c r="CW242" i="1"/>
  <c r="CX242" i="1"/>
  <c r="CY242" i="1"/>
  <c r="CZ242" i="1"/>
  <c r="DA242" i="1"/>
  <c r="CT56" i="1"/>
  <c r="CU56" i="1"/>
  <c r="CV56" i="1"/>
  <c r="CW56" i="1"/>
  <c r="CX56" i="1"/>
  <c r="CY56" i="1"/>
  <c r="CZ56" i="1"/>
  <c r="DA56" i="1"/>
  <c r="CT137" i="1"/>
  <c r="CU137" i="1"/>
  <c r="CV137" i="1"/>
  <c r="CW137" i="1"/>
  <c r="CX137" i="1"/>
  <c r="CY137" i="1"/>
  <c r="CZ137" i="1"/>
  <c r="DA137" i="1"/>
  <c r="CT86" i="1"/>
  <c r="CU86" i="1"/>
  <c r="CV86" i="1"/>
  <c r="CW86" i="1"/>
  <c r="CX86" i="1"/>
  <c r="CY86" i="1"/>
  <c r="CZ86" i="1"/>
  <c r="DA86" i="1"/>
  <c r="CT340" i="1"/>
  <c r="CU340" i="1"/>
  <c r="CV340" i="1"/>
  <c r="CW340" i="1"/>
  <c r="CX340" i="1"/>
  <c r="CY340" i="1"/>
  <c r="CZ340" i="1"/>
  <c r="DA340" i="1"/>
  <c r="CT138" i="1"/>
  <c r="CU138" i="1"/>
  <c r="CV138" i="1"/>
  <c r="CW138" i="1"/>
  <c r="CX138" i="1"/>
  <c r="CY138" i="1"/>
  <c r="CZ138" i="1"/>
  <c r="DA138" i="1"/>
  <c r="CT341" i="1"/>
  <c r="CU341" i="1"/>
  <c r="CV341" i="1"/>
  <c r="CW341" i="1"/>
  <c r="CX341" i="1"/>
  <c r="CY341" i="1"/>
  <c r="CZ341" i="1"/>
  <c r="DA341" i="1"/>
  <c r="CT342" i="1"/>
  <c r="CU342" i="1"/>
  <c r="CV342" i="1"/>
  <c r="CW342" i="1"/>
  <c r="CX342" i="1"/>
  <c r="CY342" i="1"/>
  <c r="CZ342" i="1"/>
  <c r="DA342" i="1"/>
  <c r="CT232" i="1"/>
  <c r="CU232" i="1"/>
  <c r="CV232" i="1"/>
  <c r="CW232" i="1"/>
  <c r="CX232" i="1"/>
  <c r="CY232" i="1"/>
  <c r="CZ232" i="1"/>
  <c r="DA232" i="1"/>
  <c r="CT343" i="1"/>
  <c r="CU343" i="1"/>
  <c r="CV343" i="1"/>
  <c r="CW343" i="1"/>
  <c r="CX343" i="1"/>
  <c r="CY343" i="1"/>
  <c r="CZ343" i="1"/>
  <c r="DA343" i="1"/>
  <c r="CT344" i="1"/>
  <c r="CU344" i="1"/>
  <c r="CV344" i="1"/>
  <c r="CW344" i="1"/>
  <c r="CX344" i="1"/>
  <c r="CY344" i="1"/>
  <c r="CZ344" i="1"/>
  <c r="DA344" i="1"/>
  <c r="CT345" i="1"/>
  <c r="CU345" i="1"/>
  <c r="CV345" i="1"/>
  <c r="CW345" i="1"/>
  <c r="CX345" i="1"/>
  <c r="CY345" i="1"/>
  <c r="CZ345" i="1"/>
  <c r="DA345" i="1"/>
  <c r="CT97" i="1"/>
  <c r="CU97" i="1"/>
  <c r="CV97" i="1"/>
  <c r="CW97" i="1"/>
  <c r="CX97" i="1"/>
  <c r="CY97" i="1"/>
  <c r="CZ97" i="1"/>
  <c r="DA97" i="1"/>
  <c r="CT4" i="1"/>
  <c r="CU4" i="1"/>
  <c r="CV4" i="1"/>
  <c r="CW4" i="1"/>
  <c r="CX4" i="1"/>
  <c r="CY4" i="1"/>
  <c r="CZ4" i="1"/>
  <c r="DA4" i="1"/>
  <c r="CT139" i="1"/>
  <c r="CU139" i="1"/>
  <c r="CV139" i="1"/>
  <c r="CW139" i="1"/>
  <c r="CX139" i="1"/>
  <c r="CY139" i="1"/>
  <c r="CZ139" i="1"/>
  <c r="DA139" i="1"/>
  <c r="CT320" i="1"/>
  <c r="CU320" i="1"/>
  <c r="CV320" i="1"/>
  <c r="CW320" i="1"/>
  <c r="CX320" i="1"/>
  <c r="CY320" i="1"/>
  <c r="CZ320" i="1"/>
  <c r="DA320" i="1"/>
  <c r="CT51" i="1"/>
  <c r="CU51" i="1"/>
  <c r="CV51" i="1"/>
  <c r="CW51" i="1"/>
  <c r="CX51" i="1"/>
  <c r="CY51" i="1"/>
  <c r="CZ51" i="1"/>
  <c r="DA51" i="1"/>
  <c r="CT346" i="1"/>
  <c r="CU346" i="1"/>
  <c r="CV346" i="1"/>
  <c r="CW346" i="1"/>
  <c r="CX346" i="1"/>
  <c r="CY346" i="1"/>
  <c r="CZ346" i="1"/>
  <c r="DA346" i="1"/>
  <c r="CT243" i="1"/>
  <c r="CU243" i="1"/>
  <c r="CV243" i="1"/>
  <c r="CW243" i="1"/>
  <c r="CX243" i="1"/>
  <c r="CY243" i="1"/>
  <c r="CZ243" i="1"/>
  <c r="DA243" i="1"/>
  <c r="CT347" i="1"/>
  <c r="CU347" i="1"/>
  <c r="CV347" i="1"/>
  <c r="CW347" i="1"/>
  <c r="CX347" i="1"/>
  <c r="CY347" i="1"/>
  <c r="CZ347" i="1"/>
  <c r="DA347" i="1"/>
  <c r="CT348" i="1"/>
  <c r="CU348" i="1"/>
  <c r="CV348" i="1"/>
  <c r="CW348" i="1"/>
  <c r="CX348" i="1"/>
  <c r="CY348" i="1"/>
  <c r="CZ348" i="1"/>
  <c r="DA348" i="1"/>
  <c r="CT349" i="1"/>
  <c r="CU349" i="1"/>
  <c r="CV349" i="1"/>
  <c r="CW349" i="1"/>
  <c r="CX349" i="1"/>
  <c r="CY349" i="1"/>
  <c r="CZ349" i="1"/>
  <c r="DA349" i="1"/>
  <c r="CT350" i="1"/>
  <c r="CU350" i="1"/>
  <c r="CV350" i="1"/>
  <c r="CW350" i="1"/>
  <c r="CX350" i="1"/>
  <c r="CY350" i="1"/>
  <c r="CZ350" i="1"/>
  <c r="DA350" i="1"/>
  <c r="CT257" i="1"/>
  <c r="CU257" i="1"/>
  <c r="CV257" i="1"/>
  <c r="CW257" i="1"/>
  <c r="CX257" i="1"/>
  <c r="CY257" i="1"/>
  <c r="CZ257" i="1"/>
  <c r="DA257" i="1"/>
  <c r="CT52" i="1"/>
  <c r="CU52" i="1"/>
  <c r="CV52" i="1"/>
  <c r="CW52" i="1"/>
  <c r="CX52" i="1"/>
  <c r="CY52" i="1"/>
  <c r="CZ52" i="1"/>
  <c r="DA52" i="1"/>
  <c r="CT160" i="1"/>
  <c r="CU160" i="1"/>
  <c r="CV160" i="1"/>
  <c r="CW160" i="1"/>
  <c r="CX160" i="1"/>
  <c r="CY160" i="1"/>
  <c r="CZ160" i="1"/>
  <c r="DA160" i="1"/>
  <c r="CT336" i="1"/>
  <c r="CU336" i="1"/>
  <c r="CV336" i="1"/>
  <c r="CW336" i="1"/>
  <c r="CX336" i="1"/>
  <c r="CY336" i="1"/>
  <c r="CZ336" i="1"/>
  <c r="DA336" i="1"/>
  <c r="CT40" i="1"/>
  <c r="CU40" i="1"/>
  <c r="CV40" i="1"/>
  <c r="CW40" i="1"/>
  <c r="CX40" i="1"/>
  <c r="CY40" i="1"/>
  <c r="CZ40" i="1"/>
  <c r="DA40" i="1"/>
  <c r="CT57" i="1"/>
  <c r="CU57" i="1"/>
  <c r="CV57" i="1"/>
  <c r="CW57" i="1"/>
  <c r="CX57" i="1"/>
  <c r="CY57" i="1"/>
  <c r="CZ57" i="1"/>
  <c r="DA57" i="1"/>
  <c r="CT16" i="1"/>
  <c r="CU16" i="1"/>
  <c r="CV16" i="1"/>
  <c r="CW16" i="1"/>
  <c r="CX16" i="1"/>
  <c r="CY16" i="1"/>
  <c r="CZ16" i="1"/>
  <c r="DA16" i="1"/>
  <c r="CT161" i="1"/>
  <c r="CU161" i="1"/>
  <c r="CV161" i="1"/>
  <c r="CW161" i="1"/>
  <c r="CX161" i="1"/>
  <c r="CY161" i="1"/>
  <c r="CZ161" i="1"/>
  <c r="DA161" i="1"/>
  <c r="CT162" i="1"/>
  <c r="CU162" i="1"/>
  <c r="CV162" i="1"/>
  <c r="CW162" i="1"/>
  <c r="CX162" i="1"/>
  <c r="CY162" i="1"/>
  <c r="CZ162" i="1"/>
  <c r="DA162" i="1"/>
  <c r="CT163" i="1"/>
  <c r="CU163" i="1"/>
  <c r="CV163" i="1"/>
  <c r="CW163" i="1"/>
  <c r="CX163" i="1"/>
  <c r="CY163" i="1"/>
  <c r="CZ163" i="1"/>
  <c r="DA163" i="1"/>
  <c r="CT127" i="1"/>
  <c r="CU127" i="1"/>
  <c r="CV127" i="1"/>
  <c r="CW127" i="1"/>
  <c r="CX127" i="1"/>
  <c r="CY127" i="1"/>
  <c r="CZ127" i="1"/>
  <c r="DA127" i="1"/>
  <c r="CT128" i="1"/>
  <c r="CU128" i="1"/>
  <c r="CV128" i="1"/>
  <c r="CW128" i="1"/>
  <c r="CX128" i="1"/>
  <c r="CY128" i="1"/>
  <c r="CZ128" i="1"/>
  <c r="DA128" i="1"/>
  <c r="CT351" i="1"/>
  <c r="CU351" i="1"/>
  <c r="CV351" i="1"/>
  <c r="CW351" i="1"/>
  <c r="CX351" i="1"/>
  <c r="CY351" i="1"/>
  <c r="CZ351" i="1"/>
  <c r="DA351" i="1"/>
  <c r="CT140" i="1"/>
  <c r="CU140" i="1"/>
  <c r="CV140" i="1"/>
  <c r="CW140" i="1"/>
  <c r="CX140" i="1"/>
  <c r="CY140" i="1"/>
  <c r="CZ140" i="1"/>
  <c r="DA140" i="1"/>
  <c r="CT17" i="1"/>
  <c r="CU17" i="1"/>
  <c r="CV17" i="1"/>
  <c r="CW17" i="1"/>
  <c r="CX17" i="1"/>
  <c r="CY17" i="1"/>
  <c r="CZ17" i="1"/>
  <c r="DA17" i="1"/>
  <c r="CT141" i="1"/>
  <c r="CU141" i="1"/>
  <c r="CV141" i="1"/>
  <c r="CW141" i="1"/>
  <c r="CX141" i="1"/>
  <c r="CY141" i="1"/>
  <c r="CZ141" i="1"/>
  <c r="DA141" i="1"/>
  <c r="CT58" i="1"/>
  <c r="CU58" i="1"/>
  <c r="CV58" i="1"/>
  <c r="CW58" i="1"/>
  <c r="CX58" i="1"/>
  <c r="CY58" i="1"/>
  <c r="CZ58" i="1"/>
  <c r="DA58" i="1"/>
  <c r="CT21" i="1"/>
  <c r="CU21" i="1"/>
  <c r="CV21" i="1"/>
  <c r="CW21" i="1"/>
  <c r="CX21" i="1"/>
  <c r="CY21" i="1"/>
  <c r="CZ21" i="1"/>
  <c r="DA21" i="1"/>
  <c r="CT118" i="1"/>
  <c r="CU118" i="1"/>
  <c r="CV118" i="1"/>
  <c r="CW118" i="1"/>
  <c r="CX118" i="1"/>
  <c r="CY118" i="1"/>
  <c r="CZ118" i="1"/>
  <c r="DA118" i="1"/>
  <c r="CT73" i="1"/>
  <c r="CU73" i="1"/>
  <c r="CV73" i="1"/>
  <c r="CW73" i="1"/>
  <c r="CX73" i="1"/>
  <c r="CY73" i="1"/>
  <c r="CZ73" i="1"/>
  <c r="DA73" i="1"/>
  <c r="CT352" i="1"/>
  <c r="CU352" i="1"/>
  <c r="CV352" i="1"/>
  <c r="CW352" i="1"/>
  <c r="CX352" i="1"/>
  <c r="CY352" i="1"/>
  <c r="CZ352" i="1"/>
  <c r="DA352" i="1"/>
  <c r="CT353" i="1"/>
  <c r="CU353" i="1"/>
  <c r="CV353" i="1"/>
  <c r="CW353" i="1"/>
  <c r="CX353" i="1"/>
  <c r="CY353" i="1"/>
  <c r="CZ353" i="1"/>
  <c r="DA353" i="1"/>
  <c r="CT354" i="1"/>
  <c r="CU354" i="1"/>
  <c r="CV354" i="1"/>
  <c r="CW354" i="1"/>
  <c r="CX354" i="1"/>
  <c r="CY354" i="1"/>
  <c r="CZ354" i="1"/>
  <c r="DA354" i="1"/>
  <c r="CT355" i="1"/>
  <c r="CU355" i="1"/>
  <c r="CV355" i="1"/>
  <c r="CW355" i="1"/>
  <c r="CX355" i="1"/>
  <c r="CY355" i="1"/>
  <c r="CZ355" i="1"/>
  <c r="DA355" i="1"/>
  <c r="CT356" i="1"/>
  <c r="CU356" i="1"/>
  <c r="CV356" i="1"/>
  <c r="CW356" i="1"/>
  <c r="CX356" i="1"/>
  <c r="CY356" i="1"/>
  <c r="CZ356" i="1"/>
  <c r="DA356" i="1"/>
  <c r="CT357" i="1"/>
  <c r="CU357" i="1"/>
  <c r="CV357" i="1"/>
  <c r="CW357" i="1"/>
  <c r="CX357" i="1"/>
  <c r="CY357" i="1"/>
  <c r="CZ357" i="1"/>
  <c r="DA357" i="1"/>
  <c r="CT358" i="1"/>
  <c r="CU358" i="1"/>
  <c r="CV358" i="1"/>
  <c r="CW358" i="1"/>
  <c r="CX358" i="1"/>
  <c r="CY358" i="1"/>
  <c r="CZ358" i="1"/>
  <c r="DA358" i="1"/>
  <c r="CT359" i="1"/>
  <c r="CU359" i="1"/>
  <c r="CV359" i="1"/>
  <c r="CW359" i="1"/>
  <c r="CX359" i="1"/>
  <c r="CY359" i="1"/>
  <c r="CZ359" i="1"/>
  <c r="DA359" i="1"/>
  <c r="CT360" i="1"/>
  <c r="CU360" i="1"/>
  <c r="CV360" i="1"/>
  <c r="CW360" i="1"/>
  <c r="CX360" i="1"/>
  <c r="CY360" i="1"/>
  <c r="CZ360" i="1"/>
  <c r="DA360" i="1"/>
  <c r="CT5" i="1"/>
  <c r="CU5" i="1"/>
  <c r="CV5" i="1"/>
  <c r="CW5" i="1"/>
  <c r="CX5" i="1"/>
  <c r="CY5" i="1"/>
  <c r="CZ5" i="1"/>
  <c r="DA5" i="1"/>
  <c r="CT129" i="1"/>
  <c r="CU129" i="1"/>
  <c r="CV129" i="1"/>
  <c r="CW129" i="1"/>
  <c r="CX129" i="1"/>
  <c r="CY129" i="1"/>
  <c r="CZ129" i="1"/>
  <c r="DA129" i="1"/>
  <c r="CT14" i="1"/>
  <c r="CU14" i="1"/>
  <c r="CV14" i="1"/>
  <c r="CW14" i="1"/>
  <c r="CX14" i="1"/>
  <c r="CY14" i="1"/>
  <c r="CZ14" i="1"/>
  <c r="DA14" i="1"/>
  <c r="CT164" i="1"/>
  <c r="CU164" i="1"/>
  <c r="CV164" i="1"/>
  <c r="CW164" i="1"/>
  <c r="CX164" i="1"/>
  <c r="CY164" i="1"/>
  <c r="CZ164" i="1"/>
  <c r="DA164" i="1"/>
  <c r="CT165" i="1"/>
  <c r="CU165" i="1"/>
  <c r="CV165" i="1"/>
  <c r="CW165" i="1"/>
  <c r="CX165" i="1"/>
  <c r="CY165" i="1"/>
  <c r="CZ165" i="1"/>
  <c r="DA165" i="1"/>
  <c r="CT166" i="1"/>
  <c r="CU166" i="1"/>
  <c r="CV166" i="1"/>
  <c r="CW166" i="1"/>
  <c r="CX166" i="1"/>
  <c r="CY166" i="1"/>
  <c r="CZ166" i="1"/>
  <c r="DA166" i="1"/>
  <c r="CT98" i="1"/>
  <c r="CU98" i="1"/>
  <c r="CV98" i="1"/>
  <c r="CW98" i="1"/>
  <c r="CX98" i="1"/>
  <c r="CY98" i="1"/>
  <c r="CZ98" i="1"/>
  <c r="DA98" i="1"/>
  <c r="CT53" i="1"/>
  <c r="CU53" i="1"/>
  <c r="CV53" i="1"/>
  <c r="CW53" i="1"/>
  <c r="CX53" i="1"/>
  <c r="CY53" i="1"/>
  <c r="CZ53" i="1"/>
  <c r="DA53" i="1"/>
  <c r="CT167" i="1"/>
  <c r="CU167" i="1"/>
  <c r="CV167" i="1"/>
  <c r="CW167" i="1"/>
  <c r="CX167" i="1"/>
  <c r="CY167" i="1"/>
  <c r="CZ167" i="1"/>
  <c r="DA167" i="1"/>
  <c r="CT361" i="1"/>
  <c r="CU361" i="1"/>
  <c r="CV361" i="1"/>
  <c r="CW361" i="1"/>
  <c r="CX361" i="1"/>
  <c r="CY361" i="1"/>
  <c r="CZ361" i="1"/>
  <c r="DA361" i="1"/>
  <c r="CT59" i="1"/>
  <c r="CU59" i="1"/>
  <c r="CV59" i="1"/>
  <c r="CW59" i="1"/>
  <c r="CX59" i="1"/>
  <c r="CY59" i="1"/>
  <c r="CZ59" i="1"/>
  <c r="DA59" i="1"/>
  <c r="CT15" i="1"/>
  <c r="CU15" i="1"/>
  <c r="CV15" i="1"/>
  <c r="CW15" i="1"/>
  <c r="CX15" i="1"/>
  <c r="CY15" i="1"/>
  <c r="CZ15" i="1"/>
  <c r="DA15" i="1"/>
  <c r="CT168" i="1"/>
  <c r="CU168" i="1"/>
  <c r="CV168" i="1"/>
  <c r="CW168" i="1"/>
  <c r="CX168" i="1"/>
  <c r="CY168" i="1"/>
  <c r="CZ168" i="1"/>
  <c r="DA168" i="1"/>
  <c r="CT41" i="1"/>
  <c r="CU41" i="1"/>
  <c r="CV41" i="1"/>
  <c r="CW41" i="1"/>
  <c r="CX41" i="1"/>
  <c r="CY41" i="1"/>
  <c r="CZ41" i="1"/>
  <c r="DA41" i="1"/>
  <c r="CT12" i="1"/>
  <c r="CU12" i="1"/>
  <c r="CV12" i="1"/>
  <c r="CW12" i="1"/>
  <c r="CX12" i="1"/>
  <c r="CY12" i="1"/>
  <c r="CZ12" i="1"/>
  <c r="DA12" i="1"/>
  <c r="CT142" i="1"/>
  <c r="CU142" i="1"/>
  <c r="CV142" i="1"/>
  <c r="CW142" i="1"/>
  <c r="CX142" i="1"/>
  <c r="CY142" i="1"/>
  <c r="CZ142" i="1"/>
  <c r="DA142" i="1"/>
  <c r="CT76" i="1"/>
  <c r="CU76" i="1"/>
  <c r="CV76" i="1"/>
  <c r="CW76" i="1"/>
  <c r="CX76" i="1"/>
  <c r="CY76" i="1"/>
  <c r="CZ76" i="1"/>
  <c r="DA76" i="1"/>
  <c r="CT130" i="1"/>
  <c r="CU130" i="1"/>
  <c r="CV130" i="1"/>
  <c r="CW130" i="1"/>
  <c r="CX130" i="1"/>
  <c r="CY130" i="1"/>
  <c r="CZ130" i="1"/>
  <c r="DA130" i="1"/>
  <c r="CT362" i="1"/>
  <c r="CU362" i="1"/>
  <c r="CV362" i="1"/>
  <c r="CW362" i="1"/>
  <c r="CX362" i="1"/>
  <c r="CY362" i="1"/>
  <c r="CZ362" i="1"/>
  <c r="DA362" i="1"/>
  <c r="CT25" i="1"/>
  <c r="CU25" i="1"/>
  <c r="CV25" i="1"/>
  <c r="CW25" i="1"/>
  <c r="CX25" i="1"/>
  <c r="CY25" i="1"/>
  <c r="CZ25" i="1"/>
  <c r="DA25" i="1"/>
  <c r="CT363" i="1"/>
  <c r="CU363" i="1"/>
  <c r="CV363" i="1"/>
  <c r="CW363" i="1"/>
  <c r="CX363" i="1"/>
  <c r="CY363" i="1"/>
  <c r="CZ363" i="1"/>
  <c r="DA363" i="1"/>
  <c r="CT321" i="1"/>
  <c r="CU321" i="1"/>
  <c r="CV321" i="1"/>
  <c r="CW321" i="1"/>
  <c r="CX321" i="1"/>
  <c r="CY321" i="1"/>
  <c r="CZ321" i="1"/>
  <c r="DA321" i="1"/>
  <c r="CT322" i="1"/>
  <c r="CU322" i="1"/>
  <c r="CV322" i="1"/>
  <c r="CW322" i="1"/>
  <c r="CX322" i="1"/>
  <c r="CY322" i="1"/>
  <c r="CZ322" i="1"/>
  <c r="DA322" i="1"/>
  <c r="CT20" i="1"/>
  <c r="CU20" i="1"/>
  <c r="CV20" i="1"/>
  <c r="CW20" i="1"/>
  <c r="CX20" i="1"/>
  <c r="CY20" i="1"/>
  <c r="CZ20" i="1"/>
  <c r="DA20" i="1"/>
  <c r="CT323" i="1"/>
  <c r="CU323" i="1"/>
  <c r="CV323" i="1"/>
  <c r="CW323" i="1"/>
  <c r="CX323" i="1"/>
  <c r="CY323" i="1"/>
  <c r="CZ323" i="1"/>
  <c r="DA323" i="1"/>
  <c r="CT45" i="1"/>
  <c r="CU45" i="1"/>
  <c r="CV45" i="1"/>
  <c r="CW45" i="1"/>
  <c r="CX45" i="1"/>
  <c r="CY45" i="1"/>
  <c r="CZ45" i="1"/>
  <c r="DA45" i="1"/>
  <c r="CT84" i="1"/>
  <c r="CU84" i="1"/>
  <c r="CV84" i="1"/>
  <c r="CW84" i="1"/>
  <c r="CX84" i="1"/>
  <c r="CY84" i="1"/>
  <c r="CZ84" i="1"/>
  <c r="DA84" i="1"/>
  <c r="CT99" i="1"/>
  <c r="CU99" i="1"/>
  <c r="CV99" i="1"/>
  <c r="CW99" i="1"/>
  <c r="CX99" i="1"/>
  <c r="CY99" i="1"/>
  <c r="CZ99" i="1"/>
  <c r="DA99" i="1"/>
  <c r="CT64" i="1"/>
  <c r="CU64" i="1"/>
  <c r="CV64" i="1"/>
  <c r="CW64" i="1"/>
  <c r="CX64" i="1"/>
  <c r="CY64" i="1"/>
  <c r="CZ64" i="1"/>
  <c r="DA64" i="1"/>
  <c r="CT30" i="1"/>
  <c r="CU30" i="1"/>
  <c r="CV30" i="1"/>
  <c r="CW30" i="1"/>
  <c r="CX30" i="1"/>
  <c r="CY30" i="1"/>
  <c r="CZ30" i="1"/>
  <c r="DA30" i="1"/>
  <c r="CT143" i="1"/>
  <c r="CU143" i="1"/>
  <c r="CV143" i="1"/>
  <c r="CW143" i="1"/>
  <c r="CX143" i="1"/>
  <c r="CY143" i="1"/>
  <c r="CZ143" i="1"/>
  <c r="DA143" i="1"/>
  <c r="CT104" i="1"/>
  <c r="CU104" i="1"/>
  <c r="CV104" i="1"/>
  <c r="CW104" i="1"/>
  <c r="CX104" i="1"/>
  <c r="CY104" i="1"/>
  <c r="CZ104" i="1"/>
  <c r="DA104" i="1"/>
  <c r="CT65" i="1"/>
  <c r="CU65" i="1"/>
  <c r="CV65" i="1"/>
  <c r="CW65" i="1"/>
  <c r="CX65" i="1"/>
  <c r="CY65" i="1"/>
  <c r="CZ65" i="1"/>
  <c r="DA65" i="1"/>
  <c r="CT169" i="1"/>
  <c r="CU169" i="1"/>
  <c r="CV169" i="1"/>
  <c r="CW169" i="1"/>
  <c r="CX169" i="1"/>
  <c r="CY169" i="1"/>
  <c r="CZ169" i="1"/>
  <c r="DA169" i="1"/>
  <c r="CT170" i="1"/>
  <c r="CU170" i="1"/>
  <c r="CV170" i="1"/>
  <c r="CW170" i="1"/>
  <c r="CX170" i="1"/>
  <c r="CY170" i="1"/>
  <c r="CZ170" i="1"/>
  <c r="DA170" i="1"/>
  <c r="CT46" i="1"/>
  <c r="CU46" i="1"/>
  <c r="CV46" i="1"/>
  <c r="CW46" i="1"/>
  <c r="CX46" i="1"/>
  <c r="CY46" i="1"/>
  <c r="CZ46" i="1"/>
  <c r="DA46" i="1"/>
  <c r="CT131" i="1"/>
  <c r="CU131" i="1"/>
  <c r="CV131" i="1"/>
  <c r="CW131" i="1"/>
  <c r="CX131" i="1"/>
  <c r="CY131" i="1"/>
  <c r="CZ131" i="1"/>
  <c r="DA131" i="1"/>
  <c r="CT31" i="1"/>
  <c r="CU31" i="1"/>
  <c r="CV31" i="1"/>
  <c r="CW31" i="1"/>
  <c r="CX31" i="1"/>
  <c r="CY31" i="1"/>
  <c r="CZ31" i="1"/>
  <c r="DA31" i="1"/>
  <c r="CT33" i="1"/>
  <c r="CU33" i="1"/>
  <c r="CV33" i="1"/>
  <c r="CW33" i="1"/>
  <c r="CX33" i="1"/>
  <c r="CY33" i="1"/>
  <c r="CZ33" i="1"/>
  <c r="DA33" i="1"/>
  <c r="CT60" i="1"/>
  <c r="CU60" i="1"/>
  <c r="CV60" i="1"/>
  <c r="CW60" i="1"/>
  <c r="CX60" i="1"/>
  <c r="CY60" i="1"/>
  <c r="CZ60" i="1"/>
  <c r="DA60" i="1"/>
  <c r="CT144" i="1"/>
  <c r="CU144" i="1"/>
  <c r="CV144" i="1"/>
  <c r="CW144" i="1"/>
  <c r="CX144" i="1"/>
  <c r="CY144" i="1"/>
  <c r="CZ144" i="1"/>
  <c r="DA144" i="1"/>
  <c r="CT145" i="1"/>
  <c r="CU145" i="1"/>
  <c r="CV145" i="1"/>
  <c r="CW145" i="1"/>
  <c r="CX145" i="1"/>
  <c r="CY145" i="1"/>
  <c r="CZ145" i="1"/>
  <c r="DA145" i="1"/>
  <c r="CT78" i="1"/>
  <c r="CU78" i="1"/>
  <c r="CV78" i="1"/>
  <c r="CW78" i="1"/>
  <c r="CX78" i="1"/>
  <c r="CY78" i="1"/>
  <c r="CZ78" i="1"/>
  <c r="DA78" i="1"/>
  <c r="CT88" i="1"/>
  <c r="CU88" i="1"/>
  <c r="CV88" i="1"/>
  <c r="CW88" i="1"/>
  <c r="CX88" i="1"/>
  <c r="CY88" i="1"/>
  <c r="CZ88" i="1"/>
  <c r="DA88" i="1"/>
  <c r="CT146" i="1"/>
  <c r="CU146" i="1"/>
  <c r="CV146" i="1"/>
  <c r="CW146" i="1"/>
  <c r="CX146" i="1"/>
  <c r="CY146" i="1"/>
  <c r="CZ146" i="1"/>
  <c r="DA146" i="1"/>
  <c r="CT364" i="1"/>
  <c r="CU364" i="1"/>
  <c r="CV364" i="1"/>
  <c r="CW364" i="1"/>
  <c r="CX364" i="1"/>
  <c r="CY364" i="1"/>
  <c r="CZ364" i="1"/>
  <c r="DA364" i="1"/>
  <c r="CT34" i="1"/>
  <c r="CU34" i="1"/>
  <c r="CV34" i="1"/>
  <c r="CW34" i="1"/>
  <c r="CX34" i="1"/>
  <c r="CY34" i="1"/>
  <c r="CZ34" i="1"/>
  <c r="DA34" i="1"/>
  <c r="CT61" i="1"/>
  <c r="CU61" i="1"/>
  <c r="CV61" i="1"/>
  <c r="CW61" i="1"/>
  <c r="CX61" i="1"/>
  <c r="CY61" i="1"/>
  <c r="CZ61" i="1"/>
  <c r="DA61" i="1"/>
  <c r="CT66" i="1"/>
  <c r="CU66" i="1"/>
  <c r="CV66" i="1"/>
  <c r="CW66" i="1"/>
  <c r="CX66" i="1"/>
  <c r="CY66" i="1"/>
  <c r="CZ66" i="1"/>
  <c r="DA66" i="1"/>
  <c r="CT67" i="1"/>
  <c r="CU67" i="1"/>
  <c r="CV67" i="1"/>
  <c r="CW67" i="1"/>
  <c r="CX67" i="1"/>
  <c r="CY67" i="1"/>
  <c r="CZ67" i="1"/>
  <c r="DA67" i="1"/>
  <c r="CT171" i="1"/>
  <c r="CU171" i="1"/>
  <c r="CV171" i="1"/>
  <c r="CW171" i="1"/>
  <c r="CX171" i="1"/>
  <c r="CY171" i="1"/>
  <c r="CZ171" i="1"/>
  <c r="DA171" i="1"/>
  <c r="CT105" i="1"/>
  <c r="CU105" i="1"/>
  <c r="CV105" i="1"/>
  <c r="CW105" i="1"/>
  <c r="CX105" i="1"/>
  <c r="CY105" i="1"/>
  <c r="CZ105" i="1"/>
  <c r="DA105" i="1"/>
  <c r="CT147" i="1"/>
  <c r="CU147" i="1"/>
  <c r="CV147" i="1"/>
  <c r="CW147" i="1"/>
  <c r="CX147" i="1"/>
  <c r="CY147" i="1"/>
  <c r="CZ147" i="1"/>
  <c r="DA147" i="1"/>
  <c r="CT172" i="1"/>
  <c r="CU172" i="1"/>
  <c r="CV172" i="1"/>
  <c r="CW172" i="1"/>
  <c r="CX172" i="1"/>
  <c r="CY172" i="1"/>
  <c r="CZ172" i="1"/>
  <c r="DA172" i="1"/>
  <c r="CT173" i="1"/>
  <c r="CU173" i="1"/>
  <c r="CV173" i="1"/>
  <c r="CW173" i="1"/>
  <c r="CX173" i="1"/>
  <c r="CY173" i="1"/>
  <c r="CZ173" i="1"/>
  <c r="DA173" i="1"/>
  <c r="CT148" i="1"/>
  <c r="CU148" i="1"/>
  <c r="CV148" i="1"/>
  <c r="CW148" i="1"/>
  <c r="CX148" i="1"/>
  <c r="CY148" i="1"/>
  <c r="CZ148" i="1"/>
  <c r="DA148" i="1"/>
  <c r="CT174" i="1"/>
  <c r="CU174" i="1"/>
  <c r="CV174" i="1"/>
  <c r="CW174" i="1"/>
  <c r="CX174" i="1"/>
  <c r="CY174" i="1"/>
  <c r="CZ174" i="1"/>
  <c r="DA174" i="1"/>
  <c r="CT8" i="1"/>
  <c r="CU8" i="1"/>
  <c r="CV8" i="1"/>
  <c r="CW8" i="1"/>
  <c r="CX8" i="1"/>
  <c r="CY8" i="1"/>
  <c r="CZ8" i="1"/>
  <c r="DA8" i="1"/>
  <c r="CT111" i="1"/>
  <c r="CU111" i="1"/>
  <c r="CV111" i="1"/>
  <c r="CW111" i="1"/>
  <c r="CX111" i="1"/>
  <c r="CY111" i="1"/>
  <c r="CZ111" i="1"/>
  <c r="DA111" i="1"/>
  <c r="CT324" i="1"/>
  <c r="CU324" i="1"/>
  <c r="CV324" i="1"/>
  <c r="CW324" i="1"/>
  <c r="CX324" i="1"/>
  <c r="CY324" i="1"/>
  <c r="CZ324" i="1"/>
  <c r="DA324" i="1"/>
  <c r="CT149" i="1"/>
  <c r="CU149" i="1"/>
  <c r="CV149" i="1"/>
  <c r="CW149" i="1"/>
  <c r="CX149" i="1"/>
  <c r="CY149" i="1"/>
  <c r="CZ149" i="1"/>
  <c r="DA149" i="1"/>
  <c r="CT365" i="1"/>
  <c r="CU365" i="1"/>
  <c r="CV365" i="1"/>
  <c r="CW365" i="1"/>
  <c r="CX365" i="1"/>
  <c r="CY365" i="1"/>
  <c r="CZ365" i="1"/>
  <c r="DA365" i="1"/>
  <c r="CT366" i="1"/>
  <c r="CU366" i="1"/>
  <c r="CV366" i="1"/>
  <c r="CW366" i="1"/>
  <c r="CX366" i="1"/>
  <c r="CY366" i="1"/>
  <c r="CZ366" i="1"/>
  <c r="DA366" i="1"/>
  <c r="CT367" i="1"/>
  <c r="CU367" i="1"/>
  <c r="CV367" i="1"/>
  <c r="CW367" i="1"/>
  <c r="CX367" i="1"/>
  <c r="CY367" i="1"/>
  <c r="CZ367" i="1"/>
  <c r="DA367" i="1"/>
  <c r="CT175" i="1"/>
  <c r="CU175" i="1"/>
  <c r="CV175" i="1"/>
  <c r="CW175" i="1"/>
  <c r="CX175" i="1"/>
  <c r="CY175" i="1"/>
  <c r="CZ175" i="1"/>
  <c r="DA175" i="1"/>
  <c r="CT82" i="1"/>
  <c r="CU82" i="1"/>
  <c r="CV82" i="1"/>
  <c r="CW82" i="1"/>
  <c r="CX82" i="1"/>
  <c r="CY82" i="1"/>
  <c r="CZ82" i="1"/>
  <c r="DA82" i="1"/>
  <c r="CT368" i="1"/>
  <c r="CU368" i="1"/>
  <c r="CV368" i="1"/>
  <c r="CW368" i="1"/>
  <c r="CX368" i="1"/>
  <c r="CY368" i="1"/>
  <c r="CZ368" i="1"/>
  <c r="DA368" i="1"/>
  <c r="CT369" i="1"/>
  <c r="CU369" i="1"/>
  <c r="CV369" i="1"/>
  <c r="CW369" i="1"/>
  <c r="CX369" i="1"/>
  <c r="CY369" i="1"/>
  <c r="CZ369" i="1"/>
  <c r="DA369" i="1"/>
  <c r="CT370" i="1"/>
  <c r="CU370" i="1"/>
  <c r="CV370" i="1"/>
  <c r="CW370" i="1"/>
  <c r="CX370" i="1"/>
  <c r="CY370" i="1"/>
  <c r="CZ370" i="1"/>
  <c r="DA370" i="1"/>
  <c r="CT7" i="1"/>
  <c r="CU7" i="1"/>
  <c r="CV7" i="1"/>
  <c r="CW7" i="1"/>
  <c r="CX7" i="1"/>
  <c r="CY7" i="1"/>
  <c r="CZ7" i="1"/>
  <c r="DA7" i="1"/>
  <c r="CT26" i="1"/>
  <c r="CU26" i="1"/>
  <c r="CV26" i="1"/>
  <c r="CW26" i="1"/>
  <c r="CX26" i="1"/>
  <c r="CY26" i="1"/>
  <c r="CZ26" i="1"/>
  <c r="DA26" i="1"/>
  <c r="CT176" i="1"/>
  <c r="CU176" i="1"/>
  <c r="CV176" i="1"/>
  <c r="CW176" i="1"/>
  <c r="CX176" i="1"/>
  <c r="CY176" i="1"/>
  <c r="CZ176" i="1"/>
  <c r="DA176" i="1"/>
  <c r="CT177" i="1"/>
  <c r="CU177" i="1"/>
  <c r="CV177" i="1"/>
  <c r="CW177" i="1"/>
  <c r="CX177" i="1"/>
  <c r="CY177" i="1"/>
  <c r="CZ177" i="1"/>
  <c r="DA177" i="1"/>
  <c r="CT32" i="1"/>
  <c r="CU32" i="1"/>
  <c r="CV32" i="1"/>
  <c r="CW32" i="1"/>
  <c r="CX32" i="1"/>
  <c r="CY32" i="1"/>
  <c r="CZ32" i="1"/>
  <c r="DA32" i="1"/>
  <c r="CT150" i="1"/>
  <c r="CU150" i="1"/>
  <c r="CV150" i="1"/>
  <c r="CW150" i="1"/>
  <c r="CX150" i="1"/>
  <c r="CY150" i="1"/>
  <c r="CZ150" i="1"/>
  <c r="DA150" i="1"/>
  <c r="CT35" i="1"/>
  <c r="CU35" i="1"/>
  <c r="CV35" i="1"/>
  <c r="CW35" i="1"/>
  <c r="CX35" i="1"/>
  <c r="CY35" i="1"/>
  <c r="CZ35" i="1"/>
  <c r="DA35" i="1"/>
  <c r="CT36" i="1"/>
  <c r="CU36" i="1"/>
  <c r="CV36" i="1"/>
  <c r="CW36" i="1"/>
  <c r="CX36" i="1"/>
  <c r="CY36" i="1"/>
  <c r="CZ36" i="1"/>
  <c r="DA36" i="1"/>
  <c r="CT178" i="1"/>
  <c r="CU178" i="1"/>
  <c r="CV178" i="1"/>
  <c r="CW178" i="1"/>
  <c r="CX178" i="1"/>
  <c r="CY178" i="1"/>
  <c r="CZ178" i="1"/>
  <c r="DA178" i="1"/>
  <c r="CT179" i="1"/>
  <c r="CU179" i="1"/>
  <c r="CV179" i="1"/>
  <c r="CW179" i="1"/>
  <c r="CX179" i="1"/>
  <c r="CY179" i="1"/>
  <c r="CZ179" i="1"/>
  <c r="DA179" i="1"/>
  <c r="CT68" i="1"/>
  <c r="CU68" i="1"/>
  <c r="CV68" i="1"/>
  <c r="CW68" i="1"/>
  <c r="CX68" i="1"/>
  <c r="CY68" i="1"/>
  <c r="CZ68" i="1"/>
  <c r="DA68" i="1"/>
  <c r="CT180" i="1"/>
  <c r="CU180" i="1"/>
  <c r="CV180" i="1"/>
  <c r="CW180" i="1"/>
  <c r="CX180" i="1"/>
  <c r="CY180" i="1"/>
  <c r="CZ180" i="1"/>
  <c r="DA180" i="1"/>
  <c r="CT181" i="1"/>
  <c r="CU181" i="1"/>
  <c r="CV181" i="1"/>
  <c r="CW181" i="1"/>
  <c r="CX181" i="1"/>
  <c r="CY181" i="1"/>
  <c r="CZ181" i="1"/>
  <c r="DA181" i="1"/>
  <c r="CT182" i="1"/>
  <c r="CU182" i="1"/>
  <c r="CV182" i="1"/>
  <c r="CW182" i="1"/>
  <c r="CX182" i="1"/>
  <c r="CY182" i="1"/>
  <c r="CZ182" i="1"/>
  <c r="DA182" i="1"/>
  <c r="CT119" i="1"/>
  <c r="CU119" i="1"/>
  <c r="CV119" i="1"/>
  <c r="CW119" i="1"/>
  <c r="CX119" i="1"/>
  <c r="CY119" i="1"/>
  <c r="CZ119" i="1"/>
  <c r="DA119" i="1"/>
  <c r="CT183" i="1"/>
  <c r="CU183" i="1"/>
  <c r="CV183" i="1"/>
  <c r="CW183" i="1"/>
  <c r="CX183" i="1"/>
  <c r="CY183" i="1"/>
  <c r="CZ183" i="1"/>
  <c r="DA183" i="1"/>
  <c r="CT47" i="1"/>
  <c r="CU47" i="1"/>
  <c r="CV47" i="1"/>
  <c r="CW47" i="1"/>
  <c r="CX47" i="1"/>
  <c r="CY47" i="1"/>
  <c r="CZ47" i="1"/>
  <c r="DA47" i="1"/>
  <c r="CT48" i="1"/>
  <c r="CU48" i="1"/>
  <c r="CV48" i="1"/>
  <c r="CW48" i="1"/>
  <c r="CX48" i="1"/>
  <c r="CY48" i="1"/>
  <c r="CZ48" i="1"/>
  <c r="DA48" i="1"/>
  <c r="CT184" i="1"/>
  <c r="CU184" i="1"/>
  <c r="CV184" i="1"/>
  <c r="CW184" i="1"/>
  <c r="CX184" i="1"/>
  <c r="CY184" i="1"/>
  <c r="CZ184" i="1"/>
  <c r="DA184" i="1"/>
  <c r="CT185" i="1"/>
  <c r="CU185" i="1"/>
  <c r="CV185" i="1"/>
  <c r="CW185" i="1"/>
  <c r="CX185" i="1"/>
  <c r="CY185" i="1"/>
  <c r="CZ185" i="1"/>
  <c r="DA185" i="1"/>
  <c r="CT186" i="1"/>
  <c r="CU186" i="1"/>
  <c r="CV186" i="1"/>
  <c r="CW186" i="1"/>
  <c r="CX186" i="1"/>
  <c r="CY186" i="1"/>
  <c r="CZ186" i="1"/>
  <c r="DA186" i="1"/>
  <c r="CT187" i="1"/>
  <c r="CU187" i="1"/>
  <c r="CV187" i="1"/>
  <c r="CW187" i="1"/>
  <c r="CX187" i="1"/>
  <c r="CY187" i="1"/>
  <c r="CZ187" i="1"/>
  <c r="DA187" i="1"/>
  <c r="CT69" i="1"/>
  <c r="CU69" i="1"/>
  <c r="CV69" i="1"/>
  <c r="CW69" i="1"/>
  <c r="CX69" i="1"/>
  <c r="CY69" i="1"/>
  <c r="CZ69" i="1"/>
  <c r="DA69" i="1"/>
  <c r="CT113" i="1"/>
  <c r="CU113" i="1"/>
  <c r="CV113" i="1"/>
  <c r="CW113" i="1"/>
  <c r="CX113" i="1"/>
  <c r="CY113" i="1"/>
  <c r="CZ113" i="1"/>
  <c r="DA113" i="1"/>
  <c r="CT77" i="1"/>
  <c r="CU77" i="1"/>
  <c r="CV77" i="1"/>
  <c r="CW77" i="1"/>
  <c r="CX77" i="1"/>
  <c r="CY77" i="1"/>
  <c r="CZ77" i="1"/>
  <c r="DA77" i="1"/>
  <c r="CT37" i="1"/>
  <c r="CU37" i="1"/>
  <c r="CV37" i="1"/>
  <c r="CW37" i="1"/>
  <c r="CX37" i="1"/>
  <c r="CY37" i="1"/>
  <c r="CZ37" i="1"/>
  <c r="DA37" i="1"/>
  <c r="CT132" i="1"/>
  <c r="CU132" i="1"/>
  <c r="CV132" i="1"/>
  <c r="CW132" i="1"/>
  <c r="CX132" i="1"/>
  <c r="CY132" i="1"/>
  <c r="CZ132" i="1"/>
  <c r="DA132" i="1"/>
  <c r="CT371" i="1"/>
  <c r="CU371" i="1"/>
  <c r="CV371" i="1"/>
  <c r="CW371" i="1"/>
  <c r="CX371" i="1"/>
  <c r="CY371" i="1"/>
  <c r="CZ371" i="1"/>
  <c r="DA371" i="1"/>
  <c r="CT151" i="1"/>
  <c r="CU151" i="1"/>
  <c r="CV151" i="1"/>
  <c r="CW151" i="1"/>
  <c r="CX151" i="1"/>
  <c r="CY151" i="1"/>
  <c r="CZ151" i="1"/>
  <c r="DA151" i="1"/>
  <c r="CT372" i="1"/>
  <c r="CU372" i="1"/>
  <c r="CV372" i="1"/>
  <c r="CW372" i="1"/>
  <c r="CX372" i="1"/>
  <c r="CY372" i="1"/>
  <c r="CZ372" i="1"/>
  <c r="DA372" i="1"/>
  <c r="CT188" i="1"/>
  <c r="CU188" i="1"/>
  <c r="CV188" i="1"/>
  <c r="CW188" i="1"/>
  <c r="CX188" i="1"/>
  <c r="CY188" i="1"/>
  <c r="CZ188" i="1"/>
  <c r="DA188" i="1"/>
  <c r="CT106" i="1"/>
  <c r="CU106" i="1"/>
  <c r="CV106" i="1"/>
  <c r="CW106" i="1"/>
  <c r="CX106" i="1"/>
  <c r="CY106" i="1"/>
  <c r="CZ106" i="1"/>
  <c r="DA106" i="1"/>
  <c r="CT23" i="1"/>
  <c r="CU23" i="1"/>
  <c r="CV23" i="1"/>
  <c r="CW23" i="1"/>
  <c r="CX23" i="1"/>
  <c r="CY23" i="1"/>
  <c r="CZ23" i="1"/>
  <c r="DA23" i="1"/>
  <c r="CT189" i="1"/>
  <c r="CU189" i="1"/>
  <c r="CV189" i="1"/>
  <c r="CW189" i="1"/>
  <c r="CX189" i="1"/>
  <c r="CY189" i="1"/>
  <c r="CZ189" i="1"/>
  <c r="DA189" i="1"/>
  <c r="CT152" i="1"/>
  <c r="CU152" i="1"/>
  <c r="CV152" i="1"/>
  <c r="CW152" i="1"/>
  <c r="CX152" i="1"/>
  <c r="CY152" i="1"/>
  <c r="CZ152" i="1"/>
  <c r="DA152" i="1"/>
  <c r="CT190" i="1"/>
  <c r="CU190" i="1"/>
  <c r="CV190" i="1"/>
  <c r="CW190" i="1"/>
  <c r="CX190" i="1"/>
  <c r="CY190" i="1"/>
  <c r="CZ190" i="1"/>
  <c r="DA190" i="1"/>
  <c r="CT191" i="1"/>
  <c r="CU191" i="1"/>
  <c r="CV191" i="1"/>
  <c r="CW191" i="1"/>
  <c r="CX191" i="1"/>
  <c r="CY191" i="1"/>
  <c r="CZ191" i="1"/>
  <c r="DA191" i="1"/>
  <c r="CT89" i="1"/>
  <c r="CU89" i="1"/>
  <c r="CV89" i="1"/>
  <c r="CW89" i="1"/>
  <c r="CX89" i="1"/>
  <c r="CY89" i="1"/>
  <c r="CZ89" i="1"/>
  <c r="DA89" i="1"/>
  <c r="CT62" i="1"/>
  <c r="CU62" i="1"/>
  <c r="CV62" i="1"/>
  <c r="CW62" i="1"/>
  <c r="CX62" i="1"/>
  <c r="CY62" i="1"/>
  <c r="CZ62" i="1"/>
  <c r="DA62" i="1"/>
  <c r="CT373" i="1"/>
  <c r="CU373" i="1"/>
  <c r="CV373" i="1"/>
  <c r="CW373" i="1"/>
  <c r="CX373" i="1"/>
  <c r="CY373" i="1"/>
  <c r="CZ373" i="1"/>
  <c r="DA373" i="1"/>
  <c r="CT192" i="1"/>
  <c r="CU192" i="1"/>
  <c r="CV192" i="1"/>
  <c r="CW192" i="1"/>
  <c r="CX192" i="1"/>
  <c r="CY192" i="1"/>
  <c r="CZ192" i="1"/>
  <c r="DA192" i="1"/>
  <c r="CT120" i="1"/>
  <c r="CU120" i="1"/>
  <c r="CV120" i="1"/>
  <c r="CW120" i="1"/>
  <c r="CX120" i="1"/>
  <c r="CY120" i="1"/>
  <c r="CZ120" i="1"/>
  <c r="DA120" i="1"/>
  <c r="CT193" i="1"/>
  <c r="CU193" i="1"/>
  <c r="CV193" i="1"/>
  <c r="CW193" i="1"/>
  <c r="CX193" i="1"/>
  <c r="CY193" i="1"/>
  <c r="CZ193" i="1"/>
  <c r="DA193" i="1"/>
  <c r="CT6" i="1"/>
  <c r="CU6" i="1"/>
  <c r="CV6" i="1"/>
  <c r="CW6" i="1"/>
  <c r="CX6" i="1"/>
  <c r="CY6" i="1"/>
  <c r="CZ6" i="1"/>
  <c r="DA6" i="1"/>
  <c r="CT107" i="1"/>
  <c r="CU107" i="1"/>
  <c r="CV107" i="1"/>
  <c r="CW107" i="1"/>
  <c r="CX107" i="1"/>
  <c r="CY107" i="1"/>
  <c r="CZ107" i="1"/>
  <c r="DA107" i="1"/>
  <c r="CT80" i="1"/>
  <c r="CU80" i="1"/>
  <c r="CV80" i="1"/>
  <c r="CW80" i="1"/>
  <c r="CX80" i="1"/>
  <c r="CY80" i="1"/>
  <c r="CZ80" i="1"/>
  <c r="DA80" i="1"/>
  <c r="CT194" i="1"/>
  <c r="CU194" i="1"/>
  <c r="CV194" i="1"/>
  <c r="CW194" i="1"/>
  <c r="CX194" i="1"/>
  <c r="CY194" i="1"/>
  <c r="CZ194" i="1"/>
  <c r="DA194" i="1"/>
  <c r="CT195" i="1"/>
  <c r="CU195" i="1"/>
  <c r="CV195" i="1"/>
  <c r="CW195" i="1"/>
  <c r="CX195" i="1"/>
  <c r="CY195" i="1"/>
  <c r="CZ195" i="1"/>
  <c r="DA195" i="1"/>
  <c r="CT63" i="1"/>
  <c r="CU63" i="1"/>
  <c r="CV63" i="1"/>
  <c r="CW63" i="1"/>
  <c r="CX63" i="1"/>
  <c r="CY63" i="1"/>
  <c r="CZ63" i="1"/>
  <c r="DA63" i="1"/>
  <c r="CT196" i="1"/>
  <c r="CU196" i="1"/>
  <c r="CV196" i="1"/>
  <c r="CW196" i="1"/>
  <c r="CX196" i="1"/>
  <c r="CY196" i="1"/>
  <c r="CZ196" i="1"/>
  <c r="DA196" i="1"/>
  <c r="CT197" i="1"/>
  <c r="CU197" i="1"/>
  <c r="CV197" i="1"/>
  <c r="CW197" i="1"/>
  <c r="CX197" i="1"/>
  <c r="CY197" i="1"/>
  <c r="CZ197" i="1"/>
  <c r="DA197" i="1"/>
  <c r="CT198" i="1"/>
  <c r="CU198" i="1"/>
  <c r="CV198" i="1"/>
  <c r="CW198" i="1"/>
  <c r="CX198" i="1"/>
  <c r="CY198" i="1"/>
  <c r="CZ198" i="1"/>
  <c r="DA198" i="1"/>
  <c r="CT199" i="1"/>
  <c r="CU199" i="1"/>
  <c r="CV199" i="1"/>
  <c r="CW199" i="1"/>
  <c r="CX199" i="1"/>
  <c r="CY199" i="1"/>
  <c r="CZ199" i="1"/>
  <c r="DA199" i="1"/>
  <c r="CT121" i="1"/>
  <c r="CU121" i="1"/>
  <c r="CV121" i="1"/>
  <c r="CW121" i="1"/>
  <c r="CX121" i="1"/>
  <c r="CY121" i="1"/>
  <c r="CZ121" i="1"/>
  <c r="DA121" i="1"/>
  <c r="CT200" i="1"/>
  <c r="CU200" i="1"/>
  <c r="CV200" i="1"/>
  <c r="CW200" i="1"/>
  <c r="CX200" i="1"/>
  <c r="CY200" i="1"/>
  <c r="CZ200" i="1"/>
  <c r="DA200" i="1"/>
  <c r="CT70" i="1"/>
  <c r="CU70" i="1"/>
  <c r="CV70" i="1"/>
  <c r="CW70" i="1"/>
  <c r="CX70" i="1"/>
  <c r="CY70" i="1"/>
  <c r="CZ70" i="1"/>
  <c r="DA70" i="1"/>
  <c r="CT153" i="1"/>
  <c r="CU153" i="1"/>
  <c r="CV153" i="1"/>
  <c r="CW153" i="1"/>
  <c r="CX153" i="1"/>
  <c r="CY153" i="1"/>
  <c r="CZ153" i="1"/>
  <c r="DA153" i="1"/>
  <c r="CT154" i="1"/>
  <c r="CU154" i="1"/>
  <c r="CV154" i="1"/>
  <c r="CW154" i="1"/>
  <c r="CX154" i="1"/>
  <c r="CY154" i="1"/>
  <c r="CZ154" i="1"/>
  <c r="DA154" i="1"/>
  <c r="CT201" i="1"/>
  <c r="CU201" i="1"/>
  <c r="CV201" i="1"/>
  <c r="CW201" i="1"/>
  <c r="CX201" i="1"/>
  <c r="CY201" i="1"/>
  <c r="CZ201" i="1"/>
  <c r="DA201" i="1"/>
  <c r="CT202" i="1"/>
  <c r="CU202" i="1"/>
  <c r="CV202" i="1"/>
  <c r="CW202" i="1"/>
  <c r="CX202" i="1"/>
  <c r="CY202" i="1"/>
  <c r="CZ202" i="1"/>
  <c r="DA202" i="1"/>
  <c r="CT203" i="1"/>
  <c r="CU203" i="1"/>
  <c r="CV203" i="1"/>
  <c r="CW203" i="1"/>
  <c r="CX203" i="1"/>
  <c r="CY203" i="1"/>
  <c r="CZ203" i="1"/>
  <c r="DA203" i="1"/>
  <c r="CT49" i="1"/>
  <c r="CU49" i="1"/>
  <c r="CV49" i="1"/>
  <c r="CW49" i="1"/>
  <c r="CX49" i="1"/>
  <c r="CY49" i="1"/>
  <c r="CZ49" i="1"/>
  <c r="DA49" i="1"/>
  <c r="CT204" i="1"/>
  <c r="CU204" i="1"/>
  <c r="CV204" i="1"/>
  <c r="CW204" i="1"/>
  <c r="CX204" i="1"/>
  <c r="CY204" i="1"/>
  <c r="CZ204" i="1"/>
  <c r="DA204" i="1"/>
  <c r="CT54" i="1"/>
  <c r="CU54" i="1"/>
  <c r="CV54" i="1"/>
  <c r="CW54" i="1"/>
  <c r="CX54" i="1"/>
  <c r="CY54" i="1"/>
  <c r="CZ54" i="1"/>
  <c r="DA54" i="1"/>
  <c r="CT291" i="1"/>
  <c r="CU291" i="1"/>
  <c r="CV291" i="1"/>
  <c r="CW291" i="1"/>
  <c r="CX291" i="1"/>
  <c r="CY291" i="1"/>
  <c r="CZ291" i="1"/>
  <c r="DA291" i="1"/>
  <c r="CT87" i="1"/>
  <c r="CU87" i="1"/>
  <c r="CV87" i="1"/>
  <c r="CW87" i="1"/>
  <c r="CX87" i="1"/>
  <c r="CY87" i="1"/>
  <c r="CZ87" i="1"/>
  <c r="DA87" i="1"/>
  <c r="CT374" i="1"/>
  <c r="CU374" i="1"/>
  <c r="CV374" i="1"/>
  <c r="CW374" i="1"/>
  <c r="CX374" i="1"/>
  <c r="CY374" i="1"/>
  <c r="CZ374" i="1"/>
  <c r="DA374" i="1"/>
  <c r="CT375" i="1"/>
  <c r="CU375" i="1"/>
  <c r="CV375" i="1"/>
  <c r="CW375" i="1"/>
  <c r="CX375" i="1"/>
  <c r="CY375" i="1"/>
  <c r="CZ375" i="1"/>
  <c r="DA375" i="1"/>
  <c r="CT376" i="1"/>
  <c r="CU376" i="1"/>
  <c r="CV376" i="1"/>
  <c r="CW376" i="1"/>
  <c r="CX376" i="1"/>
  <c r="CY376" i="1"/>
  <c r="CZ376" i="1"/>
  <c r="DA376" i="1"/>
  <c r="CT223" i="1"/>
  <c r="CU223" i="1"/>
  <c r="CV223" i="1"/>
  <c r="CW223" i="1"/>
  <c r="CX223" i="1"/>
  <c r="CY223" i="1"/>
  <c r="CZ223" i="1"/>
  <c r="DA223" i="1"/>
  <c r="CT248" i="1"/>
  <c r="CU248" i="1"/>
  <c r="CV248" i="1"/>
  <c r="CW248" i="1"/>
  <c r="CX248" i="1"/>
  <c r="CY248" i="1"/>
  <c r="CZ248" i="1"/>
  <c r="DA248" i="1"/>
  <c r="CT93" i="1"/>
  <c r="CU93" i="1"/>
  <c r="CV93" i="1"/>
  <c r="CW93" i="1"/>
  <c r="CX93" i="1"/>
  <c r="CY93" i="1"/>
  <c r="CZ93" i="1"/>
  <c r="DA93" i="1"/>
  <c r="CT258" i="1"/>
  <c r="CU258" i="1"/>
  <c r="CV258" i="1"/>
  <c r="CW258" i="1"/>
  <c r="CX258" i="1"/>
  <c r="CY258" i="1"/>
  <c r="CZ258" i="1"/>
  <c r="DA258" i="1"/>
  <c r="CT229" i="1"/>
  <c r="CU229" i="1"/>
  <c r="CV229" i="1"/>
  <c r="CW229" i="1"/>
  <c r="CX229" i="1"/>
  <c r="CY229" i="1"/>
  <c r="CZ229" i="1"/>
  <c r="DA229" i="1"/>
  <c r="CT265" i="1"/>
  <c r="CU265" i="1"/>
  <c r="CV265" i="1"/>
  <c r="CW265" i="1"/>
  <c r="CX265" i="1"/>
  <c r="CY265" i="1"/>
  <c r="CZ265" i="1"/>
  <c r="DA265" i="1"/>
  <c r="CT266" i="1"/>
  <c r="CU266" i="1"/>
  <c r="CV266" i="1"/>
  <c r="CW266" i="1"/>
  <c r="CX266" i="1"/>
  <c r="CY266" i="1"/>
  <c r="CZ266" i="1"/>
  <c r="DA266" i="1"/>
  <c r="CT79" i="1"/>
  <c r="CU79" i="1"/>
  <c r="CV79" i="1"/>
  <c r="CW79" i="1"/>
  <c r="CX79" i="1"/>
  <c r="CY79" i="1"/>
  <c r="CZ79" i="1"/>
  <c r="DA79" i="1"/>
  <c r="CT100" i="1"/>
  <c r="CU100" i="1"/>
  <c r="CV100" i="1"/>
  <c r="CW100" i="1"/>
  <c r="CX100" i="1"/>
  <c r="CY100" i="1"/>
  <c r="CZ100" i="1"/>
  <c r="DA100" i="1"/>
  <c r="CT122" i="1"/>
  <c r="CU122" i="1"/>
  <c r="CV122" i="1"/>
  <c r="CW122" i="1"/>
  <c r="CX122" i="1"/>
  <c r="CY122" i="1"/>
  <c r="CZ122" i="1"/>
  <c r="DA122" i="1"/>
  <c r="CT205" i="1"/>
  <c r="CU205" i="1"/>
  <c r="CV205" i="1"/>
  <c r="CW205" i="1"/>
  <c r="CX205" i="1"/>
  <c r="CY205" i="1"/>
  <c r="CZ205" i="1"/>
  <c r="DA205" i="1"/>
  <c r="CT38" i="1"/>
  <c r="CU38" i="1"/>
  <c r="CV38" i="1"/>
  <c r="CW38" i="1"/>
  <c r="CX38" i="1"/>
  <c r="CY38" i="1"/>
  <c r="CZ38" i="1"/>
  <c r="DA38" i="1"/>
  <c r="CT74" i="1"/>
  <c r="CU74" i="1"/>
  <c r="CV74" i="1"/>
  <c r="CW74" i="1"/>
  <c r="CX74" i="1"/>
  <c r="CY74" i="1"/>
  <c r="CZ74" i="1"/>
  <c r="DA74" i="1"/>
  <c r="CT234" i="1"/>
  <c r="CU234" i="1"/>
  <c r="CV234" i="1"/>
  <c r="CW234" i="1"/>
  <c r="CX234" i="1"/>
  <c r="CY234" i="1"/>
  <c r="CZ234" i="1"/>
  <c r="DA234" i="1"/>
  <c r="CT292" i="1"/>
  <c r="CU292" i="1"/>
  <c r="CV292" i="1"/>
  <c r="CW292" i="1"/>
  <c r="CX292" i="1"/>
  <c r="CY292" i="1"/>
  <c r="CZ292" i="1"/>
  <c r="DA292" i="1"/>
  <c r="CT244" i="1"/>
  <c r="CU244" i="1"/>
  <c r="CV244" i="1"/>
  <c r="CW244" i="1"/>
  <c r="CX244" i="1"/>
  <c r="CY244" i="1"/>
  <c r="CZ244" i="1"/>
  <c r="DA244" i="1"/>
  <c r="CT304" i="1"/>
  <c r="CU304" i="1"/>
  <c r="CV304" i="1"/>
  <c r="CW304" i="1"/>
  <c r="CX304" i="1"/>
  <c r="CY304" i="1"/>
  <c r="CZ304" i="1"/>
  <c r="DA304" i="1"/>
  <c r="CT305" i="1"/>
  <c r="CU305" i="1"/>
  <c r="CV305" i="1"/>
  <c r="CW305" i="1"/>
  <c r="CX305" i="1"/>
  <c r="CY305" i="1"/>
  <c r="CZ305" i="1"/>
  <c r="DA305" i="1"/>
  <c r="CT245" i="1"/>
  <c r="CU245" i="1"/>
  <c r="CV245" i="1"/>
  <c r="CW245" i="1"/>
  <c r="CX245" i="1"/>
  <c r="CY245" i="1"/>
  <c r="CZ245" i="1"/>
  <c r="DA245" i="1"/>
  <c r="CT377" i="1"/>
  <c r="CU377" i="1"/>
  <c r="CV377" i="1"/>
  <c r="CW377" i="1"/>
  <c r="CX377" i="1"/>
  <c r="CY377" i="1"/>
  <c r="CZ377" i="1"/>
  <c r="DA377" i="1"/>
  <c r="CT306" i="1"/>
  <c r="CU306" i="1"/>
  <c r="CV306" i="1"/>
  <c r="CW306" i="1"/>
  <c r="CX306" i="1"/>
  <c r="CY306" i="1"/>
  <c r="CZ306" i="1"/>
  <c r="DA306" i="1"/>
  <c r="CT123" i="1"/>
  <c r="CU123" i="1"/>
  <c r="CV123" i="1"/>
  <c r="CW123" i="1"/>
  <c r="CX123" i="1"/>
  <c r="CY123" i="1"/>
  <c r="CZ123" i="1"/>
  <c r="DA123" i="1"/>
  <c r="CT249" i="1"/>
  <c r="CU249" i="1"/>
  <c r="CV249" i="1"/>
  <c r="CW249" i="1"/>
  <c r="CX249" i="1"/>
  <c r="CY249" i="1"/>
  <c r="CZ249" i="1"/>
  <c r="DA249" i="1"/>
  <c r="CT325" i="1"/>
  <c r="CU325" i="1"/>
  <c r="CV325" i="1"/>
  <c r="CW325" i="1"/>
  <c r="CX325" i="1"/>
  <c r="CY325" i="1"/>
  <c r="CZ325" i="1"/>
  <c r="DA325" i="1"/>
  <c r="CT225" i="1"/>
  <c r="CU225" i="1"/>
  <c r="CV225" i="1"/>
  <c r="CW225" i="1"/>
  <c r="CX225" i="1"/>
  <c r="CY225" i="1"/>
  <c r="CZ225" i="1"/>
  <c r="DA225" i="1"/>
  <c r="CT226" i="1"/>
  <c r="CU226" i="1"/>
  <c r="CV226" i="1"/>
  <c r="CW226" i="1"/>
  <c r="CX226" i="1"/>
  <c r="CY226" i="1"/>
  <c r="CZ226" i="1"/>
  <c r="DA226" i="1"/>
  <c r="CT267" i="1"/>
  <c r="CU267" i="1"/>
  <c r="CV267" i="1"/>
  <c r="CW267" i="1"/>
  <c r="CX267" i="1"/>
  <c r="CY267" i="1"/>
  <c r="CZ267" i="1"/>
  <c r="DA267" i="1"/>
  <c r="CT90" i="1"/>
  <c r="CU90" i="1"/>
  <c r="CV90" i="1"/>
  <c r="CW90" i="1"/>
  <c r="CX90" i="1"/>
  <c r="CY90" i="1"/>
  <c r="CZ90" i="1"/>
  <c r="DA90" i="1"/>
  <c r="CT268" i="1"/>
  <c r="CU268" i="1"/>
  <c r="CV268" i="1"/>
  <c r="CW268" i="1"/>
  <c r="CX268" i="1"/>
  <c r="CY268" i="1"/>
  <c r="CZ268" i="1"/>
  <c r="DA268" i="1"/>
  <c r="CT91" i="1"/>
  <c r="CU91" i="1"/>
  <c r="CV91" i="1"/>
  <c r="CW91" i="1"/>
  <c r="CX91" i="1"/>
  <c r="CY91" i="1"/>
  <c r="CZ91" i="1"/>
  <c r="DA91" i="1"/>
  <c r="CT250" i="1"/>
  <c r="CU250" i="1"/>
  <c r="CV250" i="1"/>
  <c r="CW250" i="1"/>
  <c r="CX250" i="1"/>
  <c r="CY250" i="1"/>
  <c r="CZ250" i="1"/>
  <c r="DA250" i="1"/>
  <c r="CT269" i="1"/>
  <c r="CU269" i="1"/>
  <c r="CV269" i="1"/>
  <c r="CW269" i="1"/>
  <c r="CX269" i="1"/>
  <c r="CY269" i="1"/>
  <c r="CZ269" i="1"/>
  <c r="DA269" i="1"/>
  <c r="CT270" i="1"/>
  <c r="CU270" i="1"/>
  <c r="CV270" i="1"/>
  <c r="CW270" i="1"/>
  <c r="CX270" i="1"/>
  <c r="CY270" i="1"/>
  <c r="CZ270" i="1"/>
  <c r="DA270" i="1"/>
  <c r="CT124" i="1"/>
  <c r="CU124" i="1"/>
  <c r="CV124" i="1"/>
  <c r="CW124" i="1"/>
  <c r="CX124" i="1"/>
  <c r="CY124" i="1"/>
  <c r="CZ124" i="1"/>
  <c r="DA124" i="1"/>
  <c r="CT227" i="1"/>
  <c r="CU227" i="1"/>
  <c r="CV227" i="1"/>
  <c r="CW227" i="1"/>
  <c r="CX227" i="1"/>
  <c r="CY227" i="1"/>
  <c r="CZ227" i="1"/>
  <c r="DA227" i="1"/>
  <c r="CT251" i="1"/>
  <c r="CU251" i="1"/>
  <c r="CV251" i="1"/>
  <c r="CW251" i="1"/>
  <c r="CX251" i="1"/>
  <c r="CY251" i="1"/>
  <c r="CZ251" i="1"/>
  <c r="DA251" i="1"/>
  <c r="CT224" i="1"/>
  <c r="CU224" i="1"/>
  <c r="CV224" i="1"/>
  <c r="CW224" i="1"/>
  <c r="CX224" i="1"/>
  <c r="CY224" i="1"/>
  <c r="CZ224" i="1"/>
  <c r="DA224" i="1"/>
  <c r="CT246" i="1"/>
  <c r="CU246" i="1"/>
  <c r="CV246" i="1"/>
  <c r="CW246" i="1"/>
  <c r="CX246" i="1"/>
  <c r="CY246" i="1"/>
  <c r="CZ246" i="1"/>
  <c r="DA246" i="1"/>
  <c r="CT307" i="1"/>
  <c r="CU307" i="1"/>
  <c r="CV307" i="1"/>
  <c r="CW307" i="1"/>
  <c r="CX307" i="1"/>
  <c r="CY307" i="1"/>
  <c r="CZ307" i="1"/>
  <c r="DA307" i="1"/>
  <c r="CT308" i="1"/>
  <c r="CU308" i="1"/>
  <c r="CV308" i="1"/>
  <c r="CW308" i="1"/>
  <c r="CX308" i="1"/>
  <c r="CY308" i="1"/>
  <c r="CZ308" i="1"/>
  <c r="DA308" i="1"/>
  <c r="CT309" i="1"/>
  <c r="CU309" i="1"/>
  <c r="CV309" i="1"/>
  <c r="CW309" i="1"/>
  <c r="CX309" i="1"/>
  <c r="CY309" i="1"/>
  <c r="CZ309" i="1"/>
  <c r="DA309" i="1"/>
  <c r="CT310" i="1"/>
  <c r="CU310" i="1"/>
  <c r="CV310" i="1"/>
  <c r="CW310" i="1"/>
  <c r="CX310" i="1"/>
  <c r="CY310" i="1"/>
  <c r="CZ310" i="1"/>
  <c r="DA310" i="1"/>
  <c r="CT133" i="1"/>
  <c r="CU133" i="1"/>
  <c r="CV133" i="1"/>
  <c r="CW133" i="1"/>
  <c r="CX133" i="1"/>
  <c r="CY133" i="1"/>
  <c r="CZ133" i="1"/>
  <c r="DA133" i="1"/>
  <c r="CT259" i="1"/>
  <c r="CU259" i="1"/>
  <c r="CV259" i="1"/>
  <c r="CW259" i="1"/>
  <c r="CX259" i="1"/>
  <c r="CY259" i="1"/>
  <c r="CZ259" i="1"/>
  <c r="DA259" i="1"/>
  <c r="CT378" i="1"/>
  <c r="CU378" i="1"/>
  <c r="CV378" i="1"/>
  <c r="CW378" i="1"/>
  <c r="CX378" i="1"/>
  <c r="CY378" i="1"/>
  <c r="CZ378" i="1"/>
  <c r="DA378" i="1"/>
  <c r="CT260" i="1"/>
  <c r="CU260" i="1"/>
  <c r="CV260" i="1"/>
  <c r="CW260" i="1"/>
  <c r="CX260" i="1"/>
  <c r="CY260" i="1"/>
  <c r="CZ260" i="1"/>
  <c r="DA260" i="1"/>
  <c r="CT271" i="1"/>
  <c r="CU271" i="1"/>
  <c r="CV271" i="1"/>
  <c r="CW271" i="1"/>
  <c r="CX271" i="1"/>
  <c r="CY271" i="1"/>
  <c r="CZ271" i="1"/>
  <c r="DA271" i="1"/>
  <c r="CT85" i="1"/>
  <c r="CU85" i="1"/>
  <c r="CV85" i="1"/>
  <c r="CW85" i="1"/>
  <c r="CX85" i="1"/>
  <c r="CY85" i="1"/>
  <c r="CZ85" i="1"/>
  <c r="DA85" i="1"/>
  <c r="CT379" i="1"/>
  <c r="CU379" i="1"/>
  <c r="CV379" i="1"/>
  <c r="CW379" i="1"/>
  <c r="CX379" i="1"/>
  <c r="CY379" i="1"/>
  <c r="CZ379" i="1"/>
  <c r="DA379" i="1"/>
  <c r="CT380" i="1"/>
  <c r="CU380" i="1"/>
  <c r="CV380" i="1"/>
  <c r="CW380" i="1"/>
  <c r="CX380" i="1"/>
  <c r="CY380" i="1"/>
  <c r="CZ380" i="1"/>
  <c r="DA380" i="1"/>
  <c r="CT55" i="1"/>
  <c r="CU55" i="1"/>
  <c r="CV55" i="1"/>
  <c r="CW55" i="1"/>
  <c r="CX55" i="1"/>
  <c r="CY55" i="1"/>
  <c r="CZ55" i="1"/>
  <c r="DA55" i="1"/>
  <c r="CT206" i="1"/>
  <c r="CU206" i="1"/>
  <c r="CV206" i="1"/>
  <c r="CW206" i="1"/>
  <c r="CX206" i="1"/>
  <c r="CY206" i="1"/>
  <c r="CZ206" i="1"/>
  <c r="DA206" i="1"/>
  <c r="CT239" i="1"/>
  <c r="CU239" i="1"/>
  <c r="CV239" i="1"/>
  <c r="CW239" i="1"/>
  <c r="CX239" i="1"/>
  <c r="CY239" i="1"/>
  <c r="CZ239" i="1"/>
  <c r="DA239" i="1"/>
  <c r="CT261" i="1"/>
  <c r="CU261" i="1"/>
  <c r="CV261" i="1"/>
  <c r="CW261" i="1"/>
  <c r="CX261" i="1"/>
  <c r="CY261" i="1"/>
  <c r="CZ261" i="1"/>
  <c r="DA261" i="1"/>
  <c r="CT381" i="1"/>
  <c r="CU381" i="1"/>
  <c r="CV381" i="1"/>
  <c r="CW381" i="1"/>
  <c r="CX381" i="1"/>
  <c r="CY381" i="1"/>
  <c r="CZ381" i="1"/>
  <c r="DA381" i="1"/>
  <c r="CT382" i="1"/>
  <c r="CU382" i="1"/>
  <c r="CV382" i="1"/>
  <c r="CW382" i="1"/>
  <c r="CX382" i="1"/>
  <c r="CY382" i="1"/>
  <c r="CZ382" i="1"/>
  <c r="DA382" i="1"/>
  <c r="CT383" i="1"/>
  <c r="CU383" i="1"/>
  <c r="CV383" i="1"/>
  <c r="CW383" i="1"/>
  <c r="CX383" i="1"/>
  <c r="CY383" i="1"/>
  <c r="CZ383" i="1"/>
  <c r="DA383" i="1"/>
  <c r="CT384" i="1"/>
  <c r="CU384" i="1"/>
  <c r="CV384" i="1"/>
  <c r="CW384" i="1"/>
  <c r="CX384" i="1"/>
  <c r="CY384" i="1"/>
  <c r="CZ384" i="1"/>
  <c r="DA384" i="1"/>
  <c r="CT385" i="1"/>
  <c r="CU385" i="1"/>
  <c r="CV385" i="1"/>
  <c r="CW385" i="1"/>
  <c r="CX385" i="1"/>
  <c r="CY385" i="1"/>
  <c r="CZ385" i="1"/>
  <c r="DA385" i="1"/>
  <c r="CT272" i="1"/>
  <c r="CU272" i="1"/>
  <c r="CV272" i="1"/>
  <c r="CW272" i="1"/>
  <c r="CX272" i="1"/>
  <c r="CY272" i="1"/>
  <c r="CZ272" i="1"/>
  <c r="DA272" i="1"/>
  <c r="CT273" i="1"/>
  <c r="CU273" i="1"/>
  <c r="CV273" i="1"/>
  <c r="CW273" i="1"/>
  <c r="CX273" i="1"/>
  <c r="CY273" i="1"/>
  <c r="CZ273" i="1"/>
  <c r="DA273" i="1"/>
  <c r="CT94" i="1"/>
  <c r="CU94" i="1"/>
  <c r="CV94" i="1"/>
  <c r="CW94" i="1"/>
  <c r="CX94" i="1"/>
  <c r="CY94" i="1"/>
  <c r="CZ94" i="1"/>
  <c r="DA94" i="1"/>
  <c r="CT108" i="1"/>
  <c r="CU108" i="1"/>
  <c r="CV108" i="1"/>
  <c r="CW108" i="1"/>
  <c r="CX108" i="1"/>
  <c r="CY108" i="1"/>
  <c r="CZ108" i="1"/>
  <c r="DA108" i="1"/>
  <c r="CT262" i="1"/>
  <c r="CU262" i="1"/>
  <c r="CV262" i="1"/>
  <c r="CW262" i="1"/>
  <c r="CX262" i="1"/>
  <c r="CY262" i="1"/>
  <c r="CZ262" i="1"/>
  <c r="DA262" i="1"/>
  <c r="CT247" i="1"/>
  <c r="CU247" i="1"/>
  <c r="CV247" i="1"/>
  <c r="CW247" i="1"/>
  <c r="CX247" i="1"/>
  <c r="CY247" i="1"/>
  <c r="CZ247" i="1"/>
  <c r="DA247" i="1"/>
  <c r="CT228" i="1"/>
  <c r="CU228" i="1"/>
  <c r="CV228" i="1"/>
  <c r="CW228" i="1"/>
  <c r="CX228" i="1"/>
  <c r="CY228" i="1"/>
  <c r="CZ228" i="1"/>
  <c r="DA228" i="1"/>
  <c r="CT207" i="1"/>
  <c r="CU207" i="1"/>
  <c r="CV207" i="1"/>
  <c r="CW207" i="1"/>
  <c r="CX207" i="1"/>
  <c r="CY207" i="1"/>
  <c r="CZ207" i="1"/>
  <c r="DA207" i="1"/>
  <c r="CT208" i="1"/>
  <c r="CU208" i="1"/>
  <c r="CV208" i="1"/>
  <c r="CW208" i="1"/>
  <c r="CX208" i="1"/>
  <c r="CY208" i="1"/>
  <c r="CZ208" i="1"/>
  <c r="DA208" i="1"/>
  <c r="CT386" i="1"/>
  <c r="CU386" i="1"/>
  <c r="CV386" i="1"/>
  <c r="CW386" i="1"/>
  <c r="CX386" i="1"/>
  <c r="CY386" i="1"/>
  <c r="CZ386" i="1"/>
  <c r="DA386" i="1"/>
  <c r="CT101" i="1"/>
  <c r="CU101" i="1"/>
  <c r="CV101" i="1"/>
  <c r="CW101" i="1"/>
  <c r="CX101" i="1"/>
  <c r="CY101" i="1"/>
  <c r="CZ101" i="1"/>
  <c r="DA101" i="1"/>
  <c r="CT387" i="1"/>
  <c r="CU387" i="1"/>
  <c r="CV387" i="1"/>
  <c r="CW387" i="1"/>
  <c r="CX387" i="1"/>
  <c r="CY387" i="1"/>
  <c r="CZ387" i="1"/>
  <c r="DA387" i="1"/>
  <c r="CT388" i="1"/>
  <c r="CU388" i="1"/>
  <c r="CV388" i="1"/>
  <c r="CW388" i="1"/>
  <c r="CX388" i="1"/>
  <c r="CY388" i="1"/>
  <c r="CZ388" i="1"/>
  <c r="DA388" i="1"/>
  <c r="CT389" i="1"/>
  <c r="CU389" i="1"/>
  <c r="CV389" i="1"/>
  <c r="CW389" i="1"/>
  <c r="CX389" i="1"/>
  <c r="CY389" i="1"/>
  <c r="CZ389" i="1"/>
  <c r="DA389" i="1"/>
  <c r="CT390" i="1"/>
  <c r="CU390" i="1"/>
  <c r="CV390" i="1"/>
  <c r="CW390" i="1"/>
  <c r="CX390" i="1"/>
  <c r="CY390" i="1"/>
  <c r="CZ390" i="1"/>
  <c r="DA390" i="1"/>
  <c r="CT391" i="1"/>
  <c r="CU391" i="1"/>
  <c r="CV391" i="1"/>
  <c r="CW391" i="1"/>
  <c r="CX391" i="1"/>
  <c r="CY391" i="1"/>
  <c r="CZ391" i="1"/>
  <c r="DA391" i="1"/>
  <c r="CT392" i="1"/>
  <c r="CU392" i="1"/>
  <c r="CV392" i="1"/>
  <c r="CW392" i="1"/>
  <c r="CX392" i="1"/>
  <c r="CY392" i="1"/>
  <c r="CZ392" i="1"/>
  <c r="DA392" i="1"/>
  <c r="CT393" i="1"/>
  <c r="CU393" i="1"/>
  <c r="CV393" i="1"/>
  <c r="CW393" i="1"/>
  <c r="CX393" i="1"/>
  <c r="CY393" i="1"/>
  <c r="CZ393" i="1"/>
  <c r="DA393" i="1"/>
  <c r="CT394" i="1"/>
  <c r="CU394" i="1"/>
  <c r="CV394" i="1"/>
  <c r="CW394" i="1"/>
  <c r="CX394" i="1"/>
  <c r="CY394" i="1"/>
  <c r="CZ394" i="1"/>
  <c r="DA394" i="1"/>
  <c r="CT395" i="1"/>
  <c r="CU395" i="1"/>
  <c r="CV395" i="1"/>
  <c r="CW395" i="1"/>
  <c r="CX395" i="1"/>
  <c r="CY395" i="1"/>
  <c r="CZ395" i="1"/>
  <c r="DA395" i="1"/>
  <c r="CT396" i="1"/>
  <c r="CU396" i="1"/>
  <c r="CV396" i="1"/>
  <c r="CW396" i="1"/>
  <c r="CX396" i="1"/>
  <c r="CY396" i="1"/>
  <c r="CZ396" i="1"/>
  <c r="DA396" i="1"/>
  <c r="CT397" i="1"/>
  <c r="CU397" i="1"/>
  <c r="CV397" i="1"/>
  <c r="CW397" i="1"/>
  <c r="CX397" i="1"/>
  <c r="CY397" i="1"/>
  <c r="CZ397" i="1"/>
  <c r="DA397" i="1"/>
  <c r="CT398" i="1"/>
  <c r="CU398" i="1"/>
  <c r="CV398" i="1"/>
  <c r="CW398" i="1"/>
  <c r="CX398" i="1"/>
  <c r="CY398" i="1"/>
  <c r="CZ398" i="1"/>
  <c r="DA398" i="1"/>
  <c r="CT39" i="1"/>
  <c r="CU39" i="1"/>
  <c r="CV39" i="1"/>
  <c r="CW39" i="1"/>
  <c r="CX39" i="1"/>
  <c r="CY39" i="1"/>
  <c r="CZ39" i="1"/>
  <c r="DA39" i="1"/>
  <c r="CT230" i="1"/>
  <c r="CU230" i="1"/>
  <c r="CV230" i="1"/>
  <c r="CW230" i="1"/>
  <c r="CX230" i="1"/>
  <c r="CY230" i="1"/>
  <c r="CZ230" i="1"/>
  <c r="DA230" i="1"/>
  <c r="CT95" i="1"/>
  <c r="CU95" i="1"/>
  <c r="CV95" i="1"/>
  <c r="CW95" i="1"/>
  <c r="CX95" i="1"/>
  <c r="CY95" i="1"/>
  <c r="CZ95" i="1"/>
  <c r="DA95" i="1"/>
  <c r="CT274" i="1"/>
  <c r="CU274" i="1"/>
  <c r="CV274" i="1"/>
  <c r="CW274" i="1"/>
  <c r="CX274" i="1"/>
  <c r="CY274" i="1"/>
  <c r="CZ274" i="1"/>
  <c r="DA274" i="1"/>
  <c r="CT275" i="1"/>
  <c r="CU275" i="1"/>
  <c r="CV275" i="1"/>
  <c r="CW275" i="1"/>
  <c r="CX275" i="1"/>
  <c r="CY275" i="1"/>
  <c r="CZ275" i="1"/>
  <c r="DA275" i="1"/>
  <c r="CT276" i="1"/>
  <c r="CU276" i="1"/>
  <c r="CV276" i="1"/>
  <c r="CW276" i="1"/>
  <c r="CX276" i="1"/>
  <c r="CY276" i="1"/>
  <c r="CZ276" i="1"/>
  <c r="DA276" i="1"/>
  <c r="CT277" i="1"/>
  <c r="CU277" i="1"/>
  <c r="CV277" i="1"/>
  <c r="CW277" i="1"/>
  <c r="CX277" i="1"/>
  <c r="CY277" i="1"/>
  <c r="CZ277" i="1"/>
  <c r="DA277" i="1"/>
  <c r="CT399" i="1"/>
  <c r="CU399" i="1"/>
  <c r="CV399" i="1"/>
  <c r="CW399" i="1"/>
  <c r="CX399" i="1"/>
  <c r="CY399" i="1"/>
  <c r="CZ399" i="1"/>
  <c r="DA399" i="1"/>
  <c r="CT155" i="1"/>
  <c r="CU155" i="1"/>
  <c r="CV155" i="1"/>
  <c r="CW155" i="1"/>
  <c r="CX155" i="1"/>
  <c r="CY155" i="1"/>
  <c r="CZ155" i="1"/>
  <c r="DA155" i="1"/>
  <c r="CT156" i="1"/>
  <c r="CU156" i="1"/>
  <c r="CV156" i="1"/>
  <c r="CW156" i="1"/>
  <c r="CX156" i="1"/>
  <c r="CY156" i="1"/>
  <c r="CZ156" i="1"/>
  <c r="DA156" i="1"/>
  <c r="CT400" i="1"/>
  <c r="CU400" i="1"/>
  <c r="CV400" i="1"/>
  <c r="CW400" i="1"/>
  <c r="CX400" i="1"/>
  <c r="CY400" i="1"/>
  <c r="CZ400" i="1"/>
  <c r="DA400" i="1"/>
  <c r="CT401" i="1"/>
  <c r="CU401" i="1"/>
  <c r="CV401" i="1"/>
  <c r="CW401" i="1"/>
  <c r="CX401" i="1"/>
  <c r="CY401" i="1"/>
  <c r="CZ401" i="1"/>
  <c r="DA401" i="1"/>
  <c r="CT102" i="1"/>
  <c r="CU102" i="1"/>
  <c r="CV102" i="1"/>
  <c r="CW102" i="1"/>
  <c r="CX102" i="1"/>
  <c r="CY102" i="1"/>
  <c r="CZ102" i="1"/>
  <c r="DA102" i="1"/>
  <c r="CT103" i="1"/>
  <c r="CU103" i="1"/>
  <c r="CV103" i="1"/>
  <c r="CW103" i="1"/>
  <c r="CX103" i="1"/>
  <c r="CY103" i="1"/>
  <c r="CZ103" i="1"/>
  <c r="DA103" i="1"/>
  <c r="CT278" i="1"/>
  <c r="CU278" i="1"/>
  <c r="CV278" i="1"/>
  <c r="CW278" i="1"/>
  <c r="CX278" i="1"/>
  <c r="CY278" i="1"/>
  <c r="CZ278" i="1"/>
  <c r="DA278" i="1"/>
  <c r="CT279" i="1"/>
  <c r="CU279" i="1"/>
  <c r="CV279" i="1"/>
  <c r="CW279" i="1"/>
  <c r="CX279" i="1"/>
  <c r="CY279" i="1"/>
  <c r="CZ279" i="1"/>
  <c r="DA279" i="1"/>
  <c r="CT280" i="1"/>
  <c r="CU280" i="1"/>
  <c r="CV280" i="1"/>
  <c r="CW280" i="1"/>
  <c r="CX280" i="1"/>
  <c r="CY280" i="1"/>
  <c r="CZ280" i="1"/>
  <c r="DA280" i="1"/>
  <c r="CT252" i="1"/>
  <c r="CU252" i="1"/>
  <c r="CV252" i="1"/>
  <c r="CW252" i="1"/>
  <c r="CX252" i="1"/>
  <c r="CY252" i="1"/>
  <c r="CZ252" i="1"/>
  <c r="DA252" i="1"/>
  <c r="CT281" i="1"/>
  <c r="CU281" i="1"/>
  <c r="CV281" i="1"/>
  <c r="CW281" i="1"/>
  <c r="CX281" i="1"/>
  <c r="CY281" i="1"/>
  <c r="CZ281" i="1"/>
  <c r="DA281" i="1"/>
  <c r="CT282" i="1"/>
  <c r="CU282" i="1"/>
  <c r="CV282" i="1"/>
  <c r="CW282" i="1"/>
  <c r="CX282" i="1"/>
  <c r="CY282" i="1"/>
  <c r="CZ282" i="1"/>
  <c r="DA282" i="1"/>
  <c r="CT283" i="1"/>
  <c r="CU283" i="1"/>
  <c r="CV283" i="1"/>
  <c r="CW283" i="1"/>
  <c r="CX283" i="1"/>
  <c r="CY283" i="1"/>
  <c r="CZ283" i="1"/>
  <c r="DA283" i="1"/>
  <c r="CT284" i="1"/>
  <c r="CU284" i="1"/>
  <c r="CV284" i="1"/>
  <c r="CW284" i="1"/>
  <c r="CX284" i="1"/>
  <c r="CY284" i="1"/>
  <c r="CZ284" i="1"/>
  <c r="DA284" i="1"/>
  <c r="CT109" i="1"/>
  <c r="CU109" i="1"/>
  <c r="CV109" i="1"/>
  <c r="CW109" i="1"/>
  <c r="CX109" i="1"/>
  <c r="CY109" i="1"/>
  <c r="CZ109" i="1"/>
  <c r="DA109" i="1"/>
  <c r="CT285" i="1"/>
  <c r="CU285" i="1"/>
  <c r="CV285" i="1"/>
  <c r="CW285" i="1"/>
  <c r="CX285" i="1"/>
  <c r="CY285" i="1"/>
  <c r="CZ285" i="1"/>
  <c r="DA285" i="1"/>
  <c r="CT209" i="1"/>
  <c r="CU209" i="1"/>
  <c r="CV209" i="1"/>
  <c r="CW209" i="1"/>
  <c r="CX209" i="1"/>
  <c r="CY209" i="1"/>
  <c r="CZ209" i="1"/>
  <c r="DA209" i="1"/>
  <c r="CT71" i="1"/>
  <c r="CU71" i="1"/>
  <c r="CV71" i="1"/>
  <c r="CW71" i="1"/>
  <c r="CX71" i="1"/>
  <c r="CY71" i="1"/>
  <c r="CZ71" i="1"/>
  <c r="DA71" i="1"/>
  <c r="CT210" i="1"/>
  <c r="CU210" i="1"/>
  <c r="CV210" i="1"/>
  <c r="CW210" i="1"/>
  <c r="CX210" i="1"/>
  <c r="CY210" i="1"/>
  <c r="CZ210" i="1"/>
  <c r="DA210" i="1"/>
  <c r="CT211" i="1"/>
  <c r="CU211" i="1"/>
  <c r="CV211" i="1"/>
  <c r="CW211" i="1"/>
  <c r="CX211" i="1"/>
  <c r="CY211" i="1"/>
  <c r="CZ211" i="1"/>
  <c r="DA211" i="1"/>
  <c r="CT212" i="1"/>
  <c r="CU212" i="1"/>
  <c r="CV212" i="1"/>
  <c r="CW212" i="1"/>
  <c r="CX212" i="1"/>
  <c r="CY212" i="1"/>
  <c r="CZ212" i="1"/>
  <c r="DA212" i="1"/>
  <c r="CT213" i="1"/>
  <c r="CU213" i="1"/>
  <c r="CV213" i="1"/>
  <c r="CW213" i="1"/>
  <c r="CX213" i="1"/>
  <c r="CY213" i="1"/>
  <c r="CZ213" i="1"/>
  <c r="DA213" i="1"/>
  <c r="CT125" i="1"/>
  <c r="CU125" i="1"/>
  <c r="CV125" i="1"/>
  <c r="CW125" i="1"/>
  <c r="CX125" i="1"/>
  <c r="CY125" i="1"/>
  <c r="CZ125" i="1"/>
  <c r="DA125" i="1"/>
  <c r="CT110" i="1"/>
  <c r="CU110" i="1"/>
  <c r="CV110" i="1"/>
  <c r="CW110" i="1"/>
  <c r="CX110" i="1"/>
  <c r="CY110" i="1"/>
  <c r="CZ110" i="1"/>
  <c r="DA110" i="1"/>
  <c r="CT402" i="1"/>
  <c r="CU402" i="1"/>
  <c r="CV402" i="1"/>
  <c r="CW402" i="1"/>
  <c r="CX402" i="1"/>
  <c r="CY402" i="1"/>
  <c r="CZ402" i="1"/>
  <c r="DA402" i="1"/>
  <c r="CT253" i="1"/>
  <c r="CU253" i="1"/>
  <c r="CV253" i="1"/>
  <c r="CW253" i="1"/>
  <c r="CX253" i="1"/>
  <c r="CY253" i="1"/>
  <c r="CZ253" i="1"/>
  <c r="DA253" i="1"/>
  <c r="CT286" i="1"/>
  <c r="CU286" i="1"/>
  <c r="CV286" i="1"/>
  <c r="CW286" i="1"/>
  <c r="CX286" i="1"/>
  <c r="CY286" i="1"/>
  <c r="CZ286" i="1"/>
  <c r="DA286" i="1"/>
  <c r="CT214" i="1"/>
  <c r="CU214" i="1"/>
  <c r="CV214" i="1"/>
  <c r="CW214" i="1"/>
  <c r="CX214" i="1"/>
  <c r="CY214" i="1"/>
  <c r="CZ214" i="1"/>
  <c r="DA214" i="1"/>
  <c r="CT92" i="1"/>
  <c r="CU92" i="1"/>
  <c r="CV92" i="1"/>
  <c r="CW92" i="1"/>
  <c r="CX92" i="1"/>
  <c r="CY92" i="1"/>
  <c r="CZ92" i="1"/>
  <c r="DA92" i="1"/>
  <c r="CT263" i="1"/>
  <c r="CU263" i="1"/>
  <c r="CV263" i="1"/>
  <c r="CW263" i="1"/>
  <c r="CX263" i="1"/>
  <c r="CY263" i="1"/>
  <c r="CZ263" i="1"/>
  <c r="DA263" i="1"/>
  <c r="CT287" i="1"/>
  <c r="CU287" i="1"/>
  <c r="CV287" i="1"/>
  <c r="CW287" i="1"/>
  <c r="CX287" i="1"/>
  <c r="CY287" i="1"/>
  <c r="CZ287" i="1"/>
  <c r="DA287" i="1"/>
  <c r="CT288" i="1"/>
  <c r="CU288" i="1"/>
  <c r="CV288" i="1"/>
  <c r="CW288" i="1"/>
  <c r="CX288" i="1"/>
  <c r="CY288" i="1"/>
  <c r="CZ288" i="1"/>
  <c r="DA288" i="1"/>
  <c r="CT264" i="1"/>
  <c r="CU264" i="1"/>
  <c r="CV264" i="1"/>
  <c r="CW264" i="1"/>
  <c r="CX264" i="1"/>
  <c r="CY264" i="1"/>
  <c r="CZ264" i="1"/>
  <c r="DA264" i="1"/>
  <c r="CT289" i="1"/>
  <c r="CU289" i="1"/>
  <c r="CV289" i="1"/>
  <c r="CW289" i="1"/>
  <c r="CX289" i="1"/>
  <c r="CY289" i="1"/>
  <c r="CZ289" i="1"/>
  <c r="DA289" i="1"/>
  <c r="CT215" i="1"/>
  <c r="CU215" i="1"/>
  <c r="CV215" i="1"/>
  <c r="CW215" i="1"/>
  <c r="CX215" i="1"/>
  <c r="CY215" i="1"/>
  <c r="CZ215" i="1"/>
  <c r="DA215" i="1"/>
  <c r="CT293" i="1"/>
  <c r="CU293" i="1"/>
  <c r="CV293" i="1"/>
  <c r="CW293" i="1"/>
  <c r="CX293" i="1"/>
  <c r="CY293" i="1"/>
  <c r="CZ293" i="1"/>
  <c r="DA293" i="1"/>
  <c r="CT326" i="1"/>
  <c r="CU326" i="1"/>
  <c r="CV326" i="1"/>
  <c r="CW326" i="1"/>
  <c r="CX326" i="1"/>
  <c r="CY326" i="1"/>
  <c r="CZ326" i="1"/>
  <c r="DA326" i="1"/>
  <c r="CT327" i="1"/>
  <c r="CU327" i="1"/>
  <c r="CV327" i="1"/>
  <c r="CW327" i="1"/>
  <c r="CX327" i="1"/>
  <c r="CY327" i="1"/>
  <c r="CZ327" i="1"/>
  <c r="DA327" i="1"/>
  <c r="CT157" i="1"/>
  <c r="CU157" i="1"/>
  <c r="CV157" i="1"/>
  <c r="CW157" i="1"/>
  <c r="CX157" i="1"/>
  <c r="CY157" i="1"/>
  <c r="CZ157" i="1"/>
  <c r="DA157" i="1"/>
  <c r="CT403" i="1"/>
  <c r="CU403" i="1"/>
  <c r="CV403" i="1"/>
  <c r="CW403" i="1"/>
  <c r="CX403" i="1"/>
  <c r="CY403" i="1"/>
  <c r="CZ403" i="1"/>
  <c r="DA403" i="1"/>
  <c r="CT328" i="1"/>
  <c r="CU328" i="1"/>
  <c r="CV328" i="1"/>
  <c r="CW328" i="1"/>
  <c r="CX328" i="1"/>
  <c r="CY328" i="1"/>
  <c r="CZ328" i="1"/>
  <c r="DA328" i="1"/>
  <c r="CT404" i="1"/>
  <c r="CU404" i="1"/>
  <c r="CV404" i="1"/>
  <c r="CW404" i="1"/>
  <c r="CX404" i="1"/>
  <c r="CY404" i="1"/>
  <c r="CZ404" i="1"/>
  <c r="DA404" i="1"/>
  <c r="CT126" i="1"/>
  <c r="CU126" i="1"/>
  <c r="CV126" i="1"/>
  <c r="CW126" i="1"/>
  <c r="CX126" i="1"/>
  <c r="CY126" i="1"/>
  <c r="CZ126" i="1"/>
  <c r="DA126" i="1"/>
  <c r="CT405" i="1"/>
  <c r="CU405" i="1"/>
  <c r="CV405" i="1"/>
  <c r="CW405" i="1"/>
  <c r="CX405" i="1"/>
  <c r="CY405" i="1"/>
  <c r="CZ405" i="1"/>
  <c r="DA405" i="1"/>
  <c r="CT72" i="1"/>
  <c r="CU72" i="1"/>
  <c r="CV72" i="1"/>
  <c r="CW72" i="1"/>
  <c r="CX72" i="1"/>
  <c r="CY72" i="1"/>
  <c r="CZ72" i="1"/>
  <c r="DA72" i="1"/>
  <c r="CT216" i="1"/>
  <c r="CU216" i="1"/>
  <c r="CV216" i="1"/>
  <c r="CW216" i="1"/>
  <c r="CX216" i="1"/>
  <c r="CY216" i="1"/>
  <c r="CZ216" i="1"/>
  <c r="DA216" i="1"/>
  <c r="CT217" i="1"/>
  <c r="CU217" i="1"/>
  <c r="CV217" i="1"/>
  <c r="CW217" i="1"/>
  <c r="CX217" i="1"/>
  <c r="CY217" i="1"/>
  <c r="CZ217" i="1"/>
  <c r="DA217" i="1"/>
  <c r="CT329" i="1"/>
  <c r="CU329" i="1"/>
  <c r="CV329" i="1"/>
  <c r="CW329" i="1"/>
  <c r="CX329" i="1"/>
  <c r="CY329" i="1"/>
  <c r="CZ329" i="1"/>
  <c r="DA329" i="1"/>
  <c r="CT330" i="1"/>
  <c r="CU330" i="1"/>
  <c r="CV330" i="1"/>
  <c r="CW330" i="1"/>
  <c r="CX330" i="1"/>
  <c r="CY330" i="1"/>
  <c r="CZ330" i="1"/>
  <c r="DA330" i="1"/>
  <c r="CT42" i="1"/>
  <c r="CU42" i="1"/>
  <c r="CV42" i="1"/>
  <c r="CW42" i="1"/>
  <c r="CX42" i="1"/>
  <c r="CY42" i="1"/>
  <c r="CZ42" i="1"/>
  <c r="DA42" i="1"/>
  <c r="CT134" i="1"/>
  <c r="CU134" i="1"/>
  <c r="CV134" i="1"/>
  <c r="CW134" i="1"/>
  <c r="CX134" i="1"/>
  <c r="CY134" i="1"/>
  <c r="CZ134" i="1"/>
  <c r="DA134" i="1"/>
  <c r="CT406" i="1"/>
  <c r="CU406" i="1"/>
  <c r="CV406" i="1"/>
  <c r="CW406" i="1"/>
  <c r="CX406" i="1"/>
  <c r="CY406" i="1"/>
  <c r="CZ406" i="1"/>
  <c r="DA406" i="1"/>
  <c r="CT407" i="1"/>
  <c r="CU407" i="1"/>
  <c r="CV407" i="1"/>
  <c r="CW407" i="1"/>
  <c r="CX407" i="1"/>
  <c r="CY407" i="1"/>
  <c r="CZ407" i="1"/>
  <c r="DA407" i="1"/>
  <c r="CT408" i="1"/>
  <c r="CU408" i="1"/>
  <c r="CV408" i="1"/>
  <c r="CW408" i="1"/>
  <c r="CX408" i="1"/>
  <c r="CY408" i="1"/>
  <c r="CZ408" i="1"/>
  <c r="DA408" i="1"/>
  <c r="CT331" i="1"/>
  <c r="CU331" i="1"/>
  <c r="CV331" i="1"/>
  <c r="CW331" i="1"/>
  <c r="CX331" i="1"/>
  <c r="CY331" i="1"/>
  <c r="CZ331" i="1"/>
  <c r="DA331" i="1"/>
  <c r="CT409" i="1"/>
  <c r="CU409" i="1"/>
  <c r="CV409" i="1"/>
  <c r="CW409" i="1"/>
  <c r="CX409" i="1"/>
  <c r="CY409" i="1"/>
  <c r="CZ409" i="1"/>
  <c r="DA409" i="1"/>
  <c r="CT410" i="1"/>
  <c r="CU410" i="1"/>
  <c r="CV410" i="1"/>
  <c r="CW410" i="1"/>
  <c r="CX410" i="1"/>
  <c r="CY410" i="1"/>
  <c r="CZ410" i="1"/>
  <c r="DA410" i="1"/>
  <c r="CT411" i="1"/>
  <c r="CU411" i="1"/>
  <c r="CV411" i="1"/>
  <c r="CW411" i="1"/>
  <c r="CX411" i="1"/>
  <c r="CY411" i="1"/>
  <c r="CZ411" i="1"/>
  <c r="DA411" i="1"/>
  <c r="CT412" i="1"/>
  <c r="CU412" i="1"/>
  <c r="CV412" i="1"/>
  <c r="CW412" i="1"/>
  <c r="CX412" i="1"/>
  <c r="CY412" i="1"/>
  <c r="CZ412" i="1"/>
  <c r="DA412" i="1"/>
  <c r="CT413" i="1"/>
  <c r="CU413" i="1"/>
  <c r="CV413" i="1"/>
  <c r="CW413" i="1"/>
  <c r="CX413" i="1"/>
  <c r="CY413" i="1"/>
  <c r="CZ413" i="1"/>
  <c r="DA413" i="1"/>
  <c r="CT218" i="1"/>
  <c r="CU218" i="1"/>
  <c r="CV218" i="1"/>
  <c r="CW218" i="1"/>
  <c r="CX218" i="1"/>
  <c r="CY218" i="1"/>
  <c r="CZ218" i="1"/>
  <c r="DA218" i="1"/>
  <c r="CT219" i="1"/>
  <c r="CU219" i="1"/>
  <c r="CV219" i="1"/>
  <c r="CW219" i="1"/>
  <c r="CX219" i="1"/>
  <c r="CY219" i="1"/>
  <c r="CZ219" i="1"/>
  <c r="DA219" i="1"/>
  <c r="CT158" i="1"/>
  <c r="CU158" i="1"/>
  <c r="CV158" i="1"/>
  <c r="CW158" i="1"/>
  <c r="CX158" i="1"/>
  <c r="CY158" i="1"/>
  <c r="CZ158" i="1"/>
  <c r="DA158" i="1"/>
  <c r="CT294" i="1"/>
  <c r="CU294" i="1"/>
  <c r="CV294" i="1"/>
  <c r="CW294" i="1"/>
  <c r="CX294" i="1"/>
  <c r="CY294" i="1"/>
  <c r="CZ294" i="1"/>
  <c r="DA294" i="1"/>
  <c r="CT414" i="1"/>
  <c r="CU414" i="1"/>
  <c r="CV414" i="1"/>
  <c r="CW414" i="1"/>
  <c r="CX414" i="1"/>
  <c r="CY414" i="1"/>
  <c r="CZ414" i="1"/>
  <c r="DA414" i="1"/>
  <c r="CT220" i="1"/>
  <c r="CU220" i="1"/>
  <c r="CV220" i="1"/>
  <c r="CW220" i="1"/>
  <c r="CX220" i="1"/>
  <c r="CY220" i="1"/>
  <c r="CZ220" i="1"/>
  <c r="DA220" i="1"/>
  <c r="CT135" i="1"/>
  <c r="CU135" i="1"/>
  <c r="CV135" i="1"/>
  <c r="CW135" i="1"/>
  <c r="CX135" i="1"/>
  <c r="CY135" i="1"/>
  <c r="CZ135" i="1"/>
  <c r="DA135" i="1"/>
  <c r="CT221" i="1"/>
  <c r="CU221" i="1"/>
  <c r="CV221" i="1"/>
  <c r="CW221" i="1"/>
  <c r="CX221" i="1"/>
  <c r="CY221" i="1"/>
  <c r="CZ221" i="1"/>
  <c r="DA221" i="1"/>
  <c r="CT332" i="1"/>
  <c r="CU332" i="1"/>
  <c r="CV332" i="1"/>
  <c r="CW332" i="1"/>
  <c r="CX332" i="1"/>
  <c r="CY332" i="1"/>
  <c r="CZ332" i="1"/>
  <c r="DA332" i="1"/>
  <c r="CT136" i="1"/>
  <c r="CU136" i="1"/>
  <c r="CV136" i="1"/>
  <c r="CW136" i="1"/>
  <c r="CX136" i="1"/>
  <c r="CY136" i="1"/>
  <c r="CZ136" i="1"/>
  <c r="DA136" i="1"/>
  <c r="CT333" i="1"/>
  <c r="CU333" i="1"/>
  <c r="CV333" i="1"/>
  <c r="CW333" i="1"/>
  <c r="CX333" i="1"/>
  <c r="CY333" i="1"/>
  <c r="CZ333" i="1"/>
  <c r="DA333" i="1"/>
  <c r="CT415" i="1"/>
  <c r="CU415" i="1"/>
  <c r="CV415" i="1"/>
  <c r="CW415" i="1"/>
  <c r="CX415" i="1"/>
  <c r="CY415" i="1"/>
  <c r="CZ415" i="1"/>
  <c r="DA415" i="1"/>
  <c r="CT222" i="1"/>
  <c r="CU222" i="1"/>
  <c r="CV222" i="1"/>
  <c r="CW222" i="1"/>
  <c r="CX222" i="1"/>
  <c r="CY222" i="1"/>
  <c r="CZ222" i="1"/>
  <c r="DA222" i="1"/>
  <c r="CT334" i="1"/>
  <c r="CU334" i="1"/>
  <c r="CV334" i="1"/>
  <c r="CW334" i="1"/>
  <c r="CX334" i="1"/>
  <c r="CY334" i="1"/>
  <c r="CZ334" i="1"/>
  <c r="DA334" i="1"/>
  <c r="CT335" i="1"/>
  <c r="CU335" i="1"/>
  <c r="CV335" i="1"/>
  <c r="CW335" i="1"/>
  <c r="CX335" i="1"/>
  <c r="CY335" i="1"/>
  <c r="CZ335" i="1"/>
  <c r="DA335" i="1"/>
  <c r="CT416" i="1"/>
  <c r="CU416" i="1"/>
  <c r="CV416" i="1"/>
  <c r="CW416" i="1"/>
  <c r="CX416" i="1"/>
  <c r="CY416" i="1"/>
  <c r="CZ416" i="1"/>
  <c r="DA416" i="1"/>
  <c r="CT417" i="1"/>
  <c r="CU417" i="1"/>
  <c r="CV417" i="1"/>
  <c r="CW417" i="1"/>
  <c r="CX417" i="1"/>
  <c r="CY417" i="1"/>
  <c r="CZ417" i="1"/>
  <c r="DA417" i="1"/>
  <c r="CT418" i="1"/>
  <c r="CU418" i="1"/>
  <c r="CV418" i="1"/>
  <c r="CW418" i="1"/>
  <c r="CX418" i="1"/>
  <c r="CY418" i="1"/>
  <c r="CZ418" i="1"/>
  <c r="DA418" i="1"/>
  <c r="CT419" i="1"/>
  <c r="CU419" i="1"/>
  <c r="CV419" i="1"/>
  <c r="CW419" i="1"/>
  <c r="CX419" i="1"/>
  <c r="CY419" i="1"/>
  <c r="CZ419" i="1"/>
  <c r="DA419" i="1"/>
  <c r="CT420" i="1"/>
  <c r="CU420" i="1"/>
  <c r="CV420" i="1"/>
  <c r="CW420" i="1"/>
  <c r="CX420" i="1"/>
  <c r="CY420" i="1"/>
  <c r="CZ420" i="1"/>
  <c r="DA420" i="1"/>
  <c r="CT421" i="1"/>
  <c r="CU421" i="1"/>
  <c r="CV421" i="1"/>
  <c r="CW421" i="1"/>
  <c r="CX421" i="1"/>
  <c r="CY421" i="1"/>
  <c r="CZ421" i="1"/>
  <c r="DA421" i="1"/>
  <c r="CT422" i="1"/>
  <c r="CU422" i="1"/>
  <c r="CV422" i="1"/>
  <c r="CW422" i="1"/>
  <c r="CX422" i="1"/>
  <c r="CY422" i="1"/>
  <c r="CZ422" i="1"/>
  <c r="DA422" i="1"/>
  <c r="CT423" i="1"/>
  <c r="CU423" i="1"/>
  <c r="CV423" i="1"/>
  <c r="CW423" i="1"/>
  <c r="CX423" i="1"/>
  <c r="CY423" i="1"/>
  <c r="CZ423" i="1"/>
  <c r="DA423" i="1"/>
  <c r="CT424" i="1"/>
  <c r="CU424" i="1"/>
  <c r="CV424" i="1"/>
  <c r="CW424" i="1"/>
  <c r="CX424" i="1"/>
  <c r="CY424" i="1"/>
  <c r="CZ424" i="1"/>
  <c r="DA424" i="1"/>
  <c r="DA83" i="1"/>
  <c r="CZ83" i="1"/>
  <c r="CY83" i="1"/>
  <c r="CX83" i="1"/>
  <c r="CW83" i="1"/>
  <c r="CV83" i="1"/>
  <c r="CU83" i="1"/>
  <c r="CT83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B4" i="1"/>
  <c r="CC4" i="1"/>
  <c r="CD4" i="1"/>
  <c r="CE4" i="1"/>
  <c r="CF4" i="1"/>
  <c r="CG4" i="1"/>
  <c r="CH4" i="1"/>
  <c r="CI4" i="1"/>
  <c r="CJ4" i="1"/>
  <c r="CK4" i="1"/>
  <c r="CL4" i="1"/>
  <c r="CM4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B5" i="1"/>
  <c r="CC5" i="1"/>
  <c r="CD5" i="1"/>
  <c r="CE5" i="1"/>
  <c r="CF5" i="1"/>
  <c r="CG5" i="1"/>
  <c r="CH5" i="1"/>
  <c r="CI5" i="1"/>
  <c r="CJ5" i="1"/>
  <c r="CK5" i="1"/>
  <c r="CL5" i="1"/>
  <c r="CM5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B8" i="1"/>
  <c r="CC8" i="1"/>
  <c r="CD8" i="1"/>
  <c r="CE8" i="1"/>
  <c r="CF8" i="1"/>
  <c r="CG8" i="1"/>
  <c r="CH8" i="1"/>
  <c r="CI8" i="1"/>
  <c r="CJ8" i="1"/>
  <c r="CK8" i="1"/>
  <c r="CL8" i="1"/>
  <c r="CM8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B7" i="1"/>
  <c r="CC7" i="1"/>
  <c r="CD7" i="1"/>
  <c r="CE7" i="1"/>
  <c r="CF7" i="1"/>
  <c r="CG7" i="1"/>
  <c r="CH7" i="1"/>
  <c r="CI7" i="1"/>
  <c r="CJ7" i="1"/>
  <c r="CK7" i="1"/>
  <c r="CL7" i="1"/>
  <c r="CM7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B6" i="1"/>
  <c r="CC6" i="1"/>
  <c r="CD6" i="1"/>
  <c r="CE6" i="1"/>
  <c r="CF6" i="1"/>
  <c r="CG6" i="1"/>
  <c r="CH6" i="1"/>
  <c r="CI6" i="1"/>
  <c r="CJ6" i="1"/>
  <c r="CK6" i="1"/>
  <c r="CL6" i="1"/>
  <c r="CM6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B9" i="1"/>
  <c r="CC9" i="1"/>
  <c r="CD9" i="1"/>
  <c r="CE9" i="1"/>
  <c r="CF9" i="1"/>
  <c r="CG9" i="1"/>
  <c r="CH9" i="1"/>
  <c r="CI9" i="1"/>
  <c r="CJ9" i="1"/>
  <c r="CK9" i="1"/>
  <c r="CL9" i="1"/>
  <c r="CM9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BZ337" i="1"/>
  <c r="BZ254" i="1"/>
  <c r="BZ28" i="1"/>
  <c r="BZ237" i="1"/>
  <c r="BZ255" i="1"/>
  <c r="BZ9" i="1"/>
  <c r="BZ50" i="1"/>
  <c r="BZ159" i="1"/>
  <c r="BZ43" i="1"/>
  <c r="BZ233" i="1"/>
  <c r="BZ295" i="1"/>
  <c r="BZ312" i="1"/>
  <c r="BZ29" i="1"/>
  <c r="BZ313" i="1"/>
  <c r="BZ338" i="1"/>
  <c r="BZ27" i="1"/>
  <c r="BZ44" i="1"/>
  <c r="BZ339" i="1"/>
  <c r="BZ13" i="1"/>
  <c r="BZ256" i="1"/>
  <c r="BZ81" i="1"/>
  <c r="BZ240" i="1"/>
  <c r="BZ114" i="1"/>
  <c r="BZ296" i="1"/>
  <c r="BZ235" i="1"/>
  <c r="BZ297" i="1"/>
  <c r="BZ314" i="1"/>
  <c r="BZ22" i="1"/>
  <c r="BZ298" i="1"/>
  <c r="BZ238" i="1"/>
  <c r="BZ24" i="1"/>
  <c r="BZ241" i="1"/>
  <c r="BZ236" i="1"/>
  <c r="BZ19" i="1"/>
  <c r="BZ10" i="1"/>
  <c r="BZ115" i="1"/>
  <c r="BZ116" i="1"/>
  <c r="BZ112" i="1"/>
  <c r="BZ299" i="1"/>
  <c r="BZ300" i="1"/>
  <c r="BZ301" i="1"/>
  <c r="BZ117" i="1"/>
  <c r="BZ302" i="1"/>
  <c r="BZ18" i="1"/>
  <c r="BZ315" i="1"/>
  <c r="BZ316" i="1"/>
  <c r="BZ317" i="1"/>
  <c r="BZ318" i="1"/>
  <c r="BZ303" i="1"/>
  <c r="BZ319" i="1"/>
  <c r="BZ96" i="1"/>
  <c r="BZ242" i="1"/>
  <c r="BZ56" i="1"/>
  <c r="BZ137" i="1"/>
  <c r="BZ86" i="1"/>
  <c r="BZ340" i="1"/>
  <c r="BZ138" i="1"/>
  <c r="BZ341" i="1"/>
  <c r="BZ342" i="1"/>
  <c r="BZ232" i="1"/>
  <c r="BZ343" i="1"/>
  <c r="BZ344" i="1"/>
  <c r="BZ345" i="1"/>
  <c r="BZ97" i="1"/>
  <c r="BZ4" i="1"/>
  <c r="BZ139" i="1"/>
  <c r="BZ320" i="1"/>
  <c r="BZ51" i="1"/>
  <c r="BZ346" i="1"/>
  <c r="BZ243" i="1"/>
  <c r="BZ347" i="1"/>
  <c r="BZ348" i="1"/>
  <c r="BZ349" i="1"/>
  <c r="BZ350" i="1"/>
  <c r="BZ257" i="1"/>
  <c r="BZ52" i="1"/>
  <c r="BZ160" i="1"/>
  <c r="BZ336" i="1"/>
  <c r="BZ40" i="1"/>
  <c r="BZ57" i="1"/>
  <c r="BZ16" i="1"/>
  <c r="BZ161" i="1"/>
  <c r="BZ162" i="1"/>
  <c r="BZ163" i="1"/>
  <c r="BZ127" i="1"/>
  <c r="BZ128" i="1"/>
  <c r="BZ351" i="1"/>
  <c r="BZ140" i="1"/>
  <c r="BZ17" i="1"/>
  <c r="BZ141" i="1"/>
  <c r="BZ58" i="1"/>
  <c r="BZ21" i="1"/>
  <c r="BZ118" i="1"/>
  <c r="BZ73" i="1"/>
  <c r="BZ352" i="1"/>
  <c r="BZ353" i="1"/>
  <c r="BZ354" i="1"/>
  <c r="BZ355" i="1"/>
  <c r="BZ356" i="1"/>
  <c r="BZ357" i="1"/>
  <c r="BZ358" i="1"/>
  <c r="BZ359" i="1"/>
  <c r="BZ360" i="1"/>
  <c r="BZ5" i="1"/>
  <c r="BZ129" i="1"/>
  <c r="BZ14" i="1"/>
  <c r="BZ164" i="1"/>
  <c r="BZ165" i="1"/>
  <c r="BZ166" i="1"/>
  <c r="BZ98" i="1"/>
  <c r="BZ53" i="1"/>
  <c r="BZ167" i="1"/>
  <c r="BZ361" i="1"/>
  <c r="BZ59" i="1"/>
  <c r="BZ15" i="1"/>
  <c r="BZ168" i="1"/>
  <c r="BZ41" i="1"/>
  <c r="BZ12" i="1"/>
  <c r="BZ142" i="1"/>
  <c r="BZ76" i="1"/>
  <c r="BZ130" i="1"/>
  <c r="BZ362" i="1"/>
  <c r="BZ25" i="1"/>
  <c r="BZ363" i="1"/>
  <c r="BZ321" i="1"/>
  <c r="BZ322" i="1"/>
  <c r="BZ20" i="1"/>
  <c r="BZ323" i="1"/>
  <c r="BZ45" i="1"/>
  <c r="BZ84" i="1"/>
  <c r="BZ99" i="1"/>
  <c r="BZ64" i="1"/>
  <c r="BZ30" i="1"/>
  <c r="BZ143" i="1"/>
  <c r="BZ104" i="1"/>
  <c r="BZ65" i="1"/>
  <c r="BZ169" i="1"/>
  <c r="BZ170" i="1"/>
  <c r="BZ46" i="1"/>
  <c r="BZ131" i="1"/>
  <c r="BZ31" i="1"/>
  <c r="BZ33" i="1"/>
  <c r="BZ60" i="1"/>
  <c r="BZ144" i="1"/>
  <c r="BZ145" i="1"/>
  <c r="BZ78" i="1"/>
  <c r="BZ88" i="1"/>
  <c r="BZ146" i="1"/>
  <c r="BZ364" i="1"/>
  <c r="BZ34" i="1"/>
  <c r="BZ61" i="1"/>
  <c r="BZ66" i="1"/>
  <c r="BZ67" i="1"/>
  <c r="BZ171" i="1"/>
  <c r="BZ105" i="1"/>
  <c r="BZ147" i="1"/>
  <c r="BZ172" i="1"/>
  <c r="BZ173" i="1"/>
  <c r="BZ148" i="1"/>
  <c r="BZ174" i="1"/>
  <c r="BZ8" i="1"/>
  <c r="BZ111" i="1"/>
  <c r="BZ324" i="1"/>
  <c r="BZ149" i="1"/>
  <c r="BZ365" i="1"/>
  <c r="BZ366" i="1"/>
  <c r="BZ367" i="1"/>
  <c r="BZ175" i="1"/>
  <c r="BZ82" i="1"/>
  <c r="BZ368" i="1"/>
  <c r="BZ369" i="1"/>
  <c r="BZ370" i="1"/>
  <c r="BZ7" i="1"/>
  <c r="BZ26" i="1"/>
  <c r="BZ176" i="1"/>
  <c r="BZ177" i="1"/>
  <c r="BZ32" i="1"/>
  <c r="BZ150" i="1"/>
  <c r="BZ35" i="1"/>
  <c r="BZ36" i="1"/>
  <c r="BZ178" i="1"/>
  <c r="BZ179" i="1"/>
  <c r="BZ68" i="1"/>
  <c r="BZ180" i="1"/>
  <c r="BZ181" i="1"/>
  <c r="BZ182" i="1"/>
  <c r="BZ119" i="1"/>
  <c r="BZ183" i="1"/>
  <c r="BZ47" i="1"/>
  <c r="BZ48" i="1"/>
  <c r="BZ184" i="1"/>
  <c r="BZ185" i="1"/>
  <c r="BZ186" i="1"/>
  <c r="BZ187" i="1"/>
  <c r="BZ69" i="1"/>
  <c r="BZ113" i="1"/>
  <c r="BZ77" i="1"/>
  <c r="BZ37" i="1"/>
  <c r="BZ132" i="1"/>
  <c r="BZ371" i="1"/>
  <c r="BZ151" i="1"/>
  <c r="BZ372" i="1"/>
  <c r="BZ188" i="1"/>
  <c r="BZ106" i="1"/>
  <c r="BZ23" i="1"/>
  <c r="BZ189" i="1"/>
  <c r="BZ152" i="1"/>
  <c r="BZ190" i="1"/>
  <c r="BZ191" i="1"/>
  <c r="BZ89" i="1"/>
  <c r="BZ62" i="1"/>
  <c r="BZ373" i="1"/>
  <c r="BZ192" i="1"/>
  <c r="BZ120" i="1"/>
  <c r="BZ193" i="1"/>
  <c r="BZ6" i="1"/>
  <c r="BZ107" i="1"/>
  <c r="BZ80" i="1"/>
  <c r="BZ194" i="1"/>
  <c r="BZ195" i="1"/>
  <c r="BZ63" i="1"/>
  <c r="BZ196" i="1"/>
  <c r="BZ197" i="1"/>
  <c r="BZ198" i="1"/>
  <c r="BZ199" i="1"/>
  <c r="BZ121" i="1"/>
  <c r="BZ200" i="1"/>
  <c r="BZ70" i="1"/>
  <c r="BZ153" i="1"/>
  <c r="BZ154" i="1"/>
  <c r="BZ201" i="1"/>
  <c r="BZ202" i="1"/>
  <c r="BZ203" i="1"/>
  <c r="BZ49" i="1"/>
  <c r="BZ204" i="1"/>
  <c r="BZ54" i="1"/>
  <c r="BZ291" i="1"/>
  <c r="BZ87" i="1"/>
  <c r="BZ374" i="1"/>
  <c r="BZ375" i="1"/>
  <c r="BZ376" i="1"/>
  <c r="BZ223" i="1"/>
  <c r="BZ248" i="1"/>
  <c r="BZ93" i="1"/>
  <c r="BZ258" i="1"/>
  <c r="BZ229" i="1"/>
  <c r="BZ265" i="1"/>
  <c r="BZ266" i="1"/>
  <c r="BZ79" i="1"/>
  <c r="BZ100" i="1"/>
  <c r="BZ122" i="1"/>
  <c r="BZ205" i="1"/>
  <c r="BZ38" i="1"/>
  <c r="BZ74" i="1"/>
  <c r="BZ234" i="1"/>
  <c r="BZ292" i="1"/>
  <c r="BZ244" i="1"/>
  <c r="BZ304" i="1"/>
  <c r="BZ305" i="1"/>
  <c r="BZ245" i="1"/>
  <c r="BZ377" i="1"/>
  <c r="BZ306" i="1"/>
  <c r="BZ123" i="1"/>
  <c r="BZ249" i="1"/>
  <c r="BZ325" i="1"/>
  <c r="BZ225" i="1"/>
  <c r="BZ226" i="1"/>
  <c r="BZ267" i="1"/>
  <c r="BZ90" i="1"/>
  <c r="BZ268" i="1"/>
  <c r="BZ91" i="1"/>
  <c r="BZ250" i="1"/>
  <c r="BZ269" i="1"/>
  <c r="BZ270" i="1"/>
  <c r="BZ124" i="1"/>
  <c r="BZ227" i="1"/>
  <c r="BZ251" i="1"/>
  <c r="BZ224" i="1"/>
  <c r="BZ246" i="1"/>
  <c r="BZ307" i="1"/>
  <c r="BZ308" i="1"/>
  <c r="BZ309" i="1"/>
  <c r="BZ310" i="1"/>
  <c r="BZ133" i="1"/>
  <c r="BZ259" i="1"/>
  <c r="BZ378" i="1"/>
  <c r="BZ260" i="1"/>
  <c r="BZ271" i="1"/>
  <c r="BZ85" i="1"/>
  <c r="BZ379" i="1"/>
  <c r="BZ380" i="1"/>
  <c r="BZ55" i="1"/>
  <c r="BZ206" i="1"/>
  <c r="BZ239" i="1"/>
  <c r="BZ261" i="1"/>
  <c r="BZ381" i="1"/>
  <c r="BZ382" i="1"/>
  <c r="BZ383" i="1"/>
  <c r="BZ384" i="1"/>
  <c r="BZ385" i="1"/>
  <c r="BZ272" i="1"/>
  <c r="BZ273" i="1"/>
  <c r="BZ94" i="1"/>
  <c r="BZ108" i="1"/>
  <c r="BZ262" i="1"/>
  <c r="BZ247" i="1"/>
  <c r="BZ228" i="1"/>
  <c r="BZ207" i="1"/>
  <c r="BZ208" i="1"/>
  <c r="BZ386" i="1"/>
  <c r="BZ101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" i="1"/>
  <c r="BZ230" i="1"/>
  <c r="BZ95" i="1"/>
  <c r="BZ274" i="1"/>
  <c r="BZ275" i="1"/>
  <c r="BZ276" i="1"/>
  <c r="BZ277" i="1"/>
  <c r="BZ399" i="1"/>
  <c r="BZ155" i="1"/>
  <c r="BZ156" i="1"/>
  <c r="BZ400" i="1"/>
  <c r="BZ401" i="1"/>
  <c r="BZ102" i="1"/>
  <c r="BZ103" i="1"/>
  <c r="BZ278" i="1"/>
  <c r="BZ279" i="1"/>
  <c r="BZ280" i="1"/>
  <c r="BZ252" i="1"/>
  <c r="BZ281" i="1"/>
  <c r="BZ282" i="1"/>
  <c r="BZ283" i="1"/>
  <c r="BZ284" i="1"/>
  <c r="BZ109" i="1"/>
  <c r="BZ285" i="1"/>
  <c r="BZ209" i="1"/>
  <c r="BZ71" i="1"/>
  <c r="BZ210" i="1"/>
  <c r="BZ211" i="1"/>
  <c r="BZ212" i="1"/>
  <c r="BZ213" i="1"/>
  <c r="BZ125" i="1"/>
  <c r="BZ110" i="1"/>
  <c r="BZ402" i="1"/>
  <c r="BZ253" i="1"/>
  <c r="BZ286" i="1"/>
  <c r="BZ214" i="1"/>
  <c r="BZ92" i="1"/>
  <c r="BZ263" i="1"/>
  <c r="BZ287" i="1"/>
  <c r="BZ288" i="1"/>
  <c r="BZ264" i="1"/>
  <c r="BZ289" i="1"/>
  <c r="BZ215" i="1"/>
  <c r="BZ293" i="1"/>
  <c r="BZ326" i="1"/>
  <c r="BZ327" i="1"/>
  <c r="BZ157" i="1"/>
  <c r="BZ403" i="1"/>
  <c r="BZ328" i="1"/>
  <c r="BZ404" i="1"/>
  <c r="BZ126" i="1"/>
  <c r="BZ405" i="1"/>
  <c r="BZ72" i="1"/>
  <c r="BZ216" i="1"/>
  <c r="BZ217" i="1"/>
  <c r="BZ329" i="1"/>
  <c r="BZ330" i="1"/>
  <c r="BZ42" i="1"/>
  <c r="BZ134" i="1"/>
  <c r="BZ406" i="1"/>
  <c r="BZ407" i="1"/>
  <c r="BZ408" i="1"/>
  <c r="BZ331" i="1"/>
  <c r="BZ409" i="1"/>
  <c r="BZ410" i="1"/>
  <c r="BZ411" i="1"/>
  <c r="BZ412" i="1"/>
  <c r="BZ413" i="1"/>
  <c r="BZ218" i="1"/>
  <c r="BZ219" i="1"/>
  <c r="BZ158" i="1"/>
  <c r="BZ294" i="1"/>
  <c r="BZ414" i="1"/>
  <c r="BZ220" i="1"/>
  <c r="BZ135" i="1"/>
  <c r="BZ221" i="1"/>
  <c r="BZ332" i="1"/>
  <c r="BZ136" i="1"/>
  <c r="BZ333" i="1"/>
  <c r="BZ415" i="1"/>
  <c r="BZ222" i="1"/>
  <c r="BZ334" i="1"/>
  <c r="BZ335" i="1"/>
  <c r="BZ416" i="1"/>
  <c r="BZ417" i="1"/>
  <c r="BZ418" i="1"/>
  <c r="BZ419" i="1"/>
  <c r="BZ420" i="1"/>
  <c r="BZ421" i="1"/>
  <c r="BZ422" i="1"/>
  <c r="BZ423" i="1"/>
  <c r="BZ424" i="1"/>
  <c r="BZ231" i="1"/>
  <c r="BZ290" i="1"/>
  <c r="BZ11" i="1"/>
  <c r="BZ311" i="1"/>
  <c r="BZ75" i="1"/>
  <c r="BZ83" i="1"/>
  <c r="F437" i="1" l="1"/>
  <c r="F438" i="1"/>
  <c r="E435" i="1"/>
  <c r="E438" i="1"/>
  <c r="E436" i="1"/>
  <c r="E437" i="1"/>
  <c r="DD166" i="1"/>
  <c r="DD349" i="1"/>
  <c r="DD116" i="1"/>
  <c r="DD24" i="1"/>
  <c r="DD29" i="1"/>
  <c r="DD50" i="1"/>
  <c r="DD320" i="1"/>
  <c r="CO128" i="1"/>
  <c r="CO342" i="1"/>
  <c r="CO340" i="1"/>
  <c r="CO317" i="1"/>
  <c r="CO315" i="1"/>
  <c r="CO112" i="1"/>
  <c r="CO298" i="1"/>
  <c r="DD316" i="1"/>
  <c r="DD300" i="1"/>
  <c r="DD19" i="1"/>
  <c r="DD22" i="1"/>
  <c r="DD240" i="1"/>
  <c r="DD27" i="1"/>
  <c r="DD233" i="1"/>
  <c r="DD237" i="1"/>
  <c r="DD11" i="1"/>
  <c r="DD365" i="1"/>
  <c r="DD111" i="1"/>
  <c r="DD148" i="1"/>
  <c r="DD147" i="1"/>
  <c r="DD67" i="1"/>
  <c r="DD34" i="1"/>
  <c r="DD88" i="1"/>
  <c r="DD144" i="1"/>
  <c r="DD31" i="1"/>
  <c r="DD170" i="1"/>
  <c r="DD104" i="1"/>
  <c r="DD64" i="1"/>
  <c r="DD45" i="1"/>
  <c r="DD322" i="1"/>
  <c r="DD25" i="1"/>
  <c r="DD76" i="1"/>
  <c r="DD41" i="1"/>
  <c r="DD59" i="1"/>
  <c r="DD53" i="1"/>
  <c r="DD165" i="1"/>
  <c r="DD129" i="1"/>
  <c r="DD359" i="1"/>
  <c r="DD356" i="1"/>
  <c r="DD353" i="1"/>
  <c r="DD118" i="1"/>
  <c r="DD141" i="1"/>
  <c r="DD351" i="1"/>
  <c r="DD163" i="1"/>
  <c r="DD16" i="1"/>
  <c r="DD336" i="1"/>
  <c r="DD257" i="1"/>
  <c r="DD348" i="1"/>
  <c r="DD346" i="1"/>
  <c r="DD139" i="1"/>
  <c r="DD345" i="1"/>
  <c r="DD232" i="1"/>
  <c r="DD138" i="1"/>
  <c r="DD137" i="1"/>
  <c r="DD96" i="1"/>
  <c r="DD318" i="1"/>
  <c r="DD315" i="1"/>
  <c r="DD117" i="1"/>
  <c r="DD299" i="1"/>
  <c r="DD115" i="1"/>
  <c r="DD236" i="1"/>
  <c r="DD238" i="1"/>
  <c r="DD314" i="1"/>
  <c r="DD296" i="1"/>
  <c r="DD81" i="1"/>
  <c r="DD339" i="1"/>
  <c r="DD338" i="1"/>
  <c r="DD312" i="1"/>
  <c r="DD43" i="1"/>
  <c r="DD9" i="1"/>
  <c r="DD28" i="1"/>
  <c r="DD75" i="1"/>
  <c r="DD290" i="1"/>
  <c r="DD83" i="1"/>
  <c r="DD344" i="1"/>
  <c r="DD342" i="1"/>
  <c r="DD340" i="1"/>
  <c r="DD56" i="1"/>
  <c r="DD319" i="1"/>
  <c r="DD317" i="1"/>
  <c r="DD18" i="1"/>
  <c r="DD301" i="1"/>
  <c r="DD112" i="1"/>
  <c r="DD10" i="1"/>
  <c r="DD241" i="1"/>
  <c r="DD298" i="1"/>
  <c r="DD297" i="1"/>
  <c r="DD114" i="1"/>
  <c r="DD256" i="1"/>
  <c r="DD44" i="1"/>
  <c r="DD313" i="1"/>
  <c r="DD295" i="1"/>
  <c r="DD159" i="1"/>
  <c r="DD255" i="1"/>
  <c r="DD254" i="1"/>
  <c r="DD311" i="1"/>
  <c r="DD231" i="1"/>
  <c r="CO160" i="1"/>
  <c r="CO51" i="1"/>
  <c r="CO319" i="1"/>
  <c r="CO301" i="1"/>
  <c r="DD178" i="1"/>
  <c r="DD145" i="1"/>
  <c r="DD20" i="1"/>
  <c r="DD130" i="1"/>
  <c r="DD15" i="1"/>
  <c r="DD360" i="1"/>
  <c r="DD354" i="1"/>
  <c r="DD58" i="1"/>
  <c r="DD127" i="1"/>
  <c r="DD40" i="1"/>
  <c r="DD343" i="1"/>
  <c r="DD86" i="1"/>
  <c r="DD303" i="1"/>
  <c r="DD302" i="1"/>
  <c r="DD235" i="1"/>
  <c r="DD13" i="1"/>
  <c r="CO314" i="1"/>
  <c r="CO297" i="1"/>
  <c r="CO235" i="1"/>
  <c r="CO296" i="1"/>
  <c r="CO114" i="1"/>
  <c r="CO240" i="1"/>
  <c r="CO81" i="1"/>
  <c r="CO256" i="1"/>
  <c r="CO13" i="1"/>
  <c r="CO339" i="1"/>
  <c r="CO44" i="1"/>
  <c r="CO27" i="1"/>
  <c r="CO338" i="1"/>
  <c r="CO313" i="1"/>
  <c r="CO29" i="1"/>
  <c r="CO312" i="1"/>
  <c r="CO295" i="1"/>
  <c r="CO233" i="1"/>
  <c r="CO43" i="1"/>
  <c r="CO159" i="1"/>
  <c r="CO50" i="1"/>
  <c r="CO9" i="1"/>
  <c r="CO255" i="1"/>
  <c r="CO237" i="1"/>
  <c r="CO28" i="1"/>
  <c r="CO254" i="1"/>
  <c r="CO337" i="1"/>
  <c r="CO75" i="1"/>
  <c r="CO311" i="1"/>
  <c r="CO11" i="1"/>
  <c r="CO290" i="1"/>
  <c r="CO231" i="1"/>
  <c r="CO424" i="1"/>
  <c r="CO423" i="1"/>
  <c r="CO422" i="1"/>
  <c r="CO421" i="1"/>
  <c r="CO420" i="1"/>
  <c r="CO419" i="1"/>
  <c r="CO418" i="1"/>
  <c r="CO417" i="1"/>
  <c r="CO416" i="1"/>
  <c r="CO335" i="1"/>
  <c r="CO334" i="1"/>
  <c r="CO222" i="1"/>
  <c r="CO415" i="1"/>
  <c r="CO333" i="1"/>
  <c r="CO136" i="1"/>
  <c r="CO332" i="1"/>
  <c r="CO221" i="1"/>
  <c r="CO135" i="1"/>
  <c r="CO220" i="1"/>
  <c r="CO414" i="1"/>
  <c r="CO294" i="1"/>
  <c r="CO158" i="1"/>
  <c r="CO219" i="1"/>
  <c r="CO218" i="1"/>
  <c r="CO413" i="1"/>
  <c r="CO412" i="1"/>
  <c r="CO411" i="1"/>
  <c r="CO410" i="1"/>
  <c r="CO409" i="1"/>
  <c r="CO331" i="1"/>
  <c r="CO408" i="1"/>
  <c r="CO407" i="1"/>
  <c r="CO406" i="1"/>
  <c r="CO134" i="1"/>
  <c r="CO42" i="1"/>
  <c r="CO330" i="1"/>
  <c r="CO329" i="1"/>
  <c r="CO217" i="1"/>
  <c r="CO216" i="1"/>
  <c r="CO72" i="1"/>
  <c r="CO405" i="1"/>
  <c r="CO126" i="1"/>
  <c r="CO404" i="1"/>
  <c r="CO328" i="1"/>
  <c r="CO403" i="1"/>
  <c r="CO157" i="1"/>
  <c r="CO327" i="1"/>
  <c r="CO326" i="1"/>
  <c r="CO293" i="1"/>
  <c r="CO215" i="1"/>
  <c r="CO289" i="1"/>
  <c r="CO264" i="1"/>
  <c r="CO288" i="1"/>
  <c r="CO287" i="1"/>
  <c r="CO263" i="1"/>
  <c r="CO92" i="1"/>
  <c r="CO214" i="1"/>
  <c r="CO286" i="1"/>
  <c r="CO253" i="1"/>
  <c r="CO402" i="1"/>
  <c r="CO110" i="1"/>
  <c r="CO125" i="1"/>
  <c r="CO213" i="1"/>
  <c r="CO212" i="1"/>
  <c r="CO211" i="1"/>
  <c r="CO210" i="1"/>
  <c r="CO71" i="1"/>
  <c r="CO209" i="1"/>
  <c r="CO285" i="1"/>
  <c r="CO109" i="1"/>
  <c r="CO284" i="1"/>
  <c r="CO283" i="1"/>
  <c r="CO282" i="1"/>
  <c r="CO281" i="1"/>
  <c r="CO252" i="1"/>
  <c r="CO280" i="1"/>
  <c r="CO279" i="1"/>
  <c r="CO278" i="1"/>
  <c r="CO103" i="1"/>
  <c r="CO102" i="1"/>
  <c r="CO401" i="1"/>
  <c r="CO400" i="1"/>
  <c r="CO156" i="1"/>
  <c r="CO155" i="1"/>
  <c r="CO399" i="1"/>
  <c r="CO277" i="1"/>
  <c r="CO276" i="1"/>
  <c r="CO275" i="1"/>
  <c r="CO274" i="1"/>
  <c r="CO95" i="1"/>
  <c r="CO230" i="1"/>
  <c r="CO39" i="1"/>
  <c r="CO398" i="1"/>
  <c r="CO397" i="1"/>
  <c r="CO396" i="1"/>
  <c r="CO395" i="1"/>
  <c r="CO394" i="1"/>
  <c r="CO393" i="1"/>
  <c r="CO392" i="1"/>
  <c r="CO391" i="1"/>
  <c r="CO390" i="1"/>
  <c r="CO389" i="1"/>
  <c r="CO388" i="1"/>
  <c r="CO387" i="1"/>
  <c r="CO101" i="1"/>
  <c r="CO386" i="1"/>
  <c r="CO208" i="1"/>
  <c r="CO207" i="1"/>
  <c r="CO228" i="1"/>
  <c r="CO247" i="1"/>
  <c r="CO262" i="1"/>
  <c r="CO108" i="1"/>
  <c r="CO94" i="1"/>
  <c r="CO273" i="1"/>
  <c r="CO272" i="1"/>
  <c r="CO385" i="1"/>
  <c r="CO384" i="1"/>
  <c r="CO383" i="1"/>
  <c r="CO382" i="1"/>
  <c r="CO381" i="1"/>
  <c r="CO261" i="1"/>
  <c r="CO239" i="1"/>
  <c r="CO206" i="1"/>
  <c r="CO55" i="1"/>
  <c r="CO380" i="1"/>
  <c r="CO379" i="1"/>
  <c r="CO85" i="1"/>
  <c r="CO271" i="1"/>
  <c r="CO260" i="1"/>
  <c r="CO378" i="1"/>
  <c r="CO259" i="1"/>
  <c r="CO133" i="1"/>
  <c r="CO310" i="1"/>
  <c r="CO309" i="1"/>
  <c r="CO308" i="1"/>
  <c r="CO307" i="1"/>
  <c r="CO246" i="1"/>
  <c r="CO224" i="1"/>
  <c r="CO251" i="1"/>
  <c r="CO227" i="1"/>
  <c r="CO124" i="1"/>
  <c r="CO270" i="1"/>
  <c r="CO269" i="1"/>
  <c r="CO250" i="1"/>
  <c r="CO91" i="1"/>
  <c r="CO268" i="1"/>
  <c r="CO90" i="1"/>
  <c r="CO267" i="1"/>
  <c r="CO226" i="1"/>
  <c r="CO225" i="1"/>
  <c r="CO325" i="1"/>
  <c r="CO249" i="1"/>
  <c r="CO123" i="1"/>
  <c r="CO306" i="1"/>
  <c r="CO377" i="1"/>
  <c r="CO245" i="1"/>
  <c r="CO305" i="1"/>
  <c r="CO83" i="1"/>
  <c r="CO304" i="1"/>
  <c r="CO244" i="1"/>
  <c r="CO292" i="1"/>
  <c r="CO234" i="1"/>
  <c r="CO74" i="1"/>
  <c r="CO38" i="1"/>
  <c r="CO205" i="1"/>
  <c r="CO122" i="1"/>
  <c r="CO100" i="1"/>
  <c r="CO79" i="1"/>
  <c r="CO266" i="1"/>
  <c r="CO265" i="1"/>
  <c r="CO229" i="1"/>
  <c r="CO258" i="1"/>
  <c r="CO93" i="1"/>
  <c r="CO248" i="1"/>
  <c r="CO223" i="1"/>
  <c r="CO376" i="1"/>
  <c r="CO375" i="1"/>
  <c r="CO374" i="1"/>
  <c r="CO87" i="1"/>
  <c r="CO291" i="1"/>
  <c r="CO54" i="1"/>
  <c r="CO204" i="1"/>
  <c r="CO49" i="1"/>
  <c r="CO203" i="1"/>
  <c r="CO202" i="1"/>
  <c r="CO201" i="1"/>
  <c r="CO154" i="1"/>
  <c r="CO153" i="1"/>
  <c r="CO70" i="1"/>
  <c r="CO200" i="1"/>
  <c r="CO121" i="1"/>
  <c r="CO199" i="1"/>
  <c r="CO198" i="1"/>
  <c r="CO197" i="1"/>
  <c r="CO196" i="1"/>
  <c r="CO63" i="1"/>
  <c r="CO195" i="1"/>
  <c r="CO194" i="1"/>
  <c r="CO80" i="1"/>
  <c r="CO107" i="1"/>
  <c r="CO6" i="1"/>
  <c r="CO193" i="1"/>
  <c r="CO120" i="1"/>
  <c r="CO192" i="1"/>
  <c r="CO373" i="1"/>
  <c r="CO62" i="1"/>
  <c r="CO89" i="1"/>
  <c r="CO191" i="1"/>
  <c r="CO190" i="1"/>
  <c r="CO152" i="1"/>
  <c r="CO189" i="1"/>
  <c r="CO23" i="1"/>
  <c r="CO106" i="1"/>
  <c r="CO188" i="1"/>
  <c r="CO372" i="1"/>
  <c r="CO151" i="1"/>
  <c r="CO371" i="1"/>
  <c r="CO132" i="1"/>
  <c r="CO37" i="1"/>
  <c r="CO77" i="1"/>
  <c r="CO113" i="1"/>
  <c r="CO69" i="1"/>
  <c r="CO186" i="1"/>
  <c r="CO48" i="1"/>
  <c r="CO182" i="1"/>
  <c r="CO179" i="1"/>
  <c r="CO35" i="1"/>
  <c r="CO176" i="1"/>
  <c r="CO370" i="1"/>
  <c r="CO175" i="1"/>
  <c r="CO149" i="1"/>
  <c r="CO172" i="1"/>
  <c r="CO66" i="1"/>
  <c r="CO364" i="1"/>
  <c r="CO144" i="1"/>
  <c r="CO46" i="1"/>
  <c r="CO99" i="1"/>
  <c r="CO322" i="1"/>
  <c r="CO130" i="1"/>
  <c r="CO168" i="1"/>
  <c r="CO361" i="1"/>
  <c r="CO359" i="1"/>
  <c r="CO352" i="1"/>
  <c r="CO8" i="1"/>
  <c r="CO143" i="1"/>
  <c r="CO165" i="1"/>
  <c r="CO86" i="1"/>
  <c r="CO10" i="1"/>
  <c r="CO187" i="1"/>
  <c r="CO185" i="1"/>
  <c r="CO184" i="1"/>
  <c r="CO47" i="1"/>
  <c r="CO183" i="1"/>
  <c r="CO119" i="1"/>
  <c r="CO181" i="1"/>
  <c r="CO180" i="1"/>
  <c r="CO68" i="1"/>
  <c r="CO178" i="1"/>
  <c r="CO36" i="1"/>
  <c r="CO150" i="1"/>
  <c r="CO32" i="1"/>
  <c r="CO177" i="1"/>
  <c r="CO26" i="1"/>
  <c r="CO7" i="1"/>
  <c r="CO369" i="1"/>
  <c r="CO368" i="1"/>
  <c r="CO82" i="1"/>
  <c r="CO367" i="1"/>
  <c r="CO366" i="1"/>
  <c r="CO365" i="1"/>
  <c r="CO324" i="1"/>
  <c r="CO111" i="1"/>
  <c r="CO174" i="1"/>
  <c r="CO148" i="1"/>
  <c r="CO173" i="1"/>
  <c r="CO147" i="1"/>
  <c r="CO105" i="1"/>
  <c r="CO171" i="1"/>
  <c r="CO67" i="1"/>
  <c r="CO61" i="1"/>
  <c r="CO34" i="1"/>
  <c r="CO146" i="1"/>
  <c r="CO88" i="1"/>
  <c r="CO78" i="1"/>
  <c r="CO145" i="1"/>
  <c r="CO60" i="1"/>
  <c r="CO33" i="1"/>
  <c r="CO31" i="1"/>
  <c r="CO131" i="1"/>
  <c r="CO170" i="1"/>
  <c r="CO169" i="1"/>
  <c r="CO65" i="1"/>
  <c r="CO104" i="1"/>
  <c r="CO30" i="1"/>
  <c r="CO64" i="1"/>
  <c r="CO84" i="1"/>
  <c r="CO45" i="1"/>
  <c r="CO323" i="1"/>
  <c r="CO20" i="1"/>
  <c r="CO321" i="1"/>
  <c r="CO363" i="1"/>
  <c r="CO25" i="1"/>
  <c r="CO362" i="1"/>
  <c r="CO76" i="1"/>
  <c r="CO142" i="1"/>
  <c r="CO12" i="1"/>
  <c r="CO41" i="1"/>
  <c r="CO15" i="1"/>
  <c r="CO59" i="1"/>
  <c r="CO167" i="1"/>
  <c r="CO53" i="1"/>
  <c r="CO98" i="1"/>
  <c r="CO166" i="1"/>
  <c r="CO164" i="1"/>
  <c r="CO14" i="1"/>
  <c r="CO129" i="1"/>
  <c r="CO5" i="1"/>
  <c r="CO360" i="1"/>
  <c r="CO358" i="1"/>
  <c r="CO357" i="1"/>
  <c r="CO356" i="1"/>
  <c r="CO355" i="1"/>
  <c r="CO354" i="1"/>
  <c r="CO353" i="1"/>
  <c r="CO73" i="1"/>
  <c r="CO118" i="1"/>
  <c r="CO21" i="1"/>
  <c r="CO58" i="1"/>
  <c r="CO141" i="1"/>
  <c r="CO17" i="1"/>
  <c r="CO140" i="1"/>
  <c r="CO351" i="1"/>
  <c r="CO127" i="1"/>
  <c r="CO163" i="1"/>
  <c r="CO162" i="1"/>
  <c r="CO161" i="1"/>
  <c r="CO16" i="1"/>
  <c r="CO57" i="1"/>
  <c r="CO40" i="1"/>
  <c r="CO350" i="1"/>
  <c r="CO349" i="1"/>
  <c r="CO4" i="1"/>
  <c r="CO345" i="1"/>
  <c r="DD423" i="1"/>
  <c r="DD420" i="1"/>
  <c r="DD417" i="1"/>
  <c r="DD334" i="1"/>
  <c r="DD333" i="1"/>
  <c r="DD221" i="1"/>
  <c r="DD414" i="1"/>
  <c r="DD219" i="1"/>
  <c r="DD412" i="1"/>
  <c r="DD409" i="1"/>
  <c r="DD407" i="1"/>
  <c r="DD42" i="1"/>
  <c r="DD217" i="1"/>
  <c r="DD405" i="1"/>
  <c r="DD328" i="1"/>
  <c r="DD327" i="1"/>
  <c r="DD215" i="1"/>
  <c r="DD288" i="1"/>
  <c r="DD92" i="1"/>
  <c r="DD253" i="1"/>
  <c r="DD125" i="1"/>
  <c r="DD211" i="1"/>
  <c r="DD209" i="1"/>
  <c r="DD284" i="1"/>
  <c r="DD281" i="1"/>
  <c r="DD279" i="1"/>
  <c r="DD102" i="1"/>
  <c r="DD156" i="1"/>
  <c r="DD277" i="1"/>
  <c r="DD274" i="1"/>
  <c r="DD39" i="1"/>
  <c r="DD396" i="1"/>
  <c r="DD393" i="1"/>
  <c r="DD390" i="1"/>
  <c r="DD387" i="1"/>
  <c r="DD208" i="1"/>
  <c r="DD247" i="1"/>
  <c r="DD94" i="1"/>
  <c r="DD385" i="1"/>
  <c r="DD382" i="1"/>
  <c r="DD239" i="1"/>
  <c r="DD380" i="1"/>
  <c r="DD271" i="1"/>
  <c r="DD259" i="1"/>
  <c r="DD309" i="1"/>
  <c r="DD246" i="1"/>
  <c r="DD227" i="1"/>
  <c r="DD269" i="1"/>
  <c r="DD268" i="1"/>
  <c r="DD226" i="1"/>
  <c r="DD249" i="1"/>
  <c r="DD377" i="1"/>
  <c r="DD304" i="1"/>
  <c r="DD234" i="1"/>
  <c r="DD205" i="1"/>
  <c r="DD79" i="1"/>
  <c r="DD229" i="1"/>
  <c r="DD248" i="1"/>
  <c r="DD375" i="1"/>
  <c r="DD424" i="1"/>
  <c r="DD418" i="1"/>
  <c r="DD415" i="1"/>
  <c r="DD220" i="1"/>
  <c r="DD413" i="1"/>
  <c r="DD408" i="1"/>
  <c r="DD329" i="1"/>
  <c r="DD404" i="1"/>
  <c r="DD293" i="1"/>
  <c r="DD263" i="1"/>
  <c r="DD110" i="1"/>
  <c r="DD71" i="1"/>
  <c r="DD282" i="1"/>
  <c r="DD103" i="1"/>
  <c r="DD399" i="1"/>
  <c r="DD230" i="1"/>
  <c r="DD394" i="1"/>
  <c r="DD388" i="1"/>
  <c r="DD228" i="1"/>
  <c r="DD272" i="1"/>
  <c r="DD261" i="1"/>
  <c r="DD85" i="1"/>
  <c r="DD310" i="1"/>
  <c r="DD251" i="1"/>
  <c r="DD91" i="1"/>
  <c r="DD325" i="1"/>
  <c r="DD305" i="1"/>
  <c r="DD38" i="1"/>
  <c r="DD265" i="1"/>
  <c r="DD376" i="1"/>
  <c r="DD204" i="1"/>
  <c r="DD153" i="1"/>
  <c r="DD197" i="1"/>
  <c r="DD107" i="1"/>
  <c r="DD62" i="1"/>
  <c r="DD23" i="1"/>
  <c r="DD132" i="1"/>
  <c r="DD186" i="1"/>
  <c r="DD291" i="1"/>
  <c r="DD49" i="1"/>
  <c r="DD201" i="1"/>
  <c r="DD70" i="1"/>
  <c r="DD199" i="1"/>
  <c r="DD196" i="1"/>
  <c r="DD194" i="1"/>
  <c r="DD6" i="1"/>
  <c r="DD192" i="1"/>
  <c r="DD89" i="1"/>
  <c r="DD152" i="1"/>
  <c r="DD106" i="1"/>
  <c r="DD151" i="1"/>
  <c r="DD37" i="1"/>
  <c r="DD69" i="1"/>
  <c r="DD185" i="1"/>
  <c r="DD47" i="1"/>
  <c r="DD182" i="1"/>
  <c r="DD68" i="1"/>
  <c r="DD36" i="1"/>
  <c r="DD32" i="1"/>
  <c r="DD26" i="1"/>
  <c r="DD369" i="1"/>
  <c r="DD175" i="1"/>
  <c r="CO336" i="1"/>
  <c r="CO52" i="1"/>
  <c r="CO257" i="1"/>
  <c r="CO348" i="1"/>
  <c r="CO347" i="1"/>
  <c r="CO243" i="1"/>
  <c r="CO346" i="1"/>
  <c r="CO320" i="1"/>
  <c r="CO139" i="1"/>
  <c r="CO97" i="1"/>
  <c r="CO344" i="1"/>
  <c r="CO343" i="1"/>
  <c r="CO232" i="1"/>
  <c r="CO341" i="1"/>
  <c r="CO138" i="1"/>
  <c r="CO137" i="1"/>
  <c r="CO56" i="1"/>
  <c r="CO242" i="1"/>
  <c r="CO96" i="1"/>
  <c r="CO303" i="1"/>
  <c r="CO318" i="1"/>
  <c r="CO316" i="1"/>
  <c r="CO18" i="1"/>
  <c r="CO302" i="1"/>
  <c r="CO117" i="1"/>
  <c r="CO300" i="1"/>
  <c r="CO299" i="1"/>
  <c r="CO116" i="1"/>
  <c r="CO115" i="1"/>
  <c r="CO19" i="1"/>
  <c r="CO236" i="1"/>
  <c r="CO241" i="1"/>
  <c r="CO24" i="1"/>
  <c r="CO238" i="1"/>
  <c r="CO22" i="1"/>
  <c r="DD422" i="1"/>
  <c r="DD419" i="1"/>
  <c r="DD416" i="1"/>
  <c r="DD222" i="1"/>
  <c r="DD136" i="1"/>
  <c r="DD135" i="1"/>
  <c r="DD294" i="1"/>
  <c r="DD218" i="1"/>
  <c r="DD411" i="1"/>
  <c r="DD331" i="1"/>
  <c r="DD406" i="1"/>
  <c r="DD330" i="1"/>
  <c r="DD216" i="1"/>
  <c r="DD126" i="1"/>
  <c r="DD403" i="1"/>
  <c r="DD326" i="1"/>
  <c r="DD289" i="1"/>
  <c r="DD287" i="1"/>
  <c r="DD214" i="1"/>
  <c r="DD402" i="1"/>
  <c r="DD213" i="1"/>
  <c r="DD210" i="1"/>
  <c r="DD285" i="1"/>
  <c r="DD283" i="1"/>
  <c r="DD252" i="1"/>
  <c r="DD278" i="1"/>
  <c r="DD401" i="1"/>
  <c r="DD155" i="1"/>
  <c r="DD276" i="1"/>
  <c r="DD95" i="1"/>
  <c r="DD398" i="1"/>
  <c r="DD395" i="1"/>
  <c r="DD392" i="1"/>
  <c r="DD389" i="1"/>
  <c r="DD101" i="1"/>
  <c r="DD207" i="1"/>
  <c r="DD262" i="1"/>
  <c r="DD273" i="1"/>
  <c r="DD384" i="1"/>
  <c r="DD381" i="1"/>
  <c r="DD206" i="1"/>
  <c r="DD379" i="1"/>
  <c r="DD260" i="1"/>
  <c r="DD133" i="1"/>
  <c r="DD119" i="1"/>
  <c r="DD176" i="1"/>
  <c r="DD82" i="1"/>
  <c r="DD324" i="1"/>
  <c r="DD172" i="1"/>
  <c r="DD61" i="1"/>
  <c r="DD46" i="1"/>
  <c r="DD30" i="1"/>
  <c r="DD308" i="1"/>
  <c r="DD224" i="1"/>
  <c r="DD124" i="1"/>
  <c r="DD250" i="1"/>
  <c r="DD90" i="1"/>
  <c r="DD225" i="1"/>
  <c r="DD123" i="1"/>
  <c r="DD245" i="1"/>
  <c r="DD244" i="1"/>
  <c r="DD74" i="1"/>
  <c r="DD122" i="1"/>
  <c r="DD266" i="1"/>
  <c r="DD258" i="1"/>
  <c r="DD223" i="1"/>
  <c r="DD374" i="1"/>
  <c r="DD54" i="1"/>
  <c r="DD203" i="1"/>
  <c r="DD154" i="1"/>
  <c r="DD200" i="1"/>
  <c r="DD198" i="1"/>
  <c r="DD63" i="1"/>
  <c r="DD80" i="1"/>
  <c r="DD193" i="1"/>
  <c r="DD373" i="1"/>
  <c r="DD191" i="1"/>
  <c r="DD189" i="1"/>
  <c r="DD188" i="1"/>
  <c r="DD371" i="1"/>
  <c r="DD77" i="1"/>
  <c r="DD187" i="1"/>
  <c r="DD184" i="1"/>
  <c r="DD183" i="1"/>
  <c r="DD181" i="1"/>
  <c r="DD179" i="1"/>
  <c r="DD35" i="1"/>
  <c r="DD177" i="1"/>
  <c r="DD7" i="1"/>
  <c r="DD368" i="1"/>
  <c r="DD367" i="1"/>
  <c r="DD149" i="1"/>
  <c r="DD8" i="1"/>
  <c r="DD173" i="1"/>
  <c r="DD105" i="1"/>
  <c r="DD66" i="1"/>
  <c r="DD364" i="1"/>
  <c r="DD78" i="1"/>
  <c r="DD60" i="1"/>
  <c r="DD131" i="1"/>
  <c r="DD169" i="1"/>
  <c r="DD143" i="1"/>
  <c r="DD99" i="1"/>
  <c r="DD323" i="1"/>
  <c r="DD321" i="1"/>
  <c r="DD362" i="1"/>
  <c r="DD142" i="1"/>
  <c r="DD168" i="1"/>
  <c r="DD361" i="1"/>
  <c r="DD98" i="1"/>
  <c r="DD164" i="1"/>
  <c r="DD5" i="1"/>
  <c r="DD358" i="1"/>
  <c r="DD355" i="1"/>
  <c r="DD352" i="1"/>
  <c r="DD21" i="1"/>
  <c r="DD17" i="1"/>
  <c r="DD128" i="1"/>
  <c r="DD162" i="1"/>
  <c r="DD57" i="1"/>
  <c r="DD160" i="1"/>
  <c r="DD350" i="1"/>
  <c r="DD347" i="1"/>
  <c r="DD51" i="1"/>
  <c r="DD4" i="1"/>
  <c r="DD337" i="1"/>
  <c r="DD421" i="1"/>
  <c r="DD335" i="1"/>
  <c r="DD332" i="1"/>
  <c r="DD158" i="1"/>
  <c r="DD410" i="1"/>
  <c r="DD134" i="1"/>
  <c r="DD72" i="1"/>
  <c r="DD157" i="1"/>
  <c r="DD264" i="1"/>
  <c r="DD286" i="1"/>
  <c r="DD212" i="1"/>
  <c r="DD109" i="1"/>
  <c r="DD280" i="1"/>
  <c r="DD400" i="1"/>
  <c r="DD275" i="1"/>
  <c r="DD397" i="1"/>
  <c r="DD391" i="1"/>
  <c r="DD386" i="1"/>
  <c r="DD108" i="1"/>
  <c r="DD383" i="1"/>
  <c r="DD55" i="1"/>
  <c r="DD378" i="1"/>
  <c r="DD307" i="1"/>
  <c r="DD270" i="1"/>
  <c r="DD267" i="1"/>
  <c r="DD306" i="1"/>
  <c r="DD292" i="1"/>
  <c r="DD100" i="1"/>
  <c r="DD93" i="1"/>
  <c r="DD87" i="1"/>
  <c r="DD202" i="1"/>
  <c r="DD121" i="1"/>
  <c r="DD195" i="1"/>
  <c r="DD120" i="1"/>
  <c r="DD190" i="1"/>
  <c r="DD372" i="1"/>
  <c r="DD113" i="1"/>
  <c r="DD48" i="1"/>
  <c r="DD180" i="1"/>
  <c r="DD150" i="1"/>
  <c r="DD370" i="1"/>
  <c r="DD366" i="1"/>
  <c r="DD174" i="1"/>
  <c r="DD171" i="1"/>
  <c r="DD146" i="1"/>
  <c r="DD33" i="1"/>
  <c r="DD65" i="1"/>
  <c r="DD84" i="1"/>
  <c r="DD363" i="1"/>
  <c r="DD12" i="1"/>
  <c r="DD167" i="1"/>
  <c r="DD14" i="1"/>
  <c r="DD357" i="1"/>
  <c r="DD73" i="1"/>
  <c r="DD140" i="1"/>
  <c r="DD161" i="1"/>
  <c r="DD52" i="1"/>
  <c r="DD243" i="1"/>
  <c r="DD97" i="1"/>
  <c r="DD341" i="1"/>
  <c r="DD242" i="1"/>
  <c r="DG2" i="1" l="1"/>
  <c r="CR2" i="1"/>
</calcChain>
</file>

<file path=xl/sharedStrings.xml><?xml version="1.0" encoding="utf-8"?>
<sst xmlns="http://schemas.openxmlformats.org/spreadsheetml/2006/main" count="10008" uniqueCount="3786">
  <si>
    <t>Eggnog_OG</t>
  </si>
  <si>
    <t>OG_Name</t>
  </si>
  <si>
    <t>Hsap_met3</t>
  </si>
  <si>
    <t>Hsap_met4</t>
  </si>
  <si>
    <t>Hsap_met8</t>
  </si>
  <si>
    <t>Hsap_met9</t>
  </si>
  <si>
    <t>Hsap_met11</t>
  </si>
  <si>
    <t>Hsap_met49</t>
  </si>
  <si>
    <t>Hsap_met74</t>
  </si>
  <si>
    <t>Hsap_met75</t>
  </si>
  <si>
    <t>Hsap_met76</t>
  </si>
  <si>
    <t>Hsap_met77</t>
  </si>
  <si>
    <t>Hsap_met106</t>
  </si>
  <si>
    <t>Mmus_met41</t>
  </si>
  <si>
    <t>Mmus_met64</t>
  </si>
  <si>
    <t>Mmus_met123</t>
  </si>
  <si>
    <t>Mmus_met124</t>
  </si>
  <si>
    <t>Mmus_met125</t>
  </si>
  <si>
    <t>Mmus_met126</t>
  </si>
  <si>
    <t>Mmus_met132</t>
  </si>
  <si>
    <t>Mmus_met140</t>
  </si>
  <si>
    <t>Mmus_met159</t>
  </si>
  <si>
    <t>Mmus_met166</t>
  </si>
  <si>
    <t>Mmus_met167</t>
  </si>
  <si>
    <t>Mmus_met170</t>
  </si>
  <si>
    <t>Mmus_met172</t>
  </si>
  <si>
    <t>Mmus_met173</t>
  </si>
  <si>
    <t>Mmus_met174</t>
  </si>
  <si>
    <t>Cint_met11</t>
  </si>
  <si>
    <t>Cint_met26</t>
  </si>
  <si>
    <t>Cint_met28</t>
  </si>
  <si>
    <t>Cint_met30</t>
  </si>
  <si>
    <t>Cint_met32</t>
  </si>
  <si>
    <t>Cint_met34</t>
  </si>
  <si>
    <t>Spur_met59</t>
  </si>
  <si>
    <t>Spur_met141</t>
  </si>
  <si>
    <t>Spur_met159</t>
  </si>
  <si>
    <t>Dmel_met10</t>
  </si>
  <si>
    <t>Hvul_met76</t>
  </si>
  <si>
    <t>Hvul_met169</t>
  </si>
  <si>
    <t>Hvul_met188</t>
  </si>
  <si>
    <t>Hvul_met189</t>
  </si>
  <si>
    <t>Hvul_met198</t>
  </si>
  <si>
    <t>Hvul_met201</t>
  </si>
  <si>
    <t>Chem_met25</t>
  </si>
  <si>
    <t>Chem_met64</t>
  </si>
  <si>
    <t>Chem_met67</t>
  </si>
  <si>
    <t>Chem_met105</t>
  </si>
  <si>
    <t>Spis_met157</t>
  </si>
  <si>
    <t>Spis_met166</t>
  </si>
  <si>
    <t>Spis_met177</t>
  </si>
  <si>
    <t>Spis_met198</t>
  </si>
  <si>
    <t>Nvec_met91</t>
  </si>
  <si>
    <t>Nvec_met92</t>
  </si>
  <si>
    <t>Nvec_met94</t>
  </si>
  <si>
    <t>Nvec_met95</t>
  </si>
  <si>
    <t>Nvec_met114</t>
  </si>
  <si>
    <t>Tadh_met1</t>
  </si>
  <si>
    <t>Tadh_met2</t>
  </si>
  <si>
    <t>Tadh_met6</t>
  </si>
  <si>
    <t>Tadh_met9</t>
  </si>
  <si>
    <t>Tadh_met10</t>
  </si>
  <si>
    <t>Aque_met38</t>
  </si>
  <si>
    <t>Aque_met39</t>
  </si>
  <si>
    <t>Aque_met40</t>
  </si>
  <si>
    <t>Aque_met41</t>
  </si>
  <si>
    <t>Aque_met47</t>
  </si>
  <si>
    <t>Mlei_met23</t>
  </si>
  <si>
    <t>Mlei_met31</t>
  </si>
  <si>
    <t>Mlei_met34</t>
  </si>
  <si>
    <t>Mlei_met39</t>
  </si>
  <si>
    <t>3BF3C@33208|Metazoa</t>
  </si>
  <si>
    <t>fax-1+NR2E3</t>
  </si>
  <si>
    <t>3BJTQ@33208|Metazoa</t>
  </si>
  <si>
    <t>YBX3</t>
  </si>
  <si>
    <t>3BBQ0@33208|Metazoa</t>
  </si>
  <si>
    <t>ZNF326</t>
  </si>
  <si>
    <t>3BFP2@33208|Metazoa</t>
  </si>
  <si>
    <t>JUN</t>
  </si>
  <si>
    <t>3BDTE@33208|Metazoa</t>
  </si>
  <si>
    <t>FOS</t>
  </si>
  <si>
    <t>3BHIH@33208|Metazoa</t>
  </si>
  <si>
    <t>LENG8</t>
  </si>
  <si>
    <t>3BF2S@33208|Metazoa</t>
  </si>
  <si>
    <t>SAMD11</t>
  </si>
  <si>
    <t>3BIM8@33208|Metazoa</t>
  </si>
  <si>
    <t>CRX</t>
  </si>
  <si>
    <t>3BA87@33208|Metazoa</t>
  </si>
  <si>
    <t>KDM5A+KDM5B</t>
  </si>
  <si>
    <t>3BE2Z@33208|Metazoa</t>
  </si>
  <si>
    <t>CASZ1</t>
  </si>
  <si>
    <t>3BKUE@33208|Metazoa</t>
  </si>
  <si>
    <t>NDN</t>
  </si>
  <si>
    <t>3B9X0@33208|Metazoa</t>
  </si>
  <si>
    <t>MBNL2</t>
  </si>
  <si>
    <t>3BEAC@33208|Metazoa</t>
  </si>
  <si>
    <t>PRMT8+PRMT1</t>
  </si>
  <si>
    <t>3B9S9@33208|Metazoa</t>
  </si>
  <si>
    <t>BAZ2B</t>
  </si>
  <si>
    <t>3BJ5H@33208|Metazoa</t>
  </si>
  <si>
    <t>ATF4</t>
  </si>
  <si>
    <t>3BMS4@33208|Metazoa</t>
  </si>
  <si>
    <t>NRL</t>
  </si>
  <si>
    <t>3BX2I@33208|Metazoa</t>
  </si>
  <si>
    <t>EID1</t>
  </si>
  <si>
    <t>3BB5X@33208|Metazoa</t>
  </si>
  <si>
    <t>C1QBP</t>
  </si>
  <si>
    <t>3BGC5@33208|Metazoa</t>
  </si>
  <si>
    <t>PSIP1</t>
  </si>
  <si>
    <t>3BM95@33208|Metazoa</t>
  </si>
  <si>
    <t>ZNF24</t>
  </si>
  <si>
    <t>3BG8T@33208|Metazoa</t>
  </si>
  <si>
    <t>UFL1</t>
  </si>
  <si>
    <t>3BRDB@33208|Metazoa</t>
  </si>
  <si>
    <t>YBX2+YBX1</t>
  </si>
  <si>
    <t>3BBUM@33208|Metazoa</t>
  </si>
  <si>
    <t>PARP2+PARP1</t>
  </si>
  <si>
    <t>3BF2B@33208|Metazoa</t>
  </si>
  <si>
    <t>HTATSF1</t>
  </si>
  <si>
    <t>3BA1R@33208|Metazoa</t>
  </si>
  <si>
    <t>MEIS2</t>
  </si>
  <si>
    <t>3BBGK@33208|Metazoa</t>
  </si>
  <si>
    <t>TAX1BP1</t>
  </si>
  <si>
    <t>3BAAH@33208|Metazoa</t>
  </si>
  <si>
    <t>THRA+THRB</t>
  </si>
  <si>
    <t>3BE0B@33208|Metazoa</t>
  </si>
  <si>
    <t>RORA+RORB</t>
  </si>
  <si>
    <t>3BA8J@33208|Metazoa</t>
  </si>
  <si>
    <t>RXRA+RXRG</t>
  </si>
  <si>
    <t>3BSP1@33208|Metazoa</t>
  </si>
  <si>
    <t>LBH</t>
  </si>
  <si>
    <t>3BQNS@33208|Metazoa</t>
  </si>
  <si>
    <t>HMGN3</t>
  </si>
  <si>
    <t>3BR88@33208|Metazoa</t>
  </si>
  <si>
    <t>UQCC2</t>
  </si>
  <si>
    <t>3BJFJ@33208|Metazoa</t>
  </si>
  <si>
    <t>TXNIP</t>
  </si>
  <si>
    <t>3BA8M@33208|Metazoa</t>
  </si>
  <si>
    <t>SIX6+SIX3</t>
  </si>
  <si>
    <t>3BJH9@33208|Metazoa</t>
  </si>
  <si>
    <t>HSF1</t>
  </si>
  <si>
    <t>3BRHT@33208|Metazoa</t>
  </si>
  <si>
    <t>MLLT11</t>
  </si>
  <si>
    <t>3BBFY@33208|Metazoa</t>
  </si>
  <si>
    <t>PBX1+PBX3</t>
  </si>
  <si>
    <t>3BFEA@33208|Metazoa</t>
  </si>
  <si>
    <t>LMO4</t>
  </si>
  <si>
    <t>3B965@33208|Metazoa</t>
  </si>
  <si>
    <t>WWC1</t>
  </si>
  <si>
    <t>3BQM6@33208|Metazoa</t>
  </si>
  <si>
    <t>GTF2A2</t>
  </si>
  <si>
    <t>3BCPA@33208|Metazoa</t>
  </si>
  <si>
    <t>MEF2C</t>
  </si>
  <si>
    <t>3BTXU@33208|Metazoa</t>
  </si>
  <si>
    <t>NAA38</t>
  </si>
  <si>
    <t>3BCKD@33208|Metazoa</t>
  </si>
  <si>
    <t>Rx+RAX</t>
  </si>
  <si>
    <t>3BFV6@33208|Metazoa</t>
  </si>
  <si>
    <t>TULP4</t>
  </si>
  <si>
    <t>3BD33@33208|Metazoa</t>
  </si>
  <si>
    <t>MLXIP</t>
  </si>
  <si>
    <t>3BDRF@33208|Metazoa</t>
  </si>
  <si>
    <t>FAM200B</t>
  </si>
  <si>
    <t>3BJIN@33208|Metazoa</t>
  </si>
  <si>
    <t>CCDC85B</t>
  </si>
  <si>
    <t>3BJRK@33208|Metazoa</t>
  </si>
  <si>
    <t>CREG1</t>
  </si>
  <si>
    <t>3BRWP@33208|Metazoa</t>
  </si>
  <si>
    <t>BLOC1S1</t>
  </si>
  <si>
    <t>3BI6Q@33208|Metazoa</t>
  </si>
  <si>
    <t>Dsp1+HMGB1+HMGB2</t>
  </si>
  <si>
    <t>3BA0X@33208|Metazoa</t>
  </si>
  <si>
    <t>NPAS1</t>
  </si>
  <si>
    <t>3BAXW@33208|Metazoa</t>
  </si>
  <si>
    <t>OAZ2</t>
  </si>
  <si>
    <t>3BBE5@33208|Metazoa</t>
  </si>
  <si>
    <t>IRF2BPL</t>
  </si>
  <si>
    <t>3BPFX@33208|Metazoa</t>
  </si>
  <si>
    <t>PAIP2</t>
  </si>
  <si>
    <t>3BNDZ@33208|Metazoa</t>
  </si>
  <si>
    <t>ELP5</t>
  </si>
  <si>
    <t>3B94C@33208|Metazoa</t>
  </si>
  <si>
    <t>GLMN</t>
  </si>
  <si>
    <t>3BBB6@33208|Metazoa</t>
  </si>
  <si>
    <t>CAMTA1</t>
  </si>
  <si>
    <t>3BSN0@33208|Metazoa</t>
  </si>
  <si>
    <t>HSBP1L1</t>
  </si>
  <si>
    <t>3BSPQ@33208|Metazoa</t>
  </si>
  <si>
    <t>POLR2L</t>
  </si>
  <si>
    <t>3BAW9@33208|Metazoa</t>
  </si>
  <si>
    <t>ESRRB+ESRRG</t>
  </si>
  <si>
    <t>3BHQC@33208|Metazoa</t>
  </si>
  <si>
    <t>RERE</t>
  </si>
  <si>
    <t>3BCR6@33208|Metazoa</t>
  </si>
  <si>
    <t>FRYL</t>
  </si>
  <si>
    <t>3BH8V@33208|Metazoa</t>
  </si>
  <si>
    <t>RAX2</t>
  </si>
  <si>
    <t>3BKN8@33208|Metazoa</t>
  </si>
  <si>
    <t>MESP1</t>
  </si>
  <si>
    <t>3BNZC@33208|Metazoa</t>
  </si>
  <si>
    <t>NPM2</t>
  </si>
  <si>
    <t>3BDY6@33208|Metazoa</t>
  </si>
  <si>
    <t>ZNF385A</t>
  </si>
  <si>
    <t>3B96C@33208|Metazoa</t>
  </si>
  <si>
    <t>ZMYND8</t>
  </si>
  <si>
    <t>3BKQB@33208|Metazoa</t>
  </si>
  <si>
    <t>FANK1</t>
  </si>
  <si>
    <t>3BI58@33208|Metazoa</t>
  </si>
  <si>
    <t>MAML2</t>
  </si>
  <si>
    <t>3BDVZ@33208|Metazoa</t>
  </si>
  <si>
    <t>TSC22D1+TSC22D2</t>
  </si>
  <si>
    <t>3BAXJ@33208|Metazoa</t>
  </si>
  <si>
    <t>ISL1+ISL2</t>
  </si>
  <si>
    <t>3BI1A@33208|Metazoa</t>
  </si>
  <si>
    <t>NEUROD1</t>
  </si>
  <si>
    <t>3BDPV@33208|Metazoa</t>
  </si>
  <si>
    <t>CTBP2</t>
  </si>
  <si>
    <t>3BA66@33208|Metazoa</t>
  </si>
  <si>
    <t>Mad+SMAD5+SMAD2</t>
  </si>
  <si>
    <t>3BF9D@33208|Metazoa</t>
  </si>
  <si>
    <t>AFF1</t>
  </si>
  <si>
    <t>3BTPB@33208|Metazoa</t>
  </si>
  <si>
    <t>3BDH4@33208|Metazoa</t>
  </si>
  <si>
    <t>MECP2</t>
  </si>
  <si>
    <t>3BH6A@33208|Metazoa</t>
  </si>
  <si>
    <t>SATB1</t>
  </si>
  <si>
    <t>3BRDV@33208|Metazoa</t>
  </si>
  <si>
    <t>ENY2</t>
  </si>
  <si>
    <t>3BTYJ@33208|Metazoa</t>
  </si>
  <si>
    <t>BOLA3</t>
  </si>
  <si>
    <t>3BKBU@33208|Metazoa</t>
  </si>
  <si>
    <t>MEF2D</t>
  </si>
  <si>
    <t>3BDGQ@33208|Metazoa</t>
  </si>
  <si>
    <t>SALL1+SALL3</t>
  </si>
  <si>
    <t>3BEEG@33208|Metazoa</t>
  </si>
  <si>
    <t>NR2F6</t>
  </si>
  <si>
    <t>3B9E5@33208|Metazoa</t>
  </si>
  <si>
    <t>DRGX</t>
  </si>
  <si>
    <t>3BB6N@33208|Metazoa</t>
  </si>
  <si>
    <t>NACA</t>
  </si>
  <si>
    <t>3BEDD@33208|Metazoa</t>
  </si>
  <si>
    <t>HES1</t>
  </si>
  <si>
    <t>3BA9A@33208|Metazoa</t>
  </si>
  <si>
    <t>ZNF90</t>
  </si>
  <si>
    <t>3BPKH@33208|Metazoa</t>
  </si>
  <si>
    <t>ID2</t>
  </si>
  <si>
    <t>3BGZQ@33208|Metazoa</t>
  </si>
  <si>
    <t>EEF1D</t>
  </si>
  <si>
    <t>3BPIB@33208|Metazoa</t>
  </si>
  <si>
    <t>POLR2I</t>
  </si>
  <si>
    <t>3BWCB@33208|Metazoa</t>
  </si>
  <si>
    <t>Atpif1</t>
  </si>
  <si>
    <t>3BF14@33208|Metazoa</t>
  </si>
  <si>
    <t>MYT1L</t>
  </si>
  <si>
    <t>3BJF2@33208|Metazoa</t>
  </si>
  <si>
    <t>BASP1</t>
  </si>
  <si>
    <t>3BBFT@33208|Metazoa</t>
  </si>
  <si>
    <t>PAX6</t>
  </si>
  <si>
    <t>3B940@33208|Metazoa</t>
  </si>
  <si>
    <t>CHD5+CHD3</t>
  </si>
  <si>
    <t>3BGJY@33208|Metazoa</t>
  </si>
  <si>
    <t>ZFHX3+ZFHX4</t>
  </si>
  <si>
    <t>3BFK2@33208|Metazoa</t>
  </si>
  <si>
    <t>STAU1+STAU2</t>
  </si>
  <si>
    <t>3BHV1@33208|Metazoa</t>
  </si>
  <si>
    <t>HLF</t>
  </si>
  <si>
    <t>3BAIX@33208|Metazoa</t>
  </si>
  <si>
    <t>ZMIZ2+ZMIZ1</t>
  </si>
  <si>
    <t>3BG3A@33208|Metazoa</t>
  </si>
  <si>
    <t>CBFA2T3+RUNX1T1</t>
  </si>
  <si>
    <t>3B9GN@33208|Metazoa</t>
  </si>
  <si>
    <t>EOMES</t>
  </si>
  <si>
    <t>3BB4E@33208|Metazoa</t>
  </si>
  <si>
    <t>NCOA7</t>
  </si>
  <si>
    <t>3BC5P@33208|Metazoa</t>
  </si>
  <si>
    <t>CTNND2</t>
  </si>
  <si>
    <t>3BDR9@33208|Metazoa</t>
  </si>
  <si>
    <t>CSRNP3</t>
  </si>
  <si>
    <t>3BFX6@33208|Metazoa</t>
  </si>
  <si>
    <t>TCF25</t>
  </si>
  <si>
    <t>3BMIE@33208|Metazoa</t>
  </si>
  <si>
    <t>ZCCHC12</t>
  </si>
  <si>
    <t>3BMMI@33208|Metazoa</t>
  </si>
  <si>
    <t>BEND6</t>
  </si>
  <si>
    <t>3BP1U@33208|Metazoa</t>
  </si>
  <si>
    <t>TCEAL3</t>
  </si>
  <si>
    <t>3BQ61@33208|Metazoa</t>
  </si>
  <si>
    <t>TSC22D1</t>
  </si>
  <si>
    <t>3BAHC@33208|Metazoa</t>
  </si>
  <si>
    <t>bi+TBX2+TBX3</t>
  </si>
  <si>
    <t>3BSSN@33208|Metazoa</t>
  </si>
  <si>
    <t>NHLH2</t>
  </si>
  <si>
    <t>3BBKC@33208|Metazoa</t>
  </si>
  <si>
    <t>NR2F1+NR2F2</t>
  </si>
  <si>
    <t>3BD19@33208|Metazoa</t>
  </si>
  <si>
    <t>ZEB2</t>
  </si>
  <si>
    <t>3BD2S@33208|Metazoa</t>
  </si>
  <si>
    <t>LHX9+LHX2</t>
  </si>
  <si>
    <t>3B98S@33208|Metazoa</t>
  </si>
  <si>
    <t>SMARCD2+SMARCD1</t>
  </si>
  <si>
    <t>3B9SZ@33208|Metazoa</t>
  </si>
  <si>
    <t>FOXP4+FOXP1</t>
  </si>
  <si>
    <t>3BARA@33208|Metazoa</t>
  </si>
  <si>
    <t>TFAP2A+TFAP2B</t>
  </si>
  <si>
    <t>3BFF1@33208|Metazoa</t>
  </si>
  <si>
    <t>CCNH</t>
  </si>
  <si>
    <t>3BHD7@33208|Metazoa</t>
  </si>
  <si>
    <t>TSHZ2</t>
  </si>
  <si>
    <t>3B9UT@33208|Metazoa</t>
  </si>
  <si>
    <t>EBF2+EBF1</t>
  </si>
  <si>
    <t>3BAU8@33208|Metazoa</t>
  </si>
  <si>
    <t>POU4F2+POU4F1</t>
  </si>
  <si>
    <t>3BKZJ@33208|Metazoa</t>
  </si>
  <si>
    <t>NAB1</t>
  </si>
  <si>
    <t>3BHF0@33208|Metazoa</t>
  </si>
  <si>
    <t>NFE2L1</t>
  </si>
  <si>
    <t>3BF7H@33208|Metazoa</t>
  </si>
  <si>
    <t>ZFAND6+ZFAND5</t>
  </si>
  <si>
    <t>3BF2J@33208|Metazoa</t>
  </si>
  <si>
    <t>IRX2</t>
  </si>
  <si>
    <t>3BC0U@33208|Metazoa</t>
  </si>
  <si>
    <t>KLF7</t>
  </si>
  <si>
    <t>3B9VG@33208|Metazoa</t>
  </si>
  <si>
    <t>CNOT6L+CNOT6</t>
  </si>
  <si>
    <t>3BASW@33208|Metazoa</t>
  </si>
  <si>
    <t>TDRD7</t>
  </si>
  <si>
    <t>3BGT2@33208|Metazoa</t>
  </si>
  <si>
    <t>SSU72</t>
  </si>
  <si>
    <t>3BQJG@33208|Metazoa</t>
  </si>
  <si>
    <t>PARK7</t>
  </si>
  <si>
    <t>3BGUC@33208|Metazoa</t>
  </si>
  <si>
    <t>COMMD1</t>
  </si>
  <si>
    <t>3BUAP@33208|Metazoa</t>
  </si>
  <si>
    <t>HOPX</t>
  </si>
  <si>
    <t>KOG3017@2759|Eukaryota</t>
  </si>
  <si>
    <t>GLIPR2</t>
  </si>
  <si>
    <t>3BE0J@33208|Metazoa</t>
  </si>
  <si>
    <t>HEY1</t>
  </si>
  <si>
    <t>3BDM1@33208|Metazoa</t>
  </si>
  <si>
    <t>URI1</t>
  </si>
  <si>
    <t>3BBHF@33208|Metazoa</t>
  </si>
  <si>
    <t>IP6K1</t>
  </si>
  <si>
    <t>3B9YF@33208|Metazoa</t>
  </si>
  <si>
    <t>CIR1</t>
  </si>
  <si>
    <t>3BDY8@33208|Metazoa</t>
  </si>
  <si>
    <t>sta-1+STAT5B</t>
  </si>
  <si>
    <t>3BHDV@33208|Metazoa</t>
  </si>
  <si>
    <t>XBP1</t>
  </si>
  <si>
    <t>3BDYF@33208|Metazoa</t>
  </si>
  <si>
    <t>SAP18</t>
  </si>
  <si>
    <t>3BGN1@33208|Metazoa</t>
  </si>
  <si>
    <t>MAX</t>
  </si>
  <si>
    <t>3BSH6@33208|Metazoa</t>
  </si>
  <si>
    <t>PCBD2</t>
  </si>
  <si>
    <t>3B9XS@33208|Metazoa</t>
  </si>
  <si>
    <t>MLX</t>
  </si>
  <si>
    <t>3B98K@33208|Metazoa</t>
  </si>
  <si>
    <t>CERS5</t>
  </si>
  <si>
    <t>3B9QY@33208|Metazoa</t>
  </si>
  <si>
    <t>LHX1</t>
  </si>
  <si>
    <t>3BGS7@33208|Metazoa</t>
  </si>
  <si>
    <t>CHCHD3</t>
  </si>
  <si>
    <t>3BSUW@33208|Metazoa</t>
  </si>
  <si>
    <t>3BC80@33208|Metazoa</t>
  </si>
  <si>
    <t>athp-2+BAZ1A</t>
  </si>
  <si>
    <t>3BAP2@33208|Metazoa</t>
  </si>
  <si>
    <t>POLR2E</t>
  </si>
  <si>
    <t>3BDE6@33208|Metazoa</t>
  </si>
  <si>
    <t>GLYR1</t>
  </si>
  <si>
    <t>3BBUH@33208|Metazoa</t>
  </si>
  <si>
    <t>BTF3L4</t>
  </si>
  <si>
    <t>3BUEH@33208|Metazoa</t>
  </si>
  <si>
    <t>DPY30</t>
  </si>
  <si>
    <t>3BKQ7@33208|Metazoa</t>
  </si>
  <si>
    <t>CREBZF</t>
  </si>
  <si>
    <t>3BQI6@33208|Metazoa</t>
  </si>
  <si>
    <t>POLR2D</t>
  </si>
  <si>
    <t>3BFW6@33208|Metazoa</t>
  </si>
  <si>
    <t>TFAM</t>
  </si>
  <si>
    <t>3BC95@33208|Metazoa</t>
  </si>
  <si>
    <t>SUDS3</t>
  </si>
  <si>
    <t>3BFX4@33208|Metazoa</t>
  </si>
  <si>
    <t>BCCIP</t>
  </si>
  <si>
    <t>3B9AQ@33208|Metazoa</t>
  </si>
  <si>
    <t>SSRP1</t>
  </si>
  <si>
    <t>3BGW3@33208|Metazoa</t>
  </si>
  <si>
    <t>TWISTNB</t>
  </si>
  <si>
    <t>3BG2H@33208|Metazoa</t>
  </si>
  <si>
    <t>UBTF</t>
  </si>
  <si>
    <t>3BDHM@33208|Metazoa</t>
  </si>
  <si>
    <t>DNAJC2</t>
  </si>
  <si>
    <t>3BE75@33208|Metazoa</t>
  </si>
  <si>
    <t>npm1+NPM1</t>
  </si>
  <si>
    <t>3BD5H@33208|Metazoa</t>
  </si>
  <si>
    <t>ABT1</t>
  </si>
  <si>
    <t>3BKNU@33208|Metazoa</t>
  </si>
  <si>
    <t>FOXQ1</t>
  </si>
  <si>
    <t>3BFME@33208|Metazoa</t>
  </si>
  <si>
    <t>LIN28B</t>
  </si>
  <si>
    <t>3BPD8@33208|Metazoa</t>
  </si>
  <si>
    <t>EDF1</t>
  </si>
  <si>
    <t>3BGB4@33208|Metazoa</t>
  </si>
  <si>
    <t>PURA</t>
  </si>
  <si>
    <t>3BPZP@33208|Metazoa</t>
  </si>
  <si>
    <t>NEUROG1</t>
  </si>
  <si>
    <t>3BH8A@33208|Metazoa</t>
  </si>
  <si>
    <t>ZBTB14</t>
  </si>
  <si>
    <t>3BEI0@33208|Metazoa</t>
  </si>
  <si>
    <t>SIRT7</t>
  </si>
  <si>
    <t>3B9R8@33208|Metazoa</t>
  </si>
  <si>
    <t>SIRT4</t>
  </si>
  <si>
    <t>3BDVV@33208|Metazoa</t>
  </si>
  <si>
    <t>WDR90</t>
  </si>
  <si>
    <t>3BH2A@33208|Metazoa</t>
  </si>
  <si>
    <t>ONECUT2</t>
  </si>
  <si>
    <t>3BDFE@33208|Metazoa</t>
  </si>
  <si>
    <t>PAX5</t>
  </si>
  <si>
    <t>3BAVP@33208|Metazoa</t>
  </si>
  <si>
    <t>TMEM30A</t>
  </si>
  <si>
    <t>3BGCN@33208|Metazoa</t>
  </si>
  <si>
    <t>USF2</t>
  </si>
  <si>
    <t>3ADZF@33154|Opisthokonta</t>
  </si>
  <si>
    <t>3BB3A@33208|Metazoa</t>
  </si>
  <si>
    <t>CHORDC1</t>
  </si>
  <si>
    <t>3BBR9@33208|Metazoa</t>
  </si>
  <si>
    <t>ATRX</t>
  </si>
  <si>
    <t>3BEJX@33208|Metazoa</t>
  </si>
  <si>
    <t>hif-1+HIF1A</t>
  </si>
  <si>
    <t>3B9CK@33208|Metazoa</t>
  </si>
  <si>
    <t>DMTF1</t>
  </si>
  <si>
    <t>3BMUZ@33208|Metazoa</t>
  </si>
  <si>
    <t>NFKBIL1</t>
  </si>
  <si>
    <t>3BCV9@33208|Metazoa</t>
  </si>
  <si>
    <t>CFAP20</t>
  </si>
  <si>
    <t>3B9N6@33208|Metazoa</t>
  </si>
  <si>
    <t>3BG38@33208|Metazoa</t>
  </si>
  <si>
    <t>MAF1</t>
  </si>
  <si>
    <t>3BA3P@33208|Metazoa</t>
  </si>
  <si>
    <t>SDCBP</t>
  </si>
  <si>
    <t>3BSP9@33208|Metazoa</t>
  </si>
  <si>
    <t>HSBP1</t>
  </si>
  <si>
    <t>3BDPM@33208|Metazoa</t>
  </si>
  <si>
    <t>MORF4L1</t>
  </si>
  <si>
    <t>3BETZ@33208|Metazoa</t>
  </si>
  <si>
    <t>RREB1</t>
  </si>
  <si>
    <t>3BSSH@33208|Metazoa</t>
  </si>
  <si>
    <t>SUPT4H1</t>
  </si>
  <si>
    <t>3BEV8@33208|Metazoa</t>
  </si>
  <si>
    <t>RTF1</t>
  </si>
  <si>
    <t>3BB4Y@33208|Metazoa</t>
  </si>
  <si>
    <t>BPTF</t>
  </si>
  <si>
    <t>3BUHW@33208|Metazoa</t>
  </si>
  <si>
    <t>CHRAC1</t>
  </si>
  <si>
    <t>3BC2I@33208|Metazoa</t>
  </si>
  <si>
    <t>GABPA</t>
  </si>
  <si>
    <t>3B95H@33208|Metazoa</t>
  </si>
  <si>
    <t>ARID3A</t>
  </si>
  <si>
    <t>KOG4291@2759|Eukaryota</t>
  </si>
  <si>
    <t>SUSD2</t>
  </si>
  <si>
    <t>3BEQE@33208|Metazoa</t>
  </si>
  <si>
    <t>GSX2</t>
  </si>
  <si>
    <t>3BD24@33208|Metazoa</t>
  </si>
  <si>
    <t>TVP23B</t>
  </si>
  <si>
    <t>3BFDW@33208|Metazoa</t>
  </si>
  <si>
    <t>BSX</t>
  </si>
  <si>
    <t>3BK0J@33208|Metazoa</t>
  </si>
  <si>
    <t>ATXN7L3</t>
  </si>
  <si>
    <t>3BTZC@33208|Metazoa</t>
  </si>
  <si>
    <t>CEBPG</t>
  </si>
  <si>
    <t>3BGVQ@33208|Metazoa</t>
  </si>
  <si>
    <t>CREB1</t>
  </si>
  <si>
    <t>3BDKF@33208|Metazoa</t>
  </si>
  <si>
    <t>HMGXB4</t>
  </si>
  <si>
    <t>3BBHI@33208|Metazoa</t>
  </si>
  <si>
    <t>FOXJ1</t>
  </si>
  <si>
    <t>3BRJ8@33208|Metazoa</t>
  </si>
  <si>
    <t>POLR1D</t>
  </si>
  <si>
    <t>3BD0M@33208|Metazoa</t>
  </si>
  <si>
    <t>TRERF1</t>
  </si>
  <si>
    <t>3BFQW@33208|Metazoa</t>
  </si>
  <si>
    <t>NKX2-2</t>
  </si>
  <si>
    <t>3BI7B@33208|Metazoa</t>
  </si>
  <si>
    <t>SPDEF</t>
  </si>
  <si>
    <t>3BMQW@33208|Metazoa</t>
  </si>
  <si>
    <t>klf17</t>
  </si>
  <si>
    <t>3BDXS@33208|Metazoa</t>
  </si>
  <si>
    <t>CSNK2B</t>
  </si>
  <si>
    <t>3BAYG@33208|Metazoa</t>
  </si>
  <si>
    <t>TCF12+TCF4</t>
  </si>
  <si>
    <t>3BAHP@33208|Metazoa</t>
  </si>
  <si>
    <t>Ssdp+SSBP2</t>
  </si>
  <si>
    <t>KOG3575@2759|Eukaryota</t>
  </si>
  <si>
    <t>ESRRB+ESRRG+THRB+THRA+PPARA+fax-1+NR2E3+NR2F6+NR2C2+NR1H3+RXRA+RXRG+NR2F2+NR2F1+NR6A1+NR2E1</t>
  </si>
  <si>
    <t>3B97G@33208|Metazoa</t>
  </si>
  <si>
    <t>NR2C2</t>
  </si>
  <si>
    <t>3BFGR@33208|Metazoa</t>
  </si>
  <si>
    <t>FOXL1</t>
  </si>
  <si>
    <t>3BDZ7@33208|Metazoa</t>
  </si>
  <si>
    <t>NFAT5</t>
  </si>
  <si>
    <t>3BAAD@33208|Metazoa</t>
  </si>
  <si>
    <t>ARID1B</t>
  </si>
  <si>
    <t>3BH3D@33208|Metazoa</t>
  </si>
  <si>
    <t>MXD1</t>
  </si>
  <si>
    <t>3B9RN@33208|Metazoa</t>
  </si>
  <si>
    <t>CARM1</t>
  </si>
  <si>
    <t>3B98N@33208|Metazoa</t>
  </si>
  <si>
    <t>KMT2D</t>
  </si>
  <si>
    <t>KOG0490@2759|Eukaryota</t>
  </si>
  <si>
    <t>LHX9+LHX2+ISL1+DRGX+Rx+RAX+DMBX1+OTP+LMX1A+LMO1+LHX1+LMO4+RAX2+repo+hbn+ARX+HOPX+FAF1</t>
  </si>
  <si>
    <t>3B9QG@33208|Metazoa</t>
  </si>
  <si>
    <t>SOX2</t>
  </si>
  <si>
    <t>3BBK4@33208|Metazoa</t>
  </si>
  <si>
    <t>BRDT</t>
  </si>
  <si>
    <t>3BFPK@33208|Metazoa</t>
  </si>
  <si>
    <t>PPP1R10</t>
  </si>
  <si>
    <t>3BC4J@33208|Metazoa</t>
  </si>
  <si>
    <t>L3MBTL3</t>
  </si>
  <si>
    <t>3BAKC@33208|Metazoa</t>
  </si>
  <si>
    <t>DPF2</t>
  </si>
  <si>
    <t>3BCI2@33208|Metazoa</t>
  </si>
  <si>
    <t>VPS72</t>
  </si>
  <si>
    <t>3BCBC@33208|Metazoa</t>
  </si>
  <si>
    <t>CTDNEP1</t>
  </si>
  <si>
    <t>3BCYB@33208|Metazoa</t>
  </si>
  <si>
    <t>PAF1</t>
  </si>
  <si>
    <t>3BDTU@33208|Metazoa</t>
  </si>
  <si>
    <t>MED22</t>
  </si>
  <si>
    <t>3BHAC@33208|Metazoa</t>
  </si>
  <si>
    <t>MED27</t>
  </si>
  <si>
    <t>KOG0199@2759|Eukaryota</t>
  </si>
  <si>
    <t>3BAGC@33208|Metazoa</t>
  </si>
  <si>
    <t>ARID4B</t>
  </si>
  <si>
    <t>3BG88@33208|Metazoa</t>
  </si>
  <si>
    <t>UBN1</t>
  </si>
  <si>
    <t>3BCYT@33208|Metazoa</t>
  </si>
  <si>
    <t>FOXA1</t>
  </si>
  <si>
    <t>3BA7E@33208|Metazoa</t>
  </si>
  <si>
    <t>OTP</t>
  </si>
  <si>
    <t>3BCID@33208|Metazoa</t>
  </si>
  <si>
    <t>BRMS1L</t>
  </si>
  <si>
    <t>3BI8P@33208|Metazoa</t>
  </si>
  <si>
    <t>EAF1</t>
  </si>
  <si>
    <t>KOG0197@2759|Eukaryota</t>
  </si>
  <si>
    <t>3BRQ6@33208|Metazoa</t>
  </si>
  <si>
    <t>3BSUU@33208|Metazoa</t>
  </si>
  <si>
    <t>ARX</t>
  </si>
  <si>
    <t>3BIHU@33208|Metazoa</t>
  </si>
  <si>
    <t>Gl</t>
  </si>
  <si>
    <t>3BAFV@33208|Metazoa</t>
  </si>
  <si>
    <t>MXI1</t>
  </si>
  <si>
    <t>3BH2K@33208|Metazoa</t>
  </si>
  <si>
    <t>3BEPG@33208|Metazoa</t>
  </si>
  <si>
    <t>CEBPA</t>
  </si>
  <si>
    <t>3BFUZ@33208|Metazoa</t>
  </si>
  <si>
    <t>RFX3</t>
  </si>
  <si>
    <t>KOG2744@2759|Eukaryota</t>
  </si>
  <si>
    <t>ARID4B+ARID3A+ARID5B+ARID3C</t>
  </si>
  <si>
    <t>3BAYK@33208|Metazoa</t>
  </si>
  <si>
    <t>AHR</t>
  </si>
  <si>
    <t>3BJD2@33208|Metazoa</t>
  </si>
  <si>
    <t>3BHW9@33208|Metazoa</t>
  </si>
  <si>
    <t>KLF10</t>
  </si>
  <si>
    <t>3BKXK@33208|Metazoa</t>
  </si>
  <si>
    <t>ATF5</t>
  </si>
  <si>
    <t>3BEDC@33208|Metazoa</t>
  </si>
  <si>
    <t>TEF</t>
  </si>
  <si>
    <t>3BQWD@33208|Metazoa</t>
  </si>
  <si>
    <t>TCF15</t>
  </si>
  <si>
    <t>KOG2251@2759|Eukaryota</t>
  </si>
  <si>
    <t>CRX+OTX2+otx1</t>
  </si>
  <si>
    <t>3BI5D@33208|Metazoa</t>
  </si>
  <si>
    <t>3BJK8@33208|Metazoa</t>
  </si>
  <si>
    <t>FOSL2</t>
  </si>
  <si>
    <t>3BQ52@33208|Metazoa</t>
  </si>
  <si>
    <t>IRF1</t>
  </si>
  <si>
    <t>3B9DA@33208|Metazoa</t>
  </si>
  <si>
    <t>FLI1</t>
  </si>
  <si>
    <t>3BAU9@33208|Metazoa</t>
  </si>
  <si>
    <t>EML1</t>
  </si>
  <si>
    <t>KOG4441@2759|Eukaryota</t>
  </si>
  <si>
    <t>RBM43</t>
  </si>
  <si>
    <t>3BDUH@33208|Metazoa</t>
  </si>
  <si>
    <t>FEZF2</t>
  </si>
  <si>
    <t>KOG3173@2759|Eukaryota</t>
  </si>
  <si>
    <t>KOG0850@2759|Eukaryota</t>
  </si>
  <si>
    <t>DLX1+DLX4</t>
  </si>
  <si>
    <t>3BBMR@33208|Metazoa</t>
  </si>
  <si>
    <t>3BMCD@33208|Metazoa</t>
  </si>
  <si>
    <t>SRA1</t>
  </si>
  <si>
    <t>3BI4H@33208|Metazoa</t>
  </si>
  <si>
    <t>CREB3L3</t>
  </si>
  <si>
    <t>3BIJ8@33208|Metazoa</t>
  </si>
  <si>
    <t>PLAGL1</t>
  </si>
  <si>
    <t>3BC6N@33208|Metazoa</t>
  </si>
  <si>
    <t>FOXO3</t>
  </si>
  <si>
    <t>396KH@33154|Opisthokonta</t>
  </si>
  <si>
    <t>Nfe2l2+cnc+NFE2L1</t>
  </si>
  <si>
    <t>39SN7@33154|Opisthokonta</t>
  </si>
  <si>
    <t>HEXIM1</t>
  </si>
  <si>
    <t>3BADD@33208|Metazoa</t>
  </si>
  <si>
    <t>Tcf</t>
  </si>
  <si>
    <t>3BRVA@33208|Metazoa</t>
  </si>
  <si>
    <t>TAF13</t>
  </si>
  <si>
    <t>3BB9R@33208|Metazoa</t>
  </si>
  <si>
    <t>CBFB</t>
  </si>
  <si>
    <t>3BA8I@33208|Metazoa</t>
  </si>
  <si>
    <t>IFT172</t>
  </si>
  <si>
    <t>KOG0196@2759|Eukaryota</t>
  </si>
  <si>
    <t>3BQKS@33208|Metazoa</t>
  </si>
  <si>
    <t>TCEB2</t>
  </si>
  <si>
    <t>2T1CJ@2759|Eukaryota</t>
  </si>
  <si>
    <t>3BIPI@33208|Metazoa</t>
  </si>
  <si>
    <t>C3orf67</t>
  </si>
  <si>
    <t>3BHF4@33208|Metazoa</t>
  </si>
  <si>
    <t>ovo</t>
  </si>
  <si>
    <t>3BDXQ@33208|Metazoa</t>
  </si>
  <si>
    <t>JAZF1</t>
  </si>
  <si>
    <t>KOG3815@2759|Eukaryota</t>
  </si>
  <si>
    <t>mab-3+DMRTA2</t>
  </si>
  <si>
    <t>3B9K7@33208|Metazoa</t>
  </si>
  <si>
    <t>ETV1+ETV5</t>
  </si>
  <si>
    <t>KOG3898@2759|Eukaryota</t>
  </si>
  <si>
    <t>ATOH8+NEUROD1+NEUROG1</t>
  </si>
  <si>
    <t>3BC4M@33208|Metazoa</t>
  </si>
  <si>
    <t>GATA3</t>
  </si>
  <si>
    <t>3BU2K@33208|Metazoa</t>
  </si>
  <si>
    <t>38GB2@33154|Opisthokonta</t>
  </si>
  <si>
    <t>ZBTB44</t>
  </si>
  <si>
    <t>3BA7S@33208|Metazoa</t>
  </si>
  <si>
    <t>LRRC1</t>
  </si>
  <si>
    <t>3BB5Z@33208|Metazoa</t>
  </si>
  <si>
    <t>PRDM13</t>
  </si>
  <si>
    <t>3BGX1@33208|Metazoa</t>
  </si>
  <si>
    <t>KLF13</t>
  </si>
  <si>
    <t>3BEV6@33208|Metazoa</t>
  </si>
  <si>
    <t>CTDSPL2</t>
  </si>
  <si>
    <t>3BCWT@33208|Metazoa</t>
  </si>
  <si>
    <t>DMRTA2</t>
  </si>
  <si>
    <t>3BTXF@33208|Metazoa</t>
  </si>
  <si>
    <t>Noto</t>
  </si>
  <si>
    <t>3BAGY@33208|Metazoa</t>
  </si>
  <si>
    <t>RFX6</t>
  </si>
  <si>
    <t>3BIA0@33208|Metazoa</t>
  </si>
  <si>
    <t>gei-3+CIC</t>
  </si>
  <si>
    <t>KOG4196@2759|Eukaryota</t>
  </si>
  <si>
    <t>MAF+NRL+MAFB</t>
  </si>
  <si>
    <t>3BB2G@33208|Metazoa</t>
  </si>
  <si>
    <t>DEAF1</t>
  </si>
  <si>
    <t>3BDZF@33208|Metazoa</t>
  </si>
  <si>
    <t>ARID5B</t>
  </si>
  <si>
    <t>3BN0K@33208|Metazoa</t>
  </si>
  <si>
    <t>CEBPB</t>
  </si>
  <si>
    <t>3BQAG@33208|Metazoa</t>
  </si>
  <si>
    <t>TCEB1</t>
  </si>
  <si>
    <t>3BCH8@33208|Metazoa</t>
  </si>
  <si>
    <t>3ABMK@33154|Opisthokonta</t>
  </si>
  <si>
    <t>39UGB@33154|Opisthokonta</t>
  </si>
  <si>
    <t>3B9ZF@33208|Metazoa</t>
  </si>
  <si>
    <t>SP5</t>
  </si>
  <si>
    <t>3BBWT@33208|Metazoa</t>
  </si>
  <si>
    <t>FNIP1</t>
  </si>
  <si>
    <t>3BFJI@33208|Metazoa</t>
  </si>
  <si>
    <t>ATF7IP</t>
  </si>
  <si>
    <t>3BNU3@33208|Metazoa</t>
  </si>
  <si>
    <t>3BIZR@33208|Metazoa</t>
  </si>
  <si>
    <t>DRAP1</t>
  </si>
  <si>
    <t>3BJ8G@33208|Metazoa</t>
  </si>
  <si>
    <t>MED7</t>
  </si>
  <si>
    <t>3BM6I@33208|Metazoa</t>
  </si>
  <si>
    <t>SRF</t>
  </si>
  <si>
    <t>KOG4641@2759|Eukaryota</t>
  </si>
  <si>
    <t>3BAC6@33208|Metazoa</t>
  </si>
  <si>
    <t>LMX1A</t>
  </si>
  <si>
    <t>3B9N9@33208|Metazoa</t>
  </si>
  <si>
    <t>KOG1094@2759|Eukaryota</t>
  </si>
  <si>
    <t>3BD9Y@33208|Metazoa</t>
  </si>
  <si>
    <t>SMAD4</t>
  </si>
  <si>
    <t>3BABQ@33208|Metazoa</t>
  </si>
  <si>
    <t>T</t>
  </si>
  <si>
    <t>3BCVW@33208|Metazoa</t>
  </si>
  <si>
    <t>3BPBE@33208|Metazoa</t>
  </si>
  <si>
    <t>bud31</t>
  </si>
  <si>
    <t>3BB0Q@33208|Metazoa</t>
  </si>
  <si>
    <t>HMGB3</t>
  </si>
  <si>
    <t>3BBG4@33208|Metazoa</t>
  </si>
  <si>
    <t>EPC1</t>
  </si>
  <si>
    <t>3BDAI@33208|Metazoa</t>
  </si>
  <si>
    <t>MED17</t>
  </si>
  <si>
    <t>3BDKI@33208|Metazoa</t>
  </si>
  <si>
    <t>AATF</t>
  </si>
  <si>
    <t>3BEQU@33208|Metazoa</t>
  </si>
  <si>
    <t>GTF2H1</t>
  </si>
  <si>
    <t>3BHVU@33208|Metazoa</t>
  </si>
  <si>
    <t>CFDP1</t>
  </si>
  <si>
    <t>3BMCK@33208|Metazoa</t>
  </si>
  <si>
    <t>3BMMB@33208|Metazoa</t>
  </si>
  <si>
    <t>ato</t>
  </si>
  <si>
    <t>3BPHV@33208|Metazoa</t>
  </si>
  <si>
    <t>MED31</t>
  </si>
  <si>
    <t>3BQ9K@33208|Metazoa</t>
  </si>
  <si>
    <t>POLR2J</t>
  </si>
  <si>
    <t>3BSK0@33208|Metazoa</t>
  </si>
  <si>
    <t>ELOF1</t>
  </si>
  <si>
    <t>3CNQG@33208|Metazoa</t>
  </si>
  <si>
    <t>POLE3</t>
  </si>
  <si>
    <t>KOG3806@2759|Eukaryota</t>
  </si>
  <si>
    <t>ELK1+ELK3+etv2+ETS2+FLI1+ETV3L+GABPA+ETV1+ETV5+ELK4</t>
  </si>
  <si>
    <t>3BER7@33208|Metazoa</t>
  </si>
  <si>
    <t>HELT</t>
  </si>
  <si>
    <t>3BACW@33208|Metazoa</t>
  </si>
  <si>
    <t>GRHL2</t>
  </si>
  <si>
    <t>3BK1A@33208|Metazoa</t>
  </si>
  <si>
    <t>ZC3H13</t>
  </si>
  <si>
    <t>3B9F8@33208|Metazoa</t>
  </si>
  <si>
    <t>run+RUNX1</t>
  </si>
  <si>
    <t>3BAPD@33208|Metazoa</t>
  </si>
  <si>
    <t>RAB3GAP1</t>
  </si>
  <si>
    <t>3BGGB@33208|Metazoa</t>
  </si>
  <si>
    <t>CNOT1</t>
  </si>
  <si>
    <t>3BW3W@33208|Metazoa</t>
  </si>
  <si>
    <t>3BEMQ@33208|Metazoa</t>
  </si>
  <si>
    <t>SMAD7+SMAD6</t>
  </si>
  <si>
    <t>3BBFD@33208|Metazoa</t>
  </si>
  <si>
    <t>CARF</t>
  </si>
  <si>
    <t>3BUC3@33208|Metazoa</t>
  </si>
  <si>
    <t>twi</t>
  </si>
  <si>
    <t>3BBQU@33208|Metazoa</t>
  </si>
  <si>
    <t>ZNF407</t>
  </si>
  <si>
    <t>3BB6X@33208|Metazoa</t>
  </si>
  <si>
    <t>TADA2B</t>
  </si>
  <si>
    <t>3BEJZ@33208|Metazoa</t>
  </si>
  <si>
    <t>SERBP1</t>
  </si>
  <si>
    <t>3BDW3@33208|Metazoa</t>
  </si>
  <si>
    <t>ZNF277</t>
  </si>
  <si>
    <t>3BGBV@33208|Metazoa</t>
  </si>
  <si>
    <t>CSDE1</t>
  </si>
  <si>
    <t>3BJ6M@33208|Metazoa</t>
  </si>
  <si>
    <t>TADA1</t>
  </si>
  <si>
    <t>3BGGY@33208|Metazoa</t>
  </si>
  <si>
    <t>TCEANC2</t>
  </si>
  <si>
    <t>3BH9I@33208|Metazoa</t>
  </si>
  <si>
    <t>POLR3F</t>
  </si>
  <si>
    <t>3BHJY@33208|Metazoa</t>
  </si>
  <si>
    <t>TRIP4</t>
  </si>
  <si>
    <t>3BPDS@33208|Metazoa</t>
  </si>
  <si>
    <t>TAF11</t>
  </si>
  <si>
    <t>3BEG9@33208|Metazoa</t>
  </si>
  <si>
    <t>3BFJJ@33208|Metazoa</t>
  </si>
  <si>
    <t>POLR2B</t>
  </si>
  <si>
    <t>3BM8I@33208|Metazoa</t>
  </si>
  <si>
    <t>MED20</t>
  </si>
  <si>
    <t>3BE65@33208|Metazoa</t>
  </si>
  <si>
    <t>THOC2</t>
  </si>
  <si>
    <t>3BI12@33208|Metazoa</t>
  </si>
  <si>
    <t>TAF7</t>
  </si>
  <si>
    <t>3BAPM@33208|Metazoa</t>
  </si>
  <si>
    <t>POLR3H</t>
  </si>
  <si>
    <t>3BH6C@33208|Metazoa</t>
  </si>
  <si>
    <t>SMARCB1</t>
  </si>
  <si>
    <t>3BT29@33208|Metazoa</t>
  </si>
  <si>
    <t>3BATV@33208|Metazoa</t>
  </si>
  <si>
    <t>MYRF</t>
  </si>
  <si>
    <t>KOG0192@2759|Eukaryota</t>
  </si>
  <si>
    <t>3BJRC@33208|Metazoa</t>
  </si>
  <si>
    <t>MDC1</t>
  </si>
  <si>
    <t>3BH39@33208|Metazoa</t>
  </si>
  <si>
    <t>EP400</t>
  </si>
  <si>
    <t>3B9VD@33208|Metazoa</t>
  </si>
  <si>
    <t>PRRC2C</t>
  </si>
  <si>
    <t>3BK6C@33208|Metazoa</t>
  </si>
  <si>
    <t>CREB3L1</t>
  </si>
  <si>
    <t>3BA7M@33208|Metazoa</t>
  </si>
  <si>
    <t>CTDSPL</t>
  </si>
  <si>
    <t>3BD7X@33208|Metazoa</t>
  </si>
  <si>
    <t>FOXL2</t>
  </si>
  <si>
    <t>KOG4194@2759|Eukaryota</t>
  </si>
  <si>
    <t>LRRC24</t>
  </si>
  <si>
    <t>3BSJF@33208|Metazoa</t>
  </si>
  <si>
    <t>otx1</t>
  </si>
  <si>
    <t>3BHUK@33208|Metazoa</t>
  </si>
  <si>
    <t>3BABD@33208|Metazoa</t>
  </si>
  <si>
    <t>SREBF2</t>
  </si>
  <si>
    <t>39SX8@33154|Opisthokonta</t>
  </si>
  <si>
    <t>3BRDX@33208|Metazoa</t>
  </si>
  <si>
    <t>HMX3</t>
  </si>
  <si>
    <t>KOG4029@2759|Eukaryota</t>
  </si>
  <si>
    <t>ASCL1+MESP1+ASCL4+TCF15+ASCL5+NHLH2</t>
  </si>
  <si>
    <t>3B94N@33208|Metazoa</t>
  </si>
  <si>
    <t>ASCL5</t>
  </si>
  <si>
    <t>KOG4278@2759|Eukaryota</t>
  </si>
  <si>
    <t>3BDC4@33208|Metazoa</t>
  </si>
  <si>
    <t>E2F3</t>
  </si>
  <si>
    <t>3BG80@33208|Metazoa</t>
  </si>
  <si>
    <t>ELL2</t>
  </si>
  <si>
    <t>3BA3Q@33208|Metazoa</t>
  </si>
  <si>
    <t>SCRT2</t>
  </si>
  <si>
    <t>3BED0@33208|Metazoa</t>
  </si>
  <si>
    <t>nfya-1</t>
  </si>
  <si>
    <t>3BEH8@33208|Metazoa</t>
  </si>
  <si>
    <t>SOX14</t>
  </si>
  <si>
    <t>3BQ4B@33208|Metazoa</t>
  </si>
  <si>
    <t>EMX1+EMX2</t>
  </si>
  <si>
    <t>3BC67@33208|Metazoa</t>
  </si>
  <si>
    <t>3BDT0@33208|Metazoa</t>
  </si>
  <si>
    <t>MYC</t>
  </si>
  <si>
    <t>3BACK@33208|Metazoa</t>
  </si>
  <si>
    <t>NFKB1</t>
  </si>
  <si>
    <t>3BESE@33208|Metazoa</t>
  </si>
  <si>
    <t>PRDM12</t>
  </si>
  <si>
    <t>3BFKR@33208|Metazoa</t>
  </si>
  <si>
    <t>PTCHD3</t>
  </si>
  <si>
    <t>KOG1095@2759|Eukaryota</t>
  </si>
  <si>
    <t>3BBE7@33208|Metazoa</t>
  </si>
  <si>
    <t>POU3F4</t>
  </si>
  <si>
    <t>3BBUX@33208|Metazoa</t>
  </si>
  <si>
    <t>MLLT3</t>
  </si>
  <si>
    <t>3BFY4@33208|Metazoa</t>
  </si>
  <si>
    <t>HOXB1</t>
  </si>
  <si>
    <t>3BIXI@33208|Metazoa</t>
  </si>
  <si>
    <t>KOG3216@2759|Eukaryota</t>
  </si>
  <si>
    <t>3BGUF@33208|Metazoa</t>
  </si>
  <si>
    <t>MNX1</t>
  </si>
  <si>
    <t>3BMRY@33208|Metazoa</t>
  </si>
  <si>
    <t>KOG0489@2759|Eukaryota</t>
  </si>
  <si>
    <t>MEOX2+zen+HOXB1+GSX2+MNX1+HOXA1+ftz</t>
  </si>
  <si>
    <t>KOG0773@2759|Eukaryota</t>
  </si>
  <si>
    <t>MEIS2+IRX2+IRX4</t>
  </si>
  <si>
    <t>3B97W@33208|Metazoa</t>
  </si>
  <si>
    <t>RpII215</t>
  </si>
  <si>
    <t>39T3J@33154|Opisthokonta</t>
  </si>
  <si>
    <t>3BEJV@33208|Metazoa</t>
  </si>
  <si>
    <t>SMARCA4</t>
  </si>
  <si>
    <t>3B9TY@33208|Metazoa</t>
  </si>
  <si>
    <t>3BGS9@33208|Metazoa</t>
  </si>
  <si>
    <t>TSPAN9</t>
  </si>
  <si>
    <t>3BQB4@33208|Metazoa</t>
  </si>
  <si>
    <t>FOXB1</t>
  </si>
  <si>
    <t>3BBP2@33208|Metazoa</t>
  </si>
  <si>
    <t>BTAF1</t>
  </si>
  <si>
    <t>3BKIW@33208|Metazoa</t>
  </si>
  <si>
    <t>3BB4D@33208|Metazoa</t>
  </si>
  <si>
    <t>CREB3L2</t>
  </si>
  <si>
    <t>3BDBY@33208|Metazoa</t>
  </si>
  <si>
    <t>3BHIY@33208|Metazoa</t>
  </si>
  <si>
    <t>GATA5</t>
  </si>
  <si>
    <t>3BC74@33208|Metazoa</t>
  </si>
  <si>
    <t>CNOT2</t>
  </si>
  <si>
    <t>3BAVM@33208|Metazoa</t>
  </si>
  <si>
    <t>PARK2</t>
  </si>
  <si>
    <t>3BBGE@33208|Metazoa</t>
  </si>
  <si>
    <t>etv2+ETS2</t>
  </si>
  <si>
    <t>3BGUV@33208|Metazoa</t>
  </si>
  <si>
    <t>WT1</t>
  </si>
  <si>
    <t>3BGAZ@33208|Metazoa</t>
  </si>
  <si>
    <t>ZXDC</t>
  </si>
  <si>
    <t>3BDE0@33208|Metazoa</t>
  </si>
  <si>
    <t>NFYC</t>
  </si>
  <si>
    <t>3CP8I@33208|Metazoa</t>
  </si>
  <si>
    <t>38BGX@33154|Opisthokonta</t>
  </si>
  <si>
    <t>AFF4</t>
  </si>
  <si>
    <t>3BEAI@33208|Metazoa</t>
  </si>
  <si>
    <t>unc-130</t>
  </si>
  <si>
    <t>3BFXS@33208|Metazoa</t>
  </si>
  <si>
    <t>TBX5</t>
  </si>
  <si>
    <t>3BB9P@33208|Metazoa</t>
  </si>
  <si>
    <t>FOSB</t>
  </si>
  <si>
    <t>3BE6C@33208|Metazoa</t>
  </si>
  <si>
    <t>ELK4</t>
  </si>
  <si>
    <t>3BEJ4@33208|Metazoa</t>
  </si>
  <si>
    <t>CREB5</t>
  </si>
  <si>
    <t>3BGGQ@33208|Metazoa</t>
  </si>
  <si>
    <t>PRDM9</t>
  </si>
  <si>
    <t>Total mets</t>
  </si>
  <si>
    <t>Any Hsap?</t>
  </si>
  <si>
    <t>Any Mmus?</t>
  </si>
  <si>
    <t>Any Cint?</t>
  </si>
  <si>
    <t>Any Spur?</t>
  </si>
  <si>
    <t>Any Dmel?</t>
  </si>
  <si>
    <t>Any Hvul?</t>
  </si>
  <si>
    <t>Any Chem?</t>
  </si>
  <si>
    <t>Any Spis?</t>
  </si>
  <si>
    <t>Any Nvec?</t>
  </si>
  <si>
    <t>Any Tadh?</t>
  </si>
  <si>
    <t>Any Aque?</t>
  </si>
  <si>
    <t>Any Mlei?</t>
  </si>
  <si>
    <t>How many species?</t>
  </si>
  <si>
    <t>Vertebrates</t>
  </si>
  <si>
    <t>Urochordates</t>
  </si>
  <si>
    <t>Echinoderms</t>
  </si>
  <si>
    <t>Arthropods</t>
  </si>
  <si>
    <t>Cnidaria</t>
  </si>
  <si>
    <t>Placozoa</t>
  </si>
  <si>
    <t>Porifera</t>
  </si>
  <si>
    <t>Ctenophora</t>
  </si>
  <si>
    <t>How many phyla?</t>
  </si>
  <si>
    <t>Which phyla?</t>
  </si>
  <si>
    <t>Vertebrate, Urochordate, Echinoderm, Placozoa, Ctenophora</t>
  </si>
  <si>
    <t>Vertebrate, Echinoderm, Cnidaria, Placozoa</t>
  </si>
  <si>
    <t>Vertebrate, Arthropoda, Cnidaria, Porifera</t>
  </si>
  <si>
    <t>Vertebrate, Urochordate, Cnidaria, Ctenophora</t>
  </si>
  <si>
    <t>Vertebrate, Urochordate, Placozoa, Porifera</t>
  </si>
  <si>
    <t>Vertebrate, Echinoderm, Cnidaria, Ctenophora</t>
  </si>
  <si>
    <t>Vertebrate, Urochordate, Echinoderm, Porifera</t>
  </si>
  <si>
    <t>Vertebrate, Urochordate, Echinoderm, Cnidaria</t>
  </si>
  <si>
    <t>Vertebrate, Urochordate, Cnidaria, Placozoa</t>
  </si>
  <si>
    <t>Vertebrate, Echinoderm, Placozoa, Porifera</t>
  </si>
  <si>
    <t>Urochordate, Echinoderm, Cnidaria, Ctenophore</t>
  </si>
  <si>
    <t>Echinoderm, Cnidaria, Porifera, Ctenophore</t>
  </si>
  <si>
    <t>Vertebrate, Urochordate, Echinoderm, Cnidaria, Ctenophora</t>
  </si>
  <si>
    <t>Homeobox</t>
  </si>
  <si>
    <t>T-box</t>
  </si>
  <si>
    <t>zf-C2H2</t>
  </si>
  <si>
    <t>HLH</t>
  </si>
  <si>
    <t>N/A</t>
  </si>
  <si>
    <t>CP2</t>
  </si>
  <si>
    <t>CG-1</t>
  </si>
  <si>
    <t>Tub</t>
  </si>
  <si>
    <t>zf-MIZ</t>
  </si>
  <si>
    <t>IRF</t>
  </si>
  <si>
    <t>DM</t>
  </si>
  <si>
    <t>zf-C2HC</t>
  </si>
  <si>
    <t>PAX</t>
  </si>
  <si>
    <t>Helix-turn-helix</t>
  </si>
  <si>
    <t>Fork_head</t>
  </si>
  <si>
    <t>NDT80_PhoG</t>
  </si>
  <si>
    <t>Runt</t>
  </si>
  <si>
    <t>SAND</t>
  </si>
  <si>
    <t>CSD</t>
  </si>
  <si>
    <t>Num if in 3 or more phyla</t>
  </si>
  <si>
    <t>3BGSZ@33208|Metazoa</t>
  </si>
  <si>
    <t>3BV2I@33208|Metazoa</t>
  </si>
  <si>
    <t>3BH17@33208|Metazoa</t>
  </si>
  <si>
    <t>3BFVH@33208|Metazoa</t>
  </si>
  <si>
    <t>3BPQF@33208|Metazoa</t>
  </si>
  <si>
    <t>3BD7H@33208|Metazoa</t>
  </si>
  <si>
    <t>3BFCX@33208|Metazoa</t>
  </si>
  <si>
    <t>3BA8A@33208|Metazoa</t>
  </si>
  <si>
    <t>3CDVT@33208|Metazoa</t>
  </si>
  <si>
    <t>3BEWP@33208|Metazoa</t>
  </si>
  <si>
    <t>3BJEJ@33208|Metazoa</t>
  </si>
  <si>
    <t>3BPQ9@33208|Metazoa</t>
  </si>
  <si>
    <t>3BJNB@33208|Metazoa</t>
  </si>
  <si>
    <t>3BCCS@33208|Metazoa</t>
  </si>
  <si>
    <t>3BEDA@33208|Metazoa</t>
  </si>
  <si>
    <t>3BEMT@33208|Metazoa</t>
  </si>
  <si>
    <t>3BCV1@33208|Metazoa</t>
  </si>
  <si>
    <t>3BPBF@33208|Metazoa</t>
  </si>
  <si>
    <t>3BUGA@33208|Metazoa</t>
  </si>
  <si>
    <t>3BH0S@33208|Metazoa</t>
  </si>
  <si>
    <t>3BHT4@33208|Metazoa</t>
  </si>
  <si>
    <t>3BEJ2@33208|Metazoa</t>
  </si>
  <si>
    <t>3BJSP@33208|Metazoa</t>
  </si>
  <si>
    <t>3B94X@33208|Metazoa</t>
  </si>
  <si>
    <t>3BCQC@33208|Metazoa</t>
  </si>
  <si>
    <t>3BCDV@33208|Metazoa</t>
  </si>
  <si>
    <t>3BB21@33208|Metazoa</t>
  </si>
  <si>
    <t>3BD0H@33208|Metazoa</t>
  </si>
  <si>
    <t>3BEXA@33208|Metazoa</t>
  </si>
  <si>
    <t>3BFFD@33208|Metazoa</t>
  </si>
  <si>
    <t>3BI3H@33208|Metazoa</t>
  </si>
  <si>
    <t>3BEKE@33208|Metazoa</t>
  </si>
  <si>
    <t>3BJ08@33208|Metazoa</t>
  </si>
  <si>
    <t>3BCTG@33208|Metazoa</t>
  </si>
  <si>
    <t>3BJJ5@33208|Metazoa</t>
  </si>
  <si>
    <t>3BCD4@33208|Metazoa</t>
  </si>
  <si>
    <t>3BHCM@33208|Metazoa</t>
  </si>
  <si>
    <t>3BEGD@33208|Metazoa</t>
  </si>
  <si>
    <t>3BBPV@33208|Metazoa</t>
  </si>
  <si>
    <t>3BH01@33208|Metazoa</t>
  </si>
  <si>
    <t>3BZUV@33208|Metazoa</t>
  </si>
  <si>
    <t>3BFWH@33208|Metazoa</t>
  </si>
  <si>
    <t>3B9NM@33208|Metazoa</t>
  </si>
  <si>
    <t>3BGEW@33208|Metazoa</t>
  </si>
  <si>
    <t>3BD04@33208|Metazoa</t>
  </si>
  <si>
    <t>3BKW5@33208|Metazoa</t>
  </si>
  <si>
    <t>3BI9J@33208|Metazoa</t>
  </si>
  <si>
    <t>3BEJ7@33208|Metazoa</t>
  </si>
  <si>
    <t>3BQG5@33208|Metazoa</t>
  </si>
  <si>
    <t>3BICW@33208|Metazoa</t>
  </si>
  <si>
    <t>3BSIW@33208|Metazoa</t>
  </si>
  <si>
    <t>3BYMV@33208|Metazoa</t>
  </si>
  <si>
    <t>3BB7Q@33208|Metazoa</t>
  </si>
  <si>
    <t>3BDZV@33208|Metazoa</t>
  </si>
  <si>
    <t>KOG2294@2759|Eukaryota</t>
  </si>
  <si>
    <t>3BECC@33208|Metazoa</t>
  </si>
  <si>
    <t>3BC1I@33208|Metazoa</t>
  </si>
  <si>
    <t>KOG4237@2759|Eukaryota</t>
  </si>
  <si>
    <t>3BRC6@33208|Metazoa</t>
  </si>
  <si>
    <t>3BP3V@33208|Metazoa</t>
  </si>
  <si>
    <t>3BBZ4@33208|Metazoa</t>
  </si>
  <si>
    <t>3B99I@33208|Metazoa</t>
  </si>
  <si>
    <t>3BA08@33208|Metazoa</t>
  </si>
  <si>
    <t>39NIX@33154|Opisthokonta</t>
  </si>
  <si>
    <t>3BCA7@33208|Metazoa</t>
  </si>
  <si>
    <t>3BBCH@33208|Metazoa</t>
  </si>
  <si>
    <t>3BFRG@33208|Metazoa</t>
  </si>
  <si>
    <t>3BAJB@33208|Metazoa</t>
  </si>
  <si>
    <t>3BH41@33208|Metazoa</t>
  </si>
  <si>
    <t>3BAC4@33208|Metazoa</t>
  </si>
  <si>
    <t>39373@33154|Opisthokonta</t>
  </si>
  <si>
    <t>3BPT9@33208|Metazoa</t>
  </si>
  <si>
    <t>3BS8Y@33208|Metazoa</t>
  </si>
  <si>
    <t>3BGYR@33208|Metazoa</t>
  </si>
  <si>
    <t>3BCZE@33208|Metazoa</t>
  </si>
  <si>
    <t>3BCJE@33208|Metazoa</t>
  </si>
  <si>
    <t>3BAMG@33208|Metazoa</t>
  </si>
  <si>
    <t>3BF4I@33208|Metazoa</t>
  </si>
  <si>
    <t>3BD8S@33208|Metazoa</t>
  </si>
  <si>
    <t>3BFBS@33208|Metazoa</t>
  </si>
  <si>
    <t>3BCQM@33208|Metazoa</t>
  </si>
  <si>
    <t>3BDU3@33208|Metazoa</t>
  </si>
  <si>
    <t>3BFQD@33208|Metazoa</t>
  </si>
  <si>
    <t>3BFJN@33208|Metazoa</t>
  </si>
  <si>
    <t>3BNAA@33208|Metazoa</t>
  </si>
  <si>
    <t>3BAKI@33208|Metazoa</t>
  </si>
  <si>
    <t>3BCJQ@33208|Metazoa</t>
  </si>
  <si>
    <t>3BKX1@33208|Metazoa</t>
  </si>
  <si>
    <t>3BH0M@33208|Metazoa</t>
  </si>
  <si>
    <t>3BED6@33208|Metazoa</t>
  </si>
  <si>
    <t>3BHVE@33208|Metazoa</t>
  </si>
  <si>
    <t>3BG5R@33208|Metazoa</t>
  </si>
  <si>
    <t>3B9HQ@33208|Metazoa</t>
  </si>
  <si>
    <t>3BET4@33208|Metazoa</t>
  </si>
  <si>
    <t>3BQDP@33208|Metazoa</t>
  </si>
  <si>
    <t>3BBTG@33208|Metazoa</t>
  </si>
  <si>
    <t>3BANB@33208|Metazoa</t>
  </si>
  <si>
    <t>3C1RY@33208|Metazoa</t>
  </si>
  <si>
    <t>3C9FU@33208|Metazoa</t>
  </si>
  <si>
    <t>3BKE3@33208|Metazoa</t>
  </si>
  <si>
    <t>3CPBT@33208|Metazoa</t>
  </si>
  <si>
    <t>3BDU5@33208|Metazoa</t>
  </si>
  <si>
    <t>3BD4B@33208|Metazoa</t>
  </si>
  <si>
    <t>3BH9K@33208|Metazoa</t>
  </si>
  <si>
    <t>3BB6D@33208|Metazoa</t>
  </si>
  <si>
    <t>3BE4F@33208|Metazoa</t>
  </si>
  <si>
    <t>3BNWW@33208|Metazoa</t>
  </si>
  <si>
    <t>KOG4223@2759|Eukaryota</t>
  </si>
  <si>
    <t>3BDM0@33208|Metazoa</t>
  </si>
  <si>
    <t>3BS1K@33208|Metazoa</t>
  </si>
  <si>
    <t>3B9GW@33208|Metazoa</t>
  </si>
  <si>
    <t>3BC71@33208|Metazoa</t>
  </si>
  <si>
    <t>3BAJ6@33208|Metazoa</t>
  </si>
  <si>
    <t>3BH2D@33208|Metazoa</t>
  </si>
  <si>
    <t>3BCYR@33208|Metazoa</t>
  </si>
  <si>
    <t>3BCNQ@33208|Metazoa</t>
  </si>
  <si>
    <t>3BJ20@33208|Metazoa</t>
  </si>
  <si>
    <t>3BCC5@33208|Metazoa</t>
  </si>
  <si>
    <t>3B9VT@33208|Metazoa</t>
  </si>
  <si>
    <t>3BJAS@33208|Metazoa</t>
  </si>
  <si>
    <t>KOG3755@2759|Eukaryota</t>
  </si>
  <si>
    <t>KOG0526@2759|Eukaryota</t>
  </si>
  <si>
    <t>KOG1189@2759|Eukaryota</t>
  </si>
  <si>
    <t>3BJ28@33208|Metazoa</t>
  </si>
  <si>
    <t>3BE71@33208|Metazoa</t>
  </si>
  <si>
    <t>KOG3585@2759|Eukaryota</t>
  </si>
  <si>
    <t>3BPBX@33208|Metazoa</t>
  </si>
  <si>
    <t>3BECZ@33208|Metazoa</t>
  </si>
  <si>
    <t>3BRR2@33208|Metazoa</t>
  </si>
  <si>
    <t>3BU0R@33208|Metazoa</t>
  </si>
  <si>
    <t>3BSVH@33208|Metazoa</t>
  </si>
  <si>
    <t>3BE6Y@33208|Metazoa</t>
  </si>
  <si>
    <t>3BTWB@33208|Metazoa</t>
  </si>
  <si>
    <t>3BSRP@33208|Metazoa</t>
  </si>
  <si>
    <t>3BA1G@33208|Metazoa</t>
  </si>
  <si>
    <t>3BA4C@33208|Metazoa</t>
  </si>
  <si>
    <t>3BNAH@33208|Metazoa</t>
  </si>
  <si>
    <t>3BHNB@33208|Metazoa</t>
  </si>
  <si>
    <t>3BHDQ@33208|Metazoa</t>
  </si>
  <si>
    <t>3BDNY@33208|Metazoa</t>
  </si>
  <si>
    <t>3BCNY@33208|Metazoa</t>
  </si>
  <si>
    <t>3BAF9@33208|Metazoa</t>
  </si>
  <si>
    <t>3BEFW@33208|Metazoa</t>
  </si>
  <si>
    <t>3BB7Y@33208|Metazoa</t>
  </si>
  <si>
    <t>3BEPX@33208|Metazoa</t>
  </si>
  <si>
    <t>3BH60@33208|Metazoa</t>
  </si>
  <si>
    <t>3BD96@33208|Metazoa</t>
  </si>
  <si>
    <t>3C1VY@33208|Metazoa</t>
  </si>
  <si>
    <t>3BAFZ@33208|Metazoa</t>
  </si>
  <si>
    <t>3C2CU@33208|Metazoa</t>
  </si>
  <si>
    <t>3C1J6@33208|Metazoa</t>
  </si>
  <si>
    <t>3BB1V@33208|Metazoa</t>
  </si>
  <si>
    <t>3BI01@33208|Metazoa</t>
  </si>
  <si>
    <t>3BPWR@33208|Metazoa</t>
  </si>
  <si>
    <t>3BGS0@33208|Metazoa</t>
  </si>
  <si>
    <t>3BJEC@33208|Metazoa</t>
  </si>
  <si>
    <t>3BHM5@33208|Metazoa</t>
  </si>
  <si>
    <t>3BFGI@33208|Metazoa</t>
  </si>
  <si>
    <t>3BW1P@33208|Metazoa</t>
  </si>
  <si>
    <t>KOG0327@2759|Eukaryota</t>
  </si>
  <si>
    <t>KOG2645@2759|Eukaryota</t>
  </si>
  <si>
    <t>3H13J@355688|Agaricomycetesincertaesedis</t>
  </si>
  <si>
    <t>3BPUY@33208|Metazoa</t>
  </si>
  <si>
    <t>3S9FJ@5042|Eurotiales</t>
  </si>
  <si>
    <t>KOG0340@2759|Eukaryota</t>
  </si>
  <si>
    <t>4JMAD@91835|fabids</t>
  </si>
  <si>
    <t>3BQV7@33208|Metazoa</t>
  </si>
  <si>
    <t>3BGJN@33208|Metazoa</t>
  </si>
  <si>
    <t>3AEYP@33154|Opisthokonta</t>
  </si>
  <si>
    <t>3BEXK@33208|Metazoa</t>
  </si>
  <si>
    <t>KOG1084@2759|Eukaryota</t>
  </si>
  <si>
    <t>3BDFF@33208|Metazoa</t>
  </si>
  <si>
    <t>3BBTM@33208|Metazoa</t>
  </si>
  <si>
    <t>3BC44@33208|Metazoa</t>
  </si>
  <si>
    <t>3BB85@33208|Metazoa</t>
  </si>
  <si>
    <t>3BU6M@33208|Metazoa</t>
  </si>
  <si>
    <t>3BEWB@33208|Metazoa</t>
  </si>
  <si>
    <t>3BF9M@33208|Metazoa</t>
  </si>
  <si>
    <t>3BGAP@33208|Metazoa</t>
  </si>
  <si>
    <t>3BDYG@33208|Metazoa</t>
  </si>
  <si>
    <t>3BA9S@33208|Metazoa</t>
  </si>
  <si>
    <t>3B9PE@33208|Metazoa</t>
  </si>
  <si>
    <t>3BB5M@33208|Metazoa</t>
  </si>
  <si>
    <t>3BD8P@33208|Metazoa</t>
  </si>
  <si>
    <t>3BFB8@33208|Metazoa</t>
  </si>
  <si>
    <t>3BAYZ@33208|Metazoa</t>
  </si>
  <si>
    <t>3BAKT@33208|Metazoa</t>
  </si>
  <si>
    <t>3BEPW@33208|Metazoa</t>
  </si>
  <si>
    <t>3BB0M@33208|Metazoa</t>
  </si>
  <si>
    <t>3BCNN@33208|Metazoa</t>
  </si>
  <si>
    <t>3BAMF@33208|Metazoa</t>
  </si>
  <si>
    <t>3B9EG@33208|Metazoa</t>
  </si>
  <si>
    <t>3BHX5@33208|Metazoa</t>
  </si>
  <si>
    <t>3BC4S@33208|Metazoa</t>
  </si>
  <si>
    <t>3BJGW@33208|Metazoa</t>
  </si>
  <si>
    <t>3BCJU@33208|Metazoa</t>
  </si>
  <si>
    <t>3BCCC@33208|Metazoa</t>
  </si>
  <si>
    <t>3BGI7@33208|Metazoa</t>
  </si>
  <si>
    <t>3BEVR@33208|Metazoa</t>
  </si>
  <si>
    <t>3BFR7@33208|Metazoa</t>
  </si>
  <si>
    <t>3BBEV@33208|Metazoa</t>
  </si>
  <si>
    <t>3BDTS@33208|Metazoa</t>
  </si>
  <si>
    <t>3BHWP@33208|Metazoa</t>
  </si>
  <si>
    <t>3BJ02@33208|Metazoa</t>
  </si>
  <si>
    <t>3BD4U@33208|Metazoa</t>
  </si>
  <si>
    <t>3BPKM@33208|Metazoa</t>
  </si>
  <si>
    <t>3BGVP@33208|Metazoa</t>
  </si>
  <si>
    <t>3BHAT@33208|Metazoa</t>
  </si>
  <si>
    <t>3BG33@33208|Metazoa</t>
  </si>
  <si>
    <t>3BHYU@33208|Metazoa</t>
  </si>
  <si>
    <t>KOG2483@2759|Eukaryota</t>
  </si>
  <si>
    <t>3BAZD@33208|Metazoa</t>
  </si>
  <si>
    <t>3BGTP@33208|Metazoa</t>
  </si>
  <si>
    <t>3B94M@33208|Metazoa</t>
  </si>
  <si>
    <t>3BB10@33208|Metazoa</t>
  </si>
  <si>
    <t>3BDK0@33208|Metazoa</t>
  </si>
  <si>
    <t>3BI3P@33208|Metazoa</t>
  </si>
  <si>
    <t>3BQDG@33208|Metazoa</t>
  </si>
  <si>
    <t>3BC4P@33208|Metazoa</t>
  </si>
  <si>
    <t>3BDT8@33208|Metazoa</t>
  </si>
  <si>
    <t>3RZ08@4893|Saccharomycetaceae</t>
  </si>
  <si>
    <t>3BJNU@33208|Metazoa</t>
  </si>
  <si>
    <t>3B9VN@33208|Metazoa</t>
  </si>
  <si>
    <t>3BGGE@33208|Metazoa</t>
  </si>
  <si>
    <t>3BB2Z@33208|Metazoa</t>
  </si>
  <si>
    <t>3BEA1@33208|Metazoa</t>
  </si>
  <si>
    <t>3BCWK@33208|Metazoa</t>
  </si>
  <si>
    <t>3BAS9@33208|Metazoa</t>
  </si>
  <si>
    <t>3BMVH@33208|Metazoa</t>
  </si>
  <si>
    <t>3BGXA@33208|Metazoa</t>
  </si>
  <si>
    <t>3BE3C@33208|Metazoa</t>
  </si>
  <si>
    <t>3BPF3@33208|Metazoa</t>
  </si>
  <si>
    <t>39TS7@33154|Opisthokonta</t>
  </si>
  <si>
    <t>3B9WB@33208|Metazoa</t>
  </si>
  <si>
    <t>3BCET@33208|Metazoa</t>
  </si>
  <si>
    <t>3BC0W@33208|Metazoa</t>
  </si>
  <si>
    <t>3BRQ2@33208|Metazoa</t>
  </si>
  <si>
    <t>KOG1414@2759|Eukaryota</t>
  </si>
  <si>
    <t>3BRB7@33208|Metazoa</t>
  </si>
  <si>
    <t>3BCIJ@33208|Metazoa</t>
  </si>
  <si>
    <t>3BJ4M@33208|Metazoa</t>
  </si>
  <si>
    <t>3BEJA@33208|Metazoa</t>
  </si>
  <si>
    <t>3BBTU@33208|Metazoa</t>
  </si>
  <si>
    <t>KOG1817@2759|Eukaryota</t>
  </si>
  <si>
    <t>3BJWN@33208|Metazoa</t>
  </si>
  <si>
    <t>3BHA8@33208|Metazoa</t>
  </si>
  <si>
    <t>3BF1K@33208|Metazoa</t>
  </si>
  <si>
    <t>3BEYR@33208|Metazoa</t>
  </si>
  <si>
    <t>3BEWF@33208|Metazoa</t>
  </si>
  <si>
    <t>3BDPQ@33208|Metazoa</t>
  </si>
  <si>
    <t>3BRHW@33208|Metazoa</t>
  </si>
  <si>
    <t>3BFE1@33208|Metazoa</t>
  </si>
  <si>
    <t>38BZ9@33154|Opisthokonta</t>
  </si>
  <si>
    <t>KOG3608@2759|Eukaryota</t>
  </si>
  <si>
    <t>3BBVH@33208|Metazoa</t>
  </si>
  <si>
    <t>3BEHJ@33208|Metazoa</t>
  </si>
  <si>
    <t>38EFY@33154|Opisthokonta</t>
  </si>
  <si>
    <t>3BVMD@33208|Metazoa</t>
  </si>
  <si>
    <t>39X7A@33154|Opisthokonta</t>
  </si>
  <si>
    <t>3CCTX@33208|Metazoa</t>
  </si>
  <si>
    <t>3BHFD@33208|Metazoa</t>
  </si>
  <si>
    <t>3BSUT@33208|Metazoa</t>
  </si>
  <si>
    <t>3BASJ@33208|Metazoa</t>
  </si>
  <si>
    <t>3BD68@33208|Metazoa</t>
  </si>
  <si>
    <t>3B9BU@33208|Metazoa</t>
  </si>
  <si>
    <t>3BFMV@33208|Metazoa</t>
  </si>
  <si>
    <t>3BGI1@33208|Metazoa</t>
  </si>
  <si>
    <t>3B98I@33208|Metazoa</t>
  </si>
  <si>
    <t>3BW3J@33208|Metazoa</t>
  </si>
  <si>
    <t>3B9ZK@33208|Metazoa</t>
  </si>
  <si>
    <t>3BBXD@33208|Metazoa</t>
  </si>
  <si>
    <t>3BI0X@33208|Metazoa</t>
  </si>
  <si>
    <t>3BG60@33208|Metazoa</t>
  </si>
  <si>
    <t>KOG2252@2759|Eukaryota</t>
  </si>
  <si>
    <t>3BHV4@33208|Metazoa</t>
  </si>
  <si>
    <t>3BDK2@33208|Metazoa</t>
  </si>
  <si>
    <t>3BCAB@33208|Metazoa</t>
  </si>
  <si>
    <t>3BCPM@33208|Metazoa</t>
  </si>
  <si>
    <t>3C1T4@33208|Metazoa</t>
  </si>
  <si>
    <t>3BCNX@33208|Metazoa</t>
  </si>
  <si>
    <t>3BJAP@33208|Metazoa</t>
  </si>
  <si>
    <t>3BCU2@33208|Metazoa</t>
  </si>
  <si>
    <t>3BDT3@33208|Metazoa</t>
  </si>
  <si>
    <t>3BE5M@33208|Metazoa</t>
  </si>
  <si>
    <t>3BT17@33208|Metazoa</t>
  </si>
  <si>
    <t>3BN29@33208|Metazoa</t>
  </si>
  <si>
    <t>KOG0849@2759|Eukaryota</t>
  </si>
  <si>
    <t>KOG0008@2759|Eukaryota</t>
  </si>
  <si>
    <t>3BAGN@33208|Metazoa</t>
  </si>
  <si>
    <t>3BRPR@33208|Metazoa</t>
  </si>
  <si>
    <t>3BDNV@33208|Metazoa</t>
  </si>
  <si>
    <t>3BHUN@33208|Metazoa</t>
  </si>
  <si>
    <t>3BGGS@33208|Metazoa</t>
  </si>
  <si>
    <t>3B9B8@33208|Metazoa</t>
  </si>
  <si>
    <t>3BGDF@33208|Metazoa</t>
  </si>
  <si>
    <t>3BCYV@33208|Metazoa</t>
  </si>
  <si>
    <t>3B9AG@33208|Metazoa</t>
  </si>
  <si>
    <t>3BFTQ@33208|Metazoa</t>
  </si>
  <si>
    <t>3B9C5@33208|Metazoa</t>
  </si>
  <si>
    <t>3BGS8@33208|Metazoa</t>
  </si>
  <si>
    <t>3BIT1@33208|Metazoa</t>
  </si>
  <si>
    <t>3A7NA@33154|Opisthokonta</t>
  </si>
  <si>
    <t>3BDII@33208|Metazoa</t>
  </si>
  <si>
    <t>3B9XW@33208|Metazoa</t>
  </si>
  <si>
    <t>KOG1057@2759|Eukaryota</t>
  </si>
  <si>
    <t>3BBR1@33208|Metazoa</t>
  </si>
  <si>
    <t>3BEID@33208|Metazoa</t>
  </si>
  <si>
    <t>3BNEY@33208|Metazoa</t>
  </si>
  <si>
    <t>3BUXW@33208|Metazoa</t>
  </si>
  <si>
    <t>3BDUX@33208|Metazoa</t>
  </si>
  <si>
    <t>3BB08@33208|Metazoa</t>
  </si>
  <si>
    <t>3CNYT@33208|Metazoa</t>
  </si>
  <si>
    <t>3BJY9@33208|Metazoa</t>
  </si>
  <si>
    <t>3BKFE@33208|Metazoa</t>
  </si>
  <si>
    <t>3BD79@33208|Metazoa</t>
  </si>
  <si>
    <t>3BJ2S@33208|Metazoa</t>
  </si>
  <si>
    <t>3BCDM@33208|Metazoa</t>
  </si>
  <si>
    <t>3BJPZ@33208|Metazoa</t>
  </si>
  <si>
    <t>3BFPR@33208|Metazoa</t>
  </si>
  <si>
    <t>3BA34@33208|Metazoa</t>
  </si>
  <si>
    <t>3BEKF@33208|Metazoa</t>
  </si>
  <si>
    <t>KOG3001@2759|Eukaryota</t>
  </si>
  <si>
    <t>3BQXF@33208|Metazoa</t>
  </si>
  <si>
    <t>3BJ6K@33208|Metazoa</t>
  </si>
  <si>
    <t>KOG1793@2759|Eukaryota</t>
  </si>
  <si>
    <t>3BHMD@33208|Metazoa</t>
  </si>
  <si>
    <t>3BE95@33208|Metazoa</t>
  </si>
  <si>
    <t>3BDMW@33208|Metazoa</t>
  </si>
  <si>
    <t>3BQ9C@33208|Metazoa</t>
  </si>
  <si>
    <t>3BISJ@33208|Metazoa</t>
  </si>
  <si>
    <t>38DA7@33154|Opisthokonta</t>
  </si>
  <si>
    <t>3BA62@33208|Metazoa</t>
  </si>
  <si>
    <t>3B9K9@33208|Metazoa</t>
  </si>
  <si>
    <t>3BT0S@33208|Metazoa</t>
  </si>
  <si>
    <t>3BVTK@33208|Metazoa</t>
  </si>
  <si>
    <t>3C4PS@33208|Metazoa</t>
  </si>
  <si>
    <t>3CNRX@33208|Metazoa</t>
  </si>
  <si>
    <t>38BWG@33154|Opisthokonta</t>
  </si>
  <si>
    <t>KOG3804@2759|Eukaryota</t>
  </si>
  <si>
    <t>3BA8U@33208|Metazoa</t>
  </si>
  <si>
    <t>3BDMZ@33208|Metazoa</t>
  </si>
  <si>
    <t>3BEF7@33208|Metazoa</t>
  </si>
  <si>
    <t>3BHX2@33208|Metazoa</t>
  </si>
  <si>
    <t>38GWB@33154|Opisthokonta</t>
  </si>
  <si>
    <t>KOG1982@2759|Eukaryota</t>
  </si>
  <si>
    <t>3BTJ3@33208|Metazoa</t>
  </si>
  <si>
    <t>2SCSR@2759|Eukaryota</t>
  </si>
  <si>
    <t>3A0RW@33154|Opisthokonta</t>
  </si>
  <si>
    <t>3C280@33208|Metazoa</t>
  </si>
  <si>
    <t>3C39R@33208|Metazoa</t>
  </si>
  <si>
    <t>3BW6F@33208|Metazoa</t>
  </si>
  <si>
    <t>KOG3561@2759|Eukaryota</t>
  </si>
  <si>
    <t>KOG4637@2759|Eukaryota</t>
  </si>
  <si>
    <t>38GUU@33154|Opisthokonta</t>
  </si>
  <si>
    <t>3BEM5@33208|Metazoa</t>
  </si>
  <si>
    <t>KOG1027@2759|Eukaryota</t>
  </si>
  <si>
    <t>3BVGA@33208|Metazoa</t>
  </si>
  <si>
    <t>KOG3802@2759|Eukaryota</t>
  </si>
  <si>
    <t>3BJNP@33208|Metazoa</t>
  </si>
  <si>
    <t>3BCN1@33208|Metazoa</t>
  </si>
  <si>
    <t>3CP9N@33208|Metazoa</t>
  </si>
  <si>
    <t>3BB9N@33208|Metazoa</t>
  </si>
  <si>
    <t>3BJ8E@33208|Metazoa</t>
  </si>
  <si>
    <t>KOG4005@2759|Eukaryota</t>
  </si>
  <si>
    <t>KOG1400@2759|Eukaryota</t>
  </si>
  <si>
    <t>3B9GZ@33208|Metazoa</t>
  </si>
  <si>
    <t>KOG2461@2759|Eukaryota</t>
  </si>
  <si>
    <t>39TEG@33154|Opisthokonta</t>
  </si>
  <si>
    <t>KOG1187@2759|Eukaryota</t>
  </si>
  <si>
    <t>KOG3559@2759|Eukaryota</t>
  </si>
  <si>
    <t>3BEMU@33208|Metazoa</t>
  </si>
  <si>
    <t>3CQWQ@33208|Metazoa</t>
  </si>
  <si>
    <t>3BA7X@33208|Metazoa</t>
  </si>
  <si>
    <t>3BBWM@33208|Metazoa</t>
  </si>
  <si>
    <t>3BBYS@33208|Metazoa</t>
  </si>
  <si>
    <t>3BCJM@33208|Metazoa</t>
  </si>
  <si>
    <t>KOG4571@2759|Eukaryota</t>
  </si>
  <si>
    <t>3BR4Z@33208|Metazoa</t>
  </si>
  <si>
    <t>39QD4@33154|Opisthokonta</t>
  </si>
  <si>
    <t>3BEHB@33208|Metazoa</t>
  </si>
  <si>
    <t>3BA6D@33208|Metazoa</t>
  </si>
  <si>
    <t>KOG4329@2759|Eukaryota</t>
  </si>
  <si>
    <t>3BPZF@33208|Metazoa</t>
  </si>
  <si>
    <t>3BCRF@33208|Metazoa</t>
  </si>
  <si>
    <t>3B9N1@33208|Metazoa</t>
  </si>
  <si>
    <t>"TOTAL +" (including if in only 1 metacell of only 1 species)</t>
  </si>
  <si>
    <t>TOT + (excluding "N/A")</t>
  </si>
  <si>
    <t>Total</t>
  </si>
  <si>
    <t>If in 3 or more phyla</t>
  </si>
  <si>
    <t>%</t>
  </si>
  <si>
    <t>OTX2</t>
  </si>
  <si>
    <t>ATFDB hits (blast first hit)</t>
  </si>
  <si>
    <t>Symbol</t>
  </si>
  <si>
    <t>Family</t>
  </si>
  <si>
    <t>Protein</t>
  </si>
  <si>
    <t>Ensembl Gene ID</t>
  </si>
  <si>
    <t>ENSPPYP00000007574.1</t>
  </si>
  <si>
    <t>ENSPPYG00000006676</t>
  </si>
  <si>
    <t>ISL2</t>
  </si>
  <si>
    <t>ENSGEVP00005011473.1</t>
  </si>
  <si>
    <t>ENSGEVG00005008102</t>
  </si>
  <si>
    <t>ISL1</t>
  </si>
  <si>
    <t>ENSCMIP00000048673.1</t>
  </si>
  <si>
    <t>ENSCMIG00000019890</t>
  </si>
  <si>
    <t>isl1</t>
  </si>
  <si>
    <t>ENSVURP00010000454.1</t>
  </si>
  <si>
    <t>ENSVURG00010000400</t>
  </si>
  <si>
    <t>ENSSLUP00000011949.1</t>
  </si>
  <si>
    <t>ENSSLUG00000005671</t>
  </si>
  <si>
    <t>ENSPNAP00000028586.1</t>
  </si>
  <si>
    <t>ENSPNAG00000014364</t>
  </si>
  <si>
    <t>isl2a</t>
  </si>
  <si>
    <t>ENSMUSP00000018748.9</t>
  </si>
  <si>
    <t>ENSMUSG00000018604</t>
  </si>
  <si>
    <t>Tbx3</t>
  </si>
  <si>
    <t>ENSSGRP00000021906.1</t>
  </si>
  <si>
    <t>ENSSGRG00000013077</t>
  </si>
  <si>
    <t>tbx3a</t>
  </si>
  <si>
    <t>ENSONIP00000013877.2</t>
  </si>
  <si>
    <t>ENSONIG00000011030</t>
  </si>
  <si>
    <t>tbx16</t>
  </si>
  <si>
    <t>ENSDCDP00000027106.1</t>
  </si>
  <si>
    <t>ENSDCDG00000019880</t>
  </si>
  <si>
    <t>TBX2</t>
  </si>
  <si>
    <t>ENSPSIP00000019765.1</t>
  </si>
  <si>
    <t>ENSPSIG00000017536</t>
  </si>
  <si>
    <t>ENSSPUP00000018702.1</t>
  </si>
  <si>
    <t>ENSSPUG00000014432</t>
  </si>
  <si>
    <t>HMG</t>
  </si>
  <si>
    <t>ENSSGRP00000075409.1</t>
  </si>
  <si>
    <t>ENSSGRG00000038241</t>
  </si>
  <si>
    <t>sox19b</t>
  </si>
  <si>
    <t>ENSMPUP00000011736.1</t>
  </si>
  <si>
    <t>ENSMPUG00000011830</t>
  </si>
  <si>
    <t>SOX21</t>
  </si>
  <si>
    <t>ENSGFOP00000007307.1</t>
  </si>
  <si>
    <t>ENSGFOG00000005149</t>
  </si>
  <si>
    <t>ENSNFUP00015027841.1</t>
  </si>
  <si>
    <t>ENSNFUG00015013464</t>
  </si>
  <si>
    <t>ENSCARP00000033799.1</t>
  </si>
  <si>
    <t>ENSCARG00000014763</t>
  </si>
  <si>
    <t>sox2</t>
  </si>
  <si>
    <t>ENSOSIP00000023714.1</t>
  </si>
  <si>
    <t>ENSOSIG00000012304</t>
  </si>
  <si>
    <t>rad54l</t>
  </si>
  <si>
    <t>Others</t>
  </si>
  <si>
    <t>ENSHHUP00000076945.1</t>
  </si>
  <si>
    <t>ENSHHUG00000044982</t>
  </si>
  <si>
    <t>ENSMMDP00005011179.1</t>
  </si>
  <si>
    <t>ENSMMDG00005004960</t>
  </si>
  <si>
    <t>rad54b</t>
  </si>
  <si>
    <t>ENSBMUP00000024954.1</t>
  </si>
  <si>
    <t>ENSBMUG00000018748</t>
  </si>
  <si>
    <t>RAD54L</t>
  </si>
  <si>
    <t>ENSBSLP00000057282.1</t>
  </si>
  <si>
    <t>ENSBSLG00000026651</t>
  </si>
  <si>
    <t>puraa</t>
  </si>
  <si>
    <t>FBpp0302759</t>
  </si>
  <si>
    <t>FBgn0022361</t>
  </si>
  <si>
    <t>Pur-alpha</t>
  </si>
  <si>
    <t>ENSACCP00020019586.1</t>
  </si>
  <si>
    <t>ENSACCG00020013466</t>
  </si>
  <si>
    <t>ENSNSUP00000003449.1</t>
  </si>
  <si>
    <t>ENSNSUG00000002798</t>
  </si>
  <si>
    <t>ENSEEEP00000048804.1</t>
  </si>
  <si>
    <t>ENSEEEG00000022953</t>
  </si>
  <si>
    <t>mef2aa</t>
  </si>
  <si>
    <t>ENSIPUP00000032930.1</t>
  </si>
  <si>
    <t>ENSIPUG00000022132</t>
  </si>
  <si>
    <t>mef2ab</t>
  </si>
  <si>
    <t>ENSP00000503132.1</t>
  </si>
  <si>
    <t>ENSG00000177606</t>
  </si>
  <si>
    <t>ENSSTUP00000005042.1</t>
  </si>
  <si>
    <t>ENSSTUG00000002501</t>
  </si>
  <si>
    <t>jun</t>
  </si>
  <si>
    <t>ENSPKIP00000022024.1</t>
  </si>
  <si>
    <t>ENSPKIG00000006193</t>
  </si>
  <si>
    <t>jund</t>
  </si>
  <si>
    <t>ENSIPUP00000018160.1</t>
  </si>
  <si>
    <t>ENSIPUG00000012325</t>
  </si>
  <si>
    <t>ENSNFUP00015040705.1</t>
  </si>
  <si>
    <t>ENSNFUG00015019533</t>
  </si>
  <si>
    <t>ENSMICP00000034532.2</t>
  </si>
  <si>
    <t>ENSMICG00000014656</t>
  </si>
  <si>
    <t>ENSMUSP00000028639.7</t>
  </si>
  <si>
    <t>ENSMUSG00000027210</t>
  </si>
  <si>
    <t>Meis2</t>
  </si>
  <si>
    <t>ENSHHUP00000058200.1</t>
  </si>
  <si>
    <t>ENSHHUG00000034451</t>
  </si>
  <si>
    <t>meis2a</t>
  </si>
  <si>
    <t>ENSPNAP00000034443.1</t>
  </si>
  <si>
    <t>ENSPNAG00000023818</t>
  </si>
  <si>
    <t>ENSLBEP00000010910.1</t>
  </si>
  <si>
    <t>ENSLBEG00000008402</t>
  </si>
  <si>
    <t>MEIS1</t>
  </si>
  <si>
    <t>ENSRNOP00000020044.4</t>
  </si>
  <si>
    <t>ENSRNOG00000014795</t>
  </si>
  <si>
    <t>Nr2f1</t>
  </si>
  <si>
    <t>RXR-like</t>
  </si>
  <si>
    <t>ENSSHAP00000038528.1</t>
  </si>
  <si>
    <t>ENSSHAG00000028061</t>
  </si>
  <si>
    <t>NR2F1</t>
  </si>
  <si>
    <t>ENSMEUP00000002917.1</t>
  </si>
  <si>
    <t>ENSMEUG00000003204</t>
  </si>
  <si>
    <t>ENSMMDP00005027171.1</t>
  </si>
  <si>
    <t>ENSMMDG00005012931</t>
  </si>
  <si>
    <t>nr2f2</t>
  </si>
  <si>
    <t>ENSTMTP00000004398.1</t>
  </si>
  <si>
    <t>ENSTMTG00000003234</t>
  </si>
  <si>
    <t>ENSUPAP00010023071.1</t>
  </si>
  <si>
    <t>ENSUPAG00010018297</t>
  </si>
  <si>
    <t>POU4F1</t>
  </si>
  <si>
    <t>Pou</t>
  </si>
  <si>
    <t>ENSSLUP00000010978.1</t>
  </si>
  <si>
    <t>ENSSLUG00000005221</t>
  </si>
  <si>
    <t>zgc:158291</t>
  </si>
  <si>
    <t>ENSSPAP00000025038.1</t>
  </si>
  <si>
    <t>ENSSPAG00000018930</t>
  </si>
  <si>
    <t>ENSFALP00000015330.1</t>
  </si>
  <si>
    <t>ENSFALG00000014715</t>
  </si>
  <si>
    <t>ENSMODP00000012689.2</t>
  </si>
  <si>
    <t>ENSMODG00000010137</t>
  </si>
  <si>
    <t>POU4F3</t>
  </si>
  <si>
    <t>ENSOCUP00000018501.2</t>
  </si>
  <si>
    <t>ENSOCUG00000022425</t>
  </si>
  <si>
    <t>ENSP00000410466.2</t>
  </si>
  <si>
    <t>ENSG00000213988</t>
  </si>
  <si>
    <t>ENSBBBP00000022452.1</t>
  </si>
  <si>
    <t>ENSBBBG00000016358</t>
  </si>
  <si>
    <t>ENSCARP00000064933.1</t>
  </si>
  <si>
    <t>ENSCARG00000029079</t>
  </si>
  <si>
    <t>ENSMMDP00005007089.1</t>
  </si>
  <si>
    <t>ENSMMDG00005003869</t>
  </si>
  <si>
    <t>ENSMMDP00005002768.1</t>
  </si>
  <si>
    <t>ENSMMDG00005001426</t>
  </si>
  <si>
    <t>ENSNFUP00015028461.1</t>
  </si>
  <si>
    <t>ENSNFUG00015013767</t>
  </si>
  <si>
    <t>ENSOMEP00000036248.1</t>
  </si>
  <si>
    <t>ENSOMEG00000023777</t>
  </si>
  <si>
    <t>ENSRFEP00010027560.1</t>
  </si>
  <si>
    <t>ENSRFEG00010018341</t>
  </si>
  <si>
    <t>ZKSCAN8P1</t>
  </si>
  <si>
    <t>ENSOKIP00005086876.1</t>
  </si>
  <si>
    <t>ENSOKIG00005037924</t>
  </si>
  <si>
    <t>ENSCLAP00000004024.1</t>
  </si>
  <si>
    <t>ENSCLAG00000002872</t>
  </si>
  <si>
    <t>ENSCVAP00000008011.1</t>
  </si>
  <si>
    <t>ENSCVAG00000009747</t>
  </si>
  <si>
    <t>ENSPTXP00000012474.1</t>
  </si>
  <si>
    <t>ENSPTXG00000007759</t>
  </si>
  <si>
    <t>MYB</t>
  </si>
  <si>
    <t>ENSHBUP00000026659.1</t>
  </si>
  <si>
    <t>ENSHBUG00000009478</t>
  </si>
  <si>
    <t>smarca5</t>
  </si>
  <si>
    <t>ENSNGAP00000004741.1</t>
  </si>
  <si>
    <t>ENSNGAG00000006411</t>
  </si>
  <si>
    <t>Aire</t>
  </si>
  <si>
    <t>ENSRNOP00000029841.5</t>
  </si>
  <si>
    <t>ENSRNOG00000021584</t>
  </si>
  <si>
    <t>AABR07028349.1</t>
  </si>
  <si>
    <t>ENSVVUP00000013177.1</t>
  </si>
  <si>
    <t>ENSVVUG00000009534</t>
  </si>
  <si>
    <t>HMGB1</t>
  </si>
  <si>
    <t>ENSMSIP00000027693.1</t>
  </si>
  <si>
    <t>ENSMSIG00000023332</t>
  </si>
  <si>
    <t>FBpp0288398</t>
  </si>
  <si>
    <t>FBgn0278608</t>
  </si>
  <si>
    <t>Dsp1</t>
  </si>
  <si>
    <t>ENSPNAP00000022903.1</t>
  </si>
  <si>
    <t>ENSPNAG00000007450</t>
  </si>
  <si>
    <t>HMGB2</t>
  </si>
  <si>
    <t>ENSCARP00000061769.1</t>
  </si>
  <si>
    <t>ENSCARG00000027213</t>
  </si>
  <si>
    <t>ENSMSIP00000036965.1</t>
  </si>
  <si>
    <t>ENSMSIG00000030795</t>
  </si>
  <si>
    <t>Hlf</t>
  </si>
  <si>
    <t>ENSSTUP00000114713.1</t>
  </si>
  <si>
    <t>ENSSTUG00000050568</t>
  </si>
  <si>
    <t>ENSCMIP00000010438.1</t>
  </si>
  <si>
    <t>ENSCMIG00000005514</t>
  </si>
  <si>
    <t>tefa</t>
  </si>
  <si>
    <t>FBpp0076495</t>
  </si>
  <si>
    <t>FBgn0016694</t>
  </si>
  <si>
    <t>Pdp1</t>
  </si>
  <si>
    <t>TF_bZIP</t>
  </si>
  <si>
    <t>ENSPTRP00000010877.3</t>
  </si>
  <si>
    <t>ENSPTRG00000006409</t>
  </si>
  <si>
    <t>SIX6</t>
  </si>
  <si>
    <t>ENSRNOP00000008880.4</t>
  </si>
  <si>
    <t>ENSRNOG00000006296</t>
  </si>
  <si>
    <t>Six6</t>
  </si>
  <si>
    <t>ENSMSIP00000012559.1</t>
  </si>
  <si>
    <t>ENSMSIG00000010902</t>
  </si>
  <si>
    <t>Six3</t>
  </si>
  <si>
    <t>ENSHCOP00000017089.1</t>
  </si>
  <si>
    <t>ENSHCOG00000020926</t>
  </si>
  <si>
    <t>SIX3</t>
  </si>
  <si>
    <t>ENSSTUP00000098918.1</t>
  </si>
  <si>
    <t>ENSSTUG00000044367</t>
  </si>
  <si>
    <t>six6a</t>
  </si>
  <si>
    <t>ENSPNAP00000007862.1</t>
  </si>
  <si>
    <t>ENSPNAG00000013510</t>
  </si>
  <si>
    <t>ENSECRP00000030688.1</t>
  </si>
  <si>
    <t>ENSECRG00000020790</t>
  </si>
  <si>
    <t>tcf12</t>
  </si>
  <si>
    <t>bHLH</t>
  </si>
  <si>
    <t>ENSSPAP00000016514.1</t>
  </si>
  <si>
    <t>ENSSPAG00000012460</t>
  </si>
  <si>
    <t>ENSSLDP00000016379.1</t>
  </si>
  <si>
    <t>ENSSLDG00000012970</t>
  </si>
  <si>
    <t>ENSDARP00000150243.1</t>
  </si>
  <si>
    <t>ENSDARG00000107408</t>
  </si>
  <si>
    <t>TCF4</t>
  </si>
  <si>
    <t>ENSPKIP00000005701.1</t>
  </si>
  <si>
    <t>ENSPKIG00000022269</t>
  </si>
  <si>
    <t>ENSTMTP00000031930.1</t>
  </si>
  <si>
    <t>ENSTMTG00000022893</t>
  </si>
  <si>
    <t>ENSCJPP00005027708.1</t>
  </si>
  <si>
    <t>ENSCJPG00005021442</t>
  </si>
  <si>
    <t>PBX1</t>
  </si>
  <si>
    <t>ENSSLDP00000030566.1</t>
  </si>
  <si>
    <t>ENSSLDG00000023533</t>
  </si>
  <si>
    <t>pbx1a</t>
  </si>
  <si>
    <t>ENSPREP00000005103.1</t>
  </si>
  <si>
    <t>ENSPREG00000003573</t>
  </si>
  <si>
    <t>ENSLCRP00005017582.1</t>
  </si>
  <si>
    <t>ENSLCRG00005007241</t>
  </si>
  <si>
    <t>pbx1b</t>
  </si>
  <si>
    <t>ENSLCRP00005057131.1</t>
  </si>
  <si>
    <t>ENSLCRG00005021195</t>
  </si>
  <si>
    <t>ENSOMEP00000005825.1</t>
  </si>
  <si>
    <t>ENSOMEG00000006896</t>
  </si>
  <si>
    <t>hif1aa</t>
  </si>
  <si>
    <t>ENSDNOP00000013228.3</t>
  </si>
  <si>
    <t>ENSDNOG00000017069</t>
  </si>
  <si>
    <t>HIF1A</t>
  </si>
  <si>
    <t>ENSCPOP00000004781.3</t>
  </si>
  <si>
    <t>ENSCPOG00000005317</t>
  </si>
  <si>
    <t>ENSLOCP00000012421.1</t>
  </si>
  <si>
    <t>ENSLOCG00000010146</t>
  </si>
  <si>
    <t>ENSCSEP00000020327.1</t>
  </si>
  <si>
    <t>ENSCSEG00000012970</t>
  </si>
  <si>
    <t>NPAS3</t>
  </si>
  <si>
    <t>ENSRFEP00010008720.1</t>
  </si>
  <si>
    <t>ENSRFEG00010005947</t>
  </si>
  <si>
    <t>ENSRNOP00000015875.6</t>
  </si>
  <si>
    <t>ENSRNOG00000023786</t>
  </si>
  <si>
    <t>Ybx1</t>
  </si>
  <si>
    <t>ENSMSIP00000012752.1</t>
  </si>
  <si>
    <t>ENSMSIG00000011043</t>
  </si>
  <si>
    <t>ENSCHYP00000031451.1</t>
  </si>
  <si>
    <t>ENSCHYG00000021113</t>
  </si>
  <si>
    <t>FBpp0075759</t>
  </si>
  <si>
    <t>FBgn0022959</t>
  </si>
  <si>
    <t>yps</t>
  </si>
  <si>
    <t>ENSPKIP00000033287.1</t>
  </si>
  <si>
    <t>ENSPKIG00000013063</t>
  </si>
  <si>
    <t>ybx1</t>
  </si>
  <si>
    <t>ENSUAMP00000013585.1</t>
  </si>
  <si>
    <t>ENSUAMG00000010920</t>
  </si>
  <si>
    <t>ARID</t>
  </si>
  <si>
    <t>ENSLCAP00010028763.1</t>
  </si>
  <si>
    <t>ENSLCAG00010013477</t>
  </si>
  <si>
    <t>kdm5c</t>
  </si>
  <si>
    <t>ENSDNOP00000008154.3</t>
  </si>
  <si>
    <t>ENSDNOG00000010537</t>
  </si>
  <si>
    <t>BNC1</t>
  </si>
  <si>
    <t>ENSSHAP00000029368.1</t>
  </si>
  <si>
    <t>ENSSHAG00000027584</t>
  </si>
  <si>
    <t>ENSMUSP00000158915.2</t>
  </si>
  <si>
    <t>ENSMUSG00000020484</t>
  </si>
  <si>
    <t>Xbp1</t>
  </si>
  <si>
    <t>ENSCGRP00001020219.1</t>
  </si>
  <si>
    <t>ENSCGRG00001019438</t>
  </si>
  <si>
    <t>ENSELUP00000028503.1</t>
  </si>
  <si>
    <t>ENSELUG00000005088</t>
  </si>
  <si>
    <t>xbp1</t>
  </si>
  <si>
    <t>ENSRNOP00000090706.1</t>
  </si>
  <si>
    <t>ENSRNOG00000063351</t>
  </si>
  <si>
    <t>ENSELUP00000010284.1</t>
  </si>
  <si>
    <t>ENSELUG00000010783</t>
  </si>
  <si>
    <t>hmgb3a</t>
  </si>
  <si>
    <t>ENSPMRP00000006335.1</t>
  </si>
  <si>
    <t>ENSPMRG00000004293</t>
  </si>
  <si>
    <t>ENSRNOP00000085056.1</t>
  </si>
  <si>
    <t>ENSRNOG00000030351</t>
  </si>
  <si>
    <t>AABR07006627.1</t>
  </si>
  <si>
    <t>ENSSTUP00000097055.1</t>
  </si>
  <si>
    <t>ENSSTUG00000042862</t>
  </si>
  <si>
    <t>baz2ba</t>
  </si>
  <si>
    <t>MBD</t>
  </si>
  <si>
    <t>ENSPNAP00000025557.1</t>
  </si>
  <si>
    <t>ENSPNAG00000010685</t>
  </si>
  <si>
    <t>baz2a</t>
  </si>
  <si>
    <t>ENSSAUP00010000540.1</t>
  </si>
  <si>
    <t>ENSSAUG00010000314</t>
  </si>
  <si>
    <t>ENSCMIP00000011860.1</t>
  </si>
  <si>
    <t>ENSCMIG00000005981</t>
  </si>
  <si>
    <t>ENSLOCP00000008021.1</t>
  </si>
  <si>
    <t>ENSLOCG00000006641</t>
  </si>
  <si>
    <t>maf1</t>
  </si>
  <si>
    <t>ENSSFOP00015076083.1</t>
  </si>
  <si>
    <t>ENSSFOG00015031546</t>
  </si>
  <si>
    <t>ENSKMAP00000018206.1</t>
  </si>
  <si>
    <t>ENSKMAG00000013552</t>
  </si>
  <si>
    <t>ENSCMIP00000004474.1</t>
  </si>
  <si>
    <t>ENSCMIG00000002668</t>
  </si>
  <si>
    <t>ENSIPUP00000002688.1</t>
  </si>
  <si>
    <t>ENSIPUG00000001934</t>
  </si>
  <si>
    <t>foxj1b</t>
  </si>
  <si>
    <t>ENSHCOP00000000932.1</t>
  </si>
  <si>
    <t>ENSHCOG00000001823</t>
  </si>
  <si>
    <t>ENSSGRP00000002270.1</t>
  </si>
  <si>
    <t>ENSSGRG00000001419</t>
  </si>
  <si>
    <t>ENSLACP00000018547.2</t>
  </si>
  <si>
    <t>ENSLACG00000016329</t>
  </si>
  <si>
    <t>ENSPPAP00000017341.1</t>
  </si>
  <si>
    <t>ENSPPAG00000031717</t>
  </si>
  <si>
    <t>EML3</t>
  </si>
  <si>
    <t>zf-GATA</t>
  </si>
  <si>
    <t>ENSSLUP00000041442.1</t>
  </si>
  <si>
    <t>ENSSLUG00000018418</t>
  </si>
  <si>
    <t>spi2</t>
  </si>
  <si>
    <t>ETS</t>
  </si>
  <si>
    <t>ENSLACP00000023139.1</t>
  </si>
  <si>
    <t>ENSLACG00000022602</t>
  </si>
  <si>
    <t>ENSNFUP00015033836.1</t>
  </si>
  <si>
    <t>ENSNFUG00015016546</t>
  </si>
  <si>
    <t>elk4</t>
  </si>
  <si>
    <t>ENSTNIP00000002973.1</t>
  </si>
  <si>
    <t>ENSTNIG00000002530</t>
  </si>
  <si>
    <t>elk1</t>
  </si>
  <si>
    <t>ENSTNIP00000010186.1</t>
  </si>
  <si>
    <t>ENSTNIG00000007381</t>
  </si>
  <si>
    <t>ENSPNAP00000014612.1</t>
  </si>
  <si>
    <t>ENSPNAG00000020577</t>
  </si>
  <si>
    <t>etv5b</t>
  </si>
  <si>
    <t>ENSPEMP00000030937.1</t>
  </si>
  <si>
    <t>ENSPEMG00000010512</t>
  </si>
  <si>
    <t>Nfe2l1</t>
  </si>
  <si>
    <t>ENSHCOP00000002763.1</t>
  </si>
  <si>
    <t>ENSHCOG00000003983</t>
  </si>
  <si>
    <t>ENSXETP00000026569.3</t>
  </si>
  <si>
    <t>ENSXETG00000012174</t>
  </si>
  <si>
    <t>nfe2l3</t>
  </si>
  <si>
    <t>ENSDCDP00000008138.1</t>
  </si>
  <si>
    <t>ENSDCDG00000004189</t>
  </si>
  <si>
    <t>nfe2</t>
  </si>
  <si>
    <t>ENSLCAP00010053977.1</t>
  </si>
  <si>
    <t>ENSLCAG00010025123</t>
  </si>
  <si>
    <t>matk</t>
  </si>
  <si>
    <t>ENSP00000384587.2</t>
  </si>
  <si>
    <t>ENSG00000128272</t>
  </si>
  <si>
    <t>FBpp0304323</t>
  </si>
  <si>
    <t>FBgn0000370</t>
  </si>
  <si>
    <t>crc</t>
  </si>
  <si>
    <t>ENSGACP00000026215.1</t>
  </si>
  <si>
    <t>ENSGACG00000019842</t>
  </si>
  <si>
    <t>atf4a</t>
  </si>
  <si>
    <t>ENSODEP00000017302.1</t>
  </si>
  <si>
    <t>ENSODEG00000012749</t>
  </si>
  <si>
    <t>LHX5</t>
  </si>
  <si>
    <t>ENSOANP00000053163.1</t>
  </si>
  <si>
    <t>ENSOANG00000042742</t>
  </si>
  <si>
    <t>ENSSSCP00000031751.1</t>
  </si>
  <si>
    <t>ENSSSCG00000017692</t>
  </si>
  <si>
    <t>ENSLOCP00000008045.1</t>
  </si>
  <si>
    <t>ENSLOCG00000006663</t>
  </si>
  <si>
    <t>arid3c</t>
  </si>
  <si>
    <t>ENSOANP00000034546.1</t>
  </si>
  <si>
    <t>ENSOANG00000041481</t>
  </si>
  <si>
    <t>ENSLCRP00005004068.1</t>
  </si>
  <si>
    <t>ENSLCRG00005002152</t>
  </si>
  <si>
    <t>FBpp0080857</t>
  </si>
  <si>
    <t>FBgn0032815</t>
  </si>
  <si>
    <t>CG10462</t>
  </si>
  <si>
    <t>ENSHCOP00000017842.1</t>
  </si>
  <si>
    <t>ENSHCOG00000001940</t>
  </si>
  <si>
    <t>ENSNSUP00000011968.1</t>
  </si>
  <si>
    <t>ENSNSUG00000009004</t>
  </si>
  <si>
    <t>KLF5</t>
  </si>
  <si>
    <t>ENSMPUP00000000846.1</t>
  </si>
  <si>
    <t>ENSMPUG00000000850</t>
  </si>
  <si>
    <t>SMAD2</t>
  </si>
  <si>
    <t>MH1</t>
  </si>
  <si>
    <t>ENSGEVP00005024014.1</t>
  </si>
  <si>
    <t>ENSGEVG00005017000</t>
  </si>
  <si>
    <t>SMAD1</t>
  </si>
  <si>
    <t>ENSNBRP00000013214.1</t>
  </si>
  <si>
    <t>ENSNBRG00000010263</t>
  </si>
  <si>
    <t>smad2</t>
  </si>
  <si>
    <t>ENSPTXP00000010022.1</t>
  </si>
  <si>
    <t>ENSPTXG00000007135</t>
  </si>
  <si>
    <t>SMAD9</t>
  </si>
  <si>
    <t>ENSP00000441823.2</t>
  </si>
  <si>
    <t>ENSG00000256463</t>
  </si>
  <si>
    <t>SALL3</t>
  </si>
  <si>
    <t>ENSP00000251020.4</t>
  </si>
  <si>
    <t>ENSG00000103449</t>
  </si>
  <si>
    <t>SALL1</t>
  </si>
  <si>
    <t>ENSOJAP00000003710.1</t>
  </si>
  <si>
    <t>ENSOJAG00000002023</t>
  </si>
  <si>
    <t>ENSMSIP00000003848.1</t>
  </si>
  <si>
    <t>ENSMSIG00000003209</t>
  </si>
  <si>
    <t>Tfap2a</t>
  </si>
  <si>
    <t>AP-2</t>
  </si>
  <si>
    <t>ENSRNOP00000075514.1</t>
  </si>
  <si>
    <t>ENSRNOG00000011823</t>
  </si>
  <si>
    <t>Tfap2b</t>
  </si>
  <si>
    <t>ENSOTSP00005010948.1</t>
  </si>
  <si>
    <t>ENSOTSG00005005786</t>
  </si>
  <si>
    <t>dnajc1</t>
  </si>
  <si>
    <t>ENSPSIP00000012167.1</t>
  </si>
  <si>
    <t>ENSPSIG00000010979</t>
  </si>
  <si>
    <t>TFAP2C</t>
  </si>
  <si>
    <t>FBpp0303075</t>
  </si>
  <si>
    <t>FBgn0004618</t>
  </si>
  <si>
    <t>gl</t>
  </si>
  <si>
    <t>ENSSFOP00015017990.2</t>
  </si>
  <si>
    <t>ENSSFOG00015011571</t>
  </si>
  <si>
    <t>cebpg</t>
  </si>
  <si>
    <t>ENSKMAP00000015600.1</t>
  </si>
  <si>
    <t>ENSKMAG00000011673</t>
  </si>
  <si>
    <t>ENSTRUP00000018437.2</t>
  </si>
  <si>
    <t>ENSTRUG00000007449</t>
  </si>
  <si>
    <t>cebpb</t>
  </si>
  <si>
    <t>ENSPNAP00000034158.1</t>
  </si>
  <si>
    <t>ENSPNAG00000023238</t>
  </si>
  <si>
    <t>ENSSBOP00000023413.1</t>
  </si>
  <si>
    <t>ENSSBOG00000028215</t>
  </si>
  <si>
    <t>ENSPKIP00000022578.1</t>
  </si>
  <si>
    <t>ENSPKIG00000006529</t>
  </si>
  <si>
    <t>ENSCARP00000052805.1</t>
  </si>
  <si>
    <t>ENSCARG00000022808</t>
  </si>
  <si>
    <t>hes2.1</t>
  </si>
  <si>
    <t>ENSCPOP00000018411.2</t>
  </si>
  <si>
    <t>ENSCPOG00000026184</t>
  </si>
  <si>
    <t>EBF1</t>
  </si>
  <si>
    <t>COE</t>
  </si>
  <si>
    <t>ENSECRP00000006882.1</t>
  </si>
  <si>
    <t>ENSECRG00000004457</t>
  </si>
  <si>
    <t>ENSVVUP00000006947.1</t>
  </si>
  <si>
    <t>ENSVVUG00000002545</t>
  </si>
  <si>
    <t>EBF3</t>
  </si>
  <si>
    <t>ENSCJPP00005008843.1</t>
  </si>
  <si>
    <t>ENSCJPG00005007834</t>
  </si>
  <si>
    <t>ENSSCUP00000020054.1</t>
  </si>
  <si>
    <t>ENSSCUG00000014721</t>
  </si>
  <si>
    <t>ARID1A</t>
  </si>
  <si>
    <t>ENSMZEP00005018924.1</t>
  </si>
  <si>
    <t>ENSMZEG00005014174</t>
  </si>
  <si>
    <t>arid1b</t>
  </si>
  <si>
    <t>ENSCMIP00000006846.1</t>
  </si>
  <si>
    <t>ENSCMIG00000003757</t>
  </si>
  <si>
    <t>stat5a</t>
  </si>
  <si>
    <t>STAT</t>
  </si>
  <si>
    <t>ENSSMRP00000002868.1</t>
  </si>
  <si>
    <t>ENSSMRG00000002447</t>
  </si>
  <si>
    <t>ENSCPBP00000023547.1</t>
  </si>
  <si>
    <t>ENSCPBG00000016812</t>
  </si>
  <si>
    <t>ENSMAUP00000013824.1</t>
  </si>
  <si>
    <t>ENSMAUG00000013751</t>
  </si>
  <si>
    <t>Ssrp1</t>
  </si>
  <si>
    <t>ENSSGRP00000107434.1</t>
  </si>
  <si>
    <t>ENSSGRG00000053032</t>
  </si>
  <si>
    <t>rreb1b</t>
  </si>
  <si>
    <t>ENSSTUP00000085686.1</t>
  </si>
  <si>
    <t>ENSSTUG00000037707</t>
  </si>
  <si>
    <t>ENSMAMP00000029534.2</t>
  </si>
  <si>
    <t>ENSMAMG00000027903</t>
  </si>
  <si>
    <t>ENSSAUP00010057927.1</t>
  </si>
  <si>
    <t>ENSSAUG00010023677</t>
  </si>
  <si>
    <t>ENSCCRP00000012619.1</t>
  </si>
  <si>
    <t>ENSCCRG00000007310</t>
  </si>
  <si>
    <t>rreb1a</t>
  </si>
  <si>
    <t>ENSNSUP00000012147.1</t>
  </si>
  <si>
    <t>ENSNSUG00000009122</t>
  </si>
  <si>
    <t>ENSFHEP00000010391.1</t>
  </si>
  <si>
    <t>ENSFHEG00000011702</t>
  </si>
  <si>
    <t>ENSCABP00000021505.1</t>
  </si>
  <si>
    <t>ENSCABG00000015677</t>
  </si>
  <si>
    <t>ENSNGAP00000019064.1</t>
  </si>
  <si>
    <t>ENSNGAG00000018975</t>
  </si>
  <si>
    <t>Deaf1</t>
  </si>
  <si>
    <t>ENSSHBP00005004132.1</t>
  </si>
  <si>
    <t>ENSSHBG00005003577</t>
  </si>
  <si>
    <t>R11E3.6a.1</t>
  </si>
  <si>
    <t>WBGene00001324</t>
  </si>
  <si>
    <t>eor-1</t>
  </si>
  <si>
    <t>ZBTB</t>
  </si>
  <si>
    <t>ENSLLTP00000018746.1</t>
  </si>
  <si>
    <t>ENSLLTG00000014153</t>
  </si>
  <si>
    <t>ZBTB7A</t>
  </si>
  <si>
    <t>ENSCPBP00000014309.1</t>
  </si>
  <si>
    <t>ENSCPBG00000010659</t>
  </si>
  <si>
    <t>ENSRNOP00000067389.2</t>
  </si>
  <si>
    <t>ENSRNOG00000046242</t>
  </si>
  <si>
    <t>Klf7</t>
  </si>
  <si>
    <t>ENSPKIP00000036051.1</t>
  </si>
  <si>
    <t>ENSPKIG00000014765</t>
  </si>
  <si>
    <t>klf7b</t>
  </si>
  <si>
    <t>ENSCMIP00000028829.1</t>
  </si>
  <si>
    <t>ENSCMIG00000012503</t>
  </si>
  <si>
    <t>ENSXETP00000035779.3</t>
  </si>
  <si>
    <t>ENSXETG00000016394</t>
  </si>
  <si>
    <t>klf7</t>
  </si>
  <si>
    <t>ENSSCAP00000004926.1</t>
  </si>
  <si>
    <t>ENSSCAG00000003974</t>
  </si>
  <si>
    <t>ENSMAUP00000010454.1</t>
  </si>
  <si>
    <t>ENSMAUG00000011338</t>
  </si>
  <si>
    <t>ENSPSIP00000011444.1</t>
  </si>
  <si>
    <t>ENSPSIG00000010351</t>
  </si>
  <si>
    <t>ENSBSLP00000014337.1</t>
  </si>
  <si>
    <t>ENSBSLG00000007543</t>
  </si>
  <si>
    <t>hmgxb4a</t>
  </si>
  <si>
    <t>FBpp0088311</t>
  </si>
  <si>
    <t>FBgn0039937</t>
  </si>
  <si>
    <t>fd102C</t>
  </si>
  <si>
    <t>ENSLACP00000012288.1</t>
  </si>
  <si>
    <t>ENSLACG00000010819</t>
  </si>
  <si>
    <t>ENSCSAP00000005999.1</t>
  </si>
  <si>
    <t>ENSCSAG00000009750</t>
  </si>
  <si>
    <t>THRB</t>
  </si>
  <si>
    <t>THR-like</t>
  </si>
  <si>
    <t>ENSMAUP00000006830.1</t>
  </si>
  <si>
    <t>ENSMAUG00000008673</t>
  </si>
  <si>
    <t>Thrb</t>
  </si>
  <si>
    <t>ENSMUSP00000022304.11</t>
  </si>
  <si>
    <t>ENSMUSG00000021779</t>
  </si>
  <si>
    <t>ENSPPRP00000004369.1</t>
  </si>
  <si>
    <t>ENSPPRG00000000492</t>
  </si>
  <si>
    <t>THRA</t>
  </si>
  <si>
    <t>ENSCHAP00000007797.1</t>
  </si>
  <si>
    <t>ENSCHAG00000003500</t>
  </si>
  <si>
    <t>thrb</t>
  </si>
  <si>
    <t>ENSP00000482504.1</t>
  </si>
  <si>
    <t>ENSG00000278570</t>
  </si>
  <si>
    <t>NR2E3</t>
  </si>
  <si>
    <t>ENSMSIP00000035407.1</t>
  </si>
  <si>
    <t>ENSMSIG00000029477</t>
  </si>
  <si>
    <t>Nr2e3</t>
  </si>
  <si>
    <t>ENSNGAP00000014047.1</t>
  </si>
  <si>
    <t>ENSNGAG00000015446</t>
  </si>
  <si>
    <t>ENSNBRP00000022167.1</t>
  </si>
  <si>
    <t>ENSNBRG00000016989</t>
  </si>
  <si>
    <t>nr2e3</t>
  </si>
  <si>
    <t>ENSTMTP00000001525.1</t>
  </si>
  <si>
    <t>ENSTMTG00000001241</t>
  </si>
  <si>
    <t>MAFA</t>
  </si>
  <si>
    <t>ENSSARP00000009492.1</t>
  </si>
  <si>
    <t>ENSSARG00000010505</t>
  </si>
  <si>
    <t>ENSNBRP00000030467.1</t>
  </si>
  <si>
    <t>ENSNBRG00000023180</t>
  </si>
  <si>
    <t>MAFB</t>
  </si>
  <si>
    <t>ENSP00000338629.3</t>
  </si>
  <si>
    <t>ENSG00000142599</t>
  </si>
  <si>
    <t>ENSONIP00000003018.2</t>
  </si>
  <si>
    <t>ENSONIG00000002413</t>
  </si>
  <si>
    <t>rerea</t>
  </si>
  <si>
    <t>ENSTRUP00000085291.1</t>
  </si>
  <si>
    <t>ENSTRUG00000009197</t>
  </si>
  <si>
    <t>ENSLACP00000005800.1</t>
  </si>
  <si>
    <t>ENSLACG00000005149</t>
  </si>
  <si>
    <t>EGR1</t>
  </si>
  <si>
    <t>ENSTTRP00000005188.1</t>
  </si>
  <si>
    <t>ENSTTRG00000005503</t>
  </si>
  <si>
    <t>ENSPCTP00005026437.1</t>
  </si>
  <si>
    <t>ENSPCTG00005018959</t>
  </si>
  <si>
    <t>EGR3</t>
  </si>
  <si>
    <t>ENSOJAP00000048510.1</t>
  </si>
  <si>
    <t>ENSOJAG00000023503</t>
  </si>
  <si>
    <t>crebzf</t>
  </si>
  <si>
    <t>ENSONIP00000026228.2</t>
  </si>
  <si>
    <t>ENSONIG00000020925</t>
  </si>
  <si>
    <t>ENSCCRP00000021478.1</t>
  </si>
  <si>
    <t>ENSCCRG00000011761</t>
  </si>
  <si>
    <t>ENSKMAP00000008523.1</t>
  </si>
  <si>
    <t>ENSKMAG00000006415</t>
  </si>
  <si>
    <t>nfat5b</t>
  </si>
  <si>
    <t>RHD</t>
  </si>
  <si>
    <t>ENSCPRP00005011891.1</t>
  </si>
  <si>
    <t>ENSCPRG00005008488</t>
  </si>
  <si>
    <t>ENSHBUP00000027146.1</t>
  </si>
  <si>
    <t>ENSHBUG00000010181</t>
  </si>
  <si>
    <t>nfat5a</t>
  </si>
  <si>
    <t>ENSCMIP00000040702.1</t>
  </si>
  <si>
    <t>ENSCMIG00000016963</t>
  </si>
  <si>
    <t>foxl2b</t>
  </si>
  <si>
    <t>ENSNSUP00000018832.1</t>
  </si>
  <si>
    <t>ENSNSUG00000013756</t>
  </si>
  <si>
    <t>ENSECRP00000009803.1</t>
  </si>
  <si>
    <t>ENSECRG00000006571</t>
  </si>
  <si>
    <t>zgc:194189</t>
  </si>
  <si>
    <t>ENSSCAP00000007910.1</t>
  </si>
  <si>
    <t>ENSSCAG00000006068</t>
  </si>
  <si>
    <t>ENSSARP00000003892.1</t>
  </si>
  <si>
    <t>ENSSARG00000004298</t>
  </si>
  <si>
    <t>KLF11</t>
  </si>
  <si>
    <t>ENSPMJP00000013343.1</t>
  </si>
  <si>
    <t>ENSPMJG00000010151</t>
  </si>
  <si>
    <t>ENSPREP00000008765.1</t>
  </si>
  <si>
    <t>ENSPREG00000005993</t>
  </si>
  <si>
    <t>ENSCCRP00000018410.1</t>
  </si>
  <si>
    <t>ENSCCRG00000010238</t>
  </si>
  <si>
    <t>srfb</t>
  </si>
  <si>
    <t>ENSDARP00000134321.1</t>
  </si>
  <si>
    <t>ENSDARG00000102867</t>
  </si>
  <si>
    <t>ENSPNAP00000018847.1</t>
  </si>
  <si>
    <t>ENSPNAG00000005593</t>
  </si>
  <si>
    <t>grhl2b</t>
  </si>
  <si>
    <t>ENSCHAP00000034389.1</t>
  </si>
  <si>
    <t>ENSCHAG00000015880</t>
  </si>
  <si>
    <t>grhl1</t>
  </si>
  <si>
    <t>ENSXETP00000073080.1</t>
  </si>
  <si>
    <t>ENSXETG00000006632</t>
  </si>
  <si>
    <t>grhl2</t>
  </si>
  <si>
    <t>ENSSPUP00000011616.1</t>
  </si>
  <si>
    <t>ENSSPUG00000008861</t>
  </si>
  <si>
    <t>ENSSVLP00005002331.1</t>
  </si>
  <si>
    <t>ENSSVLG00005001862</t>
  </si>
  <si>
    <t>ENSRNOP00000083898.1</t>
  </si>
  <si>
    <t>ENSRNOG00000018602</t>
  </si>
  <si>
    <t>Camta1</t>
  </si>
  <si>
    <t>ENSDARP00000154746.1</t>
  </si>
  <si>
    <t>ENSDARG00000116922</t>
  </si>
  <si>
    <t>camta1a</t>
  </si>
  <si>
    <t>ENSMPUP00000001655.1</t>
  </si>
  <si>
    <t>ENSMPUG00000001671</t>
  </si>
  <si>
    <t>TSC22</t>
  </si>
  <si>
    <t>ENSRNOP00000055007.2</t>
  </si>
  <si>
    <t>ENSRNOG00000001030</t>
  </si>
  <si>
    <t>Tsc22d1</t>
  </si>
  <si>
    <t>ENSCDRP00005022546.1</t>
  </si>
  <si>
    <t>ENSCDRG00005015647</t>
  </si>
  <si>
    <t>ENSMSIP00000036961.1</t>
  </si>
  <si>
    <t>ENSMSIG00000030580</t>
  </si>
  <si>
    <t>Foxp1</t>
  </si>
  <si>
    <t>ENSKMAP00000019444.1</t>
  </si>
  <si>
    <t>ENSKMAG00000014437</t>
  </si>
  <si>
    <t>foxp4</t>
  </si>
  <si>
    <t>ENSCCRP00000077090.1</t>
  </si>
  <si>
    <t>ENSCCRG00000041744</t>
  </si>
  <si>
    <t>foxp1a</t>
  </si>
  <si>
    <t>ENSATEP00000070072.1</t>
  </si>
  <si>
    <t>ENSATEG00000029062</t>
  </si>
  <si>
    <t>fosl1a</t>
  </si>
  <si>
    <t>ENSCARP00000124588.1</t>
  </si>
  <si>
    <t>ENSCARG00000065387</t>
  </si>
  <si>
    <t>atf3</t>
  </si>
  <si>
    <t>ENSELUP00000003708.2</t>
  </si>
  <si>
    <t>ENSELUG00000004896</t>
  </si>
  <si>
    <t>fosab</t>
  </si>
  <si>
    <t>ENSLACP00000011709.2</t>
  </si>
  <si>
    <t>ENSLACG00000010306</t>
  </si>
  <si>
    <t>ENSCMIP00000022557.1</t>
  </si>
  <si>
    <t>ENSCMIG00000010154</t>
  </si>
  <si>
    <t>tada2b</t>
  </si>
  <si>
    <t>ENSCPRP00005004966.1</t>
  </si>
  <si>
    <t>ENSCPRG00005003569</t>
  </si>
  <si>
    <t>ENSDCDP00000000521.1</t>
  </si>
  <si>
    <t>ENSDCDG00000000329</t>
  </si>
  <si>
    <t>ENSCSAP00000009586.1</t>
  </si>
  <si>
    <t>ENSCSAG00000013429</t>
  </si>
  <si>
    <t>ENSSPUP00000015275.1</t>
  </si>
  <si>
    <t>ENSSPUG00000011741</t>
  </si>
  <si>
    <t>ENSCGRP00001002912.1</t>
  </si>
  <si>
    <t>ENSCGRG00001003350</t>
  </si>
  <si>
    <t>Dnajc2</t>
  </si>
  <si>
    <t>ENSRNOP00000016909.5</t>
  </si>
  <si>
    <t>ENSRNOG00000012392</t>
  </si>
  <si>
    <t>ENSMLUP00000001092.2</t>
  </si>
  <si>
    <t>ENSMLUG00000001182</t>
  </si>
  <si>
    <t>ENSMOCP00000004832.1</t>
  </si>
  <si>
    <t>ENSMOCG00000004160</t>
  </si>
  <si>
    <t>Baz2b</t>
  </si>
  <si>
    <t>ENSMFAP00000038193.1</t>
  </si>
  <si>
    <t>ENSMFAG00000038425</t>
  </si>
  <si>
    <t>POLR3B</t>
  </si>
  <si>
    <t>RFX</t>
  </si>
  <si>
    <t>ENSSSCP00000023225.2</t>
  </si>
  <si>
    <t>ENSSSCG00000000169</t>
  </si>
  <si>
    <t>ENSLBEP00000023710.1</t>
  </si>
  <si>
    <t>ENSLBEG00000018191</t>
  </si>
  <si>
    <t>neurog1</t>
  </si>
  <si>
    <t>ENSSGRP00000062513.1</t>
  </si>
  <si>
    <t>ENSSGRG00000032302</t>
  </si>
  <si>
    <t>bhlha15</t>
  </si>
  <si>
    <t>ENSPTRP00000031988.5</t>
  </si>
  <si>
    <t>ENSPTRG00000018743</t>
  </si>
  <si>
    <t>ENSHHUP00000026791.1</t>
  </si>
  <si>
    <t>ENSHHUG00000016958</t>
  </si>
  <si>
    <t>tulp4b</t>
  </si>
  <si>
    <t>ENSCMIP00000010418.1</t>
  </si>
  <si>
    <t>ENSCMIG00000005499</t>
  </si>
  <si>
    <t>CREM</t>
  </si>
  <si>
    <t>ENSAMXP00000027791.1</t>
  </si>
  <si>
    <t>ENSAMXG00000029126</t>
  </si>
  <si>
    <t>ENSGFOP00000013748.1</t>
  </si>
  <si>
    <t>ENSGFOG00000009411</t>
  </si>
  <si>
    <t>ENSPTRP00000081703.1</t>
  </si>
  <si>
    <t>ENSPTRG00000023788</t>
  </si>
  <si>
    <t>RXRG</t>
  </si>
  <si>
    <t>ENSCGRP00001019635.1</t>
  </si>
  <si>
    <t>ENSCGRG00001019006</t>
  </si>
  <si>
    <t>Rxrg</t>
  </si>
  <si>
    <t>ENSP00000334813.3</t>
  </si>
  <si>
    <t>ENSG00000134438</t>
  </si>
  <si>
    <t>RAX</t>
  </si>
  <si>
    <t>ENSSFOP00015034802.1</t>
  </si>
  <si>
    <t>ENSSFOG00015022166</t>
  </si>
  <si>
    <t>rx3</t>
  </si>
  <si>
    <t>ENSMMUP00000074047.1</t>
  </si>
  <si>
    <t>ENSMMUG00000008790</t>
  </si>
  <si>
    <t>ZMIZ1</t>
  </si>
  <si>
    <t>ENSCARP00000021865.1</t>
  </si>
  <si>
    <t>ENSCARG00000009858</t>
  </si>
  <si>
    <t>zmiz1b</t>
  </si>
  <si>
    <t>ENSOARP00020022367.1</t>
  </si>
  <si>
    <t>ENSOARG00020017517</t>
  </si>
  <si>
    <t>KMT2C</t>
  </si>
  <si>
    <t>ENSOGAP00000005885.2</t>
  </si>
  <si>
    <t>ENSOGAG00000006574</t>
  </si>
  <si>
    <t>ENSFALP00000007141.2</t>
  </si>
  <si>
    <t>ENSFALG00000006839</t>
  </si>
  <si>
    <t>ENSCARP00000098933.1</t>
  </si>
  <si>
    <t>ENSCARG00000050166</t>
  </si>
  <si>
    <t>irf1a</t>
  </si>
  <si>
    <t>ENSDARP00000070128.3</t>
  </si>
  <si>
    <t>ENSDARG00000043492</t>
  </si>
  <si>
    <t>ENSLOCP00000019155.1</t>
  </si>
  <si>
    <t>ENSLOCG00000015563</t>
  </si>
  <si>
    <t>irf5</t>
  </si>
  <si>
    <t>ENSAPOP00000030712.1</t>
  </si>
  <si>
    <t>ENSAPOG00000017464</t>
  </si>
  <si>
    <t>ENSSARP00000002509.1</t>
  </si>
  <si>
    <t>ENSSARG00000002776</t>
  </si>
  <si>
    <t>ENSBSLP00000012407.1</t>
  </si>
  <si>
    <t>ENSBSLG00000006289</t>
  </si>
  <si>
    <t>dmrta2</t>
  </si>
  <si>
    <t>F10C1.5.1</t>
  </si>
  <si>
    <t>WBGene00017326</t>
  </si>
  <si>
    <t>dmd-5</t>
  </si>
  <si>
    <t>ENSFALP00000010836.2</t>
  </si>
  <si>
    <t>ENSFALG00000010391</t>
  </si>
  <si>
    <t>DMRT3</t>
  </si>
  <si>
    <t>ENSCARP00000036586.1</t>
  </si>
  <si>
    <t>ENSCARG00000015728</t>
  </si>
  <si>
    <t>nek6</t>
  </si>
  <si>
    <t>ENSCMIP00000024932.1</t>
  </si>
  <si>
    <t>ENSCMIG00000010993</t>
  </si>
  <si>
    <t>sox21b</t>
  </si>
  <si>
    <t>ENSCARP00000135348.1</t>
  </si>
  <si>
    <t>ENSCARG00000070139</t>
  </si>
  <si>
    <t>sox14</t>
  </si>
  <si>
    <t>ENSXETP00000085756.1</t>
  </si>
  <si>
    <t>ENSXETG00000034566</t>
  </si>
  <si>
    <t>ENSMUSP00000058264.10</t>
  </si>
  <si>
    <t>ENSMUSG00000061911</t>
  </si>
  <si>
    <t>Myt1l</t>
  </si>
  <si>
    <t>ENSCAFP00845028726.1</t>
  </si>
  <si>
    <t>ENSCAFG00845018747</t>
  </si>
  <si>
    <t>ENSMSIP00000021115.1</t>
  </si>
  <si>
    <t>ENSMSIG00000017937</t>
  </si>
  <si>
    <t>Nhlh2</t>
  </si>
  <si>
    <t>ENSTRUP00000050382.1</t>
  </si>
  <si>
    <t>ENSTRUG00000025003</t>
  </si>
  <si>
    <t>pou3f2b</t>
  </si>
  <si>
    <t>ENSPLAP00000028477.1</t>
  </si>
  <si>
    <t>ENSPLAG00000017903</t>
  </si>
  <si>
    <t>pou2f3</t>
  </si>
  <si>
    <t>ENSOKIP00005104247.1</t>
  </si>
  <si>
    <t>ENSOKIG00005045874</t>
  </si>
  <si>
    <t>ENSCSEP00000022586.1</t>
  </si>
  <si>
    <t>ENSCSEG00000014383</t>
  </si>
  <si>
    <t>ENSCCRP00000049079.1</t>
  </si>
  <si>
    <t>ENSCCRG00000026175</t>
  </si>
  <si>
    <t>ENSNFUP00015030220.1</t>
  </si>
  <si>
    <t>ENSNFUG00015014731</t>
  </si>
  <si>
    <t>GATA2</t>
  </si>
  <si>
    <t>ENSOCUP00000045110.1</t>
  </si>
  <si>
    <t>ENSOCUG00000000984</t>
  </si>
  <si>
    <t>ESRRG</t>
  </si>
  <si>
    <t>ESR-like</t>
  </si>
  <si>
    <t>ENSCHAP00000058122.1</t>
  </si>
  <si>
    <t>ENSCHAG00000026104</t>
  </si>
  <si>
    <t>rxraa</t>
  </si>
  <si>
    <t>ENSP00000450687.2</t>
  </si>
  <si>
    <t>ENSG00000173976</t>
  </si>
  <si>
    <t>ENSSTUP00000009382.1</t>
  </si>
  <si>
    <t>ENSSTUG00000004586</t>
  </si>
  <si>
    <t>arxb</t>
  </si>
  <si>
    <t>ENSP00000295108.3</t>
  </si>
  <si>
    <t>ENSG00000162992</t>
  </si>
  <si>
    <t>ENSAPOP00000002632.1</t>
  </si>
  <si>
    <t>ENSAPOG00000004060</t>
  </si>
  <si>
    <t>neurod1</t>
  </si>
  <si>
    <t>ENSMSIP00000017258.1</t>
  </si>
  <si>
    <t>ENSMSIG00000014511</t>
  </si>
  <si>
    <t>Pax6</t>
  </si>
  <si>
    <t>ENSOMEP00000034240.1</t>
  </si>
  <si>
    <t>ENSOMEG00000020736</t>
  </si>
  <si>
    <t>ENSMUSP00000152353.2</t>
  </si>
  <si>
    <t>ENSMUSG00000038872</t>
  </si>
  <si>
    <t>Zfhx3</t>
  </si>
  <si>
    <t>ENSMUSP00000135827.2</t>
  </si>
  <si>
    <t>ENSMUSG00000025255</t>
  </si>
  <si>
    <t>Zfhx4</t>
  </si>
  <si>
    <t>ENSECAP00000020049.2</t>
  </si>
  <si>
    <t>ENSECAG00000022611</t>
  </si>
  <si>
    <t>ZFHX4</t>
  </si>
  <si>
    <t>ENSMUSP00000073976.5</t>
  </si>
  <si>
    <t>ENSMUSG00000001504</t>
  </si>
  <si>
    <t>Irx2</t>
  </si>
  <si>
    <t>ENSSMRP00000007694.1</t>
  </si>
  <si>
    <t>ENSSMRG00000006144</t>
  </si>
  <si>
    <t>IRX6</t>
  </si>
  <si>
    <t>ENSAOCP00000001023.1</t>
  </si>
  <si>
    <t>ENSAOCG00000003953</t>
  </si>
  <si>
    <t>hibadhb</t>
  </si>
  <si>
    <t>ENSCLMP00005017342.1</t>
  </si>
  <si>
    <t>ENSCLMG00005008876</t>
  </si>
  <si>
    <t>lin28a</t>
  </si>
  <si>
    <t>ENSTSYP00000018847.1</t>
  </si>
  <si>
    <t>ENSTSYG00000006480</t>
  </si>
  <si>
    <t>ENSAMXP00000011864.2</t>
  </si>
  <si>
    <t>ENSAMXG00000011543</t>
  </si>
  <si>
    <t>ENSEEEP00000012721.1</t>
  </si>
  <si>
    <t>ENSEEEG00000006390</t>
  </si>
  <si>
    <t>otx2b</t>
  </si>
  <si>
    <t>TF_Otx</t>
  </si>
  <si>
    <t>ENSXETP00000050714.3</t>
  </si>
  <si>
    <t>ENSXETG00000023499</t>
  </si>
  <si>
    <t>nkx2-2</t>
  </si>
  <si>
    <t>ENSSPAP00000003676.1</t>
  </si>
  <si>
    <t>ENSSPAG00000002841</t>
  </si>
  <si>
    <t>nkx3-2</t>
  </si>
  <si>
    <t>ENSLOCP00000011386.1</t>
  </si>
  <si>
    <t>ENSLOCG00000009335</t>
  </si>
  <si>
    <t>nr0b1</t>
  </si>
  <si>
    <t>Miscellaneous</t>
  </si>
  <si>
    <t>ENSCWAP00000013090.1</t>
  </si>
  <si>
    <t>ENSCWAG00000010200</t>
  </si>
  <si>
    <t>RXRA</t>
  </si>
  <si>
    <t>ENSSARP00000012244.1</t>
  </si>
  <si>
    <t>ENSSARG00000013555</t>
  </si>
  <si>
    <t>NR2E1</t>
  </si>
  <si>
    <t>ENSIPUP00000002133.1</t>
  </si>
  <si>
    <t>ENSIPUG00000001537</t>
  </si>
  <si>
    <t>foxa1</t>
  </si>
  <si>
    <t>ENSEEEP00000047587.1</t>
  </si>
  <si>
    <t>ENSEEEG00000022403</t>
  </si>
  <si>
    <t>foxa2</t>
  </si>
  <si>
    <t>ENSMZEP00005008290.1</t>
  </si>
  <si>
    <t>ENSMZEG00005006314</t>
  </si>
  <si>
    <t>otpa</t>
  </si>
  <si>
    <t>ENSTNIP00000016472.1</t>
  </si>
  <si>
    <t>ENSTNIG00000013477</t>
  </si>
  <si>
    <t>ENSNNAP00000016729.1</t>
  </si>
  <si>
    <t>ENSNNAG00000011230</t>
  </si>
  <si>
    <t>SMAD6</t>
  </si>
  <si>
    <t>ENSSCAP00000014132.1</t>
  </si>
  <si>
    <t>ENSSCAG00000010407</t>
  </si>
  <si>
    <t>ENSDARP00000125566.3</t>
  </si>
  <si>
    <t>ENSDARG00000090160</t>
  </si>
  <si>
    <t>zgc:173709</t>
  </si>
  <si>
    <t>ENSEASP00005003396.1</t>
  </si>
  <si>
    <t>ENSEASG00005002591</t>
  </si>
  <si>
    <t>ENSLACP00000017403.1</t>
  </si>
  <si>
    <t>ENSLACG00000015330</t>
  </si>
  <si>
    <t>ENSECRP00000010413.1</t>
  </si>
  <si>
    <t>ENSECRG00000006931</t>
  </si>
  <si>
    <t>carf</t>
  </si>
  <si>
    <t>ENSAOCP00000019129.1</t>
  </si>
  <si>
    <t>ENSAOCG00000024364</t>
  </si>
  <si>
    <t>e2f3</t>
  </si>
  <si>
    <t>E2F</t>
  </si>
  <si>
    <t>ENSSFOP00015001888.1</t>
  </si>
  <si>
    <t>ENSSFOG00015001281</t>
  </si>
  <si>
    <t>ENSP00000376534.2</t>
  </si>
  <si>
    <t>ENSG00000123636</t>
  </si>
  <si>
    <t>ENSDCDP00000048898.1</t>
  </si>
  <si>
    <t>ENSDCDG00000029109</t>
  </si>
  <si>
    <t>ENSPPYP00000010873.3</t>
  </si>
  <si>
    <t>ENSPPYG00000009703</t>
  </si>
  <si>
    <t>ENSSPUP00000001549.1</t>
  </si>
  <si>
    <t>ENSSPUG00000001204</t>
  </si>
  <si>
    <t>ENSUPAP00010015312.1</t>
  </si>
  <si>
    <t>ENSUPAG00010012253</t>
  </si>
  <si>
    <t>ENSCCRP00000061657.1</t>
  </si>
  <si>
    <t>ENSCCRG00000033167</t>
  </si>
  <si>
    <t>id4</t>
  </si>
  <si>
    <t>ENSTNIP00000022198.1</t>
  </si>
  <si>
    <t>ENSTNIG00000019008</t>
  </si>
  <si>
    <t>ppp5c</t>
  </si>
  <si>
    <t>THAP</t>
  </si>
  <si>
    <t>ENSMUSP00000028229.8</t>
  </si>
  <si>
    <t>ENSMUSG00000026872</t>
  </si>
  <si>
    <t>Zeb2</t>
  </si>
  <si>
    <t>ENSMICP00000005617.2</t>
  </si>
  <si>
    <t>ENSMICG00000006165</t>
  </si>
  <si>
    <t>ZEB1</t>
  </si>
  <si>
    <t>ENSMSIP00000034922.1</t>
  </si>
  <si>
    <t>ENSMSIG00000029122</t>
  </si>
  <si>
    <t>Lhx9</t>
  </si>
  <si>
    <t>ENSXETP00000085247.1</t>
  </si>
  <si>
    <t>ENSXETG00000020776</t>
  </si>
  <si>
    <t>lhx2</t>
  </si>
  <si>
    <t>ENSPSIP00000017377.1</t>
  </si>
  <si>
    <t>ENSPSIG00000015412</t>
  </si>
  <si>
    <t>ENSCCRP00000034571.1</t>
  </si>
  <si>
    <t>ENSCCRG00000018548</t>
  </si>
  <si>
    <t>mlx</t>
  </si>
  <si>
    <t>Family (most common)</t>
  </si>
  <si>
    <t>Family (Other)</t>
  </si>
  <si>
    <t>TCF12</t>
  </si>
  <si>
    <t>pura</t>
  </si>
  <si>
    <t>MEF2</t>
  </si>
  <si>
    <t>SIX3/6</t>
  </si>
  <si>
    <t>TBX2/3</t>
  </si>
  <si>
    <t>Symbol (most common/ consensus)</t>
  </si>
  <si>
    <t>elk</t>
  </si>
  <si>
    <t>rreb1</t>
  </si>
  <si>
    <t>LHX</t>
  </si>
  <si>
    <t>SALL</t>
  </si>
  <si>
    <t>EBF</t>
  </si>
  <si>
    <t>SMAD</t>
  </si>
  <si>
    <t>Tfap2</t>
  </si>
  <si>
    <t>ARID1</t>
  </si>
  <si>
    <t>Num Total</t>
  </si>
  <si>
    <t>Unique ATFDB</t>
  </si>
  <si>
    <t>TOP (excluding N/A)</t>
  </si>
  <si>
    <t>ENSUAMP00000033965.1</t>
  </si>
  <si>
    <t>ENSUAMG00000025881</t>
  </si>
  <si>
    <t>ENSCCRP00000033615.1</t>
  </si>
  <si>
    <t>ENSCCRG00000018059</t>
  </si>
  <si>
    <t>cers3b</t>
  </si>
  <si>
    <t>ENSPMRP00000023411.1</t>
  </si>
  <si>
    <t>ENSPMRG00000015189</t>
  </si>
  <si>
    <t>ENSATEP00000061693.1</t>
  </si>
  <si>
    <t>ENSATEG00000006203</t>
  </si>
  <si>
    <t>ENSCCRP00000095897.1</t>
  </si>
  <si>
    <t>ENSCCRG00000051723</t>
  </si>
  <si>
    <t>ENSSGRP00000023583.1</t>
  </si>
  <si>
    <t>ENSSGRG00000013927</t>
  </si>
  <si>
    <t>ENSCVAP00000023167.1</t>
  </si>
  <si>
    <t>ENSCVAG00000006300</t>
  </si>
  <si>
    <t>foxq1a</t>
  </si>
  <si>
    <t>ENSPLAP00000019747.1</t>
  </si>
  <si>
    <t>ENSPLAG00000002122</t>
  </si>
  <si>
    <t>ENSOGAP00000013678.2</t>
  </si>
  <si>
    <t>ENSOGAG00000015274</t>
  </si>
  <si>
    <t>PAX2</t>
  </si>
  <si>
    <t>ENSDCDP00000057886.1</t>
  </si>
  <si>
    <t>ENSDCDG00000033705</t>
  </si>
  <si>
    <t>dmtf1</t>
  </si>
  <si>
    <t>ENSCHAP00000050746.1</t>
  </si>
  <si>
    <t>ENSCHAG00000023288</t>
  </si>
  <si>
    <t>ENSMUSP00000114904.2</t>
  </si>
  <si>
    <t>ENSMUSG00000000731</t>
  </si>
  <si>
    <t>ENSLOCP00000006489.1</t>
  </si>
  <si>
    <t>ENSLOCG00000005382</t>
  </si>
  <si>
    <t>aire</t>
  </si>
  <si>
    <t>ENSPCAP00000009860.1</t>
  </si>
  <si>
    <t>ENSPCAG00000010434</t>
  </si>
  <si>
    <t>BAZ2A</t>
  </si>
  <si>
    <t>ENSDARP00000091474.3</t>
  </si>
  <si>
    <t>ENSDARG00000069289</t>
  </si>
  <si>
    <t>gabpa</t>
  </si>
  <si>
    <t>ENSHHUP00000061896.1</t>
  </si>
  <si>
    <t>ENSHHUG00000036635</t>
  </si>
  <si>
    <t>ENSSCUP00000024966.1</t>
  </si>
  <si>
    <t>ENSSCUG00000018300</t>
  </si>
  <si>
    <t>ENSIPUP00000014806.1</t>
  </si>
  <si>
    <t>ENSIPUG00000010087</t>
  </si>
  <si>
    <t>gsx2</t>
  </si>
  <si>
    <t>ENSAMXP00000053840.1</t>
  </si>
  <si>
    <t>ENSAMXG00000030891</t>
  </si>
  <si>
    <t>KLF2</t>
  </si>
  <si>
    <t>ENSMICP00000014808.2</t>
  </si>
  <si>
    <t>ENSMICG00000016260</t>
  </si>
  <si>
    <t>KLF1</t>
  </si>
  <si>
    <t>ENSPNAP00000000256.1</t>
  </si>
  <si>
    <t>ENSPNAG00000007395</t>
  </si>
  <si>
    <t>nr2c2</t>
  </si>
  <si>
    <t>ENSOSIP00000045017.1</t>
  </si>
  <si>
    <t>ENSOSIG00000021481</t>
  </si>
  <si>
    <t>ENSSHBP00005013577.1</t>
  </si>
  <si>
    <t>ENSSHBG00005011890</t>
  </si>
  <si>
    <t>ENSPREP00000028885.1</t>
  </si>
  <si>
    <t>ENSPREG00000019542</t>
  </si>
  <si>
    <t>foxl1</t>
  </si>
  <si>
    <t>ENSDCDP00000033967.1</t>
  </si>
  <si>
    <t>ENSDCDG00000023046</t>
  </si>
  <si>
    <t>ENSCLAP00000017031.1</t>
  </si>
  <si>
    <t>ENSCLAG00000011687</t>
  </si>
  <si>
    <t>GSC</t>
  </si>
  <si>
    <t>ENSOMEP00000003685.1</t>
  </si>
  <si>
    <t>ENSOMEG00000004628</t>
  </si>
  <si>
    <t>l3mbtl1b</t>
  </si>
  <si>
    <t>ENSPNAP00000000112.1</t>
  </si>
  <si>
    <t>ENSPNAG00000000091</t>
  </si>
  <si>
    <t>l3mbtl3</t>
  </si>
  <si>
    <t>ENSMFAP00000057412.1</t>
  </si>
  <si>
    <t>ENSMFAG00000000560</t>
  </si>
  <si>
    <t>ENSDARP00000122949.2</t>
  </si>
  <si>
    <t>ENSDARG00000075560</t>
  </si>
  <si>
    <t>kmt2cb</t>
  </si>
  <si>
    <t>ENSOSIP00000036698.1</t>
  </si>
  <si>
    <t>ENSOSIG00000018246</t>
  </si>
  <si>
    <t>ENSKMAP00000014511.1</t>
  </si>
  <si>
    <t>ENSKMAG00000010903</t>
  </si>
  <si>
    <t>ENSOJAP00000036121.1</t>
  </si>
  <si>
    <t>ENSOJAG00000017865</t>
  </si>
  <si>
    <t>arid4a</t>
  </si>
  <si>
    <t>ENSSCAP00000005217.1</t>
  </si>
  <si>
    <t>ENSSCAG00000003968</t>
  </si>
  <si>
    <t>ENSLCRP00005025041.1</t>
  </si>
  <si>
    <t>ENSLCRG00005009326</t>
  </si>
  <si>
    <t>kifc3</t>
  </si>
  <si>
    <t>FBpp0077730</t>
  </si>
  <si>
    <t>FBgn0023489</t>
  </si>
  <si>
    <t>Pph13</t>
  </si>
  <si>
    <t>ENSSBOP00000010861.1</t>
  </si>
  <si>
    <t>ENSSBOG00000022256</t>
  </si>
  <si>
    <t>ENSPMRP00000032528.1</t>
  </si>
  <si>
    <t>ENSPMRG00000021074</t>
  </si>
  <si>
    <t>ERG</t>
  </si>
  <si>
    <t>ENSPPRP00000012869.1</t>
  </si>
  <si>
    <t>ENSPPRG00000006275</t>
  </si>
  <si>
    <t>ETS2</t>
  </si>
  <si>
    <t>ENSCCAP00000030667.1</t>
  </si>
  <si>
    <t>ENSCCAG00000033380</t>
  </si>
  <si>
    <t>ENSDCDP00000008359.1</t>
  </si>
  <si>
    <t>ENSDCDG00000004267</t>
  </si>
  <si>
    <t>smad4a</t>
  </si>
  <si>
    <t>ENSLACP00000012531.1</t>
  </si>
  <si>
    <t>ENSLACG00000011042</t>
  </si>
  <si>
    <t>ENSBGRP00000022249.1</t>
  </si>
  <si>
    <t>ENSBGRG00000013963</t>
  </si>
  <si>
    <t>TBXT</t>
  </si>
  <si>
    <t>ENSSCAP00000013403.1</t>
  </si>
  <si>
    <t>ENSSCAG00000009943</t>
  </si>
  <si>
    <t>ENSONIP00000019532.2</t>
  </si>
  <si>
    <t>ENSONIG00000015523</t>
  </si>
  <si>
    <t>myrf</t>
  </si>
  <si>
    <t>ENSCGOP00000042617.1</t>
  </si>
  <si>
    <t>ENSCGOG00000019253</t>
  </si>
  <si>
    <t>ENSDNOP00000015439.2</t>
  </si>
  <si>
    <t>ENSDNOG00000019906</t>
  </si>
  <si>
    <t>TLX2</t>
  </si>
  <si>
    <t>ENSMAMP00000050370.1</t>
  </si>
  <si>
    <t>ENSMAMG00000006908</t>
  </si>
  <si>
    <t>mycn</t>
  </si>
  <si>
    <t>ENSSGRP00000045891.1</t>
  </si>
  <si>
    <t>ENSSGRG00000024602</t>
  </si>
  <si>
    <t>mycb</t>
  </si>
  <si>
    <t>ENSDARP00000135800.1</t>
  </si>
  <si>
    <t>ENSDARG00000105261</t>
  </si>
  <si>
    <t>nfkb1</t>
  </si>
  <si>
    <t>ENSAPOP00000005864.1</t>
  </si>
  <si>
    <t>ENSAPOG00000007656</t>
  </si>
  <si>
    <t>nfkb2</t>
  </si>
  <si>
    <t>ENSCAFP00020003621.1</t>
  </si>
  <si>
    <t>ENSCAFG00020003040</t>
  </si>
  <si>
    <t>ENSSAUP00010022189.1</t>
  </si>
  <si>
    <t>ENSSAUG00010009793</t>
  </si>
  <si>
    <t>klf8</t>
  </si>
  <si>
    <t>ENSPNAP00000006572.1</t>
  </si>
  <si>
    <t>ENSPNAG00000007170</t>
  </si>
  <si>
    <t>smarca1</t>
  </si>
  <si>
    <t>ENSPKIP00000038368.1</t>
  </si>
  <si>
    <t>ENSPKIG00000016172</t>
  </si>
  <si>
    <t>ENSPREP00000029466.1</t>
  </si>
  <si>
    <t>ENSPREG00000019955</t>
  </si>
  <si>
    <t>ENSAPEP00000025549.1</t>
  </si>
  <si>
    <t>ENSAPEG00000018166</t>
  </si>
  <si>
    <t>creb3l1</t>
  </si>
  <si>
    <t>ENSPCOP00000025987.1</t>
  </si>
  <si>
    <t>ENSPCOG00000025289</t>
  </si>
  <si>
    <t>ENSBMUP00000006788.1</t>
  </si>
  <si>
    <t>ENSBMUG00000005346</t>
  </si>
  <si>
    <t>ETS1</t>
  </si>
  <si>
    <t>ENSMZEP00005012134.1</t>
  </si>
  <si>
    <t>ENSMZEG00005009116</t>
  </si>
  <si>
    <t>ENSOMEP00000011298.1</t>
  </si>
  <si>
    <t>ENSOMEG00000012813</t>
  </si>
  <si>
    <t>ahr1b</t>
  </si>
  <si>
    <t>ENSFHEP00000011391.1</t>
  </si>
  <si>
    <t>ENSFHEG00000012862</t>
  </si>
  <si>
    <t>ENSHHUP00000066723.1</t>
  </si>
  <si>
    <t>ENSHHUG00000039225</t>
  </si>
  <si>
    <t>ENSHCOP00000025874.1</t>
  </si>
  <si>
    <t>ENSHCOG00000016360</t>
  </si>
  <si>
    <t>gata2a</t>
  </si>
  <si>
    <t>ENSDNOP00000024757.1</t>
  </si>
  <si>
    <t>ENSDNOG00000045209</t>
  </si>
  <si>
    <t>ENSMMUP00000059542.2</t>
  </si>
  <si>
    <t>ENSMMUG00000043184</t>
  </si>
  <si>
    <t>ENSHCOP00000025408.1</t>
  </si>
  <si>
    <t>ENSHCOG00000015524</t>
  </si>
  <si>
    <t>cbfb</t>
  </si>
  <si>
    <t>CBF</t>
  </si>
  <si>
    <t>ENSBTAP00000021434.5</t>
  </si>
  <si>
    <t>ENSBTAG00000016103</t>
  </si>
  <si>
    <t>ENSSHBP00005001120.1</t>
  </si>
  <si>
    <t>ENSSHBG00005001018</t>
  </si>
  <si>
    <t>ENSRNOP00000059718.1</t>
  </si>
  <si>
    <t>ENSRNOG00000006867</t>
  </si>
  <si>
    <t>Etv1</t>
  </si>
  <si>
    <t>ENSSBOP00000017031.1</t>
  </si>
  <si>
    <t>ENSSBOG00000025094</t>
  </si>
  <si>
    <t>ETV1</t>
  </si>
  <si>
    <t>ENSSPUP00000005661.1</t>
  </si>
  <si>
    <t>ENSSPUG00000004363</t>
  </si>
  <si>
    <t>ETV4</t>
  </si>
  <si>
    <t>ENSCARP00000058997.1</t>
  </si>
  <si>
    <t>ENSCARG00000025732</t>
  </si>
  <si>
    <t>ENSFALP00000012495.1</t>
  </si>
  <si>
    <t>ENSFALG00000011967</t>
  </si>
  <si>
    <t>ENSPTXP00000002135.1</t>
  </si>
  <si>
    <t>ENSPTXG00000001690</t>
  </si>
  <si>
    <t>ENSPNYP00000015077.1</t>
  </si>
  <si>
    <t>ENSPNYG00000011422</t>
  </si>
  <si>
    <t>FBpp0087945</t>
  </si>
  <si>
    <t>FBgn0027788</t>
  </si>
  <si>
    <t>Hey</t>
  </si>
  <si>
    <t>ENSTSYP00000026981.1</t>
  </si>
  <si>
    <t>ENSTSYG00000035821</t>
  </si>
  <si>
    <t>ENSMUSP00000032309.7</t>
  </si>
  <si>
    <t>ENSMUSG00000030189</t>
  </si>
  <si>
    <t>Ybx3</t>
  </si>
  <si>
    <t>ENSP00000338927.5</t>
  </si>
  <si>
    <t>ENSG00000161642</t>
  </si>
  <si>
    <t>ENSMUSP00000130176.2</t>
  </si>
  <si>
    <t>ENSMUSG00000000552</t>
  </si>
  <si>
    <t>Zfp385a</t>
  </si>
  <si>
    <t>ENSPTRP00000010505.4</t>
  </si>
  <si>
    <t>ENSPTRG00000006190</t>
  </si>
  <si>
    <t>ENSMUSP00000054457.8</t>
  </si>
  <si>
    <t>ENSMUSG00000040632</t>
  </si>
  <si>
    <t>Nrl</t>
  </si>
  <si>
    <t>ENSLACP00000015129.1</t>
  </si>
  <si>
    <t>ENSLACG00000013316</t>
  </si>
  <si>
    <t>ENSGGOP00000024805.1</t>
  </si>
  <si>
    <t>ENSGGOG00000026200</t>
  </si>
  <si>
    <t>FBpp0303235</t>
  </si>
  <si>
    <t>FBgn0031375</t>
  </si>
  <si>
    <t>erm</t>
  </si>
  <si>
    <t>ENSSMAP00000053101.1</t>
  </si>
  <si>
    <t>ENSSMAG00000000562</t>
  </si>
  <si>
    <t>ENSP00000366221.3</t>
  </si>
  <si>
    <t>ENSG00000130940</t>
  </si>
  <si>
    <t>ENSECAP00000052600.1</t>
  </si>
  <si>
    <t>ENSECAG00000014410</t>
  </si>
  <si>
    <t>ENSCCRP00000041774.1</t>
  </si>
  <si>
    <t>ENSCCRG00000022277</t>
  </si>
  <si>
    <t>zic5</t>
  </si>
  <si>
    <t>ENSMAMP00000003899.1</t>
  </si>
  <si>
    <t>ENSMAMG00000002634</t>
  </si>
  <si>
    <t>zic1</t>
  </si>
  <si>
    <t>ENSPSIP00000010007.1</t>
  </si>
  <si>
    <t>ENSPSIG00000009089</t>
  </si>
  <si>
    <t>ZIC5</t>
  </si>
  <si>
    <t>ENSP00000261523.5</t>
  </si>
  <si>
    <t>ENSG00000069667</t>
  </si>
  <si>
    <t>RORA</t>
  </si>
  <si>
    <t>ENSMSIP00000013103.1</t>
  </si>
  <si>
    <t>ENSMSIG00000011287</t>
  </si>
  <si>
    <t>Rorb</t>
  </si>
  <si>
    <t>ENSHBUP00000032494.1</t>
  </si>
  <si>
    <t>ENSHBUG00000018836</t>
  </si>
  <si>
    <t>LHX3</t>
  </si>
  <si>
    <t>ENSKMAP00000027014.1</t>
  </si>
  <si>
    <t>ENSKMAG00000020044</t>
  </si>
  <si>
    <t>dlx6a</t>
  </si>
  <si>
    <t>ENSHCOP00000010693.1</t>
  </si>
  <si>
    <t>ENSHCOG00000013351</t>
  </si>
  <si>
    <t>dlx3b</t>
  </si>
  <si>
    <t>ENSCWAP00000016957.1</t>
  </si>
  <si>
    <t>ENSCWAG00000012936</t>
  </si>
  <si>
    <t>ENSUMAP00000010066.1</t>
  </si>
  <si>
    <t>ENSUMAG00000007566</t>
  </si>
  <si>
    <t>ENSONIP00000026521.2</t>
  </si>
  <si>
    <t>ENSONIG00000021219</t>
  </si>
  <si>
    <t>ascl1a</t>
  </si>
  <si>
    <t>ENSSGRP00000077030.1</t>
  </si>
  <si>
    <t>ENSSGRG00000039011</t>
  </si>
  <si>
    <t>ENSCWAP00000020572.1</t>
  </si>
  <si>
    <t>ENSCWAG00000013860</t>
  </si>
  <si>
    <t>COL11A2</t>
  </si>
  <si>
    <t>ENSPPYP00000039889.1</t>
  </si>
  <si>
    <t>ENSPPYG00000000098</t>
  </si>
  <si>
    <t>ENSOMEP00000009862.1</t>
  </si>
  <si>
    <t>ENSOMEG00000011116</t>
  </si>
  <si>
    <t>ENSMAMP00000059663.1</t>
  </si>
  <si>
    <t>ENSMAMG00000018847</t>
  </si>
  <si>
    <t>ENSOJAP00000036462.1</t>
  </si>
  <si>
    <t>ENSOJAG00000018053</t>
  </si>
  <si>
    <t>ENSMFAP00000052739.1</t>
  </si>
  <si>
    <t>ENSMFAG00000039279</t>
  </si>
  <si>
    <t>ENSMUSP00000134400.3</t>
  </si>
  <si>
    <t>ENSMUSG00000041578</t>
  </si>
  <si>
    <t>Crx</t>
  </si>
  <si>
    <t>ENSP00000386515.1</t>
  </si>
  <si>
    <t>ENSG00000106052</t>
  </si>
  <si>
    <t>ENSMUSP00000079548.5</t>
  </si>
  <si>
    <t>ENSMUSG00000004535</t>
  </si>
  <si>
    <t>Tax1bp1</t>
  </si>
  <si>
    <t>ENSP00000271555.5</t>
  </si>
  <si>
    <t>ENSG00000116604</t>
  </si>
  <si>
    <t>ENSCHIP00000006587.1</t>
  </si>
  <si>
    <t>ENSCHIG00000010363</t>
  </si>
  <si>
    <t>ENSMSIP00000002113.1</t>
  </si>
  <si>
    <t>ENSMSIG00000001935</t>
  </si>
  <si>
    <t>Mef2d</t>
  </si>
  <si>
    <t>ENSOKIP00005024704.1</t>
  </si>
  <si>
    <t>ENSOKIG00005010768</t>
  </si>
  <si>
    <t>atf4b</t>
  </si>
  <si>
    <t>ENSSMRP00000023590.1</t>
  </si>
  <si>
    <t>ENSSMRG00000018294</t>
  </si>
  <si>
    <t>ENSSSCP00000016036.2</t>
  </si>
  <si>
    <t>ENSSSCG00000015113</t>
  </si>
  <si>
    <t>ABCG4</t>
  </si>
  <si>
    <t>ENSGALP00000057876.1</t>
  </si>
  <si>
    <t>ENSGALG00000031129</t>
  </si>
  <si>
    <t>HMCN1</t>
  </si>
  <si>
    <t>CSL</t>
  </si>
  <si>
    <t>ENSECRP00000013358.1</t>
  </si>
  <si>
    <t>ENSECRG00000008913</t>
  </si>
  <si>
    <t>ENSGEVP00005026420.1</t>
  </si>
  <si>
    <t>ENSGEVG00005018513</t>
  </si>
  <si>
    <t>RFX4</t>
  </si>
  <si>
    <t>ENSLOCP00000021177.1</t>
  </si>
  <si>
    <t>ENSLOCG00000017133</t>
  </si>
  <si>
    <t>rfx6</t>
  </si>
  <si>
    <t>ENSACCP00020000815.1</t>
  </si>
  <si>
    <t>ENSACCG00020000545</t>
  </si>
  <si>
    <t>ENSAMXP00000009268.2</t>
  </si>
  <si>
    <t>ENSAMXG00000009021</t>
  </si>
  <si>
    <t>lmx1ba</t>
  </si>
  <si>
    <t>ENSGEVP00005027117.1</t>
  </si>
  <si>
    <t>ENSGEVG00005018460</t>
  </si>
  <si>
    <t>ENSXETP00000026547.4</t>
  </si>
  <si>
    <t>ENSXETG00000012160</t>
  </si>
  <si>
    <t>srebf1</t>
  </si>
  <si>
    <t>ENSGEVP00005013271.1</t>
  </si>
  <si>
    <t>ENSGEVG00005009415</t>
  </si>
  <si>
    <t>SREBF1</t>
  </si>
  <si>
    <t>ENSACCP00020005213.1</t>
  </si>
  <si>
    <t>ENSACCG00020003573</t>
  </si>
  <si>
    <t>SCX</t>
  </si>
  <si>
    <t>ENSACIP00000016226.1</t>
  </si>
  <si>
    <t>ENSACIG00000012632</t>
  </si>
  <si>
    <t>ENSCHAP00000011195.1</t>
  </si>
  <si>
    <t>ENSCHAG00000006323</t>
  </si>
  <si>
    <t>ENSLCRP00005007891.1</t>
  </si>
  <si>
    <t>ENSLCRG00005003824</t>
  </si>
  <si>
    <t>ENSCLMP00005041344.1</t>
  </si>
  <si>
    <t>ENSCLMG00005019372</t>
  </si>
  <si>
    <t>ovol1a</t>
  </si>
  <si>
    <t>ENSNFUP00015037839.1</t>
  </si>
  <si>
    <t>ENSNFUG00015018281</t>
  </si>
  <si>
    <t>zgc:171929</t>
  </si>
  <si>
    <t>ENSOKIP00005116217.1</t>
  </si>
  <si>
    <t>ENSOKIG00005050330</t>
  </si>
  <si>
    <t>ENSCVAP00000008360.1</t>
  </si>
  <si>
    <t>ENSCVAG00000010159</t>
  </si>
  <si>
    <t>ENSHHUP00000063651.1</t>
  </si>
  <si>
    <t>ENSHHUG00000037535</t>
  </si>
  <si>
    <t>cica</t>
  </si>
  <si>
    <t>ENSCGOP00000016026.1</t>
  </si>
  <si>
    <t>ENSCGOG00000007663</t>
  </si>
  <si>
    <t>cicb</t>
  </si>
  <si>
    <t>ENSBMSP00010029971.1</t>
  </si>
  <si>
    <t>ENSBMSG00010021734</t>
  </si>
  <si>
    <t>RUNX1</t>
  </si>
  <si>
    <t>ENSVVUP00000027265.1</t>
  </si>
  <si>
    <t>ENSVVUG00000020012</t>
  </si>
  <si>
    <t>ENSAPLP00000019528.1</t>
  </si>
  <si>
    <t>ENSAPLG00000015697</t>
  </si>
  <si>
    <t>ENSNSUP00000018114.1</t>
  </si>
  <si>
    <t>ENSNSUG00000013176</t>
  </si>
  <si>
    <t>ENSVURP00010012350.1</t>
  </si>
  <si>
    <t>ENSVURG00010009551</t>
  </si>
  <si>
    <t>ENSNNAP00000007230.1</t>
  </si>
  <si>
    <t>ENSNNAG00000004895</t>
  </si>
  <si>
    <t>ENSOGAP00000010855.2</t>
  </si>
  <si>
    <t>ENSOGAG00000012127</t>
  </si>
  <si>
    <t>ENSAMXP00000001804.2</t>
  </si>
  <si>
    <t>ENSAMXG00000001763</t>
  </si>
  <si>
    <t>creb3l2</t>
  </si>
  <si>
    <t>ENSACLP00000000233.1</t>
  </si>
  <si>
    <t>ENSACLG00000000203</t>
  </si>
  <si>
    <t>ENSSDUP00000007287.1</t>
  </si>
  <si>
    <t>ENSSDUG00000005347</t>
  </si>
  <si>
    <t>barx2</t>
  </si>
  <si>
    <t>ENSAPLP00000019366.1</t>
  </si>
  <si>
    <t>ENSAPLG00000027808</t>
  </si>
  <si>
    <t>BARX1</t>
  </si>
  <si>
    <t>ENSCSAP00000015824.1</t>
  </si>
  <si>
    <t>ENSCSAG00000002210</t>
  </si>
  <si>
    <t>BARX2</t>
  </si>
  <si>
    <t>ENSSFOP00015036922.1</t>
  </si>
  <si>
    <t>ENSSFOG00015023491</t>
  </si>
  <si>
    <t>ENSXETP00000095871.1</t>
  </si>
  <si>
    <t>ENSXETG00000018476</t>
  </si>
  <si>
    <t>klf3</t>
  </si>
  <si>
    <t>ENSBMUP00000005349.1</t>
  </si>
  <si>
    <t>ENSBMUG00000004195</t>
  </si>
  <si>
    <t>ENSPCAP00000001099.1</t>
  </si>
  <si>
    <t>ENSPCAG00000001189</t>
  </si>
  <si>
    <t>ENSPPAP00000026430.1</t>
  </si>
  <si>
    <t>ENSPPAG00000036317</t>
  </si>
  <si>
    <t>ASCL1</t>
  </si>
  <si>
    <t>ENSOCUP00000003414.3</t>
  </si>
  <si>
    <t>ENSOCUG00000015389</t>
  </si>
  <si>
    <t>TEAD4</t>
  </si>
  <si>
    <t>TEA</t>
  </si>
  <si>
    <t>ENSRROP00000001110.1</t>
  </si>
  <si>
    <t>ENSRROG00000003859</t>
  </si>
  <si>
    <t>HSF</t>
  </si>
  <si>
    <t>ENSP00000312834.6</t>
  </si>
  <si>
    <t>ENSG00000175727</t>
  </si>
  <si>
    <t>ENSAMEP00000014613.2</t>
  </si>
  <si>
    <t>ENSAMEG00000013874</t>
  </si>
  <si>
    <t>ZBED9</t>
  </si>
  <si>
    <t>zf-BED</t>
  </si>
  <si>
    <t>ENSCMIP00000005294.1</t>
  </si>
  <si>
    <t>ENSCMIG00000003088</t>
  </si>
  <si>
    <t>ccdc85a</t>
  </si>
  <si>
    <t>GCNF-like</t>
  </si>
  <si>
    <t>ENSIPUP00000005497.1</t>
  </si>
  <si>
    <t>ENSIPUG00000003834</t>
  </si>
  <si>
    <t>tub</t>
  </si>
  <si>
    <t>ENSXETP00000045155.4</t>
  </si>
  <si>
    <t>ENSXETG00000020899</t>
  </si>
  <si>
    <t>foxo4</t>
  </si>
  <si>
    <t>ENSOJAP00000031752.1</t>
  </si>
  <si>
    <t>ENSOJAG00000015928</t>
  </si>
  <si>
    <t>ENSLACP00000010000.1</t>
  </si>
  <si>
    <t>ENSLACG00000008814</t>
  </si>
  <si>
    <t>ENSVURP00010020473.1</t>
  </si>
  <si>
    <t>ENSVURG00010015669</t>
  </si>
  <si>
    <t>ENSP00000306245.4</t>
  </si>
  <si>
    <t>ENSG00000170345</t>
  </si>
  <si>
    <t>ENSPANP00000008994.1</t>
  </si>
  <si>
    <t>ENSPANG00000017683</t>
  </si>
  <si>
    <t>ENSPPYP00000011369.3</t>
  </si>
  <si>
    <t>ENSPPYG00000010165</t>
  </si>
  <si>
    <t>F49E10.5a.1</t>
  </si>
  <si>
    <t>WBGene00006424</t>
  </si>
  <si>
    <t>ctbp-1</t>
  </si>
  <si>
    <t>ENSMUSP00000113295.3</t>
  </si>
  <si>
    <t>ENSMUSG00000059325</t>
  </si>
  <si>
    <t>Hopx</t>
  </si>
  <si>
    <t>ENSPNAP00000003691.1</t>
  </si>
  <si>
    <t>ENSPNAG00000010110</t>
  </si>
  <si>
    <t>hey2</t>
  </si>
  <si>
    <t>ENSDCDP00000009302.1</t>
  </si>
  <si>
    <t>ENSDCDG00000004679</t>
  </si>
  <si>
    <t>zbtb14</t>
  </si>
  <si>
    <t>ENSOARP00020028211.1</t>
  </si>
  <si>
    <t>ENSOARG00020021919</t>
  </si>
  <si>
    <t>TCF7</t>
  </si>
  <si>
    <t>ENSCSEP00000023345.1</t>
  </si>
  <si>
    <t>ENSCSEG00000014892</t>
  </si>
  <si>
    <t>SCRT1</t>
  </si>
  <si>
    <t>ENSLACP00000019977.1</t>
  </si>
  <si>
    <t>ENSLACG00000017560</t>
  </si>
  <si>
    <t>ENSECRP00000026671.1</t>
  </si>
  <si>
    <t>ENSECRG00000018023</t>
  </si>
  <si>
    <t>foxg1a</t>
  </si>
  <si>
    <t>ENSSGRP00000076192.1</t>
  </si>
  <si>
    <t>ENSSGRG00000038568</t>
  </si>
  <si>
    <t>wt1a</t>
  </si>
  <si>
    <t>ENSOSIP00000023842.1</t>
  </si>
  <si>
    <t>ENSOSIG00000012555</t>
  </si>
  <si>
    <t>si:dkey-156n14.3</t>
  </si>
  <si>
    <t>ENSCHAP00000011513.1</t>
  </si>
  <si>
    <t>ENSCHAG00000006480</t>
  </si>
  <si>
    <t>ENSP00000480678.2</t>
  </si>
  <si>
    <t>ENSG00000187634</t>
  </si>
  <si>
    <t>ENSP00000300057.4</t>
  </si>
  <si>
    <t>ENSG00000166823</t>
  </si>
  <si>
    <t>ENSCSEP00000031793.1</t>
  </si>
  <si>
    <t>ENSCSEG00000020384</t>
  </si>
  <si>
    <t>FBpp0077371</t>
  </si>
  <si>
    <t>FBgn0031473</t>
  </si>
  <si>
    <t>CG3104</t>
  </si>
  <si>
    <t>ENSP00000378578.4</t>
  </si>
  <si>
    <t>ENSG00000172493</t>
  </si>
  <si>
    <t>AF-4</t>
  </si>
  <si>
    <t>ENSPPYP00000033017.1</t>
  </si>
  <si>
    <t>ENSPPYG00000020866</t>
  </si>
  <si>
    <t>ENSCJAP00000006651.4</t>
  </si>
  <si>
    <t>ENSCJAG00000003645</t>
  </si>
  <si>
    <t>CUT</t>
  </si>
  <si>
    <t>ENSMUSP00000035020.9</t>
  </si>
  <si>
    <t>ENSMUSG00000032446</t>
  </si>
  <si>
    <t>Eomes</t>
  </si>
  <si>
    <t>ENSMUSP00000117533.2</t>
  </si>
  <si>
    <t>ENSMUSG00000044647</t>
  </si>
  <si>
    <t>Csrnp3</t>
  </si>
  <si>
    <t>CSRNP_N</t>
  </si>
  <si>
    <t>ENSMSIP00000016313.1</t>
  </si>
  <si>
    <t>ENSMSIG00000013959</t>
  </si>
  <si>
    <t>Tcf25</t>
  </si>
  <si>
    <t>ENSMOCP00000020371.1</t>
  </si>
  <si>
    <t>ENSMOCG00000018072</t>
  </si>
  <si>
    <t>ENSMUSP00000104787.3</t>
  </si>
  <si>
    <t>ENSMUSG00000047907</t>
  </si>
  <si>
    <t>Tshz2</t>
  </si>
  <si>
    <t>ENSDCDP00000031450.1</t>
  </si>
  <si>
    <t>ENSDCDG00000021870</t>
  </si>
  <si>
    <t>tdrkh</t>
  </si>
  <si>
    <t>ENSMODP00000020143.3</t>
  </si>
  <si>
    <t>ENSMODG00000016127</t>
  </si>
  <si>
    <t>ENSDCDP00000063069.1</t>
  </si>
  <si>
    <t>ENSDCDG00000035612</t>
  </si>
  <si>
    <t>onecut2</t>
  </si>
  <si>
    <t>ENSMOCP00000016448.1</t>
  </si>
  <si>
    <t>ENSMOCG00000015341</t>
  </si>
  <si>
    <t>Usf2</t>
  </si>
  <si>
    <t>ENSOMEP00000033437.1</t>
  </si>
  <si>
    <t>ENSOMEG00000000513</t>
  </si>
  <si>
    <t>ENSCPRP00005022417.1</t>
  </si>
  <si>
    <t>ENSCPRG00005015638</t>
  </si>
  <si>
    <t>ENSLOCP00000012202.1</t>
  </si>
  <si>
    <t>ENSLOCG00000009979</t>
  </si>
  <si>
    <t>ENSCPRP00005016312.1</t>
  </si>
  <si>
    <t>ENSCPRG00005011395</t>
  </si>
  <si>
    <t>ENSTRUP00000067194.1</t>
  </si>
  <si>
    <t>ENSTRUG00000029800</t>
  </si>
  <si>
    <t>cebpa</t>
  </si>
  <si>
    <t>ENSABRP00000015099.1</t>
  </si>
  <si>
    <t>ENSABRG00000013316</t>
  </si>
  <si>
    <t>RFX2</t>
  </si>
  <si>
    <t>ENSSTUP00000101994.1</t>
  </si>
  <si>
    <t>ENSSTUG00000045579</t>
  </si>
  <si>
    <t>arid3b</t>
  </si>
  <si>
    <t>ENSAOCP00000028154.1</t>
  </si>
  <si>
    <t>ENSAOCG00000017602</t>
  </si>
  <si>
    <t>ENSLACP00000010275.1</t>
  </si>
  <si>
    <t>ENSLACG00000009051</t>
  </si>
  <si>
    <t>NOTO</t>
  </si>
  <si>
    <t>ENSCMIP00000046653.1</t>
  </si>
  <si>
    <t>ENSCMIG00000019176</t>
  </si>
  <si>
    <t>deaf1</t>
  </si>
  <si>
    <t>ENSTSYP00000029587.1</t>
  </si>
  <si>
    <t>ENSTSYG00000029473</t>
  </si>
  <si>
    <t>ENSSLUP00000025179.1</t>
  </si>
  <si>
    <t>ENSSLUG00000011477</t>
  </si>
  <si>
    <t>ENSLACP00000021072.1</t>
  </si>
  <si>
    <t>ENSLACG00000018513</t>
  </si>
  <si>
    <t>ENSCHAP00000050002.1</t>
  </si>
  <si>
    <t>ENSCHAG00000022963</t>
  </si>
  <si>
    <t>ENSMMDP00005001577.1</t>
  </si>
  <si>
    <t>ENSMMDG00005000877</t>
  </si>
  <si>
    <t>hmgb2a</t>
  </si>
  <si>
    <t>ENSCJAP00000080920.1</t>
  </si>
  <si>
    <t>ENSCJAG00000015449</t>
  </si>
  <si>
    <t>ENSCARP00000087650.1</t>
  </si>
  <si>
    <t>ENSCARG00000042673</t>
  </si>
  <si>
    <t>ENSVVUP00000032809.1</t>
  </si>
  <si>
    <t>ENSVVUG00000023756</t>
  </si>
  <si>
    <t>ENSMODP00000054513.1</t>
  </si>
  <si>
    <t>ENSMODG00000037649</t>
  </si>
  <si>
    <t>ENSMMSP00000006224.1</t>
  </si>
  <si>
    <t>ENSMMSG00000004731</t>
  </si>
  <si>
    <t>ENSANAP00000031649.1</t>
  </si>
  <si>
    <t>ENSANAG00000033560</t>
  </si>
  <si>
    <t>GABPB2</t>
  </si>
  <si>
    <t>ENSSFOP00015034964.1</t>
  </si>
  <si>
    <t>ENSSFOG00015022265</t>
  </si>
  <si>
    <t>NFYB</t>
  </si>
  <si>
    <t>NF-YB</t>
  </si>
  <si>
    <t>ENSPPYP00000045300.1</t>
  </si>
  <si>
    <t>ENSPPYG00000029738</t>
  </si>
  <si>
    <t>CORIN</t>
  </si>
  <si>
    <t>zf-NF-X1</t>
  </si>
  <si>
    <t>ENSOTSP00005091001.1</t>
  </si>
  <si>
    <t>ENSOTSG00005042584</t>
  </si>
  <si>
    <t>f2</t>
  </si>
  <si>
    <t>ENSDARP00000127980.1</t>
  </si>
  <si>
    <t>ENSDARG00000040487</t>
  </si>
  <si>
    <t>zgc:113176</t>
  </si>
  <si>
    <t>GTF2I</t>
  </si>
  <si>
    <t>ENSGACP00000006294.1</t>
  </si>
  <si>
    <t>ENSGACG00000004773</t>
  </si>
  <si>
    <t>twist3</t>
  </si>
  <si>
    <t>ENSXETP00000025273.4</t>
  </si>
  <si>
    <t>ENSXETG00000011547</t>
  </si>
  <si>
    <t>zxdc</t>
  </si>
  <si>
    <t>ENSHHUP00000087465.1</t>
  </si>
  <si>
    <t>ENSHHUG00000050583</t>
  </si>
  <si>
    <t>NF-YA</t>
  </si>
  <si>
    <t>ENSHGLP00000019207.1</t>
  </si>
  <si>
    <t>ENSHGLG00000013782</t>
  </si>
  <si>
    <t>NFYA</t>
  </si>
  <si>
    <t>ENSKMAP00000022299.1</t>
  </si>
  <si>
    <t>ENSKMAG00000016558</t>
  </si>
  <si>
    <t>emx1</t>
  </si>
  <si>
    <t>ENSXETP00000089911.1</t>
  </si>
  <si>
    <t>ENSXETG00000035785</t>
  </si>
  <si>
    <t>EMX1</t>
  </si>
  <si>
    <t>ENSDARP00000090508.3</t>
  </si>
  <si>
    <t>ENSDARG00000031709</t>
  </si>
  <si>
    <t>mllt1b</t>
  </si>
  <si>
    <t>ENSMPUP00000004750.1</t>
  </si>
  <si>
    <t>ENSMPUG00000004789</t>
  </si>
  <si>
    <t>HOXA7</t>
  </si>
  <si>
    <t>ENSABRP00000026721.1</t>
  </si>
  <si>
    <t>ENSABRG00000022313</t>
  </si>
  <si>
    <t>ENSSTUP00000048763.1</t>
  </si>
  <si>
    <t>ENSSTUG00000020522</t>
  </si>
  <si>
    <t>lin28b</t>
  </si>
  <si>
    <t>ENSUAMP00000010832.1</t>
  </si>
  <si>
    <t>ENSUAMG00000008864</t>
  </si>
  <si>
    <t>HOXB3</t>
  </si>
  <si>
    <t>ENSDCDP00000042269.1</t>
  </si>
  <si>
    <t>ENSDCDG00000027295</t>
  </si>
  <si>
    <t>meox2b</t>
  </si>
  <si>
    <t>ENSMEUP00000013752.1</t>
  </si>
  <si>
    <t>ENSMEUG00000015055</t>
  </si>
  <si>
    <t>ENSPKIP00000020917.1</t>
  </si>
  <si>
    <t>ENSPKIG00000005468</t>
  </si>
  <si>
    <t>polr1a</t>
  </si>
  <si>
    <t>ENSATEP00000024370.1</t>
  </si>
  <si>
    <t>ENSATEG00000016773</t>
  </si>
  <si>
    <t>ENSCVAP00000001108.1</t>
  </si>
  <si>
    <t>ENSCVAG00000002050</t>
  </si>
  <si>
    <t>foxb2</t>
  </si>
  <si>
    <t>ENSVPAP00000002806.1</t>
  </si>
  <si>
    <t>ENSVPAG00000003034</t>
  </si>
  <si>
    <t>NF-YC</t>
  </si>
  <si>
    <t>ENSSAUP00010048538.1</t>
  </si>
  <si>
    <t>ENSSAUG00010016879</t>
  </si>
  <si>
    <t>ENSOANP00000011826.3</t>
  </si>
  <si>
    <t>ENSOANG00000007428</t>
  </si>
  <si>
    <t>ENSHCOP00000013760.1</t>
  </si>
  <si>
    <t>ENSHCOG00000016954</t>
  </si>
  <si>
    <t>ENSOTSP00005037621.1</t>
  </si>
  <si>
    <t>ENSOTSG00005017765</t>
  </si>
  <si>
    <t>tbx5a</t>
  </si>
  <si>
    <t>ENSCSEP00000000760.1</t>
  </si>
  <si>
    <t>ENSCSEG00000000541</t>
  </si>
  <si>
    <t>fosaa</t>
  </si>
  <si>
    <t>ENSKMAP00000007837.1</t>
  </si>
  <si>
    <t>ENSKMAG00000005875</t>
  </si>
  <si>
    <t>ENSPKIP00000007126.1</t>
  </si>
  <si>
    <t>ENSPKIG00000023136</t>
  </si>
  <si>
    <t>atf2</t>
  </si>
  <si>
    <t>ENSCARP00000136043.1</t>
  </si>
  <si>
    <t>ENSCARG00000070389</t>
  </si>
  <si>
    <t>ENSSTUP00000033396.1</t>
  </si>
  <si>
    <t>ENSSTUG00000014278</t>
  </si>
  <si>
    <t>ENSCHAP00000025241.1</t>
  </si>
  <si>
    <t>ENSCHAG00000012311</t>
  </si>
  <si>
    <t>ZBTB7A/eor-1</t>
  </si>
  <si>
    <t>MAFA/MAFB/NRL</t>
  </si>
  <si>
    <t>fosl1a/fosab/atf3</t>
  </si>
  <si>
    <t>neurog1/bhlha15</t>
  </si>
  <si>
    <t>RAX/rx3</t>
  </si>
  <si>
    <t>DMRT</t>
  </si>
  <si>
    <t>pou2f</t>
  </si>
  <si>
    <t>ESRRG/rxraa</t>
  </si>
  <si>
    <t>RAX2/arxb</t>
  </si>
  <si>
    <t>ZFHX3/4</t>
  </si>
  <si>
    <t>IRX2/6</t>
  </si>
  <si>
    <t>otx1/2</t>
  </si>
  <si>
    <t>nkx2-2/nkx3-2</t>
  </si>
  <si>
    <t>RXRA/NR2E1/nr0b1</t>
  </si>
  <si>
    <t>foxa1/2</t>
  </si>
  <si>
    <t>ID2/4</t>
  </si>
  <si>
    <t>ZEB1/2</t>
  </si>
  <si>
    <t>lhx2/9</t>
  </si>
  <si>
    <t>KLF1/2</t>
  </si>
  <si>
    <t>nr2c2/3</t>
  </si>
  <si>
    <t>isl1/GSC</t>
  </si>
  <si>
    <t>l3mbtl</t>
  </si>
  <si>
    <t>ARID4A/B</t>
  </si>
  <si>
    <t>ARX/Pph13</t>
  </si>
  <si>
    <t>ERG/ETS2</t>
  </si>
  <si>
    <t>HMX3/TLX2</t>
  </si>
  <si>
    <t>mycb/n</t>
  </si>
  <si>
    <t>nfkb1/2</t>
  </si>
  <si>
    <t>SP5/klf8</t>
  </si>
  <si>
    <t>ETV</t>
  </si>
  <si>
    <t>TEF/etv5b</t>
  </si>
  <si>
    <t>FEZF2/erm</t>
  </si>
  <si>
    <t>ZIC1/5</t>
  </si>
  <si>
    <t>RORA/B</t>
  </si>
  <si>
    <t>dlx3/5</t>
  </si>
  <si>
    <t>DMRTA2/ABCG4/HMCN1</t>
  </si>
  <si>
    <t>zf-C2H2/CSL</t>
  </si>
  <si>
    <t>RFX4/6</t>
  </si>
  <si>
    <t>TCF15/SCX</t>
  </si>
  <si>
    <t>ovol1a/zgc:171929</t>
  </si>
  <si>
    <t>cica/b</t>
  </si>
  <si>
    <t>BARX1/2</t>
  </si>
  <si>
    <t>klf3/7</t>
  </si>
  <si>
    <t>ASCL5/GABPB2</t>
  </si>
  <si>
    <t>HOXB3/meox2b</t>
  </si>
  <si>
    <t>TFs</t>
  </si>
  <si>
    <t>COFs</t>
  </si>
  <si>
    <t>ENSEEEP00000027102.1</t>
  </si>
  <si>
    <t>ENSEEEG00000013086</t>
  </si>
  <si>
    <t>lmo4b</t>
  </si>
  <si>
    <t>LIM</t>
  </si>
  <si>
    <t>ENSGACP00000020643.1</t>
  </si>
  <si>
    <t>ENSGACG00000015653</t>
  </si>
  <si>
    <t>lmo1</t>
  </si>
  <si>
    <t>ENSOMEP00000025833.1</t>
  </si>
  <si>
    <t>ENSOMEG00000007314</t>
  </si>
  <si>
    <t>atrx</t>
  </si>
  <si>
    <t>ENSNFUP00015006074.1</t>
  </si>
  <si>
    <t>ENSNFUG00015002548</t>
  </si>
  <si>
    <t>ENSAMXP00000014397.2</t>
  </si>
  <si>
    <t>ENSAMXG00000013991</t>
  </si>
  <si>
    <t>ENSPPAP00000042549.1</t>
  </si>
  <si>
    <t>ENSPPAG00000043806</t>
  </si>
  <si>
    <t>ENSKMAP00000008603.1</t>
  </si>
  <si>
    <t>ENSKMAG00000006460</t>
  </si>
  <si>
    <t>ENSPCIP00000022529.2</t>
  </si>
  <si>
    <t>ENSPCIG00000017088</t>
  </si>
  <si>
    <t>MGP_CAROLIEiJ_P0046748</t>
  </si>
  <si>
    <t>MGP_CAROLIEiJ_G0022280</t>
  </si>
  <si>
    <t>ENSRNOP00000090517.1</t>
  </si>
  <si>
    <t>ENSRNOG00000009722</t>
  </si>
  <si>
    <t>Chd3</t>
  </si>
  <si>
    <t>CHD</t>
  </si>
  <si>
    <t>ENSPLOP00000025881.1</t>
  </si>
  <si>
    <t>ENSPLOG00000018249</t>
  </si>
  <si>
    <t>CHD3</t>
  </si>
  <si>
    <t>ENSCARP00000111772.1</t>
  </si>
  <si>
    <t>ENSCARG00000054425</t>
  </si>
  <si>
    <t>chd3</t>
  </si>
  <si>
    <t>ENSPNAP00000024837.1</t>
  </si>
  <si>
    <t>ENSPNAG00000009629</t>
  </si>
  <si>
    <t>chd4a</t>
  </si>
  <si>
    <t>ENSBSLP00000042182.1</t>
  </si>
  <si>
    <t>ENSBSLG00000019870</t>
  </si>
  <si>
    <t>ENSCARP00000007541.1</t>
  </si>
  <si>
    <t>ENSCARG00000003295</t>
  </si>
  <si>
    <t>ENSPTRP00000012186.4</t>
  </si>
  <si>
    <t>ENSPTRG00000007129</t>
  </si>
  <si>
    <t>GTF</t>
  </si>
  <si>
    <t>ENSPREP00000013132.1</t>
  </si>
  <si>
    <t>ENSPREG00000008924</t>
  </si>
  <si>
    <t>gtf2a2</t>
  </si>
  <si>
    <t>ENSKMAP00000014646.1</t>
  </si>
  <si>
    <t>ENSKMAG00000010986</t>
  </si>
  <si>
    <t>ENSPEMP00000022992.2</t>
  </si>
  <si>
    <t>ENSPEMG00000020176</t>
  </si>
  <si>
    <t>Lin9</t>
  </si>
  <si>
    <t>ENSACCP00020003574.1</t>
  </si>
  <si>
    <t>ENSACCG00020002396</t>
  </si>
  <si>
    <t>CBFA2T3</t>
  </si>
  <si>
    <t>ENSMUSP00000030905.3</t>
  </si>
  <si>
    <t>ENSMUSG00000029038</t>
  </si>
  <si>
    <t>Ssu72</t>
  </si>
  <si>
    <t>ENSMMDP00005025237.1</t>
  </si>
  <si>
    <t>ENSMMDG00005012079</t>
  </si>
  <si>
    <t>ssu72</t>
  </si>
  <si>
    <t>ENSLACP00000021782.1</t>
  </si>
  <si>
    <t>ENSLACG00000019142</t>
  </si>
  <si>
    <t>ENSSMAP00000000400.1</t>
  </si>
  <si>
    <t>ENSSMAG00000000258</t>
  </si>
  <si>
    <t>ENSPSIP00000020268.1</t>
  </si>
  <si>
    <t>ENSPSIG00000017907</t>
  </si>
  <si>
    <t>NCOA2</t>
  </si>
  <si>
    <t>Nuclear</t>
  </si>
  <si>
    <t>ENSOANP00000044810.1</t>
  </si>
  <si>
    <t>ENSOANG00000038709</t>
  </si>
  <si>
    <t>ENSP00000356233.2</t>
  </si>
  <si>
    <t>ENSG00000117139</t>
  </si>
  <si>
    <t>KDM5B</t>
  </si>
  <si>
    <t>Lysine</t>
  </si>
  <si>
    <t>ENSSPUP00000013102.1</t>
  </si>
  <si>
    <t>ENSSPUG00000010061</t>
  </si>
  <si>
    <t>KDM5A</t>
  </si>
  <si>
    <t>ENSSGRP00000012286.1</t>
  </si>
  <si>
    <t>ENSSGRG00000007531</t>
  </si>
  <si>
    <t>kdm5a</t>
  </si>
  <si>
    <t>ENSCATP00000045949.1</t>
  </si>
  <si>
    <t>ENSCATG00000045321</t>
  </si>
  <si>
    <t>ENSPTRP00000035550.4</t>
  </si>
  <si>
    <t>ENSPTRG00000020786</t>
  </si>
  <si>
    <t>Psip1</t>
  </si>
  <si>
    <t>ENSSTUP00000049924.1</t>
  </si>
  <si>
    <t>ENSSTUG00000021111</t>
  </si>
  <si>
    <t>psip1a</t>
  </si>
  <si>
    <t>ENSPKIP00000003944.1</t>
  </si>
  <si>
    <t>ENSPKIG00000021241</t>
  </si>
  <si>
    <t>HDGF</t>
  </si>
  <si>
    <t>MGP_SPRETEiJ_P0065281</t>
  </si>
  <si>
    <t>MGP_SPRETEiJ_G0027089</t>
  </si>
  <si>
    <t>ENSSPUP00000017367.1</t>
  </si>
  <si>
    <t>ENSSPUG00000013228</t>
  </si>
  <si>
    <t>BAZ1A</t>
  </si>
  <si>
    <t>Bromodomain</t>
  </si>
  <si>
    <t>ENSSFOP00015021849.2</t>
  </si>
  <si>
    <t>ENSSFOG00015014035</t>
  </si>
  <si>
    <t>baz1a</t>
  </si>
  <si>
    <t>ENSPPAP00000007014.1</t>
  </si>
  <si>
    <t>ENSPPAG00000026030</t>
  </si>
  <si>
    <t>ENSBMSP00010018494.1</t>
  </si>
  <si>
    <t>ENSBMSG00010013408</t>
  </si>
  <si>
    <t>ENSHCOP00000000352.1</t>
  </si>
  <si>
    <t>ENSHCOG00000001140</t>
  </si>
  <si>
    <t>suds3</t>
  </si>
  <si>
    <t>ENSTGUP00000030883.1</t>
  </si>
  <si>
    <t>ENSTGUG00000024175</t>
  </si>
  <si>
    <t>Other_Co-activator/repressors</t>
  </si>
  <si>
    <t>ENSVURP00010030895.1</t>
  </si>
  <si>
    <t>ENSVURG00010023633</t>
  </si>
  <si>
    <t>ENSMUSP00000089680.6</t>
  </si>
  <si>
    <t>ENSMUSG00000061315</t>
  </si>
  <si>
    <t>Naca</t>
  </si>
  <si>
    <t>ENSPKIP00000008636.1</t>
  </si>
  <si>
    <t>ENSPKIG00000024043</t>
  </si>
  <si>
    <t>naca</t>
  </si>
  <si>
    <t>ENSOSIP00000001271.1</t>
  </si>
  <si>
    <t>ENSOSIG00000000316</t>
  </si>
  <si>
    <t>abl1</t>
  </si>
  <si>
    <t>ENSIPUP00000021369.1</t>
  </si>
  <si>
    <t>ENSIPUG00000014352</t>
  </si>
  <si>
    <t>jak2b</t>
  </si>
  <si>
    <t>ENSCPRP00005015744.1</t>
  </si>
  <si>
    <t>ENSCPRG00005010974</t>
  </si>
  <si>
    <t>LOXL3</t>
  </si>
  <si>
    <t>ENSACIP00000006012.1</t>
  </si>
  <si>
    <t>ENSACIG00000004708</t>
  </si>
  <si>
    <t>fgfr2</t>
  </si>
  <si>
    <t>FGF</t>
  </si>
  <si>
    <t>ENSDNOP00000026982.1</t>
  </si>
  <si>
    <t>ENSDNOG00000036070</t>
  </si>
  <si>
    <t>ENSTNIP00000011205.1</t>
  </si>
  <si>
    <t>ENSTNIG00000008371</t>
  </si>
  <si>
    <t>uri1</t>
  </si>
  <si>
    <t>ENSFHEP00000004036.1</t>
  </si>
  <si>
    <t>ENSFHEG00000004919</t>
  </si>
  <si>
    <t>ENSCJAP00000077943.1</t>
  </si>
  <si>
    <t>ENSCJAG00000041257</t>
  </si>
  <si>
    <t>ENSP00000373783.3</t>
  </si>
  <si>
    <t>ENSG00000134013</t>
  </si>
  <si>
    <t>LOXL2</t>
  </si>
  <si>
    <t>ENSCDRP00005010496.1</t>
  </si>
  <si>
    <t>ENSCDRG00005007320</t>
  </si>
  <si>
    <t>ENSPTIP00000022210.1</t>
  </si>
  <si>
    <t>ENSPTIG00000019080</t>
  </si>
  <si>
    <t>Arginine</t>
  </si>
  <si>
    <t>methyltransferase</t>
  </si>
  <si>
    <t>FBpp0081780</t>
  </si>
  <si>
    <t>FBgn0037834</t>
  </si>
  <si>
    <t>Art1</t>
  </si>
  <si>
    <t>ENSPCTP00005015315.1</t>
  </si>
  <si>
    <t>ENSPCTG00005010926</t>
  </si>
  <si>
    <t>PRMT1</t>
  </si>
  <si>
    <t>ENSPNAP00000012310.1</t>
  </si>
  <si>
    <t>ENSPNAG00000018063</t>
  </si>
  <si>
    <t>prmt1</t>
  </si>
  <si>
    <t>ENSELUP00000023174.1</t>
  </si>
  <si>
    <t>ENSELUG00000022082</t>
  </si>
  <si>
    <t>pcgf1</t>
  </si>
  <si>
    <t>PCGF</t>
  </si>
  <si>
    <t>ENSDORP00000006135.2</t>
  </si>
  <si>
    <t>ENSDORG00000006550</t>
  </si>
  <si>
    <t>Pcbd2</t>
  </si>
  <si>
    <t>ENSLACP00000013724.2</t>
  </si>
  <si>
    <t>ENSLACG00000012079</t>
  </si>
  <si>
    <t>PCBD1</t>
  </si>
  <si>
    <t>ENSAMEP00000042912.1</t>
  </si>
  <si>
    <t>ENSAMEG00000024638</t>
  </si>
  <si>
    <t>ENSCHAP00000000954.1</t>
  </si>
  <si>
    <t>ENSCHAG00000000699</t>
  </si>
  <si>
    <t>mtpn</t>
  </si>
  <si>
    <t>ENSXETP00000039404.3</t>
  </si>
  <si>
    <t>ENSXETG00000018171</t>
  </si>
  <si>
    <t>taf7</t>
  </si>
  <si>
    <t>TATA-box</t>
  </si>
  <si>
    <t>ENSCABP00000012396.1</t>
  </si>
  <si>
    <t>ENSCABG00000009293</t>
  </si>
  <si>
    <t>ENSLACP00000019426.1</t>
  </si>
  <si>
    <t>ENSLACG00000017088</t>
  </si>
  <si>
    <t>ENSLLTP00000012049.1</t>
  </si>
  <si>
    <t>ENSLLTG00000009260</t>
  </si>
  <si>
    <t>SIRT2</t>
  </si>
  <si>
    <t>Sirtuin</t>
  </si>
  <si>
    <t>ENSNNAP00000024519.1</t>
  </si>
  <si>
    <t>ENSNNAG00000015878</t>
  </si>
  <si>
    <t>ENSDCDP00000051114.1</t>
  </si>
  <si>
    <t>ENSDCDG00000030152</t>
  </si>
  <si>
    <t>sirt2</t>
  </si>
  <si>
    <t>Runx1t1</t>
  </si>
  <si>
    <t>ENSOARP00020018919.1</t>
  </si>
  <si>
    <t>ENSOARG00020014844</t>
  </si>
  <si>
    <t>ENSMLUP00000002939.2</t>
  </si>
  <si>
    <t>ENSMLUG00000003233</t>
  </si>
  <si>
    <t>ENSPMRP00000031925.1</t>
  </si>
  <si>
    <t>ENSPMRG00000020681</t>
  </si>
  <si>
    <t>CBFA2T2</t>
  </si>
  <si>
    <t>MGP_SPRETEiJ_G0026768</t>
  </si>
  <si>
    <t>MGP_SPRETEiJ_P0063921</t>
  </si>
  <si>
    <t>ENSPKIP00000001058.1</t>
  </si>
  <si>
    <t>ENSPKIG00000019486</t>
  </si>
  <si>
    <t>ENSTGUP00000008740.2</t>
  </si>
  <si>
    <t>ENSTGUG00000008482</t>
  </si>
  <si>
    <t>ENSLOCP00000019634.1</t>
  </si>
  <si>
    <t>ENSLOCG00000015945</t>
  </si>
  <si>
    <t>dpy30</t>
  </si>
  <si>
    <t>ENSCMIP00000005611.1</t>
  </si>
  <si>
    <t>ENSCMIG00000003239</t>
  </si>
  <si>
    <t>ENSSGRP00000035036.1</t>
  </si>
  <si>
    <t>ENSSGRG00000019407</t>
  </si>
  <si>
    <t>FAM</t>
  </si>
  <si>
    <t>ENSSPUP00000024771.1</t>
  </si>
  <si>
    <t>ENSSPUG00000018982</t>
  </si>
  <si>
    <t>ENSAOCP00000000615.1</t>
  </si>
  <si>
    <t>ENSAOCG00000003479</t>
  </si>
  <si>
    <t>rereb</t>
  </si>
  <si>
    <t>ENSSMRP00000028166.1</t>
  </si>
  <si>
    <t>ENSSMRG00000021674</t>
  </si>
  <si>
    <t>PPRC1</t>
  </si>
  <si>
    <t>ENSSPAP00000008066.1</t>
  </si>
  <si>
    <t>ENSSPAG00000006162</t>
  </si>
  <si>
    <t>frk</t>
  </si>
  <si>
    <t>ENSNSUP00000022445.1</t>
  </si>
  <si>
    <t>ENSNSUG00000016317</t>
  </si>
  <si>
    <t>INSR</t>
  </si>
  <si>
    <t>ENSSCUP00000023714.1</t>
  </si>
  <si>
    <t>ENSSCUG00000017408</t>
  </si>
  <si>
    <t>FRK</t>
  </si>
  <si>
    <t>ENSNNAP00000000189.1</t>
  </si>
  <si>
    <t>ENSNNAG00000000133</t>
  </si>
  <si>
    <t>ENSGALP00000023047.5</t>
  </si>
  <si>
    <t>ENSGALG00000014276</t>
  </si>
  <si>
    <t>ENSHGLP00000011283.1</t>
  </si>
  <si>
    <t>ENSHGLG00000008097</t>
  </si>
  <si>
    <t>ENSPFOP00000014793.2</t>
  </si>
  <si>
    <t>ENSPFOG00000014763</t>
  </si>
  <si>
    <t>FBpp0073316</t>
  </si>
  <si>
    <t>FBgn0001491</t>
  </si>
  <si>
    <t>l(1)10Bb</t>
  </si>
  <si>
    <t>ENSLCAP00010019780.1</t>
  </si>
  <si>
    <t>ENSLCAG00010009339</t>
  </si>
  <si>
    <t>serbp1a</t>
  </si>
  <si>
    <t>ENSMLUP00000001301.2</t>
  </si>
  <si>
    <t>ENSMLUG00000001424</t>
  </si>
  <si>
    <t>ENSSGRP00000042653.1</t>
  </si>
  <si>
    <t>ENSSGRG00000023110</t>
  </si>
  <si>
    <t>ENSTTRP00000015157.1</t>
  </si>
  <si>
    <t>ENSTTRG00000015991</t>
  </si>
  <si>
    <t>BRD4</t>
  </si>
  <si>
    <t>ENSUPAP00010006278.1</t>
  </si>
  <si>
    <t>ENSUPAG00010005033</t>
  </si>
  <si>
    <t>BRD2</t>
  </si>
  <si>
    <t>ENSCABP00000021208.1</t>
  </si>
  <si>
    <t>ENSCABG00000015628</t>
  </si>
  <si>
    <t>ENSSLUP00000045194.1</t>
  </si>
  <si>
    <t>ENSSLUG00000019991</t>
  </si>
  <si>
    <t>ENSPVAP00000013523.1</t>
  </si>
  <si>
    <t>ENSPVAG00000014347</t>
  </si>
  <si>
    <t>PAXIP1</t>
  </si>
  <si>
    <t>ENSGFOP00000018996.1</t>
  </si>
  <si>
    <t>ENSGFOG00000012819</t>
  </si>
  <si>
    <t>ENSPTIP00000014243.1</t>
  </si>
  <si>
    <t>ENSPTIG00000013708</t>
  </si>
  <si>
    <t>ENSOPRP00000015372.1</t>
  </si>
  <si>
    <t>ENSOPRG00000016841</t>
  </si>
  <si>
    <t>WD</t>
  </si>
  <si>
    <t>ENSNLEP00000018007.1</t>
  </si>
  <si>
    <t>ENSNLEG00000014809</t>
  </si>
  <si>
    <t>ENSUPAP00010019478.1</t>
  </si>
  <si>
    <t>ENSUPAG00010015430</t>
  </si>
  <si>
    <t>ENSDARP00000062079.3</t>
  </si>
  <si>
    <t>ENSDARG00000042337</t>
  </si>
  <si>
    <t>chrac1</t>
  </si>
  <si>
    <t>ENSCGRP00001018064.1</t>
  </si>
  <si>
    <t>ENSCGRG00001017929</t>
  </si>
  <si>
    <t>Chrac1</t>
  </si>
  <si>
    <t>Other_CRF</t>
  </si>
  <si>
    <t>ENSLCAP00010024726.1</t>
  </si>
  <si>
    <t>ENSLCAG00010011562</t>
  </si>
  <si>
    <t>ENSHHUP00000044099.1</t>
  </si>
  <si>
    <t>ENSHHUG00000027035</t>
  </si>
  <si>
    <t>kmt2d</t>
  </si>
  <si>
    <t>ENSGFOP00000008947.1</t>
  </si>
  <si>
    <t>ENSGFOG00000006254</t>
  </si>
  <si>
    <t>ENSSPUP00000023395.1</t>
  </si>
  <si>
    <t>ENSSPUG00000017960</t>
  </si>
  <si>
    <t>RAB43</t>
  </si>
  <si>
    <t>ENSAMXP00000008322.2</t>
  </si>
  <si>
    <t>ENSAMXG00000008066</t>
  </si>
  <si>
    <t>tonsl</t>
  </si>
  <si>
    <t>ENSSMRP00000018167.1</t>
  </si>
  <si>
    <t>ENSSMRG00000014133</t>
  </si>
  <si>
    <t>PIDD1</t>
  </si>
  <si>
    <t>ENSPNAP00000019264.1</t>
  </si>
  <si>
    <t>ENSPNAG00000003992</t>
  </si>
  <si>
    <t>erbin</t>
  </si>
  <si>
    <t>Erbb2</t>
  </si>
  <si>
    <t>ENSPPRP00000017566.1</t>
  </si>
  <si>
    <t>ENSPPRG00000009528</t>
  </si>
  <si>
    <t>FBpp0306780</t>
  </si>
  <si>
    <t>FBgn0010441</t>
  </si>
  <si>
    <t>pll</t>
  </si>
  <si>
    <t>ENSMSIP00000004856.1</t>
  </si>
  <si>
    <t>ENSMSIG00000004435</t>
  </si>
  <si>
    <t>Cnot6</t>
  </si>
  <si>
    <t>CCR4-NOT</t>
  </si>
  <si>
    <t>ENSRNOP00000075273.2</t>
  </si>
  <si>
    <t>ENSRNOG00000054891</t>
  </si>
  <si>
    <t>ENSCVAP00000008664.1</t>
  </si>
  <si>
    <t>ENSCVAG00000010538</t>
  </si>
  <si>
    <t>cnot6b</t>
  </si>
  <si>
    <t>ENSPKIP00000016674.1</t>
  </si>
  <si>
    <t>ENSPKIG00000002892</t>
  </si>
  <si>
    <t>cnot6l</t>
  </si>
  <si>
    <t>ENSLOCP00000019247.1</t>
  </si>
  <si>
    <t>ENSLOCG00000015634</t>
  </si>
  <si>
    <t>chchd3a</t>
  </si>
  <si>
    <t>Coiled-coil</t>
  </si>
  <si>
    <t>ENSXETP00000052236.4</t>
  </si>
  <si>
    <t>ENSXETG00000024209</t>
  </si>
  <si>
    <t>chchd3</t>
  </si>
  <si>
    <t>Chchd3</t>
  </si>
  <si>
    <t>MGP_CAROLIEiJ_P0073127</t>
  </si>
  <si>
    <t>MGP_CAROLIEiJ_G0028200</t>
  </si>
  <si>
    <t>ENSCGOP00000032720.1</t>
  </si>
  <si>
    <t>ENSCGOG00000015229</t>
  </si>
  <si>
    <t>CTDSP1</t>
  </si>
  <si>
    <t>ENSLCAP00010004746.1</t>
  </si>
  <si>
    <t>ENSLCAG00010002421</t>
  </si>
  <si>
    <t>sap18</t>
  </si>
  <si>
    <t>SAP</t>
  </si>
  <si>
    <t>ENSONIP00000015028.1</t>
  </si>
  <si>
    <t>ENSONIG00000011935</t>
  </si>
  <si>
    <t>ENSLCRP00005015656.1</t>
  </si>
  <si>
    <t>ENSLCRG00005006610</t>
  </si>
  <si>
    <t>ENSOJAP00000006261.1</t>
  </si>
  <si>
    <t>ENSOJAG00000003245</t>
  </si>
  <si>
    <t>ENSNFUP00015035072.1</t>
  </si>
  <si>
    <t>ENSNFUG00015017060</t>
  </si>
  <si>
    <t>BTF3</t>
  </si>
  <si>
    <t>FBpp0086896</t>
  </si>
  <si>
    <t>FBgn0000181</t>
  </si>
  <si>
    <t>bic</t>
  </si>
  <si>
    <t>ENSSAUP00010005086.1</t>
  </si>
  <si>
    <t>ENSSAUG00010002570</t>
  </si>
  <si>
    <t>npm1a</t>
  </si>
  <si>
    <t>Nucleoplasmin</t>
  </si>
  <si>
    <t>ENSSGRP00000055782.1</t>
  </si>
  <si>
    <t>ENSSGRG00000029239</t>
  </si>
  <si>
    <t>sirt7</t>
  </si>
  <si>
    <t>ENSTMTP00000031297.1</t>
  </si>
  <si>
    <t>ENSTMTG00000022496</t>
  </si>
  <si>
    <t>SIRT6</t>
  </si>
  <si>
    <t>ENSAOCP00000016172.1</t>
  </si>
  <si>
    <t>ENSAOCG00000001550</t>
  </si>
  <si>
    <t>nlrc3</t>
  </si>
  <si>
    <t>ENSUAMP00000027095.1</t>
  </si>
  <si>
    <t>ENSUAMG00000020919</t>
  </si>
  <si>
    <t>PLK2</t>
  </si>
  <si>
    <t>ENSVURP00010004637.1</t>
  </si>
  <si>
    <t>ENSVURG00010003681</t>
  </si>
  <si>
    <t>BAZ1B</t>
  </si>
  <si>
    <t>ENSPCIP00000046722.1</t>
  </si>
  <si>
    <t>ENSPCIG00000020527</t>
  </si>
  <si>
    <t>LMO3</t>
  </si>
  <si>
    <t>Smarcd1</t>
  </si>
  <si>
    <t>SWI/SNF</t>
  </si>
  <si>
    <t>ENSSPAP00000028494.1</t>
  </si>
  <si>
    <t>ENSSPAG00000021444</t>
  </si>
  <si>
    <t>smarcd1</t>
  </si>
  <si>
    <t>MGP_SPRETEiJ_P0041632</t>
  </si>
  <si>
    <t>MGP_SPRETEiJ_G0021170</t>
  </si>
  <si>
    <t>Nab1</t>
  </si>
  <si>
    <t>ENSOCUP00000004022.3</t>
  </si>
  <si>
    <t>ENSOCUG00000004659</t>
  </si>
  <si>
    <t>Cyclin</t>
  </si>
  <si>
    <t>ENSPNAP00000018690.1</t>
  </si>
  <si>
    <t>ENSPNAG00000025150</t>
  </si>
  <si>
    <t>ccnh</t>
  </si>
  <si>
    <t>ENSECRP00000009136.1</t>
  </si>
  <si>
    <t>ENSECRG00000006135</t>
  </si>
  <si>
    <t>nab1a</t>
  </si>
  <si>
    <t>MGP_SPRETEiJ_P0018567</t>
  </si>
  <si>
    <t>MGP_SPRETEiJ_G0014926</t>
  </si>
  <si>
    <t>ENSCARP00000135188.1</t>
  </si>
  <si>
    <t>ENSCARG00000070087</t>
  </si>
  <si>
    <t>abt1</t>
  </si>
  <si>
    <t>ENSLACP00000000707.1</t>
  </si>
  <si>
    <t>ENSLACG00000000633</t>
  </si>
  <si>
    <t>ENSMMDP00005033029.1</t>
  </si>
  <si>
    <t>ENSMMDG00005015548</t>
  </si>
  <si>
    <t>edf1</t>
  </si>
  <si>
    <t>ENSPNAP00000035475.1</t>
  </si>
  <si>
    <t>ENSPNAG00000003925</t>
  </si>
  <si>
    <t>ENSXETP00000054879.3</t>
  </si>
  <si>
    <t>ENSXETG00000025864</t>
  </si>
  <si>
    <t>hsbp1</t>
  </si>
  <si>
    <t>Heat</t>
  </si>
  <si>
    <t>FBpp0305307</t>
  </si>
  <si>
    <t>FBgn0032429</t>
  </si>
  <si>
    <t>CG5446</t>
  </si>
  <si>
    <t>ENSGEVP00005016365.1</t>
  </si>
  <si>
    <t>ENSGEVG00005011639</t>
  </si>
  <si>
    <t>ENSSLDP00000013411.1</t>
  </si>
  <si>
    <t>ENSSLDG00000010683</t>
  </si>
  <si>
    <t>ENSSCAP00000005365.1</t>
  </si>
  <si>
    <t>ENSSCAG00000004296</t>
  </si>
  <si>
    <t>SUPT</t>
  </si>
  <si>
    <t>ENSGACP00000026738.1</t>
  </si>
  <si>
    <t>ENSGACG00000020237</t>
  </si>
  <si>
    <t>supt4h1</t>
  </si>
  <si>
    <t>ENSSSCP00000024408.3</t>
  </si>
  <si>
    <t>ENSSSCG00000004747</t>
  </si>
  <si>
    <t>ENSCARP00000094936.1</t>
  </si>
  <si>
    <t>ENSCARG00000047080</t>
  </si>
  <si>
    <t>rtf1</t>
  </si>
  <si>
    <t>ENSPMRP00000005316.1</t>
  </si>
  <si>
    <t>ENSPMRG00000003120</t>
  </si>
  <si>
    <t>ENSEEEP00000011067.1</t>
  </si>
  <si>
    <t>ENSEEEG00000005468</t>
  </si>
  <si>
    <t>ENSIPUP00000036298.1</t>
  </si>
  <si>
    <t>ENSIPUG00000024323</t>
  </si>
  <si>
    <t>atxn7l3</t>
  </si>
  <si>
    <t>ENSGEVP00005015119.1</t>
  </si>
  <si>
    <t>ENSGEVG00005010780</t>
  </si>
  <si>
    <t>SSBP3</t>
  </si>
  <si>
    <t>ENSBTAP00000014192.6</t>
  </si>
  <si>
    <t>ENSBTAG00000010717</t>
  </si>
  <si>
    <t>ENSCMIP00000001087.1</t>
  </si>
  <si>
    <t>ENSCMIG00000000561</t>
  </si>
  <si>
    <t>carm1</t>
  </si>
  <si>
    <t>ENSDARP00000016959.6</t>
  </si>
  <si>
    <t>ENSDARG00000018698</t>
  </si>
  <si>
    <t>ENSOCUP00000020258.3</t>
  </si>
  <si>
    <t>ENSOCUG00000021379</t>
  </si>
  <si>
    <t>MBTD1</t>
  </si>
  <si>
    <t>ENSPSMP00000018599.1</t>
  </si>
  <si>
    <t>ENSPSMG00000013066</t>
  </si>
  <si>
    <t>SCMH1</t>
  </si>
  <si>
    <t>ENSLOCP00000015214.1</t>
  </si>
  <si>
    <t>ENSLOCG00000012352</t>
  </si>
  <si>
    <t>dpf3</t>
  </si>
  <si>
    <t>DPF</t>
  </si>
  <si>
    <t>ENSAPOP00000004359.1</t>
  </si>
  <si>
    <t>ENSAPOG00000005997</t>
  </si>
  <si>
    <t>dpf2</t>
  </si>
  <si>
    <t>F45E12.1b.1</t>
  </si>
  <si>
    <t>WBGene00018474</t>
  </si>
  <si>
    <t>cnep-1</t>
  </si>
  <si>
    <t>ENSGGOP00000042386.1</t>
  </si>
  <si>
    <t>ENSGGOG00000001843</t>
  </si>
  <si>
    <t>ENSHCOP00000017566.1</t>
  </si>
  <si>
    <t>ENSHCOG00000001482</t>
  </si>
  <si>
    <t>paf1</t>
  </si>
  <si>
    <t>ENSMLUP00000004253.2</t>
  </si>
  <si>
    <t>ENSMLUG00000004674</t>
  </si>
  <si>
    <t>ENSPTXP00000008387.1</t>
  </si>
  <si>
    <t>ENSPTXG00000006068</t>
  </si>
  <si>
    <t>ENSSGRP00000054489.1</t>
  </si>
  <si>
    <t>ENSSGRG00000028633</t>
  </si>
  <si>
    <t>med27</t>
  </si>
  <si>
    <t>ENSCDRP00005006646.1</t>
  </si>
  <si>
    <t>ENSCDRG00005004730</t>
  </si>
  <si>
    <t>CNOT6</t>
  </si>
  <si>
    <t>ENSCMIP00000032461.1</t>
  </si>
  <si>
    <t>ENSCMIG00000013855</t>
  </si>
  <si>
    <t>ENSIPUP00000017915.1</t>
  </si>
  <si>
    <t>ENSIPUG00000012080</t>
  </si>
  <si>
    <t>brms1l</t>
  </si>
  <si>
    <t>ENSDARP00000008214.8</t>
  </si>
  <si>
    <t>ENSDARG00000006235</t>
  </si>
  <si>
    <t>brms1la</t>
  </si>
  <si>
    <t>ENSECRP00000024927.1</t>
  </si>
  <si>
    <t>ENSECRG00000016887</t>
  </si>
  <si>
    <t>eaf2</t>
  </si>
  <si>
    <t>ENSPNYP00000016290.1</t>
  </si>
  <si>
    <t>ENSPNYG00000012325</t>
  </si>
  <si>
    <t>ENSNGAP00000026150.1</t>
  </si>
  <si>
    <t>ENSNGAG00000023884</t>
  </si>
  <si>
    <t>Frk</t>
  </si>
  <si>
    <t>ENSCMIP00000004246.1</t>
  </si>
  <si>
    <t>ENSCMIG00000002529</t>
  </si>
  <si>
    <t>eloc</t>
  </si>
  <si>
    <t>ENSEASP00005029706.1</t>
  </si>
  <si>
    <t>ENSEASG00005020194</t>
  </si>
  <si>
    <t>ELOC</t>
  </si>
  <si>
    <t>ENSLACP00000010836.2</t>
  </si>
  <si>
    <t>ENSLACG00000009538</t>
  </si>
  <si>
    <t>ENSSFOP00015059039.1</t>
  </si>
  <si>
    <t>ENSSFOG00015014012</t>
  </si>
  <si>
    <t>smarcb1b</t>
  </si>
  <si>
    <t>FBpp0078331</t>
  </si>
  <si>
    <t>FBgn0011715</t>
  </si>
  <si>
    <t>Snr1</t>
  </si>
  <si>
    <t>ENSSTUP00000085017.1</t>
  </si>
  <si>
    <t>ENSSTUG00000037381</t>
  </si>
  <si>
    <t>ENSAMXP00000050948.1</t>
  </si>
  <si>
    <t>ENSAMXG00000041978</t>
  </si>
  <si>
    <t>ENSCDRP00005025913.1</t>
  </si>
  <si>
    <t>ENSCDRG00005017859</t>
  </si>
  <si>
    <t>ENSSMRP00000014554.1</t>
  </si>
  <si>
    <t>ENSSMRG00000011333</t>
  </si>
  <si>
    <t>ENSSPAP00000002104.1</t>
  </si>
  <si>
    <t>ENSSPAG00000001621</t>
  </si>
  <si>
    <t>bcl3</t>
  </si>
  <si>
    <t>BCL</t>
  </si>
  <si>
    <t>ENSODEP00000023360.1</t>
  </si>
  <si>
    <t>ENSODEG00000017127</t>
  </si>
  <si>
    <t>ENSPTXP00000027256.1</t>
  </si>
  <si>
    <t>ENSPTXG00000018801</t>
  </si>
  <si>
    <t>SMARCA2</t>
  </si>
  <si>
    <t>ENSLACP00000011745.2</t>
  </si>
  <si>
    <t>ENSLACG00000010339</t>
  </si>
  <si>
    <t>ENSCPBP00000034056.1</t>
  </si>
  <si>
    <t>ENSCPBG00000023781</t>
  </si>
  <si>
    <t>ENSVVUP00000000979.1</t>
  </si>
  <si>
    <t>ENSVVUG00000000852</t>
  </si>
  <si>
    <t>ENSPKIP00000019895.1</t>
  </si>
  <si>
    <t>ENSPKIG00000004877</t>
  </si>
  <si>
    <t>c1d</t>
  </si>
  <si>
    <t>ENSCHIP00000008022.1</t>
  </si>
  <si>
    <t>ENSCHIG00000011331</t>
  </si>
  <si>
    <t>ENSFCAP00000013320.6</t>
  </si>
  <si>
    <t>ENSFCAG00000014358</t>
  </si>
  <si>
    <t>AEBP1</t>
  </si>
  <si>
    <t>ENSOTSP00005102776.1</t>
  </si>
  <si>
    <t>ENSOTSG00005039083</t>
  </si>
  <si>
    <t>ptprfa</t>
  </si>
  <si>
    <t>ENSSGRP00000073670.1</t>
  </si>
  <si>
    <t>ENSSGRG00000037436</t>
  </si>
  <si>
    <t>cpxm1b</t>
  </si>
  <si>
    <t>ENSDCDP00000001499.1</t>
  </si>
  <si>
    <t>ENSDCDG00000000721</t>
  </si>
  <si>
    <t>aebp1</t>
  </si>
  <si>
    <t>ENSCMIP00000021772.1</t>
  </si>
  <si>
    <t>ENSCMIG00000009884</t>
  </si>
  <si>
    <t>ENSFHEP00000008465.1</t>
  </si>
  <si>
    <t>ENSFHEG00000009657</t>
  </si>
  <si>
    <t>si:ch1073-459j12.1</t>
  </si>
  <si>
    <t>ENSP00000427772.1</t>
  </si>
  <si>
    <t>ENSG00000113645</t>
  </si>
  <si>
    <t>WW</t>
  </si>
  <si>
    <t>ENSMUSP00000018993.7</t>
  </si>
  <si>
    <t>ENSMUSG00000018849</t>
  </si>
  <si>
    <t>Wwc1</t>
  </si>
  <si>
    <t>ENSP00000414236.1</t>
  </si>
  <si>
    <t>ENSG00000226742</t>
  </si>
  <si>
    <t>ENSMUSP00000158095.2</t>
  </si>
  <si>
    <t>ENSMUSG00000078963</t>
  </si>
  <si>
    <t>Hsbp1l1</t>
  </si>
  <si>
    <t>ENSPMJP00000012750.1</t>
  </si>
  <si>
    <t>ENSPMJG00000009769</t>
  </si>
  <si>
    <t>ENSDCDP00000015324.1</t>
  </si>
  <si>
    <t>ENSDCDG00000012100</t>
  </si>
  <si>
    <t>ENSMODP00000000462.4</t>
  </si>
  <si>
    <t>ENSMODG00000000383</t>
  </si>
  <si>
    <t>ENSSGRP00000068465.1</t>
  </si>
  <si>
    <t>ENSSGRG00000035097</t>
  </si>
  <si>
    <t>sdr16c5b</t>
  </si>
  <si>
    <t>ENSSHAP00000005195.2</t>
  </si>
  <si>
    <t>ENSSHAG00000004546</t>
  </si>
  <si>
    <t>MAGE</t>
  </si>
  <si>
    <t>ENSPCTP00005009549.1</t>
  </si>
  <si>
    <t>ENSPCTG00005006433</t>
  </si>
  <si>
    <t>ENSNSUP00000018915.1</t>
  </si>
  <si>
    <t>ENSNSUG00000013802</t>
  </si>
  <si>
    <t>FBN2</t>
  </si>
  <si>
    <t>Notch</t>
  </si>
  <si>
    <t>Lmo1</t>
  </si>
  <si>
    <t>ENSCCRP00000042348.1</t>
  </si>
  <si>
    <t>ENSCCRG00000022576</t>
  </si>
  <si>
    <t>si:dkey-90l8.3</t>
  </si>
  <si>
    <t>MGP_SPRETEiJ_P0084853</t>
  </si>
  <si>
    <t>MGP_SPRETEiJ_G0031420</t>
  </si>
  <si>
    <t>ENSAPOP00000016056.1</t>
  </si>
  <si>
    <t>ENSAPOG00000019249</t>
  </si>
  <si>
    <t>neo1a</t>
  </si>
  <si>
    <t>ENSOMEP00000017706.1</t>
  </si>
  <si>
    <t>ENSOMEG00000019413</t>
  </si>
  <si>
    <t>elob</t>
  </si>
  <si>
    <t>ENSATEP00000071479.1</t>
  </si>
  <si>
    <t>ENSATEG00000025962</t>
  </si>
  <si>
    <t>ENSHHUP00000073037.1</t>
  </si>
  <si>
    <t>ENSHHUG00000042882</t>
  </si>
  <si>
    <t>drap1</t>
  </si>
  <si>
    <t>ENSODEP00000024308.1</t>
  </si>
  <si>
    <t>ENSODEG00000017786</t>
  </si>
  <si>
    <t>ENSKMAP00000022993.1</t>
  </si>
  <si>
    <t>ENSKMAG00000017054</t>
  </si>
  <si>
    <t>med7</t>
  </si>
  <si>
    <t>ENSSAUP00010068964.1</t>
  </si>
  <si>
    <t>ENSSAUG00010027347</t>
  </si>
  <si>
    <t>ENSSMRP00000010525.1</t>
  </si>
  <si>
    <t>ENSSMRG00000008274</t>
  </si>
  <si>
    <t>ENSOGAP00000000491.2</t>
  </si>
  <si>
    <t>ENSOGAG00000000543</t>
  </si>
  <si>
    <t>ENSMMSP00000005475.1</t>
  </si>
  <si>
    <t>ENSMMSG00000004096</t>
  </si>
  <si>
    <t>ENSSFOP00015022412.1</t>
  </si>
  <si>
    <t>ENSSFOG00015014390</t>
  </si>
  <si>
    <t>Transcriptional</t>
  </si>
  <si>
    <t>ENSRBIP00000041830.1</t>
  </si>
  <si>
    <t>ENSRBIG00000044232</t>
  </si>
  <si>
    <t>ENSLACP00000010638.2</t>
  </si>
  <si>
    <t>ENSLACG00000009371</t>
  </si>
  <si>
    <t>POLR</t>
  </si>
  <si>
    <t>ENSPNAP00000036503.1</t>
  </si>
  <si>
    <t>ENSPNAG00000005164</t>
  </si>
  <si>
    <t>polr3f</t>
  </si>
  <si>
    <t>ENSCLMP00005046350.1</t>
  </si>
  <si>
    <t>ENSCLMG00005021348</t>
  </si>
  <si>
    <t>trip4</t>
  </si>
  <si>
    <t>Thyroid</t>
  </si>
  <si>
    <t>ENSHBUP00000033865.1</t>
  </si>
  <si>
    <t>ENSHBUG00000021071</t>
  </si>
  <si>
    <t>ENSMMDP00005035548.1</t>
  </si>
  <si>
    <t>ENSMMDG00005016698</t>
  </si>
  <si>
    <t>taf11</t>
  </si>
  <si>
    <t>ENSRROP00000002192.1</t>
  </si>
  <si>
    <t>ENSRROG00000008937</t>
  </si>
  <si>
    <t>ENSPEMP00000004392.2</t>
  </si>
  <si>
    <t>ENSPEMG00000006688</t>
  </si>
  <si>
    <t>Med20</t>
  </si>
  <si>
    <t>ENSCMIP00000003430.1</t>
  </si>
  <si>
    <t>ENSCMIG00000002062</t>
  </si>
  <si>
    <t>med20</t>
  </si>
  <si>
    <t>ENSP00000431162.2</t>
  </si>
  <si>
    <t>ENSG00000255302</t>
  </si>
  <si>
    <t>EID</t>
  </si>
  <si>
    <t>ENSRROP00000043985.1</t>
  </si>
  <si>
    <t>ENSRROG00000044991</t>
  </si>
  <si>
    <t>ENSP00000311695.2</t>
  </si>
  <si>
    <t>ENSG00000175602</t>
  </si>
  <si>
    <t>ENSMMSP00000002275.1</t>
  </si>
  <si>
    <t>ENSMMSG00000001739</t>
  </si>
  <si>
    <t>ENSHCOP00000026328.1</t>
  </si>
  <si>
    <t>ENSHCOG00000017216</t>
  </si>
  <si>
    <t>ENSPPAP00000013966.1</t>
  </si>
  <si>
    <t>ENSPPAG00000030140</t>
  </si>
  <si>
    <t>ENSPTIP00000024059.1</t>
  </si>
  <si>
    <t>ENSPTIG00000020285</t>
  </si>
  <si>
    <t>ENSP00000462521.1</t>
  </si>
  <si>
    <t>ENSG00000265972</t>
  </si>
  <si>
    <t>ENSAMEP00000008823.2</t>
  </si>
  <si>
    <t>ENSAMEG00000008374</t>
  </si>
  <si>
    <t>ARHGAP35</t>
  </si>
  <si>
    <t>ENSP00000238647.3</t>
  </si>
  <si>
    <t>ENSG00000119669</t>
  </si>
  <si>
    <t>ENSDORP00000016544.1</t>
  </si>
  <si>
    <t>ENSDORG00000026871</t>
  </si>
  <si>
    <t>ENSMSIP00000038225.1</t>
  </si>
  <si>
    <t>ENSMSIG00000031866</t>
  </si>
  <si>
    <t>Commd1</t>
  </si>
  <si>
    <t>ENSMAUP00000009398.1</t>
  </si>
  <si>
    <t>ENSMAUG00000010569</t>
  </si>
  <si>
    <t>ENSACIP00000026807.1</t>
  </si>
  <si>
    <t>ENSACIG00000020740</t>
  </si>
  <si>
    <t>cnot2</t>
  </si>
  <si>
    <t>ENSP00000358283.4</t>
  </si>
  <si>
    <t>ENSG00000014123</t>
  </si>
  <si>
    <t>ENSP00000218364.4</t>
  </si>
  <si>
    <t>ENSG00000102241</t>
  </si>
  <si>
    <t>ENSP00000429413.1</t>
  </si>
  <si>
    <t>ENSG00000158806</t>
  </si>
  <si>
    <t>ENSCAFP00020019108.1</t>
  </si>
  <si>
    <t>ENSCAFG00020015176</t>
  </si>
  <si>
    <t>ENSSMAP00000026582.2</t>
  </si>
  <si>
    <t>ENSSMAG00000016253</t>
  </si>
  <si>
    <t>ankrd29</t>
  </si>
  <si>
    <t>Ankyrin</t>
  </si>
  <si>
    <t>ENSP00000434552.1</t>
  </si>
  <si>
    <t>ENSG00000184384</t>
  </si>
  <si>
    <t>MAML</t>
  </si>
  <si>
    <t>ENSTBEP00000000228.1</t>
  </si>
  <si>
    <t>ENSTBEG00000000273</t>
  </si>
  <si>
    <t>ENSMSIP00000001322.1</t>
  </si>
  <si>
    <t>ENSMSIG00000001305</t>
  </si>
  <si>
    <t>Basp1</t>
  </si>
  <si>
    <t>ENSMUSP00000149335.2</t>
  </si>
  <si>
    <t>ENSMUSG00000039697</t>
  </si>
  <si>
    <t>Ncoa7</t>
  </si>
  <si>
    <t>ENSMUSP00000080427.6</t>
  </si>
  <si>
    <t>ENSMUSG00000022240</t>
  </si>
  <si>
    <t>Ctnnd2</t>
  </si>
  <si>
    <t>Casein</t>
  </si>
  <si>
    <t>ENSSVLP00005020083.1</t>
  </si>
  <si>
    <t>ENSSVLG00005016098</t>
  </si>
  <si>
    <t>ENSMSIP00000035952.1</t>
  </si>
  <si>
    <t>ENSMSIG00000029923</t>
  </si>
  <si>
    <t>Zcchc12</t>
  </si>
  <si>
    <t>ENSMUSP00000052919.9</t>
  </si>
  <si>
    <t>ENSMUSG00000042182</t>
  </si>
  <si>
    <t>Bend6</t>
  </si>
  <si>
    <t>ENSMUSP00000065397.5</t>
  </si>
  <si>
    <t>ENSMUSG00000054034</t>
  </si>
  <si>
    <t>Tceal5</t>
  </si>
  <si>
    <t>ENSMSIP00000010589.1</t>
  </si>
  <si>
    <t>ENSMSIG00000009285</t>
  </si>
  <si>
    <t>Tceal3</t>
  </si>
  <si>
    <t>ENSMSIP00000012800.1</t>
  </si>
  <si>
    <t>ENSMSIG00000011034</t>
  </si>
  <si>
    <t>Park7</t>
  </si>
  <si>
    <t>MGP_SPRETEiJ_P0068533</t>
  </si>
  <si>
    <t>MGP_SPRETEiJ_G0027826</t>
  </si>
  <si>
    <t>Park8</t>
  </si>
  <si>
    <t>ENSSCAP00000005150.1</t>
  </si>
  <si>
    <t>ENSSCAG00000004138</t>
  </si>
  <si>
    <t>FBpp0078863</t>
  </si>
  <si>
    <t>FBgn0031759</t>
  </si>
  <si>
    <t>lid</t>
  </si>
  <si>
    <t>ENSRNOP00000011803.7</t>
  </si>
  <si>
    <t>ENSRNOG00000008870</t>
  </si>
  <si>
    <t>Atf7ip</t>
  </si>
  <si>
    <t>ENSECRP00000007960.1</t>
  </si>
  <si>
    <t>ENSECRG00000005301</t>
  </si>
  <si>
    <t>epc1a</t>
  </si>
  <si>
    <t>ENSSLUP00000016863.1</t>
  </si>
  <si>
    <t>ENSSLUG00000007896</t>
  </si>
  <si>
    <t>ENSCPRP00005014886.1</t>
  </si>
  <si>
    <t>ENSCPRG00005010450</t>
  </si>
  <si>
    <t>ENSPKIP00000011733.1</t>
  </si>
  <si>
    <t>ENSPKIG00000018688</t>
  </si>
  <si>
    <t>gtf2h1</t>
  </si>
  <si>
    <t>ENSOCUP00000028229.1</t>
  </si>
  <si>
    <t>ENSOCUG00000030198</t>
  </si>
  <si>
    <t>WDR5B</t>
  </si>
  <si>
    <t>ENSCMIP00000038346.1</t>
  </si>
  <si>
    <t>ENSCMIG00000016031</t>
  </si>
  <si>
    <t>tnksb</t>
  </si>
  <si>
    <t>ENSSMRP00000007383.1</t>
  </si>
  <si>
    <t>ENSSMRG00000005942</t>
  </si>
  <si>
    <t>TNKS</t>
  </si>
  <si>
    <t>ENSSPUP00000002477.1</t>
  </si>
  <si>
    <t>ENSSPUG00000001917</t>
  </si>
  <si>
    <t>ENSOTSP00005052835.1</t>
  </si>
  <si>
    <t>ENSOTSG00005025546</t>
  </si>
  <si>
    <t>ENSEEUP00000011520.1</t>
  </si>
  <si>
    <t>ENSEEUG00000012658</t>
  </si>
  <si>
    <t>ENSNSUP00000012063.1</t>
  </si>
  <si>
    <t>ENSNSUG00000009052</t>
  </si>
  <si>
    <t>ENSLCAP00010046906.1</t>
  </si>
  <si>
    <t>ENSLCAG00010021740</t>
  </si>
  <si>
    <t>ENSSPUP00000014565.1</t>
  </si>
  <si>
    <t>ENSSPUG00000011237</t>
  </si>
  <si>
    <t>ENSPPRP00000023602.1</t>
  </si>
  <si>
    <t>ENSPPRG00000013855</t>
  </si>
  <si>
    <t>ENSSAUP00010042225.1</t>
  </si>
  <si>
    <t>ENSSAUG00010017742</t>
  </si>
  <si>
    <t>ENSSHAP00000012902.2</t>
  </si>
  <si>
    <t>ENSSHAG00000011037</t>
  </si>
  <si>
    <t>HEXIM2</t>
  </si>
  <si>
    <t>ENSTSYP00000025802.1</t>
  </si>
  <si>
    <t>ENSTSYG00000031366</t>
  </si>
  <si>
    <t>ENSPVAP00000016213.1</t>
  </si>
  <si>
    <t>ENSPVAG00000017185</t>
  </si>
  <si>
    <t>RAB38</t>
  </si>
  <si>
    <t>ENSSGRP00000049200.1</t>
  </si>
  <si>
    <t>ENSSGRG00000025925</t>
  </si>
  <si>
    <t>polr2a</t>
  </si>
  <si>
    <t>ENSAMXP00000051177.1</t>
  </si>
  <si>
    <t>ENSAMXG00000034535</t>
  </si>
  <si>
    <t>ENSXETP00000034772.4</t>
  </si>
  <si>
    <t>ENSXETG00000015926</t>
  </si>
  <si>
    <t>ncoa2</t>
  </si>
  <si>
    <t>ENSPTIP00000011914.1</t>
  </si>
  <si>
    <t>ENSPTIG00000012171</t>
  </si>
  <si>
    <t>PRDM7</t>
  </si>
  <si>
    <t>TF</t>
  </si>
  <si>
    <t>Category</t>
  </si>
  <si>
    <t>Other regulatory gene</t>
  </si>
  <si>
    <t>COF</t>
  </si>
  <si>
    <t>Number of transcription factors:</t>
  </si>
  <si>
    <t>Number of cofactors:</t>
  </si>
  <si>
    <t>Number of other regulatory genes:</t>
  </si>
  <si>
    <t>TF+COF</t>
  </si>
  <si>
    <t>Note</t>
  </si>
  <si>
    <t>COF has better e-values.</t>
  </si>
  <si>
    <t>TF has better e-values.</t>
  </si>
  <si>
    <t>COF+TF</t>
  </si>
  <si>
    <t>TF+COF:</t>
  </si>
  <si>
    <t>COF+TF:</t>
  </si>
  <si>
    <t>TF and COF have equally good e-values. And they correspond to each other.</t>
  </si>
  <si>
    <t>TF has better e-values and anyway TF and COF correspond.</t>
  </si>
  <si>
    <t>COF has better e-values, but similar.</t>
  </si>
  <si>
    <t>TF has better e-value.</t>
  </si>
  <si>
    <t>TF has better e-values</t>
  </si>
  <si>
    <t>TF has better e-values, although similar.</t>
  </si>
  <si>
    <t>TF have better e-values.</t>
  </si>
  <si>
    <t>Both have good e-value and they correspond to each other.</t>
  </si>
  <si>
    <t>COF has better e-values. Although both are good!</t>
  </si>
  <si>
    <t>Both have equally good e-values.</t>
  </si>
  <si>
    <t>COF has better e-values. Although both very good.</t>
  </si>
  <si>
    <t>Similar e-values and COF and TF correspond!</t>
  </si>
  <si>
    <t>COF has better e-values</t>
  </si>
  <si>
    <t>COF has better e-values. Although COF and TF almost correspond!.. Could belong to broader family in which some genes are TF and some are COF.</t>
  </si>
  <si>
    <t>****check header for one of the sequences….. Solved</t>
  </si>
  <si>
    <t>All TFs (TF and TF+COF):</t>
  </si>
  <si>
    <t>All COFs (COF and COF+TF):</t>
  </si>
  <si>
    <t>CHD3/4</t>
  </si>
  <si>
    <t>Lin9/CBFA2T3</t>
  </si>
  <si>
    <t>fgfr2/abl1/jak2b/LOXL3</t>
  </si>
  <si>
    <t>LOXL2/3</t>
  </si>
  <si>
    <t>INSR/FRK</t>
  </si>
  <si>
    <t>bud31/l(1)10Bb</t>
  </si>
  <si>
    <t>PIDD1/RAB43/tonsl/erbin</t>
  </si>
  <si>
    <t>INSR/pll</t>
  </si>
  <si>
    <t>BTF3/bic</t>
  </si>
  <si>
    <t>SIRT6/7</t>
  </si>
  <si>
    <t>hsbp1/CG5446</t>
  </si>
  <si>
    <t>TF predictor says: homeodomain.</t>
  </si>
  <si>
    <t>dpf2/3</t>
  </si>
  <si>
    <t>Zinc_finger</t>
  </si>
  <si>
    <t>Tceal3/5</t>
  </si>
  <si>
    <t>Park7/8</t>
  </si>
  <si>
    <t>gtf2h1/WDR5B</t>
  </si>
  <si>
    <t>HEXIM1/2</t>
  </si>
  <si>
    <t>How many OGs are TF:</t>
  </si>
  <si>
    <t>How many OGs are TF+COF:</t>
  </si>
  <si>
    <t>How many OGs are COF:</t>
  </si>
  <si>
    <t>How many OGs are COF+TF:</t>
  </si>
  <si>
    <t>How many OGs are Other regulatory gene:</t>
  </si>
  <si>
    <t>Percentage of OGs that are either TF or COF:</t>
  </si>
  <si>
    <t>Percentage of Ogs that are Other regulatory genes:</t>
  </si>
  <si>
    <t>Arginine_methyltransferase</t>
  </si>
  <si>
    <t>Homeobox/zf-C2H2</t>
  </si>
  <si>
    <t>Mediator_complex</t>
  </si>
  <si>
    <t>*** according to online "predict TF" it is a TF_bZIP ***</t>
  </si>
  <si>
    <t>*** according to online "predict TF" it is a HLH ***</t>
  </si>
  <si>
    <t>Percentage of OGs that are TF:</t>
  </si>
  <si>
    <t>Only TF and TF+COF Families:</t>
  </si>
  <si>
    <t>TOT:</t>
  </si>
  <si>
    <t>Unique TFs (TF and TF+COF) Families</t>
  </si>
  <si>
    <t>Percentage of OGs that are COF:</t>
  </si>
  <si>
    <t>Categories based on DNA Binding Domain</t>
  </si>
  <si>
    <t>Unclassified Structure</t>
  </si>
  <si>
    <t>Other Alpha-Helix Group</t>
  </si>
  <si>
    <t>Zinc-Coordinating Group</t>
  </si>
  <si>
    <t>Beta-Scaffold Factors</t>
  </si>
  <si>
    <t>Group based on DNA Binding Domain</t>
  </si>
  <si>
    <t>*** according to online "predict TF" it is a homeodomain .. Consider as homeobox***</t>
  </si>
  <si>
    <t>Only TFs (TF and TF+COF)</t>
  </si>
  <si>
    <t>Unique Groups</t>
  </si>
  <si>
    <t>Frequency</t>
  </si>
  <si>
    <t>Basic Domains group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</si>
  <si>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some OGs were annotated with more than 1 TF family, so that is why the sum of the counts is not equal to the number of OGs that are TFs.</t>
    </r>
  </si>
  <si>
    <t>How many per phyla?</t>
  </si>
  <si>
    <t>EggNogg Orthogroups</t>
  </si>
  <si>
    <t>How many in each species?</t>
  </si>
  <si>
    <t>Max per species? =</t>
  </si>
  <si>
    <t>Max per phyla? =</t>
  </si>
  <si>
    <t>Presence/absence in metacells: 1 = expressed within top 100 genes; 0.5 = expressed with lfp&gt;0.5; 0 = not expressed.</t>
  </si>
  <si>
    <t>Eggnog Orthogroups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</si>
</sst>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D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7">
    <xf numFmtId="0" fontId="0" fillId="0" borderId="0" xfId="0"/>
    <xf numFmtId="0" fontId="0" fillId="0" borderId="10" xfId="0" applyBorder="1"/>
    <xf numFmtId="0" fontId="18" fillId="0" borderId="0" xfId="42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6" fillId="0" borderId="12" xfId="0" applyFont="1" applyBorder="1" applyAlignment="1">
      <alignment horizontal="left" vertical="center" wrapText="1"/>
    </xf>
    <xf numFmtId="0" fontId="0" fillId="0" borderId="24" xfId="0" applyBorder="1"/>
    <xf numFmtId="0" fontId="16" fillId="0" borderId="23" xfId="0" applyFont="1" applyBorder="1"/>
    <xf numFmtId="0" fontId="16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0" fillId="0" borderId="15" xfId="0" applyNumberFormat="1" applyBorder="1"/>
    <xf numFmtId="2" fontId="0" fillId="0" borderId="17" xfId="0" applyNumberFormat="1" applyBorder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0" fillId="35" borderId="14" xfId="0" applyFill="1" applyBorder="1"/>
    <xf numFmtId="0" fontId="0" fillId="35" borderId="15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0" xfId="0" applyFill="1" applyBorder="1"/>
    <xf numFmtId="0" fontId="0" fillId="34" borderId="17" xfId="0" applyFill="1" applyBorder="1"/>
    <xf numFmtId="0" fontId="16" fillId="0" borderId="34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0" fillId="0" borderId="30" xfId="0" applyBorder="1"/>
    <xf numFmtId="0" fontId="0" fillId="34" borderId="0" xfId="0" applyFill="1" applyAlignment="1">
      <alignment vertical="center"/>
    </xf>
    <xf numFmtId="0" fontId="0" fillId="34" borderId="10" xfId="0" applyFill="1" applyBorder="1" applyAlignment="1">
      <alignment vertical="center"/>
    </xf>
    <xf numFmtId="49" fontId="16" fillId="0" borderId="25" xfId="0" applyNumberFormat="1" applyFont="1" applyBorder="1" applyAlignment="1">
      <alignment horizontal="left" vertical="center"/>
    </xf>
    <xf numFmtId="49" fontId="16" fillId="0" borderId="28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10" xfId="0" applyFont="1" applyBorder="1"/>
    <xf numFmtId="0" fontId="0" fillId="35" borderId="0" xfId="0" applyFill="1" applyAlignment="1">
      <alignment vertical="center"/>
    </xf>
    <xf numFmtId="0" fontId="0" fillId="36" borderId="10" xfId="0" applyFill="1" applyBorder="1" applyAlignment="1">
      <alignment vertical="center"/>
    </xf>
    <xf numFmtId="0" fontId="0" fillId="35" borderId="36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5" borderId="13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0" fontId="19" fillId="34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7" borderId="14" xfId="0" applyFill="1" applyBorder="1"/>
    <xf numFmtId="0" fontId="0" fillId="37" borderId="15" xfId="0" applyFill="1" applyBorder="1"/>
    <xf numFmtId="0" fontId="0" fillId="37" borderId="36" xfId="0" applyFill="1" applyBorder="1" applyAlignment="1">
      <alignment horizontal="center" vertical="center"/>
    </xf>
    <xf numFmtId="0" fontId="0" fillId="37" borderId="16" xfId="0" applyFill="1" applyBorder="1"/>
    <xf numFmtId="0" fontId="0" fillId="37" borderId="10" xfId="0" applyFill="1" applyBorder="1"/>
    <xf numFmtId="0" fontId="0" fillId="37" borderId="17" xfId="0" applyFill="1" applyBorder="1"/>
    <xf numFmtId="0" fontId="0" fillId="36" borderId="10" xfId="0" applyFill="1" applyBorder="1" applyAlignment="1">
      <alignment horizontal="left" vertical="center" wrapText="1"/>
    </xf>
    <xf numFmtId="0" fontId="0" fillId="38" borderId="14" xfId="0" applyFill="1" applyBorder="1"/>
    <xf numFmtId="0" fontId="0" fillId="38" borderId="15" xfId="0" applyFill="1" applyBorder="1"/>
    <xf numFmtId="0" fontId="0" fillId="38" borderId="36" xfId="0" applyFill="1" applyBorder="1" applyAlignment="1">
      <alignment horizontal="center" vertical="center"/>
    </xf>
    <xf numFmtId="0" fontId="0" fillId="35" borderId="30" xfId="0" applyFill="1" applyBorder="1" applyAlignment="1">
      <alignment horizontal="left" vertical="center" wrapText="1"/>
    </xf>
    <xf numFmtId="0" fontId="0" fillId="36" borderId="30" xfId="0" applyFill="1" applyBorder="1" applyAlignment="1">
      <alignment horizontal="left" vertical="center" wrapText="1"/>
    </xf>
    <xf numFmtId="0" fontId="0" fillId="37" borderId="13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30" xfId="0" applyFill="1" applyBorder="1" applyAlignment="1">
      <alignment horizontal="left" vertical="center" wrapText="1"/>
    </xf>
    <xf numFmtId="0" fontId="0" fillId="34" borderId="30" xfId="0" applyFill="1" applyBorder="1" applyAlignment="1">
      <alignment horizontal="left" vertical="center" wrapText="1"/>
    </xf>
    <xf numFmtId="0" fontId="0" fillId="38" borderId="3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49" fontId="18" fillId="36" borderId="10" xfId="42" applyNumberFormat="1" applyFill="1" applyBorder="1" applyAlignment="1">
      <alignment horizontal="left" vertical="center"/>
    </xf>
    <xf numFmtId="49" fontId="18" fillId="34" borderId="10" xfId="42" applyNumberFormat="1" applyFill="1" applyBorder="1" applyAlignment="1">
      <alignment horizontal="left" vertical="center"/>
    </xf>
    <xf numFmtId="49" fontId="18" fillId="36" borderId="30" xfId="42" applyNumberFormat="1" applyFill="1" applyBorder="1" applyAlignment="1">
      <alignment horizontal="left" vertical="center"/>
    </xf>
    <xf numFmtId="49" fontId="18" fillId="35" borderId="30" xfId="42" applyNumberFormat="1" applyFill="1" applyBorder="1" applyAlignment="1">
      <alignment horizontal="left" vertical="center"/>
    </xf>
    <xf numFmtId="49" fontId="18" fillId="34" borderId="0" xfId="42" applyNumberFormat="1" applyFill="1" applyAlignment="1">
      <alignment horizontal="left" vertical="center"/>
    </xf>
    <xf numFmtId="49" fontId="18" fillId="37" borderId="30" xfId="42" applyNumberFormat="1" applyFill="1" applyBorder="1" applyAlignment="1">
      <alignment horizontal="left" vertical="center"/>
    </xf>
    <xf numFmtId="49" fontId="18" fillId="34" borderId="30" xfId="42" applyNumberFormat="1" applyFill="1" applyBorder="1" applyAlignment="1">
      <alignment horizontal="left" vertical="center"/>
    </xf>
    <xf numFmtId="49" fontId="18" fillId="38" borderId="30" xfId="42" applyNumberFormat="1" applyFill="1" applyBorder="1" applyAlignment="1">
      <alignment horizontal="left" vertical="center"/>
    </xf>
    <xf numFmtId="49" fontId="18" fillId="35" borderId="10" xfId="42" applyNumberForma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15" xfId="0" applyFill="1" applyBorder="1" applyAlignment="1">
      <alignment vertical="center"/>
    </xf>
    <xf numFmtId="0" fontId="0" fillId="38" borderId="17" xfId="0" applyFill="1" applyBorder="1" applyAlignment="1">
      <alignment vertical="center"/>
    </xf>
    <xf numFmtId="0" fontId="0" fillId="35" borderId="15" xfId="0" applyFill="1" applyBorder="1" applyAlignment="1">
      <alignment vertical="center"/>
    </xf>
    <xf numFmtId="0" fontId="0" fillId="34" borderId="15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0" fontId="0" fillId="36" borderId="30" xfId="0" applyFill="1" applyBorder="1" applyAlignment="1">
      <alignment vertical="center"/>
    </xf>
    <xf numFmtId="0" fontId="0" fillId="35" borderId="30" xfId="0" applyFill="1" applyBorder="1" applyAlignment="1">
      <alignment vertical="center"/>
    </xf>
    <xf numFmtId="0" fontId="0" fillId="37" borderId="30" xfId="0" applyFill="1" applyBorder="1" applyAlignment="1">
      <alignment vertical="center"/>
    </xf>
    <xf numFmtId="0" fontId="0" fillId="34" borderId="30" xfId="0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0" fillId="38" borderId="30" xfId="0" applyFill="1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7" borderId="12" xfId="0" applyFill="1" applyBorder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vertical="center"/>
    </xf>
    <xf numFmtId="0" fontId="0" fillId="37" borderId="14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5" borderId="14" xfId="0" applyFill="1" applyBorder="1" applyAlignment="1">
      <alignment vertical="center"/>
    </xf>
    <xf numFmtId="0" fontId="0" fillId="35" borderId="16" xfId="0" applyFill="1" applyBorder="1" applyAlignment="1">
      <alignment vertical="center"/>
    </xf>
    <xf numFmtId="0" fontId="0" fillId="38" borderId="14" xfId="0" applyFill="1" applyBorder="1" applyAlignment="1">
      <alignment vertical="center"/>
    </xf>
    <xf numFmtId="0" fontId="0" fillId="38" borderId="0" xfId="0" applyFill="1" applyAlignment="1">
      <alignment vertical="center"/>
    </xf>
    <xf numFmtId="0" fontId="0" fillId="38" borderId="16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0" fillId="36" borderId="16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6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5" borderId="21" xfId="0" applyFill="1" applyBorder="1" applyAlignment="1">
      <alignment vertical="center"/>
    </xf>
    <xf numFmtId="0" fontId="0" fillId="35" borderId="22" xfId="0" applyFill="1" applyBorder="1" applyAlignment="1">
      <alignment vertical="center"/>
    </xf>
    <xf numFmtId="0" fontId="0" fillId="37" borderId="21" xfId="0" applyFill="1" applyBorder="1" applyAlignment="1">
      <alignment vertical="center"/>
    </xf>
    <xf numFmtId="0" fontId="0" fillId="37" borderId="22" xfId="0" applyFill="1" applyBorder="1" applyAlignment="1">
      <alignment vertical="center"/>
    </xf>
    <xf numFmtId="0" fontId="0" fillId="38" borderId="12" xfId="0" applyFill="1" applyBorder="1" applyAlignment="1">
      <alignment vertical="center"/>
    </xf>
    <xf numFmtId="0" fontId="0" fillId="34" borderId="21" xfId="0" applyFill="1" applyBorder="1" applyAlignment="1">
      <alignment vertical="center"/>
    </xf>
    <xf numFmtId="0" fontId="0" fillId="34" borderId="22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22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8" borderId="11" xfId="0" applyFill="1" applyBorder="1" applyAlignment="1">
      <alignment vertical="center"/>
    </xf>
    <xf numFmtId="0" fontId="0" fillId="37" borderId="11" xfId="0" applyFill="1" applyBorder="1" applyAlignment="1">
      <alignment vertical="center"/>
    </xf>
    <xf numFmtId="0" fontId="1" fillId="38" borderId="16" xfId="0" applyFont="1" applyFill="1" applyBorder="1" applyAlignment="1">
      <alignment vertical="center"/>
    </xf>
    <xf numFmtId="0" fontId="1" fillId="38" borderId="10" xfId="0" applyFont="1" applyFill="1" applyBorder="1" applyAlignment="1">
      <alignment vertical="center"/>
    </xf>
    <xf numFmtId="0" fontId="1" fillId="38" borderId="17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right" vertical="center"/>
    </xf>
    <xf numFmtId="0" fontId="0" fillId="36" borderId="15" xfId="0" applyFill="1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36" borderId="14" xfId="0" applyFill="1" applyBorder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8" fillId="0" borderId="14" xfId="42" applyBorder="1"/>
    <xf numFmtId="0" fontId="18" fillId="0" borderId="14" xfId="42" applyFill="1" applyBorder="1"/>
    <xf numFmtId="0" fontId="18" fillId="0" borderId="16" xfId="42" applyBorder="1"/>
    <xf numFmtId="0" fontId="16" fillId="0" borderId="11" xfId="0" applyFont="1" applyBorder="1" applyAlignment="1">
      <alignment wrapText="1"/>
    </xf>
    <xf numFmtId="0" fontId="16" fillId="0" borderId="11" xfId="0" applyFont="1" applyBorder="1" applyAlignment="1">
      <alignment vertical="center" wrapText="1"/>
    </xf>
    <xf numFmtId="0" fontId="0" fillId="0" borderId="20" xfId="0" applyBorder="1"/>
    <xf numFmtId="0" fontId="0" fillId="0" borderId="0" xfId="0" applyAlignment="1">
      <alignment horizontal="center" vertical="center" wrapText="1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38" borderId="13" xfId="0" applyFill="1" applyBorder="1" applyAlignment="1">
      <alignment vertical="center"/>
    </xf>
    <xf numFmtId="0" fontId="0" fillId="38" borderId="15" xfId="0" applyFill="1" applyBorder="1" applyAlignment="1">
      <alignment vertical="center"/>
    </xf>
    <xf numFmtId="0" fontId="0" fillId="38" borderId="17" xfId="0" applyFill="1" applyBorder="1" applyAlignment="1">
      <alignment vertical="center"/>
    </xf>
    <xf numFmtId="49" fontId="18" fillId="38" borderId="12" xfId="42" applyNumberFormat="1" applyFill="1" applyBorder="1" applyAlignment="1">
      <alignment horizontal="left" vertical="center"/>
    </xf>
    <xf numFmtId="49" fontId="18" fillId="38" borderId="0" xfId="42" applyNumberFormat="1" applyFill="1" applyAlignment="1">
      <alignment horizontal="left" vertical="center"/>
    </xf>
    <xf numFmtId="49" fontId="18" fillId="38" borderId="10" xfId="42" applyNumberFormat="1" applyFill="1" applyBorder="1" applyAlignment="1">
      <alignment horizontal="left" vertical="center"/>
    </xf>
    <xf numFmtId="49" fontId="18" fillId="38" borderId="0" xfId="42" applyNumberFormat="1" applyFill="1" applyBorder="1" applyAlignment="1">
      <alignment horizontal="left" vertical="center"/>
    </xf>
    <xf numFmtId="49" fontId="18" fillId="34" borderId="12" xfId="42" applyNumberFormat="1" applyFill="1" applyBorder="1" applyAlignment="1">
      <alignment horizontal="left" vertical="center"/>
    </xf>
    <xf numFmtId="49" fontId="18" fillId="34" borderId="0" xfId="42" applyNumberFormat="1" applyFill="1" applyBorder="1" applyAlignment="1">
      <alignment horizontal="left" vertical="center"/>
    </xf>
    <xf numFmtId="49" fontId="18" fillId="34" borderId="10" xfId="42" applyNumberFormat="1" applyFill="1" applyBorder="1" applyAlignment="1">
      <alignment horizontal="left" vertical="center"/>
    </xf>
    <xf numFmtId="0" fontId="0" fillId="34" borderId="13" xfId="0" applyFill="1" applyBorder="1" applyAlignment="1">
      <alignment vertical="center"/>
    </xf>
    <xf numFmtId="0" fontId="0" fillId="34" borderId="15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0" fontId="0" fillId="35" borderId="13" xfId="0" applyFill="1" applyBorder="1" applyAlignment="1">
      <alignment vertical="center"/>
    </xf>
    <xf numFmtId="0" fontId="0" fillId="35" borderId="15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49" fontId="18" fillId="35" borderId="12" xfId="42" applyNumberFormat="1" applyFill="1" applyBorder="1" applyAlignment="1">
      <alignment horizontal="left" vertical="center"/>
    </xf>
    <xf numFmtId="49" fontId="0" fillId="35" borderId="0" xfId="0" applyNumberFormat="1" applyFill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/>
    </xf>
    <xf numFmtId="0" fontId="0" fillId="37" borderId="13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49" fontId="18" fillId="37" borderId="12" xfId="42" applyNumberFormat="1" applyFill="1" applyBorder="1" applyAlignment="1">
      <alignment horizontal="left" vertical="center"/>
    </xf>
    <xf numFmtId="49" fontId="0" fillId="37" borderId="0" xfId="0" applyNumberFormat="1" applyFill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9" fillId="37" borderId="15" xfId="0" applyFont="1" applyFill="1" applyBorder="1" applyAlignment="1">
      <alignment vertical="center"/>
    </xf>
    <xf numFmtId="0" fontId="19" fillId="37" borderId="17" xfId="0" applyFont="1" applyFill="1" applyBorder="1" applyAlignment="1">
      <alignment vertical="center"/>
    </xf>
    <xf numFmtId="49" fontId="18" fillId="37" borderId="0" xfId="42" applyNumberFormat="1" applyFill="1" applyBorder="1" applyAlignment="1">
      <alignment horizontal="left" vertical="center"/>
    </xf>
    <xf numFmtId="0" fontId="19" fillId="35" borderId="15" xfId="0" applyFont="1" applyFill="1" applyBorder="1" applyAlignment="1">
      <alignment vertical="center"/>
    </xf>
    <xf numFmtId="0" fontId="19" fillId="35" borderId="17" xfId="0" applyFont="1" applyFill="1" applyBorder="1" applyAlignment="1">
      <alignment vertical="center"/>
    </xf>
    <xf numFmtId="49" fontId="18" fillId="35" borderId="0" xfId="42" applyNumberFormat="1" applyFill="1" applyBorder="1" applyAlignment="1">
      <alignment horizontal="left" vertical="center"/>
    </xf>
    <xf numFmtId="49" fontId="18" fillId="37" borderId="10" xfId="42" applyNumberFormat="1" applyFill="1" applyBorder="1" applyAlignment="1">
      <alignment horizontal="left" vertical="center"/>
    </xf>
    <xf numFmtId="49" fontId="18" fillId="34" borderId="0" xfId="42" applyNumberFormat="1" applyFill="1" applyAlignment="1">
      <alignment horizontal="left" vertical="center"/>
    </xf>
    <xf numFmtId="0" fontId="0" fillId="35" borderId="0" xfId="0" applyFill="1" applyAlignment="1">
      <alignment vertical="center"/>
    </xf>
    <xf numFmtId="49" fontId="18" fillId="35" borderId="0" xfId="42" applyNumberFormat="1" applyFill="1" applyAlignment="1">
      <alignment horizontal="left" vertical="center"/>
    </xf>
    <xf numFmtId="0" fontId="0" fillId="34" borderId="12" xfId="0" applyFill="1" applyBorder="1" applyAlignment="1">
      <alignment vertical="center"/>
    </xf>
    <xf numFmtId="0" fontId="0" fillId="34" borderId="0" xfId="0" applyFill="1" applyAlignment="1">
      <alignment vertical="center"/>
    </xf>
    <xf numFmtId="0" fontId="0" fillId="34" borderId="10" xfId="0" applyFill="1" applyBorder="1" applyAlignment="1">
      <alignment vertical="center"/>
    </xf>
    <xf numFmtId="49" fontId="18" fillId="37" borderId="0" xfId="42" applyNumberFormat="1" applyFill="1" applyAlignment="1">
      <alignment horizontal="left" vertical="center"/>
    </xf>
    <xf numFmtId="49" fontId="0" fillId="38" borderId="0" xfId="0" applyNumberFormat="1" applyFill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/>
    </xf>
    <xf numFmtId="0" fontId="0" fillId="35" borderId="12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7" borderId="12" xfId="0" applyFill="1" applyBorder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vertical="center"/>
    </xf>
    <xf numFmtId="0" fontId="0" fillId="37" borderId="36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0" fillId="38" borderId="36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19" fillId="34" borderId="36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0" fillId="37" borderId="14" xfId="0" applyFill="1" applyBorder="1" applyAlignment="1">
      <alignment horizontal="left" vertical="center" wrapText="1"/>
    </xf>
    <xf numFmtId="0" fontId="0" fillId="37" borderId="16" xfId="0" applyFill="1" applyBorder="1" applyAlignment="1">
      <alignment horizontal="left" vertical="center" wrapText="1"/>
    </xf>
    <xf numFmtId="0" fontId="0" fillId="38" borderId="11" xfId="0" applyFill="1" applyBorder="1" applyAlignment="1">
      <alignment horizontal="left" vertical="center" wrapText="1"/>
    </xf>
    <xf numFmtId="0" fontId="0" fillId="38" borderId="14" xfId="0" applyFill="1" applyBorder="1" applyAlignment="1">
      <alignment horizontal="left" vertical="center" wrapText="1"/>
    </xf>
    <xf numFmtId="0" fontId="0" fillId="38" borderId="16" xfId="0" applyFill="1" applyBorder="1" applyAlignment="1">
      <alignment horizontal="left" vertical="center" wrapText="1"/>
    </xf>
    <xf numFmtId="0" fontId="0" fillId="37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 wrapText="1"/>
    </xf>
    <xf numFmtId="0" fontId="0" fillId="35" borderId="14" xfId="0" applyFill="1" applyBorder="1" applyAlignment="1">
      <alignment horizontal="left" vertical="center" wrapText="1"/>
    </xf>
    <xf numFmtId="0" fontId="0" fillId="35" borderId="16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left" vertical="center" wrapText="1"/>
    </xf>
    <xf numFmtId="0" fontId="0" fillId="34" borderId="14" xfId="0" applyFill="1" applyBorder="1" applyAlignment="1">
      <alignment horizontal="left" vertical="center" wrapText="1"/>
    </xf>
    <xf numFmtId="0" fontId="0" fillId="34" borderId="16" xfId="0" applyFill="1" applyBorder="1" applyAlignment="1">
      <alignment horizontal="left" vertical="center" wrapText="1"/>
    </xf>
    <xf numFmtId="0" fontId="0" fillId="35" borderId="36" xfId="0" applyFill="1" applyBorder="1" applyAlignment="1">
      <alignment horizontal="right" vertical="center"/>
    </xf>
    <xf numFmtId="0" fontId="0" fillId="34" borderId="36" xfId="0" applyFill="1" applyBorder="1" applyAlignment="1">
      <alignment horizontal="right" vertical="center"/>
    </xf>
    <xf numFmtId="0" fontId="0" fillId="36" borderId="36" xfId="0" applyFill="1" applyBorder="1" applyAlignment="1">
      <alignment horizontal="right" vertical="center"/>
    </xf>
    <xf numFmtId="0" fontId="0" fillId="37" borderId="36" xfId="0" applyFill="1" applyBorder="1" applyAlignment="1">
      <alignment horizontal="right" vertical="center"/>
    </xf>
    <xf numFmtId="0" fontId="0" fillId="38" borderId="36" xfId="0" applyFill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7" borderId="0" xfId="0" applyFill="1" applyBorder="1"/>
    <xf numFmtId="0" fontId="0" fillId="35" borderId="0" xfId="0" applyFill="1" applyBorder="1"/>
    <xf numFmtId="0" fontId="0" fillId="38" borderId="0" xfId="0" applyFill="1" applyBorder="1"/>
    <xf numFmtId="0" fontId="0" fillId="36" borderId="0" xfId="0" applyFill="1" applyBorder="1"/>
    <xf numFmtId="0" fontId="0" fillId="34" borderId="0" xfId="0" applyFill="1" applyBorder="1"/>
    <xf numFmtId="0" fontId="0" fillId="38" borderId="0" xfId="0" applyFill="1" applyBorder="1" applyAlignment="1">
      <alignment vertical="center"/>
    </xf>
    <xf numFmtId="0" fontId="0" fillId="34" borderId="0" xfId="0" applyFill="1" applyBorder="1" applyAlignment="1">
      <alignment vertical="center"/>
    </xf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33" borderId="19" xfId="0" applyFill="1" applyBorder="1"/>
    <xf numFmtId="0" fontId="0" fillId="0" borderId="14" xfId="0" applyBorder="1" applyAlignment="1">
      <alignment vertical="center" textRotation="90"/>
    </xf>
    <xf numFmtId="0" fontId="0" fillId="0" borderId="0" xfId="0" applyBorder="1" applyAlignment="1">
      <alignment vertical="center" textRotation="90"/>
    </xf>
    <xf numFmtId="0" fontId="0" fillId="0" borderId="15" xfId="0" applyBorder="1" applyAlignment="1">
      <alignment vertical="center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DE6"/>
      <color rgb="FFFFB9D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3BUHW@33208%7CMetazoa" TargetMode="External"/><Relationship Id="rId299" Type="http://schemas.openxmlformats.org/officeDocument/2006/relationships/hyperlink" Target="mailto:3BJIN@33208%7CMetazoa" TargetMode="External"/><Relationship Id="rId21" Type="http://schemas.openxmlformats.org/officeDocument/2006/relationships/hyperlink" Target="mailto:3BA8M@33208%7CMetazoa" TargetMode="External"/><Relationship Id="rId63" Type="http://schemas.openxmlformats.org/officeDocument/2006/relationships/hyperlink" Target="mailto:3BDY8@33208%7CMetazoa" TargetMode="External"/><Relationship Id="rId159" Type="http://schemas.openxmlformats.org/officeDocument/2006/relationships/hyperlink" Target="mailto:3BEEG@33208%7CMetazoa" TargetMode="External"/><Relationship Id="rId324" Type="http://schemas.openxmlformats.org/officeDocument/2006/relationships/hyperlink" Target="mailto:3B94N@33208%7CMetazoa" TargetMode="External"/><Relationship Id="rId366" Type="http://schemas.openxmlformats.org/officeDocument/2006/relationships/hyperlink" Target="mailto:3BB3A@33208%7CMetazoa" TargetMode="External"/><Relationship Id="rId170" Type="http://schemas.openxmlformats.org/officeDocument/2006/relationships/hyperlink" Target="mailto:3BG2H@33208%7CMetazoa" TargetMode="External"/><Relationship Id="rId226" Type="http://schemas.openxmlformats.org/officeDocument/2006/relationships/hyperlink" Target="mailto:3B9K7@33208%7CMetazoa" TargetMode="External"/><Relationship Id="rId268" Type="http://schemas.openxmlformats.org/officeDocument/2006/relationships/hyperlink" Target="mailto:3BHF4@33208%7CMetazoa" TargetMode="External"/><Relationship Id="rId32" Type="http://schemas.openxmlformats.org/officeDocument/2006/relationships/hyperlink" Target="mailto:3BC80@33208%7CMetazoa" TargetMode="External"/><Relationship Id="rId74" Type="http://schemas.openxmlformats.org/officeDocument/2006/relationships/hyperlink" Target="mailto:3BHIH@33208%7CMetazoa" TargetMode="External"/><Relationship Id="rId128" Type="http://schemas.openxmlformats.org/officeDocument/2006/relationships/hyperlink" Target="mailto:3B9VG@33208%7CMetazoa" TargetMode="External"/><Relationship Id="rId335" Type="http://schemas.openxmlformats.org/officeDocument/2006/relationships/hyperlink" Target="mailto:3BF2B@33208%7CMetazoa" TargetMode="External"/><Relationship Id="rId377" Type="http://schemas.openxmlformats.org/officeDocument/2006/relationships/hyperlink" Target="mailto:39UGB@33154%7COpisthokonta" TargetMode="External"/><Relationship Id="rId5" Type="http://schemas.openxmlformats.org/officeDocument/2006/relationships/hyperlink" Target="mailto:3B9QG@33208%7CMetazoa" TargetMode="External"/><Relationship Id="rId181" Type="http://schemas.openxmlformats.org/officeDocument/2006/relationships/hyperlink" Target="mailto:3BB4Y@33208%7CMetazoa" TargetMode="External"/><Relationship Id="rId237" Type="http://schemas.openxmlformats.org/officeDocument/2006/relationships/hyperlink" Target="mailto:3BRHT@33208%7CMetazoa" TargetMode="External"/><Relationship Id="rId402" Type="http://schemas.openxmlformats.org/officeDocument/2006/relationships/hyperlink" Target="mailto:3BBUX@33208%7CMetazoa" TargetMode="External"/><Relationship Id="rId279" Type="http://schemas.openxmlformats.org/officeDocument/2006/relationships/hyperlink" Target="mailto:3BH9I@33208%7CMetazoa" TargetMode="External"/><Relationship Id="rId22" Type="http://schemas.openxmlformats.org/officeDocument/2006/relationships/hyperlink" Target="mailto:3BAYG@33208%7CMetazoa" TargetMode="External"/><Relationship Id="rId43" Type="http://schemas.openxmlformats.org/officeDocument/2006/relationships/hyperlink" Target="mailto:3BBUM@33208%7CMetazoa" TargetMode="External"/><Relationship Id="rId64" Type="http://schemas.openxmlformats.org/officeDocument/2006/relationships/hyperlink" Target="mailto:3BSH6@33208%7CMetazoa" TargetMode="External"/><Relationship Id="rId118" Type="http://schemas.openxmlformats.org/officeDocument/2006/relationships/hyperlink" Target="mailto:3B98N@33208%7CMetazoa" TargetMode="External"/><Relationship Id="rId139" Type="http://schemas.openxmlformats.org/officeDocument/2006/relationships/hyperlink" Target="mailto:3BBFT@33208%7CMetazoa" TargetMode="External"/><Relationship Id="rId290" Type="http://schemas.openxmlformats.org/officeDocument/2006/relationships/hyperlink" Target="mailto:KOG3173@2759%7CEukaryota" TargetMode="External"/><Relationship Id="rId304" Type="http://schemas.openxmlformats.org/officeDocument/2006/relationships/hyperlink" Target="mailto:3BC6N@33208%7CMetazoa" TargetMode="External"/><Relationship Id="rId325" Type="http://schemas.openxmlformats.org/officeDocument/2006/relationships/hyperlink" Target="mailto:KOG4278@2759%7CEukaryota" TargetMode="External"/><Relationship Id="rId346" Type="http://schemas.openxmlformats.org/officeDocument/2006/relationships/hyperlink" Target="mailto:3BTYJ@33208%7CMetazoa" TargetMode="External"/><Relationship Id="rId367" Type="http://schemas.openxmlformats.org/officeDocument/2006/relationships/hyperlink" Target="mailto:3BD0M@33208%7CMetazoa" TargetMode="External"/><Relationship Id="rId388" Type="http://schemas.openxmlformats.org/officeDocument/2006/relationships/hyperlink" Target="mailto:3BHVU@33208%7CMetazoa" TargetMode="External"/><Relationship Id="rId85" Type="http://schemas.openxmlformats.org/officeDocument/2006/relationships/hyperlink" Target="mailto:3BHQC@33208%7CMetazoa" TargetMode="External"/><Relationship Id="rId150" Type="http://schemas.openxmlformats.org/officeDocument/2006/relationships/hyperlink" Target="mailto:3BFQW@33208%7CMetazoa" TargetMode="External"/><Relationship Id="rId171" Type="http://schemas.openxmlformats.org/officeDocument/2006/relationships/hyperlink" Target="mailto:3BD5H@33208%7CMetazoa" TargetMode="External"/><Relationship Id="rId192" Type="http://schemas.openxmlformats.org/officeDocument/2006/relationships/hyperlink" Target="mailto:KOG0490@2759%7CEukaryota" TargetMode="External"/><Relationship Id="rId206" Type="http://schemas.openxmlformats.org/officeDocument/2006/relationships/hyperlink" Target="mailto:3BD9Y@33208%7CMetazoa" TargetMode="External"/><Relationship Id="rId227" Type="http://schemas.openxmlformats.org/officeDocument/2006/relationships/hyperlink" Target="mailto:KOG1094@2759%7CEukaryota" TargetMode="External"/><Relationship Id="rId413" Type="http://schemas.openxmlformats.org/officeDocument/2006/relationships/hyperlink" Target="mailto:3CP8I@33208%7CMetazoa" TargetMode="External"/><Relationship Id="rId248" Type="http://schemas.openxmlformats.org/officeDocument/2006/relationships/hyperlink" Target="mailto:39SN7@33154%7COpisthokonta" TargetMode="External"/><Relationship Id="rId269" Type="http://schemas.openxmlformats.org/officeDocument/2006/relationships/hyperlink" Target="mailto:3BDXQ@33208%7CMetazoa" TargetMode="External"/><Relationship Id="rId12" Type="http://schemas.openxmlformats.org/officeDocument/2006/relationships/hyperlink" Target="mailto:3BAU8@33208%7CMetazoa" TargetMode="External"/><Relationship Id="rId33" Type="http://schemas.openxmlformats.org/officeDocument/2006/relationships/hyperlink" Target="mailto:3BC95@33208%7CMetazoa" TargetMode="External"/><Relationship Id="rId108" Type="http://schemas.openxmlformats.org/officeDocument/2006/relationships/hyperlink" Target="mailto:3BJRC@33208%7CMetazoa" TargetMode="External"/><Relationship Id="rId129" Type="http://schemas.openxmlformats.org/officeDocument/2006/relationships/hyperlink" Target="mailto:3BGS7@33208%7CMetazoa" TargetMode="External"/><Relationship Id="rId280" Type="http://schemas.openxmlformats.org/officeDocument/2006/relationships/hyperlink" Target="mailto:3BHJY@33208%7CMetazoa" TargetMode="External"/><Relationship Id="rId315" Type="http://schemas.openxmlformats.org/officeDocument/2006/relationships/hyperlink" Target="mailto:3BBE5@33208%7CMetazoa" TargetMode="External"/><Relationship Id="rId336" Type="http://schemas.openxmlformats.org/officeDocument/2006/relationships/hyperlink" Target="mailto:3BCR6@33208%7CMetazoa" TargetMode="External"/><Relationship Id="rId357" Type="http://schemas.openxmlformats.org/officeDocument/2006/relationships/hyperlink" Target="mailto:3BHD7@33208%7CMetazoa" TargetMode="External"/><Relationship Id="rId54" Type="http://schemas.openxmlformats.org/officeDocument/2006/relationships/hyperlink" Target="mailto:3BN0K@33208%7CMetazoa" TargetMode="External"/><Relationship Id="rId75" Type="http://schemas.openxmlformats.org/officeDocument/2006/relationships/hyperlink" Target="mailto:3BC0U@33208%7CMetazoa" TargetMode="External"/><Relationship Id="rId96" Type="http://schemas.openxmlformats.org/officeDocument/2006/relationships/hyperlink" Target="mailto:3BDVZ@33208%7CMetazoa" TargetMode="External"/><Relationship Id="rId140" Type="http://schemas.openxmlformats.org/officeDocument/2006/relationships/hyperlink" Target="mailto:3BGJY@33208%7CMetazoa" TargetMode="External"/><Relationship Id="rId161" Type="http://schemas.openxmlformats.org/officeDocument/2006/relationships/hyperlink" Target="mailto:3BGZQ@33208%7CMetazoa" TargetMode="External"/><Relationship Id="rId182" Type="http://schemas.openxmlformats.org/officeDocument/2006/relationships/hyperlink" Target="mailto:3BC2I@33208%7CMetazoa" TargetMode="External"/><Relationship Id="rId217" Type="http://schemas.openxmlformats.org/officeDocument/2006/relationships/hyperlink" Target="mailto:39T3J@33154%7COpisthokonta" TargetMode="External"/><Relationship Id="rId378" Type="http://schemas.openxmlformats.org/officeDocument/2006/relationships/hyperlink" Target="mailto:3B9ZF@33208%7CMetazoa" TargetMode="External"/><Relationship Id="rId399" Type="http://schemas.openxmlformats.org/officeDocument/2006/relationships/hyperlink" Target="mailto:3BG80@33208%7CMetazoa" TargetMode="External"/><Relationship Id="rId403" Type="http://schemas.openxmlformats.org/officeDocument/2006/relationships/hyperlink" Target="mailto:3BFY4@33208%7CMetazoa" TargetMode="External"/><Relationship Id="rId6" Type="http://schemas.openxmlformats.org/officeDocument/2006/relationships/hyperlink" Target="mailto:3BBR9@33208%7CMetazoa" TargetMode="External"/><Relationship Id="rId238" Type="http://schemas.openxmlformats.org/officeDocument/2006/relationships/hyperlink" Target="mailto:3BCH8@33208%7CMetazoa" TargetMode="External"/><Relationship Id="rId259" Type="http://schemas.openxmlformats.org/officeDocument/2006/relationships/hyperlink" Target="mailto:3BAGY@33208%7CMetazoa" TargetMode="External"/><Relationship Id="rId23" Type="http://schemas.openxmlformats.org/officeDocument/2006/relationships/hyperlink" Target="mailto:3BBFY@33208%7CMetazoa" TargetMode="External"/><Relationship Id="rId119" Type="http://schemas.openxmlformats.org/officeDocument/2006/relationships/hyperlink" Target="mailto:KOG0199@2759%7CEukaryota" TargetMode="External"/><Relationship Id="rId270" Type="http://schemas.openxmlformats.org/officeDocument/2006/relationships/hyperlink" Target="mailto:3BIA0@33208%7CMetazoa" TargetMode="External"/><Relationship Id="rId291" Type="http://schemas.openxmlformats.org/officeDocument/2006/relationships/hyperlink" Target="mailto:KOG4029@2759%7CEukaryota" TargetMode="External"/><Relationship Id="rId305" Type="http://schemas.openxmlformats.org/officeDocument/2006/relationships/hyperlink" Target="mailto:38GB2@33154%7COpisthokonta" TargetMode="External"/><Relationship Id="rId326" Type="http://schemas.openxmlformats.org/officeDocument/2006/relationships/hyperlink" Target="mailto:3BA3Q@33208%7CMetazoa" TargetMode="External"/><Relationship Id="rId347" Type="http://schemas.openxmlformats.org/officeDocument/2006/relationships/hyperlink" Target="mailto:3BJF2@33208%7CMetazoa" TargetMode="External"/><Relationship Id="rId44" Type="http://schemas.openxmlformats.org/officeDocument/2006/relationships/hyperlink" Target="mailto:3BDM1@33208%7CMetazoa" TargetMode="External"/><Relationship Id="rId65" Type="http://schemas.openxmlformats.org/officeDocument/2006/relationships/hyperlink" Target="mailto:3B9AQ@33208%7CMetazoa" TargetMode="External"/><Relationship Id="rId86" Type="http://schemas.openxmlformats.org/officeDocument/2006/relationships/hyperlink" Target="mailto:3BH2K@33208%7CMetazoa" TargetMode="External"/><Relationship Id="rId130" Type="http://schemas.openxmlformats.org/officeDocument/2006/relationships/hyperlink" Target="mailto:3BRJ8@33208%7CMetazoa" TargetMode="External"/><Relationship Id="rId151" Type="http://schemas.openxmlformats.org/officeDocument/2006/relationships/hyperlink" Target="mailto:KOG3575@2759%7CEukaryota" TargetMode="External"/><Relationship Id="rId368" Type="http://schemas.openxmlformats.org/officeDocument/2006/relationships/hyperlink" Target="mailto:3BI7B@33208%7CMetazoa" TargetMode="External"/><Relationship Id="rId389" Type="http://schemas.openxmlformats.org/officeDocument/2006/relationships/hyperlink" Target="mailto:3BMCK@33208%7CMetazoa" TargetMode="External"/><Relationship Id="rId172" Type="http://schemas.openxmlformats.org/officeDocument/2006/relationships/hyperlink" Target="mailto:3BKNU@33208%7CMetazoa" TargetMode="External"/><Relationship Id="rId193" Type="http://schemas.openxmlformats.org/officeDocument/2006/relationships/hyperlink" Target="mailto:3BC4J@33208%7CMetazoa" TargetMode="External"/><Relationship Id="rId207" Type="http://schemas.openxmlformats.org/officeDocument/2006/relationships/hyperlink" Target="mailto:3BABQ@33208%7CMetazoa" TargetMode="External"/><Relationship Id="rId228" Type="http://schemas.openxmlformats.org/officeDocument/2006/relationships/hyperlink" Target="mailto:3BEDC@33208%7CMetazoa" TargetMode="External"/><Relationship Id="rId249" Type="http://schemas.openxmlformats.org/officeDocument/2006/relationships/hyperlink" Target="mailto:3BIPI@33208%7CMetazoa" TargetMode="External"/><Relationship Id="rId414" Type="http://schemas.openxmlformats.org/officeDocument/2006/relationships/hyperlink" Target="mailto:38BGX@33154%7COpisthokonta" TargetMode="External"/><Relationship Id="rId13" Type="http://schemas.openxmlformats.org/officeDocument/2006/relationships/hyperlink" Target="mailto:3BA9A@33208%7CMetazoa" TargetMode="External"/><Relationship Id="rId109" Type="http://schemas.openxmlformats.org/officeDocument/2006/relationships/hyperlink" Target="mailto:3BPZP@33208%7CMetazoa" TargetMode="External"/><Relationship Id="rId260" Type="http://schemas.openxmlformats.org/officeDocument/2006/relationships/hyperlink" Target="mailto:3ABMK@33154%7COpisthokonta" TargetMode="External"/><Relationship Id="rId281" Type="http://schemas.openxmlformats.org/officeDocument/2006/relationships/hyperlink" Target="mailto:3BPDS@33208%7CMetazoa" TargetMode="External"/><Relationship Id="rId316" Type="http://schemas.openxmlformats.org/officeDocument/2006/relationships/hyperlink" Target="mailto:3BPFX@33208%7CMetazoa" TargetMode="External"/><Relationship Id="rId337" Type="http://schemas.openxmlformats.org/officeDocument/2006/relationships/hyperlink" Target="mailto:3BKN8@33208%7CMetazoa" TargetMode="External"/><Relationship Id="rId34" Type="http://schemas.openxmlformats.org/officeDocument/2006/relationships/hyperlink" Target="mailto:3BG38@33208%7CMetazoa" TargetMode="External"/><Relationship Id="rId55" Type="http://schemas.openxmlformats.org/officeDocument/2006/relationships/hyperlink" Target="mailto:3BSPQ@33208%7CMetazoa" TargetMode="External"/><Relationship Id="rId76" Type="http://schemas.openxmlformats.org/officeDocument/2006/relationships/hyperlink" Target="mailto:3BDKF@33208%7CMetazoa" TargetMode="External"/><Relationship Id="rId97" Type="http://schemas.openxmlformats.org/officeDocument/2006/relationships/hyperlink" Target="mailto:3B9SZ@33208%7CMetazoa" TargetMode="External"/><Relationship Id="rId120" Type="http://schemas.openxmlformats.org/officeDocument/2006/relationships/hyperlink" Target="mailto:3BQ52@33208%7CMetazoa" TargetMode="External"/><Relationship Id="rId141" Type="http://schemas.openxmlformats.org/officeDocument/2006/relationships/hyperlink" Target="mailto:3BF2J@33208%7CMetazoa" TargetMode="External"/><Relationship Id="rId358" Type="http://schemas.openxmlformats.org/officeDocument/2006/relationships/hyperlink" Target="mailto:3BASW@33208%7CMetazoa" TargetMode="External"/><Relationship Id="rId379" Type="http://schemas.openxmlformats.org/officeDocument/2006/relationships/hyperlink" Target="mailto:3BBWT@33208%7CMetazoa" TargetMode="External"/><Relationship Id="rId7" Type="http://schemas.openxmlformats.org/officeDocument/2006/relationships/hyperlink" Target="mailto:3BGB4@33208%7CMetazoa" TargetMode="External"/><Relationship Id="rId162" Type="http://schemas.openxmlformats.org/officeDocument/2006/relationships/hyperlink" Target="mailto:3BPIB@33208%7CMetazoa" TargetMode="External"/><Relationship Id="rId183" Type="http://schemas.openxmlformats.org/officeDocument/2006/relationships/hyperlink" Target="mailto:3BEQE@33208%7CMetazoa" TargetMode="External"/><Relationship Id="rId218" Type="http://schemas.openxmlformats.org/officeDocument/2006/relationships/hyperlink" Target="mailto:3BEJV@33208%7CMetazoa" TargetMode="External"/><Relationship Id="rId239" Type="http://schemas.openxmlformats.org/officeDocument/2006/relationships/hyperlink" Target="mailto:3BE0B@33208%7CMetazoa" TargetMode="External"/><Relationship Id="rId390" Type="http://schemas.openxmlformats.org/officeDocument/2006/relationships/hyperlink" Target="mailto:3BMMB@33208%7CMetazoa" TargetMode="External"/><Relationship Id="rId404" Type="http://schemas.openxmlformats.org/officeDocument/2006/relationships/hyperlink" Target="mailto:3BIXI@33208%7CMetazoa" TargetMode="External"/><Relationship Id="rId250" Type="http://schemas.openxmlformats.org/officeDocument/2006/relationships/hyperlink" Target="mailto:KOG3898@2759%7CEukaryota" TargetMode="External"/><Relationship Id="rId271" Type="http://schemas.openxmlformats.org/officeDocument/2006/relationships/hyperlink" Target="mailto:3BIZR@33208%7CMetazoa" TargetMode="External"/><Relationship Id="rId292" Type="http://schemas.openxmlformats.org/officeDocument/2006/relationships/hyperlink" Target="mailto:3BGS9@33208%7CMetazoa" TargetMode="External"/><Relationship Id="rId306" Type="http://schemas.openxmlformats.org/officeDocument/2006/relationships/hyperlink" Target="mailto:3BA7S@33208%7CMetazoa" TargetMode="External"/><Relationship Id="rId24" Type="http://schemas.openxmlformats.org/officeDocument/2006/relationships/hyperlink" Target="mailto:3BGT2@33208%7CMetazoa" TargetMode="External"/><Relationship Id="rId45" Type="http://schemas.openxmlformats.org/officeDocument/2006/relationships/hyperlink" Target="mailto:3B9QY@33208%7CMetazoa" TargetMode="External"/><Relationship Id="rId66" Type="http://schemas.openxmlformats.org/officeDocument/2006/relationships/hyperlink" Target="mailto:3BGW3@33208%7CMetazoa" TargetMode="External"/><Relationship Id="rId87" Type="http://schemas.openxmlformats.org/officeDocument/2006/relationships/hyperlink" Target="mailto:3BKQ7@33208%7CMetazoa" TargetMode="External"/><Relationship Id="rId110" Type="http://schemas.openxmlformats.org/officeDocument/2006/relationships/hyperlink" Target="mailto:3BFV6@33208%7CMetazoa" TargetMode="External"/><Relationship Id="rId131" Type="http://schemas.openxmlformats.org/officeDocument/2006/relationships/hyperlink" Target="mailto:3BEV6@33208%7CMetazoa" TargetMode="External"/><Relationship Id="rId327" Type="http://schemas.openxmlformats.org/officeDocument/2006/relationships/hyperlink" Target="mailto:3BESE@33208%7CMetazoa" TargetMode="External"/><Relationship Id="rId348" Type="http://schemas.openxmlformats.org/officeDocument/2006/relationships/hyperlink" Target="mailto:3B9GN@33208%7CMetazoa" TargetMode="External"/><Relationship Id="rId369" Type="http://schemas.openxmlformats.org/officeDocument/2006/relationships/hyperlink" Target="mailto:3BH3D@33208%7CMetazoa" TargetMode="External"/><Relationship Id="rId152" Type="http://schemas.openxmlformats.org/officeDocument/2006/relationships/hyperlink" Target="mailto:3BCYT@33208%7CMetazoa" TargetMode="External"/><Relationship Id="rId173" Type="http://schemas.openxmlformats.org/officeDocument/2006/relationships/hyperlink" Target="mailto:3BPD8@33208%7CMetazoa" TargetMode="External"/><Relationship Id="rId194" Type="http://schemas.openxmlformats.org/officeDocument/2006/relationships/hyperlink" Target="mailto:3BAKC@33208%7CMetazoa" TargetMode="External"/><Relationship Id="rId208" Type="http://schemas.openxmlformats.org/officeDocument/2006/relationships/hyperlink" Target="mailto:3BE65@33208%7CMetazoa" TargetMode="External"/><Relationship Id="rId229" Type="http://schemas.openxmlformats.org/officeDocument/2006/relationships/hyperlink" Target="mailto:3BER7@33208%7CMetazoa" TargetMode="External"/><Relationship Id="rId380" Type="http://schemas.openxmlformats.org/officeDocument/2006/relationships/hyperlink" Target="mailto:3BFJI@33208%7CMetazoa" TargetMode="External"/><Relationship Id="rId415" Type="http://schemas.openxmlformats.org/officeDocument/2006/relationships/hyperlink" Target="mailto:3BEAI@33208%7CMetazoa" TargetMode="External"/><Relationship Id="rId240" Type="http://schemas.openxmlformats.org/officeDocument/2006/relationships/hyperlink" Target="mailto:3BFEA@33208%7CMetazoa" TargetMode="External"/><Relationship Id="rId261" Type="http://schemas.openxmlformats.org/officeDocument/2006/relationships/hyperlink" Target="mailto:3BAC6@33208%7CMetazoa" TargetMode="External"/><Relationship Id="rId14" Type="http://schemas.openxmlformats.org/officeDocument/2006/relationships/hyperlink" Target="mailto:3B940@33208%7CMetazoa" TargetMode="External"/><Relationship Id="rId35" Type="http://schemas.openxmlformats.org/officeDocument/2006/relationships/hyperlink" Target="mailto:3BA3P@33208%7CMetazoa" TargetMode="External"/><Relationship Id="rId56" Type="http://schemas.openxmlformats.org/officeDocument/2006/relationships/hyperlink" Target="mailto:3BEDD@33208%7CMetazoa" TargetMode="External"/><Relationship Id="rId77" Type="http://schemas.openxmlformats.org/officeDocument/2006/relationships/hyperlink" Target="mailto:3BUEH@33208%7CMetazoa" TargetMode="External"/><Relationship Id="rId100" Type="http://schemas.openxmlformats.org/officeDocument/2006/relationships/hyperlink" Target="mailto:3BB6X@33208%7CMetazoa" TargetMode="External"/><Relationship Id="rId282" Type="http://schemas.openxmlformats.org/officeDocument/2006/relationships/hyperlink" Target="mailto:3BEG9@33208%7CMetazoa" TargetMode="External"/><Relationship Id="rId317" Type="http://schemas.openxmlformats.org/officeDocument/2006/relationships/hyperlink" Target="mailto:3B94C@33208%7CMetazoa" TargetMode="External"/><Relationship Id="rId338" Type="http://schemas.openxmlformats.org/officeDocument/2006/relationships/hyperlink" Target="mailto:3BNZC@33208%7CMetazoa" TargetMode="External"/><Relationship Id="rId359" Type="http://schemas.openxmlformats.org/officeDocument/2006/relationships/hyperlink" Target="mailto:3BQJG@33208%7CMetazoa" TargetMode="External"/><Relationship Id="rId8" Type="http://schemas.openxmlformats.org/officeDocument/2006/relationships/hyperlink" Target="mailto:3B9X0@33208%7CMetazoa" TargetMode="External"/><Relationship Id="rId98" Type="http://schemas.openxmlformats.org/officeDocument/2006/relationships/hyperlink" Target="mailto:3B9YF@33208%7CMetazoa" TargetMode="External"/><Relationship Id="rId121" Type="http://schemas.openxmlformats.org/officeDocument/2006/relationships/hyperlink" Target="mailto:396KH@33154%7COpisthokonta" TargetMode="External"/><Relationship Id="rId142" Type="http://schemas.openxmlformats.org/officeDocument/2006/relationships/hyperlink" Target="mailto:3BDYF@33208%7CMetazoa" TargetMode="External"/><Relationship Id="rId163" Type="http://schemas.openxmlformats.org/officeDocument/2006/relationships/hyperlink" Target="mailto:3BD19@33208%7CMetazoa" TargetMode="External"/><Relationship Id="rId184" Type="http://schemas.openxmlformats.org/officeDocument/2006/relationships/hyperlink" Target="mailto:3BD24@33208%7CMetazoa" TargetMode="External"/><Relationship Id="rId219" Type="http://schemas.openxmlformats.org/officeDocument/2006/relationships/hyperlink" Target="mailto:3BBP2@33208%7CMetazoa" TargetMode="External"/><Relationship Id="rId370" Type="http://schemas.openxmlformats.org/officeDocument/2006/relationships/hyperlink" Target="mailto:3BEPG@33208%7CMetazoa" TargetMode="External"/><Relationship Id="rId391" Type="http://schemas.openxmlformats.org/officeDocument/2006/relationships/hyperlink" Target="mailto:3BPHV@33208%7CMetazoa" TargetMode="External"/><Relationship Id="rId405" Type="http://schemas.openxmlformats.org/officeDocument/2006/relationships/hyperlink" Target="mailto:3BGUF@33208%7CMetazoa" TargetMode="External"/><Relationship Id="rId230" Type="http://schemas.openxmlformats.org/officeDocument/2006/relationships/hyperlink" Target="mailto:3BJTQ@33208%7CMetazoa" TargetMode="External"/><Relationship Id="rId251" Type="http://schemas.openxmlformats.org/officeDocument/2006/relationships/hyperlink" Target="mailto:3BGGY@33208%7CMetazoa" TargetMode="External"/><Relationship Id="rId25" Type="http://schemas.openxmlformats.org/officeDocument/2006/relationships/hyperlink" Target="mailto:3BEJX@33208%7CMetazoa" TargetMode="External"/><Relationship Id="rId46" Type="http://schemas.openxmlformats.org/officeDocument/2006/relationships/hyperlink" Target="mailto:3B95H@33208%7CMetazoa" TargetMode="External"/><Relationship Id="rId67" Type="http://schemas.openxmlformats.org/officeDocument/2006/relationships/hyperlink" Target="mailto:3BETZ@33208%7CMetazoa" TargetMode="External"/><Relationship Id="rId272" Type="http://schemas.openxmlformats.org/officeDocument/2006/relationships/hyperlink" Target="mailto:3BJ8G@33208%7CMetazoa" TargetMode="External"/><Relationship Id="rId293" Type="http://schemas.openxmlformats.org/officeDocument/2006/relationships/hyperlink" Target="mailto:3BX2I@33208%7CMetazoa" TargetMode="External"/><Relationship Id="rId307" Type="http://schemas.openxmlformats.org/officeDocument/2006/relationships/hyperlink" Target="mailto:3BB5Z@33208%7CMetazoa" TargetMode="External"/><Relationship Id="rId328" Type="http://schemas.openxmlformats.org/officeDocument/2006/relationships/hyperlink" Target="mailto:3BFKR@33208%7CMetazoa" TargetMode="External"/><Relationship Id="rId349" Type="http://schemas.openxmlformats.org/officeDocument/2006/relationships/hyperlink" Target="mailto:3BB4E@33208%7CMetazoa" TargetMode="External"/><Relationship Id="rId88" Type="http://schemas.openxmlformats.org/officeDocument/2006/relationships/hyperlink" Target="mailto:3BDZ7@33208%7CMetazoa" TargetMode="External"/><Relationship Id="rId111" Type="http://schemas.openxmlformats.org/officeDocument/2006/relationships/hyperlink" Target="mailto:3BGVQ@33208%7CMetazoa" TargetMode="External"/><Relationship Id="rId132" Type="http://schemas.openxmlformats.org/officeDocument/2006/relationships/hyperlink" Target="mailto:3BBE7@33208%7CMetazoa" TargetMode="External"/><Relationship Id="rId153" Type="http://schemas.openxmlformats.org/officeDocument/2006/relationships/hyperlink" Target="mailto:3BA7E@33208%7CMetazoa" TargetMode="External"/><Relationship Id="rId174" Type="http://schemas.openxmlformats.org/officeDocument/2006/relationships/hyperlink" Target="mailto:3BDFE@33208%7CMetazoa" TargetMode="External"/><Relationship Id="rId195" Type="http://schemas.openxmlformats.org/officeDocument/2006/relationships/hyperlink" Target="mailto:3BCBC@33208%7CMetazoa" TargetMode="External"/><Relationship Id="rId209" Type="http://schemas.openxmlformats.org/officeDocument/2006/relationships/hyperlink" Target="mailto:3BAPM@33208%7CMetazoa" TargetMode="External"/><Relationship Id="rId360" Type="http://schemas.openxmlformats.org/officeDocument/2006/relationships/hyperlink" Target="mailto:3BFW6@33208%7CMetazoa" TargetMode="External"/><Relationship Id="rId381" Type="http://schemas.openxmlformats.org/officeDocument/2006/relationships/hyperlink" Target="mailto:3BNU3@33208%7CMetazoa" TargetMode="External"/><Relationship Id="rId416" Type="http://schemas.openxmlformats.org/officeDocument/2006/relationships/hyperlink" Target="mailto:3BFXS@33208%7CMetazoa" TargetMode="External"/><Relationship Id="rId220" Type="http://schemas.openxmlformats.org/officeDocument/2006/relationships/hyperlink" Target="mailto:3BB4D@33208%7CMetazoa" TargetMode="External"/><Relationship Id="rId241" Type="http://schemas.openxmlformats.org/officeDocument/2006/relationships/hyperlink" Target="mailto:3BSN0@33208%7CMetazoa" TargetMode="External"/><Relationship Id="rId15" Type="http://schemas.openxmlformats.org/officeDocument/2006/relationships/hyperlink" Target="mailto:3BI6Q@33208%7CMetazoa" TargetMode="External"/><Relationship Id="rId36" Type="http://schemas.openxmlformats.org/officeDocument/2006/relationships/hyperlink" Target="mailto:3BBHI@33208%7CMetazoa" TargetMode="External"/><Relationship Id="rId57" Type="http://schemas.openxmlformats.org/officeDocument/2006/relationships/hyperlink" Target="mailto:3BFK2@33208%7CMetazoa" TargetMode="External"/><Relationship Id="rId262" Type="http://schemas.openxmlformats.org/officeDocument/2006/relationships/hyperlink" Target="mailto:KOG4194@2759%7CEukaryota" TargetMode="External"/><Relationship Id="rId283" Type="http://schemas.openxmlformats.org/officeDocument/2006/relationships/hyperlink" Target="mailto:3BM8I@33208%7CMetazoa" TargetMode="External"/><Relationship Id="rId318" Type="http://schemas.openxmlformats.org/officeDocument/2006/relationships/hyperlink" Target="mailto:3BDPV@33208%7CMetazoa" TargetMode="External"/><Relationship Id="rId339" Type="http://schemas.openxmlformats.org/officeDocument/2006/relationships/hyperlink" Target="mailto:3B96C@33208%7CMetazoa" TargetMode="External"/><Relationship Id="rId78" Type="http://schemas.openxmlformats.org/officeDocument/2006/relationships/hyperlink" Target="mailto:3BI5D@33208%7CMetazoa" TargetMode="External"/><Relationship Id="rId99" Type="http://schemas.openxmlformats.org/officeDocument/2006/relationships/hyperlink" Target="mailto:3BPBE@33208%7CMetazoa" TargetMode="External"/><Relationship Id="rId101" Type="http://schemas.openxmlformats.org/officeDocument/2006/relationships/hyperlink" Target="mailto:3BEJZ@33208%7CMetazoa" TargetMode="External"/><Relationship Id="rId122" Type="http://schemas.openxmlformats.org/officeDocument/2006/relationships/hyperlink" Target="mailto:KOG3815@2759%7CEukaryota" TargetMode="External"/><Relationship Id="rId143" Type="http://schemas.openxmlformats.org/officeDocument/2006/relationships/hyperlink" Target="mailto:3BDE6@33208%7CMetazoa" TargetMode="External"/><Relationship Id="rId164" Type="http://schemas.openxmlformats.org/officeDocument/2006/relationships/hyperlink" Target="mailto:3BD2S@33208%7CMetazoa" TargetMode="External"/><Relationship Id="rId185" Type="http://schemas.openxmlformats.org/officeDocument/2006/relationships/hyperlink" Target="mailto:3BFDW@33208%7CMetazoa" TargetMode="External"/><Relationship Id="rId350" Type="http://schemas.openxmlformats.org/officeDocument/2006/relationships/hyperlink" Target="mailto:3BC5P@33208%7CMetazoa" TargetMode="External"/><Relationship Id="rId371" Type="http://schemas.openxmlformats.org/officeDocument/2006/relationships/hyperlink" Target="mailto:3BFUZ@33208%7CMetazoa" TargetMode="External"/><Relationship Id="rId406" Type="http://schemas.openxmlformats.org/officeDocument/2006/relationships/hyperlink" Target="mailto:3BMRY@33208%7CMetazoa" TargetMode="External"/><Relationship Id="rId9" Type="http://schemas.openxmlformats.org/officeDocument/2006/relationships/hyperlink" Target="mailto:3BCPA@33208%7CMetazoa" TargetMode="External"/><Relationship Id="rId210" Type="http://schemas.openxmlformats.org/officeDocument/2006/relationships/hyperlink" Target="mailto:3BH6C@33208%7CMetazoa" TargetMode="External"/><Relationship Id="rId392" Type="http://schemas.openxmlformats.org/officeDocument/2006/relationships/hyperlink" Target="mailto:3BQ9K@33208%7CMetazoa" TargetMode="External"/><Relationship Id="rId26" Type="http://schemas.openxmlformats.org/officeDocument/2006/relationships/hyperlink" Target="mailto:3BRDB@33208%7CMetazoa" TargetMode="External"/><Relationship Id="rId231" Type="http://schemas.openxmlformats.org/officeDocument/2006/relationships/hyperlink" Target="mailto:3BDY6@33208%7CMetazoa" TargetMode="External"/><Relationship Id="rId252" Type="http://schemas.openxmlformats.org/officeDocument/2006/relationships/hyperlink" Target="mailto:3B9VD@33208%7CMetazoa" TargetMode="External"/><Relationship Id="rId273" Type="http://schemas.openxmlformats.org/officeDocument/2006/relationships/hyperlink" Target="mailto:3BK1A@33208%7CMetazoa" TargetMode="External"/><Relationship Id="rId294" Type="http://schemas.openxmlformats.org/officeDocument/2006/relationships/hyperlink" Target="mailto:3BSP1@33208%7CMetazoa" TargetMode="External"/><Relationship Id="rId308" Type="http://schemas.openxmlformats.org/officeDocument/2006/relationships/hyperlink" Target="mailto:3BGX1@33208%7CMetazoa" TargetMode="External"/><Relationship Id="rId329" Type="http://schemas.openxmlformats.org/officeDocument/2006/relationships/hyperlink" Target="mailto:KOG3216@2759%7CEukaryota" TargetMode="External"/><Relationship Id="rId47" Type="http://schemas.openxmlformats.org/officeDocument/2006/relationships/hyperlink" Target="mailto:KOG4291@2759%7CEukaryota" TargetMode="External"/><Relationship Id="rId68" Type="http://schemas.openxmlformats.org/officeDocument/2006/relationships/hyperlink" Target="mailto:3BTZC@33208%7CMetazoa" TargetMode="External"/><Relationship Id="rId89" Type="http://schemas.openxmlformats.org/officeDocument/2006/relationships/hyperlink" Target="mailto:KOG0196@2759%7CEukaryota" TargetMode="External"/><Relationship Id="rId112" Type="http://schemas.openxmlformats.org/officeDocument/2006/relationships/hyperlink" Target="mailto:3BA8J@33208%7CMetazoa" TargetMode="External"/><Relationship Id="rId133" Type="http://schemas.openxmlformats.org/officeDocument/2006/relationships/hyperlink" Target="mailto:3BKIW@33208%7CMetazoa" TargetMode="External"/><Relationship Id="rId154" Type="http://schemas.openxmlformats.org/officeDocument/2006/relationships/hyperlink" Target="mailto:3BEMQ@33208%7CMetazoa" TargetMode="External"/><Relationship Id="rId175" Type="http://schemas.openxmlformats.org/officeDocument/2006/relationships/hyperlink" Target="mailto:3B9CK@33208%7CMetazoa" TargetMode="External"/><Relationship Id="rId340" Type="http://schemas.openxmlformats.org/officeDocument/2006/relationships/hyperlink" Target="mailto:3BKQB@33208%7CMetazoa" TargetMode="External"/><Relationship Id="rId361" Type="http://schemas.openxmlformats.org/officeDocument/2006/relationships/hyperlink" Target="mailto:3B9R8@33208%7CMetazoa" TargetMode="External"/><Relationship Id="rId196" Type="http://schemas.openxmlformats.org/officeDocument/2006/relationships/hyperlink" Target="mailto:3BCYB@33208%7CMetazoa" TargetMode="External"/><Relationship Id="rId200" Type="http://schemas.openxmlformats.org/officeDocument/2006/relationships/hyperlink" Target="mailto:3BCID@33208%7CMetazoa" TargetMode="External"/><Relationship Id="rId382" Type="http://schemas.openxmlformats.org/officeDocument/2006/relationships/hyperlink" Target="mailto:3BCVW@33208%7CMetazoa" TargetMode="External"/><Relationship Id="rId417" Type="http://schemas.openxmlformats.org/officeDocument/2006/relationships/hyperlink" Target="mailto:3BB9P@33208%7CMetazoa" TargetMode="External"/><Relationship Id="rId16" Type="http://schemas.openxmlformats.org/officeDocument/2006/relationships/hyperlink" Target="mailto:3BQM6@33208%7CMetazoa" TargetMode="External"/><Relationship Id="rId221" Type="http://schemas.openxmlformats.org/officeDocument/2006/relationships/hyperlink" Target="mailto:3BBGE@33208%7CMetazoa" TargetMode="External"/><Relationship Id="rId242" Type="http://schemas.openxmlformats.org/officeDocument/2006/relationships/hyperlink" Target="mailto:3BTPB@33208%7CMetazoa" TargetMode="External"/><Relationship Id="rId263" Type="http://schemas.openxmlformats.org/officeDocument/2006/relationships/hyperlink" Target="mailto:3BABD@33208%7CMetazoa" TargetMode="External"/><Relationship Id="rId284" Type="http://schemas.openxmlformats.org/officeDocument/2006/relationships/hyperlink" Target="mailto:3BK6C@33208%7CMetazoa" TargetMode="External"/><Relationship Id="rId319" Type="http://schemas.openxmlformats.org/officeDocument/2006/relationships/hyperlink" Target="mailto:3BGUC@33208%7CMetazoa" TargetMode="External"/><Relationship Id="rId37" Type="http://schemas.openxmlformats.org/officeDocument/2006/relationships/hyperlink" Target="mailto:3BAU9@33208%7CMetazoa" TargetMode="External"/><Relationship Id="rId58" Type="http://schemas.openxmlformats.org/officeDocument/2006/relationships/hyperlink" Target="mailto:3B9UT@33208%7CMetazoa" TargetMode="External"/><Relationship Id="rId79" Type="http://schemas.openxmlformats.org/officeDocument/2006/relationships/hyperlink" Target="mailto:3BFPK@33208%7CMetazoa" TargetMode="External"/><Relationship Id="rId102" Type="http://schemas.openxmlformats.org/officeDocument/2006/relationships/hyperlink" Target="mailto:3BGN1@33208%7CMetazoa" TargetMode="External"/><Relationship Id="rId123" Type="http://schemas.openxmlformats.org/officeDocument/2006/relationships/hyperlink" Target="mailto:KOG0192@2759%7CEukaryota" TargetMode="External"/><Relationship Id="rId144" Type="http://schemas.openxmlformats.org/officeDocument/2006/relationships/hyperlink" Target="mailto:3BBUH@33208%7CMetazoa" TargetMode="External"/><Relationship Id="rId330" Type="http://schemas.openxmlformats.org/officeDocument/2006/relationships/hyperlink" Target="mailto:3BDBY@33208%7CMetazoa" TargetMode="External"/><Relationship Id="rId90" Type="http://schemas.openxmlformats.org/officeDocument/2006/relationships/hyperlink" Target="mailto:2T1CJ@2759%7CEukaryota" TargetMode="External"/><Relationship Id="rId165" Type="http://schemas.openxmlformats.org/officeDocument/2006/relationships/hyperlink" Target="mailto:3B98S@33208%7CMetazoa" TargetMode="External"/><Relationship Id="rId186" Type="http://schemas.openxmlformats.org/officeDocument/2006/relationships/hyperlink" Target="mailto:3BK0J@33208%7CMetazoa" TargetMode="External"/><Relationship Id="rId351" Type="http://schemas.openxmlformats.org/officeDocument/2006/relationships/hyperlink" Target="mailto:3BDR9@33208%7CMetazoa" TargetMode="External"/><Relationship Id="rId372" Type="http://schemas.openxmlformats.org/officeDocument/2006/relationships/hyperlink" Target="mailto:KOG2744@2759%7CEukaryota" TargetMode="External"/><Relationship Id="rId393" Type="http://schemas.openxmlformats.org/officeDocument/2006/relationships/hyperlink" Target="mailto:3BSK0@33208%7CMetazoa" TargetMode="External"/><Relationship Id="rId407" Type="http://schemas.openxmlformats.org/officeDocument/2006/relationships/hyperlink" Target="mailto:KOG0489@2759%7CEukaryota" TargetMode="External"/><Relationship Id="rId211" Type="http://schemas.openxmlformats.org/officeDocument/2006/relationships/hyperlink" Target="mailto:3BT29@33208%7CMetazoa" TargetMode="External"/><Relationship Id="rId232" Type="http://schemas.openxmlformats.org/officeDocument/2006/relationships/hyperlink" Target="mailto:3BMS4@33208%7CMetazoa" TargetMode="External"/><Relationship Id="rId253" Type="http://schemas.openxmlformats.org/officeDocument/2006/relationships/hyperlink" Target="mailto:3BIM8@33208%7CMetazoa" TargetMode="External"/><Relationship Id="rId274" Type="http://schemas.openxmlformats.org/officeDocument/2006/relationships/hyperlink" Target="mailto:3B9F8@33208%7CMetazoa" TargetMode="External"/><Relationship Id="rId295" Type="http://schemas.openxmlformats.org/officeDocument/2006/relationships/hyperlink" Target="mailto:3BR88@33208%7CMetazoa" TargetMode="External"/><Relationship Id="rId309" Type="http://schemas.openxmlformats.org/officeDocument/2006/relationships/hyperlink" Target="mailto:3BDTE@33208%7CMetazoa" TargetMode="External"/><Relationship Id="rId27" Type="http://schemas.openxmlformats.org/officeDocument/2006/relationships/hyperlink" Target="mailto:3BA87@33208%7CMetazoa" TargetMode="External"/><Relationship Id="rId48" Type="http://schemas.openxmlformats.org/officeDocument/2006/relationships/hyperlink" Target="mailto:3BRQ6@33208%7CMetazoa" TargetMode="External"/><Relationship Id="rId69" Type="http://schemas.openxmlformats.org/officeDocument/2006/relationships/hyperlink" Target="mailto:3BG88@33208%7CMetazoa" TargetMode="External"/><Relationship Id="rId113" Type="http://schemas.openxmlformats.org/officeDocument/2006/relationships/hyperlink" Target="mailto:3BTXU@33208%7CMetazoa" TargetMode="External"/><Relationship Id="rId134" Type="http://schemas.openxmlformats.org/officeDocument/2006/relationships/hyperlink" Target="mailto:3BHIY@33208%7CMetazoa" TargetMode="External"/><Relationship Id="rId320" Type="http://schemas.openxmlformats.org/officeDocument/2006/relationships/hyperlink" Target="mailto:3BUAP@33208%7CMetazoa" TargetMode="External"/><Relationship Id="rId80" Type="http://schemas.openxmlformats.org/officeDocument/2006/relationships/hyperlink" Target="mailto:3BAAH@33208%7CMetazoa" TargetMode="External"/><Relationship Id="rId155" Type="http://schemas.openxmlformats.org/officeDocument/2006/relationships/hyperlink" Target="mailto:3BBFD@33208%7CMetazoa" TargetMode="External"/><Relationship Id="rId176" Type="http://schemas.openxmlformats.org/officeDocument/2006/relationships/hyperlink" Target="mailto:3BMUZ@33208%7CMetazoa" TargetMode="External"/><Relationship Id="rId197" Type="http://schemas.openxmlformats.org/officeDocument/2006/relationships/hyperlink" Target="mailto:3BDTU@33208%7CMetazoa" TargetMode="External"/><Relationship Id="rId341" Type="http://schemas.openxmlformats.org/officeDocument/2006/relationships/hyperlink" Target="mailto:3BI58@33208%7CMetazoa" TargetMode="External"/><Relationship Id="rId362" Type="http://schemas.openxmlformats.org/officeDocument/2006/relationships/hyperlink" Target="mailto:3BDVV@33208%7CMetazoa" TargetMode="External"/><Relationship Id="rId383" Type="http://schemas.openxmlformats.org/officeDocument/2006/relationships/hyperlink" Target="mailto:3BB0Q@33208%7CMetazoa" TargetMode="External"/><Relationship Id="rId418" Type="http://schemas.openxmlformats.org/officeDocument/2006/relationships/hyperlink" Target="mailto:3BE6C@33208%7CMetazoa" TargetMode="External"/><Relationship Id="rId201" Type="http://schemas.openxmlformats.org/officeDocument/2006/relationships/hyperlink" Target="mailto:3BI8P@33208%7CMetazoa" TargetMode="External"/><Relationship Id="rId222" Type="http://schemas.openxmlformats.org/officeDocument/2006/relationships/hyperlink" Target="mailto:3BAYK@33208%7CMetazoa" TargetMode="External"/><Relationship Id="rId243" Type="http://schemas.openxmlformats.org/officeDocument/2006/relationships/hyperlink" Target="mailto:KOG0850@2759%7CEukaryota" TargetMode="External"/><Relationship Id="rId264" Type="http://schemas.openxmlformats.org/officeDocument/2006/relationships/hyperlink" Target="mailto:3BQWD@33208%7CMetazoa" TargetMode="External"/><Relationship Id="rId285" Type="http://schemas.openxmlformats.org/officeDocument/2006/relationships/hyperlink" Target="mailto:3BSJF@33208%7CMetazoa" TargetMode="External"/><Relationship Id="rId17" Type="http://schemas.openxmlformats.org/officeDocument/2006/relationships/hyperlink" Target="mailto:3BF7H@33208%7CMetazoa" TargetMode="External"/><Relationship Id="rId38" Type="http://schemas.openxmlformats.org/officeDocument/2006/relationships/hyperlink" Target="mailto:KOG3806@2759%7CEukaryota" TargetMode="External"/><Relationship Id="rId59" Type="http://schemas.openxmlformats.org/officeDocument/2006/relationships/hyperlink" Target="mailto:3BAP2@33208%7CMetazoa" TargetMode="External"/><Relationship Id="rId103" Type="http://schemas.openxmlformats.org/officeDocument/2006/relationships/hyperlink" Target="mailto:3BDHM@33208%7CMetazoa" TargetMode="External"/><Relationship Id="rId124" Type="http://schemas.openxmlformats.org/officeDocument/2006/relationships/hyperlink" Target="mailto:3BEH8@33208%7CMetazoa" TargetMode="External"/><Relationship Id="rId310" Type="http://schemas.openxmlformats.org/officeDocument/2006/relationships/hyperlink" Target="mailto:3BB5X@33208%7CMetazoa" TargetMode="External"/><Relationship Id="rId70" Type="http://schemas.openxmlformats.org/officeDocument/2006/relationships/hyperlink" Target="mailto:3BI12@33208%7CMetazoa" TargetMode="External"/><Relationship Id="rId91" Type="http://schemas.openxmlformats.org/officeDocument/2006/relationships/hyperlink" Target="mailto:3BD7X@33208%7CMetazoa" TargetMode="External"/><Relationship Id="rId145" Type="http://schemas.openxmlformats.org/officeDocument/2006/relationships/hyperlink" Target="mailto:3BQI6@33208%7CMetazoa" TargetMode="External"/><Relationship Id="rId166" Type="http://schemas.openxmlformats.org/officeDocument/2006/relationships/hyperlink" Target="mailto:3BFF1@33208%7CMetazoa" TargetMode="External"/><Relationship Id="rId187" Type="http://schemas.openxmlformats.org/officeDocument/2006/relationships/hyperlink" Target="mailto:3BMQW@33208%7CMetazoa" TargetMode="External"/><Relationship Id="rId331" Type="http://schemas.openxmlformats.org/officeDocument/2006/relationships/hyperlink" Target="mailto:3BGUV@33208%7CMetazoa" TargetMode="External"/><Relationship Id="rId352" Type="http://schemas.openxmlformats.org/officeDocument/2006/relationships/hyperlink" Target="mailto:3BFX6@33208%7CMetazoa" TargetMode="External"/><Relationship Id="rId373" Type="http://schemas.openxmlformats.org/officeDocument/2006/relationships/hyperlink" Target="mailto:3BIJ8@33208%7CMetazoa" TargetMode="External"/><Relationship Id="rId394" Type="http://schemas.openxmlformats.org/officeDocument/2006/relationships/hyperlink" Target="mailto:3CNQG@33208%7CMetazoa" TargetMode="External"/><Relationship Id="rId408" Type="http://schemas.openxmlformats.org/officeDocument/2006/relationships/hyperlink" Target="mailto:KOG0773@2759%7CEukaryota" TargetMode="External"/><Relationship Id="rId1" Type="http://schemas.openxmlformats.org/officeDocument/2006/relationships/hyperlink" Target="mailto:3BC74@33208%7CMetazoa" TargetMode="External"/><Relationship Id="rId212" Type="http://schemas.openxmlformats.org/officeDocument/2006/relationships/hyperlink" Target="mailto:3BATV@33208%7CMetazoa" TargetMode="External"/><Relationship Id="rId233" Type="http://schemas.openxmlformats.org/officeDocument/2006/relationships/hyperlink" Target="mailto:3BDUH@33208%7CMetazoa" TargetMode="External"/><Relationship Id="rId254" Type="http://schemas.openxmlformats.org/officeDocument/2006/relationships/hyperlink" Target="mailto:3BKUE@33208%7CMetazoa" TargetMode="External"/><Relationship Id="rId28" Type="http://schemas.openxmlformats.org/officeDocument/2006/relationships/hyperlink" Target="mailto:3BGC5@33208%7CMetazoa" TargetMode="External"/><Relationship Id="rId49" Type="http://schemas.openxmlformats.org/officeDocument/2006/relationships/hyperlink" Target="mailto:3BEAC@33208%7CMetazoa" TargetMode="External"/><Relationship Id="rId114" Type="http://schemas.openxmlformats.org/officeDocument/2006/relationships/hyperlink" Target="mailto:3BCKD@33208%7CMetazoa" TargetMode="External"/><Relationship Id="rId275" Type="http://schemas.openxmlformats.org/officeDocument/2006/relationships/hyperlink" Target="mailto:3BGGB@33208%7CMetazoa" TargetMode="External"/><Relationship Id="rId296" Type="http://schemas.openxmlformats.org/officeDocument/2006/relationships/hyperlink" Target="mailto:3BJH9@33208%7CMetazoa" TargetMode="External"/><Relationship Id="rId300" Type="http://schemas.openxmlformats.org/officeDocument/2006/relationships/hyperlink" Target="mailto:3BRWP@33208%7CMetazoa" TargetMode="External"/><Relationship Id="rId60" Type="http://schemas.openxmlformats.org/officeDocument/2006/relationships/hyperlink" Target="mailto:3BFX4@33208%7CMetazoa" TargetMode="External"/><Relationship Id="rId81" Type="http://schemas.openxmlformats.org/officeDocument/2006/relationships/hyperlink" Target="mailto:3BAVP@33208%7CMetazoa" TargetMode="External"/><Relationship Id="rId135" Type="http://schemas.openxmlformats.org/officeDocument/2006/relationships/hyperlink" Target="mailto:3BAW9@33208%7CMetazoa" TargetMode="External"/><Relationship Id="rId156" Type="http://schemas.openxmlformats.org/officeDocument/2006/relationships/hyperlink" Target="mailto:3BDC4@33208%7CMetazoa" TargetMode="External"/><Relationship Id="rId177" Type="http://schemas.openxmlformats.org/officeDocument/2006/relationships/hyperlink" Target="mailto:3BSP9@33208%7CMetazoa" TargetMode="External"/><Relationship Id="rId198" Type="http://schemas.openxmlformats.org/officeDocument/2006/relationships/hyperlink" Target="mailto:3BHAC@33208%7CMetazoa" TargetMode="External"/><Relationship Id="rId321" Type="http://schemas.openxmlformats.org/officeDocument/2006/relationships/hyperlink" Target="mailto:3BE0J@33208%7CMetazoa" TargetMode="External"/><Relationship Id="rId342" Type="http://schemas.openxmlformats.org/officeDocument/2006/relationships/hyperlink" Target="mailto:3BF9D@33208%7CMetazoa" TargetMode="External"/><Relationship Id="rId363" Type="http://schemas.openxmlformats.org/officeDocument/2006/relationships/hyperlink" Target="mailto:3BH2A@33208%7CMetazoa" TargetMode="External"/><Relationship Id="rId384" Type="http://schemas.openxmlformats.org/officeDocument/2006/relationships/hyperlink" Target="mailto:3BBG4@33208%7CMetazoa" TargetMode="External"/><Relationship Id="rId419" Type="http://schemas.openxmlformats.org/officeDocument/2006/relationships/hyperlink" Target="mailto:3BEJ4@33208%7CMetazoa" TargetMode="External"/><Relationship Id="rId202" Type="http://schemas.openxmlformats.org/officeDocument/2006/relationships/hyperlink" Target="mailto:KOG0197@2759%7CEukaryota" TargetMode="External"/><Relationship Id="rId223" Type="http://schemas.openxmlformats.org/officeDocument/2006/relationships/hyperlink" Target="mailto:3BC4M@33208%7CMetazoa" TargetMode="External"/><Relationship Id="rId244" Type="http://schemas.openxmlformats.org/officeDocument/2006/relationships/hyperlink" Target="mailto:3BI4H@33208%7CMetazoa" TargetMode="External"/><Relationship Id="rId18" Type="http://schemas.openxmlformats.org/officeDocument/2006/relationships/hyperlink" Target="mailto:3BBKC@33208%7CMetazoa" TargetMode="External"/><Relationship Id="rId39" Type="http://schemas.openxmlformats.org/officeDocument/2006/relationships/hyperlink" Target="mailto:3BB6N@33208%7CMetazoa" TargetMode="External"/><Relationship Id="rId265" Type="http://schemas.openxmlformats.org/officeDocument/2006/relationships/hyperlink" Target="mailto:KOG2251@2759%7CEukaryota" TargetMode="External"/><Relationship Id="rId286" Type="http://schemas.openxmlformats.org/officeDocument/2006/relationships/hyperlink" Target="mailto:3BHUK@33208%7CMetazoa" TargetMode="External"/><Relationship Id="rId50" Type="http://schemas.openxmlformats.org/officeDocument/2006/relationships/hyperlink" Target="mailto:3BA66@33208%7CMetazoa" TargetMode="External"/><Relationship Id="rId104" Type="http://schemas.openxmlformats.org/officeDocument/2006/relationships/hyperlink" Target="mailto:3BDXS@33208%7CMetazoa" TargetMode="External"/><Relationship Id="rId125" Type="http://schemas.openxmlformats.org/officeDocument/2006/relationships/hyperlink" Target="mailto:3BWCB@33208%7CMetazoa" TargetMode="External"/><Relationship Id="rId146" Type="http://schemas.openxmlformats.org/officeDocument/2006/relationships/hyperlink" Target="mailto:3BE75@33208%7CMetazoa" TargetMode="External"/><Relationship Id="rId167" Type="http://schemas.openxmlformats.org/officeDocument/2006/relationships/hyperlink" Target="mailto:3BKZJ@33208%7CMetazoa" TargetMode="External"/><Relationship Id="rId188" Type="http://schemas.openxmlformats.org/officeDocument/2006/relationships/hyperlink" Target="mailto:3BAHP@33208%7CMetazoa" TargetMode="External"/><Relationship Id="rId311" Type="http://schemas.openxmlformats.org/officeDocument/2006/relationships/hyperlink" Target="mailto:3BM95@33208%7CMetazoa" TargetMode="External"/><Relationship Id="rId332" Type="http://schemas.openxmlformats.org/officeDocument/2006/relationships/hyperlink" Target="mailto:3BGAZ@33208%7CMetazoa" TargetMode="External"/><Relationship Id="rId353" Type="http://schemas.openxmlformats.org/officeDocument/2006/relationships/hyperlink" Target="mailto:3BMIE@33208%7CMetazoa" TargetMode="External"/><Relationship Id="rId374" Type="http://schemas.openxmlformats.org/officeDocument/2006/relationships/hyperlink" Target="mailto:3BTXF@33208%7CMetazoa" TargetMode="External"/><Relationship Id="rId395" Type="http://schemas.openxmlformats.org/officeDocument/2006/relationships/hyperlink" Target="mailto:3BW3W@33208%7CMetazoa" TargetMode="External"/><Relationship Id="rId409" Type="http://schemas.openxmlformats.org/officeDocument/2006/relationships/hyperlink" Target="mailto:3B97W@33208%7CMetazoa" TargetMode="External"/><Relationship Id="rId71" Type="http://schemas.openxmlformats.org/officeDocument/2006/relationships/hyperlink" Target="mailto:3BC67@33208%7CMetazoa" TargetMode="External"/><Relationship Id="rId92" Type="http://schemas.openxmlformats.org/officeDocument/2006/relationships/hyperlink" Target="mailto:3BHW9@33208%7CMetazoa" TargetMode="External"/><Relationship Id="rId213" Type="http://schemas.openxmlformats.org/officeDocument/2006/relationships/hyperlink" Target="mailto:3BA7M@33208%7CMetazoa" TargetMode="External"/><Relationship Id="rId234" Type="http://schemas.openxmlformats.org/officeDocument/2006/relationships/hyperlink" Target="mailto:3BQNS@33208%7CMetazoa" TargetMode="External"/><Relationship Id="rId420" Type="http://schemas.openxmlformats.org/officeDocument/2006/relationships/hyperlink" Target="mailto:3BGGQ@33208%7CMetazoa" TargetMode="External"/><Relationship Id="rId2" Type="http://schemas.openxmlformats.org/officeDocument/2006/relationships/hyperlink" Target="mailto:3BJK8@33208%7CMetazoa" TargetMode="External"/><Relationship Id="rId29" Type="http://schemas.openxmlformats.org/officeDocument/2006/relationships/hyperlink" Target="mailto:3BHDV@33208%7CMetazoa" TargetMode="External"/><Relationship Id="rId255" Type="http://schemas.openxmlformats.org/officeDocument/2006/relationships/hyperlink" Target="mailto:3BBGK@33208%7CMetazoa" TargetMode="External"/><Relationship Id="rId276" Type="http://schemas.openxmlformats.org/officeDocument/2006/relationships/hyperlink" Target="mailto:3BDW3@33208%7CMetazoa" TargetMode="External"/><Relationship Id="rId297" Type="http://schemas.openxmlformats.org/officeDocument/2006/relationships/hyperlink" Target="mailto:3BD33@33208%7CMetazoa" TargetMode="External"/><Relationship Id="rId40" Type="http://schemas.openxmlformats.org/officeDocument/2006/relationships/hyperlink" Target="mailto:3BHF0@33208%7CMetazoa" TargetMode="External"/><Relationship Id="rId115" Type="http://schemas.openxmlformats.org/officeDocument/2006/relationships/hyperlink" Target="mailto:3BJRK@33208%7CMetazoa" TargetMode="External"/><Relationship Id="rId136" Type="http://schemas.openxmlformats.org/officeDocument/2006/relationships/hyperlink" Target="mailto:3BH8V@33208%7CMetazoa" TargetMode="External"/><Relationship Id="rId157" Type="http://schemas.openxmlformats.org/officeDocument/2006/relationships/hyperlink" Target="mailto:3B9TY@33208%7CMetazoa" TargetMode="External"/><Relationship Id="rId178" Type="http://schemas.openxmlformats.org/officeDocument/2006/relationships/hyperlink" Target="mailto:3BDPM@33208%7CMetazoa" TargetMode="External"/><Relationship Id="rId301" Type="http://schemas.openxmlformats.org/officeDocument/2006/relationships/hyperlink" Target="mailto:3BNDZ@33208%7CMetazoa" TargetMode="External"/><Relationship Id="rId322" Type="http://schemas.openxmlformats.org/officeDocument/2006/relationships/hyperlink" Target="mailto:3BH8A@33208%7CMetazoa" TargetMode="External"/><Relationship Id="rId343" Type="http://schemas.openxmlformats.org/officeDocument/2006/relationships/hyperlink" Target="mailto:3BDH4@33208%7CMetazoa" TargetMode="External"/><Relationship Id="rId364" Type="http://schemas.openxmlformats.org/officeDocument/2006/relationships/hyperlink" Target="mailto:3BGCN@33208%7CMetazoa" TargetMode="External"/><Relationship Id="rId61" Type="http://schemas.openxmlformats.org/officeDocument/2006/relationships/hyperlink" Target="mailto:3BAAD@33208%7CMetazoa" TargetMode="External"/><Relationship Id="rId82" Type="http://schemas.openxmlformats.org/officeDocument/2006/relationships/hyperlink" Target="mailto:3BF3C@33208%7CMetazoa" TargetMode="External"/><Relationship Id="rId199" Type="http://schemas.openxmlformats.org/officeDocument/2006/relationships/hyperlink" Target="mailto:3BAGC@33208%7CMetazoa" TargetMode="External"/><Relationship Id="rId203" Type="http://schemas.openxmlformats.org/officeDocument/2006/relationships/hyperlink" Target="mailto:3BSUU@33208%7CMetazoa" TargetMode="External"/><Relationship Id="rId385" Type="http://schemas.openxmlformats.org/officeDocument/2006/relationships/hyperlink" Target="mailto:3BDAI@33208%7CMetazoa" TargetMode="External"/><Relationship Id="rId19" Type="http://schemas.openxmlformats.org/officeDocument/2006/relationships/hyperlink" Target="mailto:KOG3017@2759%7CEukaryota" TargetMode="External"/><Relationship Id="rId224" Type="http://schemas.openxmlformats.org/officeDocument/2006/relationships/hyperlink" Target="mailto:3BRVA@33208%7CMetazoa" TargetMode="External"/><Relationship Id="rId245" Type="http://schemas.openxmlformats.org/officeDocument/2006/relationships/hyperlink" Target="mailto:3BU2K@33208%7CMetazoa" TargetMode="External"/><Relationship Id="rId266" Type="http://schemas.openxmlformats.org/officeDocument/2006/relationships/hyperlink" Target="mailto:3BA8I@33208%7CMetazoa" TargetMode="External"/><Relationship Id="rId287" Type="http://schemas.openxmlformats.org/officeDocument/2006/relationships/hyperlink" Target="mailto:39SX8@33154%7COpisthokonta" TargetMode="External"/><Relationship Id="rId410" Type="http://schemas.openxmlformats.org/officeDocument/2006/relationships/hyperlink" Target="mailto:3BQB4@33208%7CMetazoa" TargetMode="External"/><Relationship Id="rId30" Type="http://schemas.openxmlformats.org/officeDocument/2006/relationships/hyperlink" Target="mailto:3BSUW@33208%7CMetazoa" TargetMode="External"/><Relationship Id="rId105" Type="http://schemas.openxmlformats.org/officeDocument/2006/relationships/hyperlink" Target="mailto:3BBK4@33208%7CMetazoa" TargetMode="External"/><Relationship Id="rId126" Type="http://schemas.openxmlformats.org/officeDocument/2006/relationships/hyperlink" Target="mailto:3BF14@33208%7CMetazoa" TargetMode="External"/><Relationship Id="rId147" Type="http://schemas.openxmlformats.org/officeDocument/2006/relationships/hyperlink" Target="mailto:3BFME@33208%7CMetazoa" TargetMode="External"/><Relationship Id="rId168" Type="http://schemas.openxmlformats.org/officeDocument/2006/relationships/hyperlink" Target="mailto:3B9XS@33208%7CMetazoa" TargetMode="External"/><Relationship Id="rId312" Type="http://schemas.openxmlformats.org/officeDocument/2006/relationships/hyperlink" Target="mailto:3BJFJ@33208%7CMetazoa" TargetMode="External"/><Relationship Id="rId333" Type="http://schemas.openxmlformats.org/officeDocument/2006/relationships/hyperlink" Target="mailto:3BF2S@33208%7CMetazoa" TargetMode="External"/><Relationship Id="rId354" Type="http://schemas.openxmlformats.org/officeDocument/2006/relationships/hyperlink" Target="mailto:3BMMI@33208%7CMetazoa" TargetMode="External"/><Relationship Id="rId51" Type="http://schemas.openxmlformats.org/officeDocument/2006/relationships/hyperlink" Target="mailto:3BDGQ@33208%7CMetazoa" TargetMode="External"/><Relationship Id="rId72" Type="http://schemas.openxmlformats.org/officeDocument/2006/relationships/hyperlink" Target="mailto:3BG3A@33208%7CMetazoa" TargetMode="External"/><Relationship Id="rId93" Type="http://schemas.openxmlformats.org/officeDocument/2006/relationships/hyperlink" Target="mailto:3BM6I@33208%7CMetazoa" TargetMode="External"/><Relationship Id="rId189" Type="http://schemas.openxmlformats.org/officeDocument/2006/relationships/hyperlink" Target="mailto:3B97G@33208%7CMetazoa" TargetMode="External"/><Relationship Id="rId375" Type="http://schemas.openxmlformats.org/officeDocument/2006/relationships/hyperlink" Target="mailto:3BB2G@33208%7CMetazoa" TargetMode="External"/><Relationship Id="rId396" Type="http://schemas.openxmlformats.org/officeDocument/2006/relationships/hyperlink" Target="mailto:3BUC3@33208%7CMetazoa" TargetMode="External"/><Relationship Id="rId3" Type="http://schemas.openxmlformats.org/officeDocument/2006/relationships/hyperlink" Target="mailto:3BAXJ@33208%7CMetazoa" TargetMode="External"/><Relationship Id="rId214" Type="http://schemas.openxmlformats.org/officeDocument/2006/relationships/hyperlink" Target="mailto:3BRDX@33208%7CMetazoa" TargetMode="External"/><Relationship Id="rId235" Type="http://schemas.openxmlformats.org/officeDocument/2006/relationships/hyperlink" Target="mailto:3B965@33208%7CMetazoa" TargetMode="External"/><Relationship Id="rId256" Type="http://schemas.openxmlformats.org/officeDocument/2006/relationships/hyperlink" Target="mailto:3BKBU@33208%7CMetazoa" TargetMode="External"/><Relationship Id="rId277" Type="http://schemas.openxmlformats.org/officeDocument/2006/relationships/hyperlink" Target="mailto:3BGBV@33208%7CMetazoa" TargetMode="External"/><Relationship Id="rId298" Type="http://schemas.openxmlformats.org/officeDocument/2006/relationships/hyperlink" Target="mailto:3BDRF@33208%7CMetazoa" TargetMode="External"/><Relationship Id="rId400" Type="http://schemas.openxmlformats.org/officeDocument/2006/relationships/hyperlink" Target="mailto:3BED0@33208%7CMetazoa" TargetMode="External"/><Relationship Id="rId421" Type="http://schemas.openxmlformats.org/officeDocument/2006/relationships/hyperlink" Target="mailto:3BAPD@33208%7CMetazoa" TargetMode="External"/><Relationship Id="rId116" Type="http://schemas.openxmlformats.org/officeDocument/2006/relationships/hyperlink" Target="mailto:3BAIX@33208%7CMetazoa" TargetMode="External"/><Relationship Id="rId137" Type="http://schemas.openxmlformats.org/officeDocument/2006/relationships/hyperlink" Target="mailto:3BI1A@33208%7CMetazoa" TargetMode="External"/><Relationship Id="rId158" Type="http://schemas.openxmlformats.org/officeDocument/2006/relationships/hyperlink" Target="mailto:3B9S9@33208%7CMetazoa" TargetMode="External"/><Relationship Id="rId302" Type="http://schemas.openxmlformats.org/officeDocument/2006/relationships/hyperlink" Target="mailto:3BBMR@33208%7CMetazoa" TargetMode="External"/><Relationship Id="rId323" Type="http://schemas.openxmlformats.org/officeDocument/2006/relationships/hyperlink" Target="mailto:3BADD@33208%7CMetazoa" TargetMode="External"/><Relationship Id="rId344" Type="http://schemas.openxmlformats.org/officeDocument/2006/relationships/hyperlink" Target="mailto:3BH6A@33208%7CMetazoa" TargetMode="External"/><Relationship Id="rId20" Type="http://schemas.openxmlformats.org/officeDocument/2006/relationships/hyperlink" Target="mailto:3BHV1@33208%7CMetazoa" TargetMode="External"/><Relationship Id="rId41" Type="http://schemas.openxmlformats.org/officeDocument/2006/relationships/hyperlink" Target="mailto:KOG1095@2759%7CEukaryota" TargetMode="External"/><Relationship Id="rId62" Type="http://schemas.openxmlformats.org/officeDocument/2006/relationships/hyperlink" Target="mailto:3BCI2@33208%7CMetazoa" TargetMode="External"/><Relationship Id="rId83" Type="http://schemas.openxmlformats.org/officeDocument/2006/relationships/hyperlink" Target="mailto:3BBHF@33208%7CMetazoa" TargetMode="External"/><Relationship Id="rId179" Type="http://schemas.openxmlformats.org/officeDocument/2006/relationships/hyperlink" Target="mailto:3BSSH@33208%7CMetazoa" TargetMode="External"/><Relationship Id="rId365" Type="http://schemas.openxmlformats.org/officeDocument/2006/relationships/hyperlink" Target="mailto:3ADZF@33154%7COpisthokonta" TargetMode="External"/><Relationship Id="rId386" Type="http://schemas.openxmlformats.org/officeDocument/2006/relationships/hyperlink" Target="mailto:3BDKI@33208%7CMetazoa" TargetMode="External"/><Relationship Id="rId190" Type="http://schemas.openxmlformats.org/officeDocument/2006/relationships/hyperlink" Target="mailto:3BFGR@33208%7CMetazoa" TargetMode="External"/><Relationship Id="rId204" Type="http://schemas.openxmlformats.org/officeDocument/2006/relationships/hyperlink" Target="mailto:3B9DA@33208%7CMetazoa" TargetMode="External"/><Relationship Id="rId225" Type="http://schemas.openxmlformats.org/officeDocument/2006/relationships/hyperlink" Target="mailto:3BB9R@33208%7CMetazoa" TargetMode="External"/><Relationship Id="rId246" Type="http://schemas.openxmlformats.org/officeDocument/2006/relationships/hyperlink" Target="mailto:3B9N9@33208%7CMetazoa" TargetMode="External"/><Relationship Id="rId267" Type="http://schemas.openxmlformats.org/officeDocument/2006/relationships/hyperlink" Target="mailto:3BQKS@33208%7CMetazoa" TargetMode="External"/><Relationship Id="rId288" Type="http://schemas.openxmlformats.org/officeDocument/2006/relationships/hyperlink" Target="mailto:3BBQ0@33208%7CMetazoa" TargetMode="External"/><Relationship Id="rId411" Type="http://schemas.openxmlformats.org/officeDocument/2006/relationships/hyperlink" Target="mailto:3BAVM@33208%7CMetazoa" TargetMode="External"/><Relationship Id="rId106" Type="http://schemas.openxmlformats.org/officeDocument/2006/relationships/hyperlink" Target="mailto:KOG4641@2759%7CEukaryota" TargetMode="External"/><Relationship Id="rId127" Type="http://schemas.openxmlformats.org/officeDocument/2006/relationships/hyperlink" Target="mailto:3BSSN@33208%7CMetazoa" TargetMode="External"/><Relationship Id="rId313" Type="http://schemas.openxmlformats.org/officeDocument/2006/relationships/hyperlink" Target="mailto:3BA0X@33208%7CMetazoa" TargetMode="External"/><Relationship Id="rId10" Type="http://schemas.openxmlformats.org/officeDocument/2006/relationships/hyperlink" Target="mailto:3BFP2@33208%7CMetazoa" TargetMode="External"/><Relationship Id="rId31" Type="http://schemas.openxmlformats.org/officeDocument/2006/relationships/hyperlink" Target="mailto:3BCV9@33208%7CMetazoa" TargetMode="External"/><Relationship Id="rId52" Type="http://schemas.openxmlformats.org/officeDocument/2006/relationships/hyperlink" Target="mailto:3BARA@33208%7CMetazoa" TargetMode="External"/><Relationship Id="rId73" Type="http://schemas.openxmlformats.org/officeDocument/2006/relationships/hyperlink" Target="mailto:KOG4441@2759%7CEukaryota" TargetMode="External"/><Relationship Id="rId94" Type="http://schemas.openxmlformats.org/officeDocument/2006/relationships/hyperlink" Target="mailto:3BACW@33208%7CMetazoa" TargetMode="External"/><Relationship Id="rId148" Type="http://schemas.openxmlformats.org/officeDocument/2006/relationships/hyperlink" Target="mailto:3BEI0@33208%7CMetazoa" TargetMode="External"/><Relationship Id="rId169" Type="http://schemas.openxmlformats.org/officeDocument/2006/relationships/hyperlink" Target="mailto:3B98K@33208%7CMetazoa" TargetMode="External"/><Relationship Id="rId334" Type="http://schemas.openxmlformats.org/officeDocument/2006/relationships/hyperlink" Target="mailto:3BG8T@33208%7CMetazoa" TargetMode="External"/><Relationship Id="rId355" Type="http://schemas.openxmlformats.org/officeDocument/2006/relationships/hyperlink" Target="mailto:3BP1U@33208%7CMetazoa" TargetMode="External"/><Relationship Id="rId376" Type="http://schemas.openxmlformats.org/officeDocument/2006/relationships/hyperlink" Target="mailto:3BDZF@33208%7CMetazoa" TargetMode="External"/><Relationship Id="rId397" Type="http://schemas.openxmlformats.org/officeDocument/2006/relationships/hyperlink" Target="mailto:3BBQU@33208%7CMetazoa" TargetMode="External"/><Relationship Id="rId4" Type="http://schemas.openxmlformats.org/officeDocument/2006/relationships/hyperlink" Target="mailto:3BAHC@33208%7CMetazoa" TargetMode="External"/><Relationship Id="rId180" Type="http://schemas.openxmlformats.org/officeDocument/2006/relationships/hyperlink" Target="mailto:3BEV8@33208%7CMetazoa" TargetMode="External"/><Relationship Id="rId215" Type="http://schemas.openxmlformats.org/officeDocument/2006/relationships/hyperlink" Target="mailto:3BDT0@33208%7CMetazoa" TargetMode="External"/><Relationship Id="rId236" Type="http://schemas.openxmlformats.org/officeDocument/2006/relationships/hyperlink" Target="mailto:3BE2Z@33208%7CMetazoa" TargetMode="External"/><Relationship Id="rId257" Type="http://schemas.openxmlformats.org/officeDocument/2006/relationships/hyperlink" Target="mailto:3BKXK@33208%7CMetazoa" TargetMode="External"/><Relationship Id="rId278" Type="http://schemas.openxmlformats.org/officeDocument/2006/relationships/hyperlink" Target="mailto:3BJ6M@33208%7CMetazoa" TargetMode="External"/><Relationship Id="rId401" Type="http://schemas.openxmlformats.org/officeDocument/2006/relationships/hyperlink" Target="mailto:3BQ4B@33208%7CMetazoa" TargetMode="External"/><Relationship Id="rId422" Type="http://schemas.openxmlformats.org/officeDocument/2006/relationships/printerSettings" Target="../printerSettings/printerSettings1.bin"/><Relationship Id="rId303" Type="http://schemas.openxmlformats.org/officeDocument/2006/relationships/hyperlink" Target="mailto:3BMCD@33208%7CMetazoa" TargetMode="External"/><Relationship Id="rId42" Type="http://schemas.openxmlformats.org/officeDocument/2006/relationships/hyperlink" Target="mailto:3BJ5H@33208%7CMetazoa" TargetMode="External"/><Relationship Id="rId84" Type="http://schemas.openxmlformats.org/officeDocument/2006/relationships/hyperlink" Target="mailto:KOG4196@2759%7CEukaryota" TargetMode="External"/><Relationship Id="rId138" Type="http://schemas.openxmlformats.org/officeDocument/2006/relationships/hyperlink" Target="mailto:3B9E5@33208%7CMetazoa" TargetMode="External"/><Relationship Id="rId345" Type="http://schemas.openxmlformats.org/officeDocument/2006/relationships/hyperlink" Target="mailto:3BRDV@33208%7CMetazoa" TargetMode="External"/><Relationship Id="rId387" Type="http://schemas.openxmlformats.org/officeDocument/2006/relationships/hyperlink" Target="mailto:3BEQU@33208%7CMetazoa" TargetMode="External"/><Relationship Id="rId191" Type="http://schemas.openxmlformats.org/officeDocument/2006/relationships/hyperlink" Target="mailto:3B9RN@33208%7CMetazoa" TargetMode="External"/><Relationship Id="rId205" Type="http://schemas.openxmlformats.org/officeDocument/2006/relationships/hyperlink" Target="mailto:3BQAG@33208%7CMetazoa" TargetMode="External"/><Relationship Id="rId247" Type="http://schemas.openxmlformats.org/officeDocument/2006/relationships/hyperlink" Target="mailto:3BJD2@33208%7CMetazoa" TargetMode="External"/><Relationship Id="rId412" Type="http://schemas.openxmlformats.org/officeDocument/2006/relationships/hyperlink" Target="mailto:3BDE0@33208%7CMetazoa" TargetMode="External"/><Relationship Id="rId107" Type="http://schemas.openxmlformats.org/officeDocument/2006/relationships/hyperlink" Target="mailto:3BFJJ@33208%7CMetazoa" TargetMode="External"/><Relationship Id="rId289" Type="http://schemas.openxmlformats.org/officeDocument/2006/relationships/hyperlink" Target="mailto:3BAFV@33208%7CMetazoa" TargetMode="External"/><Relationship Id="rId11" Type="http://schemas.openxmlformats.org/officeDocument/2006/relationships/hyperlink" Target="mailto:3BA1R@33208%7CMetazoa" TargetMode="External"/><Relationship Id="rId53" Type="http://schemas.openxmlformats.org/officeDocument/2006/relationships/hyperlink" Target="mailto:3BIHU@33208%7CMetazoa" TargetMode="External"/><Relationship Id="rId149" Type="http://schemas.openxmlformats.org/officeDocument/2006/relationships/hyperlink" Target="mailto:3B9N6@33208%7CMetazoa" TargetMode="External"/><Relationship Id="rId314" Type="http://schemas.openxmlformats.org/officeDocument/2006/relationships/hyperlink" Target="mailto:3BAXW@33208%7CMetazoa" TargetMode="External"/><Relationship Id="rId356" Type="http://schemas.openxmlformats.org/officeDocument/2006/relationships/hyperlink" Target="mailto:3BQ61@33208%7CMetazoa" TargetMode="External"/><Relationship Id="rId398" Type="http://schemas.openxmlformats.org/officeDocument/2006/relationships/hyperlink" Target="mailto:3BH39@33208%7CMetazoa" TargetMode="External"/><Relationship Id="rId95" Type="http://schemas.openxmlformats.org/officeDocument/2006/relationships/hyperlink" Target="mailto:3BBB6@33208%7CMetazoa" TargetMode="External"/><Relationship Id="rId160" Type="http://schemas.openxmlformats.org/officeDocument/2006/relationships/hyperlink" Target="mailto:3BPKH@33208%7CMetazoa" TargetMode="External"/><Relationship Id="rId216" Type="http://schemas.openxmlformats.org/officeDocument/2006/relationships/hyperlink" Target="mailto:3BACK@33208%7CMetazoa" TargetMode="External"/><Relationship Id="rId258" Type="http://schemas.openxmlformats.org/officeDocument/2006/relationships/hyperlink" Target="mailto:3BCWT@33208%7CMetazo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3BA7S@33208%7CMetazoa" TargetMode="External"/><Relationship Id="rId299" Type="http://schemas.openxmlformats.org/officeDocument/2006/relationships/hyperlink" Target="mailto:3BEH8@33208%7CMetazoa" TargetMode="External"/><Relationship Id="rId21" Type="http://schemas.openxmlformats.org/officeDocument/2006/relationships/hyperlink" Target="mailto:3BED0@33208%7CMetazoa" TargetMode="External"/><Relationship Id="rId63" Type="http://schemas.openxmlformats.org/officeDocument/2006/relationships/hyperlink" Target="mailto:3BASW@33208%7CMetazoa" TargetMode="External"/><Relationship Id="rId159" Type="http://schemas.openxmlformats.org/officeDocument/2006/relationships/hyperlink" Target="mailto:KOG2251@2759%7CEukaryota" TargetMode="External"/><Relationship Id="rId324" Type="http://schemas.openxmlformats.org/officeDocument/2006/relationships/hyperlink" Target="mailto:3BPBE@33208%7CMetazoa" TargetMode="External"/><Relationship Id="rId366" Type="http://schemas.openxmlformats.org/officeDocument/2006/relationships/hyperlink" Target="mailto:3B9UT@33208%7CMetazoa" TargetMode="External"/><Relationship Id="rId170" Type="http://schemas.openxmlformats.org/officeDocument/2006/relationships/hyperlink" Target="mailto:3BKUE@33208%7CMetazoa" TargetMode="External"/><Relationship Id="rId226" Type="http://schemas.openxmlformats.org/officeDocument/2006/relationships/hyperlink" Target="mailto:3BHAC@33208%7CMetazoa" TargetMode="External"/><Relationship Id="rId268" Type="http://schemas.openxmlformats.org/officeDocument/2006/relationships/hyperlink" Target="mailto:3BDC4@33208%7CMetazoa" TargetMode="External"/><Relationship Id="rId32" Type="http://schemas.openxmlformats.org/officeDocument/2006/relationships/hyperlink" Target="mailto:3BMCK@33208%7CMetazoa" TargetMode="External"/><Relationship Id="rId74" Type="http://schemas.openxmlformats.org/officeDocument/2006/relationships/hyperlink" Target="mailto:3BJF2@33208%7CMetazoa" TargetMode="External"/><Relationship Id="rId128" Type="http://schemas.openxmlformats.org/officeDocument/2006/relationships/hyperlink" Target="mailto:3BR88@33208%7CMetazoa" TargetMode="External"/><Relationship Id="rId335" Type="http://schemas.openxmlformats.org/officeDocument/2006/relationships/hyperlink" Target="mailto:KOG0196@2759%7CEukaryota" TargetMode="External"/><Relationship Id="rId377" Type="http://schemas.openxmlformats.org/officeDocument/2006/relationships/hyperlink" Target="mailto:KOG4291@2759%7CEukaryota" TargetMode="External"/><Relationship Id="rId5" Type="http://schemas.openxmlformats.org/officeDocument/2006/relationships/hyperlink" Target="mailto:3BFXS@33208%7CMetazoa" TargetMode="External"/><Relationship Id="rId181" Type="http://schemas.openxmlformats.org/officeDocument/2006/relationships/hyperlink" Target="mailto:KOG0850@2759%7CEukaryota" TargetMode="External"/><Relationship Id="rId237" Type="http://schemas.openxmlformats.org/officeDocument/2006/relationships/hyperlink" Target="mailto:3BMQW@33208%7CMetazoa" TargetMode="External"/><Relationship Id="rId402" Type="http://schemas.openxmlformats.org/officeDocument/2006/relationships/hyperlink" Target="mailto:3BAYG@33208%7CMetazoa" TargetMode="External"/><Relationship Id="rId279" Type="http://schemas.openxmlformats.org/officeDocument/2006/relationships/hyperlink" Target="mailto:3BQI6@33208%7CMetazoa" TargetMode="External"/><Relationship Id="rId22" Type="http://schemas.openxmlformats.org/officeDocument/2006/relationships/hyperlink" Target="mailto:3BG80@33208%7CMetazoa" TargetMode="External"/><Relationship Id="rId43" Type="http://schemas.openxmlformats.org/officeDocument/2006/relationships/hyperlink" Target="mailto:3B9ZF@33208%7CMetazoa" TargetMode="External"/><Relationship Id="rId64" Type="http://schemas.openxmlformats.org/officeDocument/2006/relationships/hyperlink" Target="mailto:3BHD7@33208%7CMetazoa" TargetMode="External"/><Relationship Id="rId118" Type="http://schemas.openxmlformats.org/officeDocument/2006/relationships/hyperlink" Target="mailto:38GB2@33154%7COpisthokonta" TargetMode="External"/><Relationship Id="rId139" Type="http://schemas.openxmlformats.org/officeDocument/2006/relationships/hyperlink" Target="mailto:3BK6C@33208%7CMetazoa" TargetMode="External"/><Relationship Id="rId290" Type="http://schemas.openxmlformats.org/officeDocument/2006/relationships/hyperlink" Target="mailto:3BKIW@33208%7CMetazoa" TargetMode="External"/><Relationship Id="rId304" Type="http://schemas.openxmlformats.org/officeDocument/2006/relationships/hyperlink" Target="mailto:KOG0199@2759%7CEukaryota" TargetMode="External"/><Relationship Id="rId325" Type="http://schemas.openxmlformats.org/officeDocument/2006/relationships/hyperlink" Target="mailto:3BJK8@33208%7CMetazoa" TargetMode="External"/><Relationship Id="rId346" Type="http://schemas.openxmlformats.org/officeDocument/2006/relationships/hyperlink" Target="mailto:3BI5D@33208%7CMetazoa" TargetMode="External"/><Relationship Id="rId367" Type="http://schemas.openxmlformats.org/officeDocument/2006/relationships/hyperlink" Target="mailto:3BFK2@33208%7CMetazoa" TargetMode="External"/><Relationship Id="rId388" Type="http://schemas.openxmlformats.org/officeDocument/2006/relationships/hyperlink" Target="mailto:3BBHI@33208%7CMetazoa" TargetMode="External"/><Relationship Id="rId85" Type="http://schemas.openxmlformats.org/officeDocument/2006/relationships/hyperlink" Target="mailto:3BCR6@33208%7CMetazoa" TargetMode="External"/><Relationship Id="rId150" Type="http://schemas.openxmlformats.org/officeDocument/2006/relationships/hyperlink" Target="mailto:3B9F8@33208%7CMetazoa" TargetMode="External"/><Relationship Id="rId171" Type="http://schemas.openxmlformats.org/officeDocument/2006/relationships/hyperlink" Target="mailto:3BIM8@33208%7CMetazoa" TargetMode="External"/><Relationship Id="rId192" Type="http://schemas.openxmlformats.org/officeDocument/2006/relationships/hyperlink" Target="mailto:3BMS4@33208%7CMetazoa" TargetMode="External"/><Relationship Id="rId206" Type="http://schemas.openxmlformats.org/officeDocument/2006/relationships/hyperlink" Target="mailto:3BEJV@33208%7CMetazoa" TargetMode="External"/><Relationship Id="rId227" Type="http://schemas.openxmlformats.org/officeDocument/2006/relationships/hyperlink" Target="mailto:3BDTU@33208%7CMetazoa" TargetMode="External"/><Relationship Id="rId413" Type="http://schemas.openxmlformats.org/officeDocument/2006/relationships/hyperlink" Target="mailto:3BF7H@33208%7CMetazoa" TargetMode="External"/><Relationship Id="rId248" Type="http://schemas.openxmlformats.org/officeDocument/2006/relationships/hyperlink" Target="mailto:3BMUZ@33208%7CMetazoa" TargetMode="External"/><Relationship Id="rId269" Type="http://schemas.openxmlformats.org/officeDocument/2006/relationships/hyperlink" Target="mailto:3BBFD@33208%7CMetazoa" TargetMode="External"/><Relationship Id="rId12" Type="http://schemas.openxmlformats.org/officeDocument/2006/relationships/hyperlink" Target="mailto:3B97W@33208%7CMetazoa" TargetMode="External"/><Relationship Id="rId33" Type="http://schemas.openxmlformats.org/officeDocument/2006/relationships/hyperlink" Target="mailto:3BHVU@33208%7CMetazoa" TargetMode="External"/><Relationship Id="rId108" Type="http://schemas.openxmlformats.org/officeDocument/2006/relationships/hyperlink" Target="mailto:3BBE5@33208%7CMetazoa" TargetMode="External"/><Relationship Id="rId129" Type="http://schemas.openxmlformats.org/officeDocument/2006/relationships/hyperlink" Target="mailto:3BSP1@33208%7CMetazoa" TargetMode="External"/><Relationship Id="rId280" Type="http://schemas.openxmlformats.org/officeDocument/2006/relationships/hyperlink" Target="mailto:3BBUH@33208%7CMetazoa" TargetMode="External"/><Relationship Id="rId315" Type="http://schemas.openxmlformats.org/officeDocument/2006/relationships/hyperlink" Target="mailto:3BJRC@33208%7CMetazoa" TargetMode="External"/><Relationship Id="rId336" Type="http://schemas.openxmlformats.org/officeDocument/2006/relationships/hyperlink" Target="mailto:3BDZ7@33208%7CMetazoa" TargetMode="External"/><Relationship Id="rId357" Type="http://schemas.openxmlformats.org/officeDocument/2006/relationships/hyperlink" Target="mailto:3BETZ@33208%7CMetazoa" TargetMode="External"/><Relationship Id="rId54" Type="http://schemas.openxmlformats.org/officeDocument/2006/relationships/hyperlink" Target="mailto:3BD0M@33208%7CMetazoa" TargetMode="External"/><Relationship Id="rId75" Type="http://schemas.openxmlformats.org/officeDocument/2006/relationships/hyperlink" Target="mailto:3BTYJ@33208%7CMetazoa" TargetMode="External"/><Relationship Id="rId96" Type="http://schemas.openxmlformats.org/officeDocument/2006/relationships/hyperlink" Target="mailto:3BESE@33208%7CMetazoa" TargetMode="External"/><Relationship Id="rId140" Type="http://schemas.openxmlformats.org/officeDocument/2006/relationships/hyperlink" Target="mailto:3BM8I@33208%7CMetazoa" TargetMode="External"/><Relationship Id="rId161" Type="http://schemas.openxmlformats.org/officeDocument/2006/relationships/hyperlink" Target="mailto:3BABD@33208%7CMetazoa" TargetMode="External"/><Relationship Id="rId182" Type="http://schemas.openxmlformats.org/officeDocument/2006/relationships/hyperlink" Target="mailto:3BTPB@33208%7CMetazoa" TargetMode="External"/><Relationship Id="rId217" Type="http://schemas.openxmlformats.org/officeDocument/2006/relationships/hyperlink" Target="mailto:3BABQ@33208%7CMetazoa" TargetMode="External"/><Relationship Id="rId378" Type="http://schemas.openxmlformats.org/officeDocument/2006/relationships/hyperlink" Target="mailto:3B95H@33208%7CMetazoa" TargetMode="External"/><Relationship Id="rId399" Type="http://schemas.openxmlformats.org/officeDocument/2006/relationships/hyperlink" Target="mailto:3BEJX@33208%7CMetazoa" TargetMode="External"/><Relationship Id="rId403" Type="http://schemas.openxmlformats.org/officeDocument/2006/relationships/hyperlink" Target="mailto:3BA8M@33208%7CMetazoa" TargetMode="External"/><Relationship Id="rId6" Type="http://schemas.openxmlformats.org/officeDocument/2006/relationships/hyperlink" Target="mailto:3BEAI@33208%7CMetazoa" TargetMode="External"/><Relationship Id="rId238" Type="http://schemas.openxmlformats.org/officeDocument/2006/relationships/hyperlink" Target="mailto:3BK0J@33208%7CMetazoa" TargetMode="External"/><Relationship Id="rId259" Type="http://schemas.openxmlformats.org/officeDocument/2006/relationships/hyperlink" Target="mailto:3B98S@33208%7CMetazoa" TargetMode="External"/><Relationship Id="rId23" Type="http://schemas.openxmlformats.org/officeDocument/2006/relationships/hyperlink" Target="mailto:3BH39@33208%7CMetazoa" TargetMode="External"/><Relationship Id="rId119" Type="http://schemas.openxmlformats.org/officeDocument/2006/relationships/hyperlink" Target="mailto:3BC6N@33208%7CMetazoa" TargetMode="External"/><Relationship Id="rId270" Type="http://schemas.openxmlformats.org/officeDocument/2006/relationships/hyperlink" Target="mailto:3BEMQ@33208%7CMetazoa" TargetMode="External"/><Relationship Id="rId291" Type="http://schemas.openxmlformats.org/officeDocument/2006/relationships/hyperlink" Target="mailto:3BBE7@33208%7CMetazoa" TargetMode="External"/><Relationship Id="rId305" Type="http://schemas.openxmlformats.org/officeDocument/2006/relationships/hyperlink" Target="mailto:3B98N@33208%7CMetazoa" TargetMode="External"/><Relationship Id="rId326" Type="http://schemas.openxmlformats.org/officeDocument/2006/relationships/hyperlink" Target="mailto:3B9YF@33208%7CMetazoa" TargetMode="External"/><Relationship Id="rId347" Type="http://schemas.openxmlformats.org/officeDocument/2006/relationships/hyperlink" Target="mailto:3BUEH@33208%7CMetazoa" TargetMode="External"/><Relationship Id="rId44" Type="http://schemas.openxmlformats.org/officeDocument/2006/relationships/hyperlink" Target="mailto:39UGB@33154%7COpisthokonta" TargetMode="External"/><Relationship Id="rId65" Type="http://schemas.openxmlformats.org/officeDocument/2006/relationships/hyperlink" Target="mailto:3BQ61@33208%7CMetazoa" TargetMode="External"/><Relationship Id="rId86" Type="http://schemas.openxmlformats.org/officeDocument/2006/relationships/hyperlink" Target="mailto:3BF2B@33208%7CMetazoa" TargetMode="External"/><Relationship Id="rId130" Type="http://schemas.openxmlformats.org/officeDocument/2006/relationships/hyperlink" Target="mailto:3BX2I@33208%7CMetazoa" TargetMode="External"/><Relationship Id="rId151" Type="http://schemas.openxmlformats.org/officeDocument/2006/relationships/hyperlink" Target="mailto:3BK1A@33208%7CMetazoa" TargetMode="External"/><Relationship Id="rId368" Type="http://schemas.openxmlformats.org/officeDocument/2006/relationships/hyperlink" Target="mailto:3BEDD@33208%7CMetazoa" TargetMode="External"/><Relationship Id="rId389" Type="http://schemas.openxmlformats.org/officeDocument/2006/relationships/hyperlink" Target="mailto:3BA3P@33208%7CMetazoa" TargetMode="External"/><Relationship Id="rId172" Type="http://schemas.openxmlformats.org/officeDocument/2006/relationships/hyperlink" Target="mailto:3B9VD@33208%7CMetazoa" TargetMode="External"/><Relationship Id="rId193" Type="http://schemas.openxmlformats.org/officeDocument/2006/relationships/hyperlink" Target="mailto:3BDY6@33208%7CMetazoa" TargetMode="External"/><Relationship Id="rId207" Type="http://schemas.openxmlformats.org/officeDocument/2006/relationships/hyperlink" Target="mailto:39T3J@33154%7COpisthokonta" TargetMode="External"/><Relationship Id="rId228" Type="http://schemas.openxmlformats.org/officeDocument/2006/relationships/hyperlink" Target="mailto:3BCYB@33208%7CMetazoa" TargetMode="External"/><Relationship Id="rId249" Type="http://schemas.openxmlformats.org/officeDocument/2006/relationships/hyperlink" Target="mailto:3B9CK@33208%7CMetazoa" TargetMode="External"/><Relationship Id="rId414" Type="http://schemas.openxmlformats.org/officeDocument/2006/relationships/hyperlink" Target="mailto:3BFP2@33208%7CMetazoa" TargetMode="External"/><Relationship Id="rId13" Type="http://schemas.openxmlformats.org/officeDocument/2006/relationships/hyperlink" Target="mailto:KOG0773@2759%7CEukaryota" TargetMode="External"/><Relationship Id="rId109" Type="http://schemas.openxmlformats.org/officeDocument/2006/relationships/hyperlink" Target="mailto:3BAXW@33208%7CMetazoa" TargetMode="External"/><Relationship Id="rId260" Type="http://schemas.openxmlformats.org/officeDocument/2006/relationships/hyperlink" Target="mailto:3BD2S@33208%7CMetazoa" TargetMode="External"/><Relationship Id="rId281" Type="http://schemas.openxmlformats.org/officeDocument/2006/relationships/hyperlink" Target="mailto:3BDE6@33208%7CMetazoa" TargetMode="External"/><Relationship Id="rId316" Type="http://schemas.openxmlformats.org/officeDocument/2006/relationships/hyperlink" Target="mailto:3BFJJ@33208%7CMetazoa" TargetMode="External"/><Relationship Id="rId337" Type="http://schemas.openxmlformats.org/officeDocument/2006/relationships/hyperlink" Target="mailto:3BKQ7@33208%7CMetazoa" TargetMode="External"/><Relationship Id="rId34" Type="http://schemas.openxmlformats.org/officeDocument/2006/relationships/hyperlink" Target="mailto:3BEQU@33208%7CMetazoa" TargetMode="External"/><Relationship Id="rId55" Type="http://schemas.openxmlformats.org/officeDocument/2006/relationships/hyperlink" Target="mailto:3BB3A@33208%7CMetazoa" TargetMode="External"/><Relationship Id="rId76" Type="http://schemas.openxmlformats.org/officeDocument/2006/relationships/hyperlink" Target="mailto:3BRDV@33208%7CMetazoa" TargetMode="External"/><Relationship Id="rId97" Type="http://schemas.openxmlformats.org/officeDocument/2006/relationships/hyperlink" Target="mailto:3BA3Q@33208%7CMetazoa" TargetMode="External"/><Relationship Id="rId120" Type="http://schemas.openxmlformats.org/officeDocument/2006/relationships/hyperlink" Target="mailto:3BMCD@33208%7CMetazoa" TargetMode="External"/><Relationship Id="rId141" Type="http://schemas.openxmlformats.org/officeDocument/2006/relationships/hyperlink" Target="mailto:3BEG9@33208%7CMetazoa" TargetMode="External"/><Relationship Id="rId358" Type="http://schemas.openxmlformats.org/officeDocument/2006/relationships/hyperlink" Target="mailto:3BGW3@33208%7CMetazoa" TargetMode="External"/><Relationship Id="rId379" Type="http://schemas.openxmlformats.org/officeDocument/2006/relationships/hyperlink" Target="mailto:3B9QY@33208%7CMetazoa" TargetMode="External"/><Relationship Id="rId7" Type="http://schemas.openxmlformats.org/officeDocument/2006/relationships/hyperlink" Target="mailto:38BGX@33154%7COpisthokonta" TargetMode="External"/><Relationship Id="rId162" Type="http://schemas.openxmlformats.org/officeDocument/2006/relationships/hyperlink" Target="mailto:KOG4194@2759%7CEukaryota" TargetMode="External"/><Relationship Id="rId183" Type="http://schemas.openxmlformats.org/officeDocument/2006/relationships/hyperlink" Target="mailto:3BSN0@33208%7CMetazoa" TargetMode="External"/><Relationship Id="rId218" Type="http://schemas.openxmlformats.org/officeDocument/2006/relationships/hyperlink" Target="mailto:3BD9Y@33208%7CMetazoa" TargetMode="External"/><Relationship Id="rId239" Type="http://schemas.openxmlformats.org/officeDocument/2006/relationships/hyperlink" Target="mailto:3BFDW@33208%7CMetazoa" TargetMode="External"/><Relationship Id="rId390" Type="http://schemas.openxmlformats.org/officeDocument/2006/relationships/hyperlink" Target="mailto:3BG38@33208%7CMetazoa" TargetMode="External"/><Relationship Id="rId404" Type="http://schemas.openxmlformats.org/officeDocument/2006/relationships/hyperlink" Target="mailto:3BHV1@33208%7CMetazoa" TargetMode="External"/><Relationship Id="rId250" Type="http://schemas.openxmlformats.org/officeDocument/2006/relationships/hyperlink" Target="mailto:3BDFE@33208%7CMetazoa" TargetMode="External"/><Relationship Id="rId271" Type="http://schemas.openxmlformats.org/officeDocument/2006/relationships/hyperlink" Target="mailto:3BA7E@33208%7CMetazoa" TargetMode="External"/><Relationship Id="rId292" Type="http://schemas.openxmlformats.org/officeDocument/2006/relationships/hyperlink" Target="mailto:3BEV6@33208%7CMetazoa" TargetMode="External"/><Relationship Id="rId306" Type="http://schemas.openxmlformats.org/officeDocument/2006/relationships/hyperlink" Target="mailto:3BUHW@33208%7CMetazoa" TargetMode="External"/><Relationship Id="rId24" Type="http://schemas.openxmlformats.org/officeDocument/2006/relationships/hyperlink" Target="mailto:3BBQU@33208%7CMetazoa" TargetMode="External"/><Relationship Id="rId45" Type="http://schemas.openxmlformats.org/officeDocument/2006/relationships/hyperlink" Target="mailto:3BDZF@33208%7CMetazoa" TargetMode="External"/><Relationship Id="rId66" Type="http://schemas.openxmlformats.org/officeDocument/2006/relationships/hyperlink" Target="mailto:3BP1U@33208%7CMetazoa" TargetMode="External"/><Relationship Id="rId87" Type="http://schemas.openxmlformats.org/officeDocument/2006/relationships/hyperlink" Target="mailto:3BG8T@33208%7CMetazoa" TargetMode="External"/><Relationship Id="rId110" Type="http://schemas.openxmlformats.org/officeDocument/2006/relationships/hyperlink" Target="mailto:3BA0X@33208%7CMetazoa" TargetMode="External"/><Relationship Id="rId131" Type="http://schemas.openxmlformats.org/officeDocument/2006/relationships/hyperlink" Target="mailto:3BGS9@33208%7CMetazoa" TargetMode="External"/><Relationship Id="rId327" Type="http://schemas.openxmlformats.org/officeDocument/2006/relationships/hyperlink" Target="mailto:3B9SZ@33208%7CMetazoa" TargetMode="External"/><Relationship Id="rId348" Type="http://schemas.openxmlformats.org/officeDocument/2006/relationships/hyperlink" Target="mailto:3BDKF@33208%7CMetazoa" TargetMode="External"/><Relationship Id="rId369" Type="http://schemas.openxmlformats.org/officeDocument/2006/relationships/hyperlink" Target="mailto:3BSPQ@33208%7CMetazoa" TargetMode="External"/><Relationship Id="rId152" Type="http://schemas.openxmlformats.org/officeDocument/2006/relationships/hyperlink" Target="mailto:3BJ8G@33208%7CMetazoa" TargetMode="External"/><Relationship Id="rId173" Type="http://schemas.openxmlformats.org/officeDocument/2006/relationships/hyperlink" Target="mailto:3BGGY@33208%7CMetazoa" TargetMode="External"/><Relationship Id="rId194" Type="http://schemas.openxmlformats.org/officeDocument/2006/relationships/hyperlink" Target="mailto:3BJTQ@33208%7CMetazoa" TargetMode="External"/><Relationship Id="rId208" Type="http://schemas.openxmlformats.org/officeDocument/2006/relationships/hyperlink" Target="mailto:3BACK@33208%7CMetazoa" TargetMode="External"/><Relationship Id="rId229" Type="http://schemas.openxmlformats.org/officeDocument/2006/relationships/hyperlink" Target="mailto:3BCBC@33208%7CMetazoa" TargetMode="External"/><Relationship Id="rId380" Type="http://schemas.openxmlformats.org/officeDocument/2006/relationships/hyperlink" Target="mailto:3BDM1@33208%7CMetazoa" TargetMode="External"/><Relationship Id="rId415" Type="http://schemas.openxmlformats.org/officeDocument/2006/relationships/hyperlink" Target="mailto:3BCPA@33208%7CMetazoa" TargetMode="External"/><Relationship Id="rId240" Type="http://schemas.openxmlformats.org/officeDocument/2006/relationships/hyperlink" Target="mailto:3BD24@33208%7CMetazoa" TargetMode="External"/><Relationship Id="rId261" Type="http://schemas.openxmlformats.org/officeDocument/2006/relationships/hyperlink" Target="mailto:3BD19@33208%7CMetazoa" TargetMode="External"/><Relationship Id="rId14" Type="http://schemas.openxmlformats.org/officeDocument/2006/relationships/hyperlink" Target="mailto:KOG0489@2759%7CEukaryota" TargetMode="External"/><Relationship Id="rId35" Type="http://schemas.openxmlformats.org/officeDocument/2006/relationships/hyperlink" Target="mailto:3BDKI@33208%7CMetazoa" TargetMode="External"/><Relationship Id="rId56" Type="http://schemas.openxmlformats.org/officeDocument/2006/relationships/hyperlink" Target="mailto:3ADZF@33154%7COpisthokonta" TargetMode="External"/><Relationship Id="rId77" Type="http://schemas.openxmlformats.org/officeDocument/2006/relationships/hyperlink" Target="mailto:3BH6A@33208%7CMetazoa" TargetMode="External"/><Relationship Id="rId100" Type="http://schemas.openxmlformats.org/officeDocument/2006/relationships/hyperlink" Target="mailto:3BADD@33208%7CMetazoa" TargetMode="External"/><Relationship Id="rId282" Type="http://schemas.openxmlformats.org/officeDocument/2006/relationships/hyperlink" Target="mailto:3BDYF@33208%7CMetazoa" TargetMode="External"/><Relationship Id="rId317" Type="http://schemas.openxmlformats.org/officeDocument/2006/relationships/hyperlink" Target="mailto:KOG4641@2759%7CEukaryota" TargetMode="External"/><Relationship Id="rId338" Type="http://schemas.openxmlformats.org/officeDocument/2006/relationships/hyperlink" Target="mailto:3BH2K@33208%7CMetazoa" TargetMode="External"/><Relationship Id="rId359" Type="http://schemas.openxmlformats.org/officeDocument/2006/relationships/hyperlink" Target="mailto:3B9AQ@33208%7CMetazoa" TargetMode="External"/><Relationship Id="rId8" Type="http://schemas.openxmlformats.org/officeDocument/2006/relationships/hyperlink" Target="mailto:3CP8I@33208%7CMetazoa" TargetMode="External"/><Relationship Id="rId98" Type="http://schemas.openxmlformats.org/officeDocument/2006/relationships/hyperlink" Target="mailto:KOG4278@2759%7CEukaryota" TargetMode="External"/><Relationship Id="rId121" Type="http://schemas.openxmlformats.org/officeDocument/2006/relationships/hyperlink" Target="mailto:3BBMR@33208%7CMetazoa" TargetMode="External"/><Relationship Id="rId142" Type="http://schemas.openxmlformats.org/officeDocument/2006/relationships/hyperlink" Target="mailto:3BPDS@33208%7CMetazoa" TargetMode="External"/><Relationship Id="rId163" Type="http://schemas.openxmlformats.org/officeDocument/2006/relationships/hyperlink" Target="mailto:3BAC6@33208%7CMetazoa" TargetMode="External"/><Relationship Id="rId184" Type="http://schemas.openxmlformats.org/officeDocument/2006/relationships/hyperlink" Target="mailto:3BFEA@33208%7CMetazoa" TargetMode="External"/><Relationship Id="rId219" Type="http://schemas.openxmlformats.org/officeDocument/2006/relationships/hyperlink" Target="mailto:3BQAG@33208%7CMetazoa" TargetMode="External"/><Relationship Id="rId370" Type="http://schemas.openxmlformats.org/officeDocument/2006/relationships/hyperlink" Target="mailto:3BN0K@33208%7CMetazoa" TargetMode="External"/><Relationship Id="rId391" Type="http://schemas.openxmlformats.org/officeDocument/2006/relationships/hyperlink" Target="mailto:3BC95@33208%7CMetazoa" TargetMode="External"/><Relationship Id="rId405" Type="http://schemas.openxmlformats.org/officeDocument/2006/relationships/hyperlink" Target="mailto:KOG3017@2759%7CEukaryota" TargetMode="External"/><Relationship Id="rId230" Type="http://schemas.openxmlformats.org/officeDocument/2006/relationships/hyperlink" Target="mailto:3BAKC@33208%7CMetazoa" TargetMode="External"/><Relationship Id="rId251" Type="http://schemas.openxmlformats.org/officeDocument/2006/relationships/hyperlink" Target="mailto:3BPD8@33208%7CMetazoa" TargetMode="External"/><Relationship Id="rId25" Type="http://schemas.openxmlformats.org/officeDocument/2006/relationships/hyperlink" Target="mailto:3BUC3@33208%7CMetazoa" TargetMode="External"/><Relationship Id="rId46" Type="http://schemas.openxmlformats.org/officeDocument/2006/relationships/hyperlink" Target="mailto:3BB2G@33208%7CMetazoa" TargetMode="External"/><Relationship Id="rId67" Type="http://schemas.openxmlformats.org/officeDocument/2006/relationships/hyperlink" Target="mailto:3BMMI@33208%7CMetazoa" TargetMode="External"/><Relationship Id="rId272" Type="http://schemas.openxmlformats.org/officeDocument/2006/relationships/hyperlink" Target="mailto:3BCYT@33208%7CMetazoa" TargetMode="External"/><Relationship Id="rId293" Type="http://schemas.openxmlformats.org/officeDocument/2006/relationships/hyperlink" Target="mailto:3BRJ8@33208%7CMetazoa" TargetMode="External"/><Relationship Id="rId307" Type="http://schemas.openxmlformats.org/officeDocument/2006/relationships/hyperlink" Target="mailto:3BAIX@33208%7CMetazoa" TargetMode="External"/><Relationship Id="rId328" Type="http://schemas.openxmlformats.org/officeDocument/2006/relationships/hyperlink" Target="mailto:3BDVZ@33208%7CMetazoa" TargetMode="External"/><Relationship Id="rId349" Type="http://schemas.openxmlformats.org/officeDocument/2006/relationships/hyperlink" Target="mailto:3BC0U@33208%7CMetazoa" TargetMode="External"/><Relationship Id="rId88" Type="http://schemas.openxmlformats.org/officeDocument/2006/relationships/hyperlink" Target="mailto:3BF2S@33208%7CMetazoa" TargetMode="External"/><Relationship Id="rId111" Type="http://schemas.openxmlformats.org/officeDocument/2006/relationships/hyperlink" Target="mailto:3BJFJ@33208%7CMetazoa" TargetMode="External"/><Relationship Id="rId132" Type="http://schemas.openxmlformats.org/officeDocument/2006/relationships/hyperlink" Target="mailto:KOG4029@2759%7CEukaryota" TargetMode="External"/><Relationship Id="rId153" Type="http://schemas.openxmlformats.org/officeDocument/2006/relationships/hyperlink" Target="mailto:3BIZR@33208%7CMetazoa" TargetMode="External"/><Relationship Id="rId174" Type="http://schemas.openxmlformats.org/officeDocument/2006/relationships/hyperlink" Target="mailto:KOG3898@2759%7CEukaryota" TargetMode="External"/><Relationship Id="rId195" Type="http://schemas.openxmlformats.org/officeDocument/2006/relationships/hyperlink" Target="mailto:3BER7@33208%7CMetazoa" TargetMode="External"/><Relationship Id="rId209" Type="http://schemas.openxmlformats.org/officeDocument/2006/relationships/hyperlink" Target="mailto:3BDT0@33208%7CMetazoa" TargetMode="External"/><Relationship Id="rId360" Type="http://schemas.openxmlformats.org/officeDocument/2006/relationships/hyperlink" Target="mailto:3BSH6@33208%7CMetazoa" TargetMode="External"/><Relationship Id="rId381" Type="http://schemas.openxmlformats.org/officeDocument/2006/relationships/hyperlink" Target="mailto:3BBUM@33208%7CMetazoa" TargetMode="External"/><Relationship Id="rId416" Type="http://schemas.openxmlformats.org/officeDocument/2006/relationships/hyperlink" Target="mailto:3B9X0@33208%7CMetazoa" TargetMode="External"/><Relationship Id="rId220" Type="http://schemas.openxmlformats.org/officeDocument/2006/relationships/hyperlink" Target="mailto:3B9DA@33208%7CMetazoa" TargetMode="External"/><Relationship Id="rId241" Type="http://schemas.openxmlformats.org/officeDocument/2006/relationships/hyperlink" Target="mailto:3BEQE@33208%7CMetazoa" TargetMode="External"/><Relationship Id="rId15" Type="http://schemas.openxmlformats.org/officeDocument/2006/relationships/hyperlink" Target="mailto:3BMRY@33208%7CMetazoa" TargetMode="External"/><Relationship Id="rId36" Type="http://schemas.openxmlformats.org/officeDocument/2006/relationships/hyperlink" Target="mailto:3BDAI@33208%7CMetazoa" TargetMode="External"/><Relationship Id="rId57" Type="http://schemas.openxmlformats.org/officeDocument/2006/relationships/hyperlink" Target="mailto:3BGCN@33208%7CMetazoa" TargetMode="External"/><Relationship Id="rId262" Type="http://schemas.openxmlformats.org/officeDocument/2006/relationships/hyperlink" Target="mailto:3BPIB@33208%7CMetazoa" TargetMode="External"/><Relationship Id="rId283" Type="http://schemas.openxmlformats.org/officeDocument/2006/relationships/hyperlink" Target="mailto:3BF2J@33208%7CMetazoa" TargetMode="External"/><Relationship Id="rId318" Type="http://schemas.openxmlformats.org/officeDocument/2006/relationships/hyperlink" Target="mailto:3BBK4@33208%7CMetazoa" TargetMode="External"/><Relationship Id="rId339" Type="http://schemas.openxmlformats.org/officeDocument/2006/relationships/hyperlink" Target="mailto:3BHQC@33208%7CMetazoa" TargetMode="External"/><Relationship Id="rId78" Type="http://schemas.openxmlformats.org/officeDocument/2006/relationships/hyperlink" Target="mailto:3BDH4@33208%7CMetazoa" TargetMode="External"/><Relationship Id="rId99" Type="http://schemas.openxmlformats.org/officeDocument/2006/relationships/hyperlink" Target="mailto:3B94N@33208%7CMetazoa" TargetMode="External"/><Relationship Id="rId101" Type="http://schemas.openxmlformats.org/officeDocument/2006/relationships/hyperlink" Target="mailto:3BH8A@33208%7CMetazoa" TargetMode="External"/><Relationship Id="rId122" Type="http://schemas.openxmlformats.org/officeDocument/2006/relationships/hyperlink" Target="mailto:3BNDZ@33208%7CMetazoa" TargetMode="External"/><Relationship Id="rId143" Type="http://schemas.openxmlformats.org/officeDocument/2006/relationships/hyperlink" Target="mailto:3BHJY@33208%7CMetazoa" TargetMode="External"/><Relationship Id="rId164" Type="http://schemas.openxmlformats.org/officeDocument/2006/relationships/hyperlink" Target="mailto:3ABMK@33154%7COpisthokonta" TargetMode="External"/><Relationship Id="rId185" Type="http://schemas.openxmlformats.org/officeDocument/2006/relationships/hyperlink" Target="mailto:3BE0B@33208%7CMetazoa" TargetMode="External"/><Relationship Id="rId350" Type="http://schemas.openxmlformats.org/officeDocument/2006/relationships/hyperlink" Target="mailto:3BHIH@33208%7CMetazoa" TargetMode="External"/><Relationship Id="rId371" Type="http://schemas.openxmlformats.org/officeDocument/2006/relationships/hyperlink" Target="mailto:3BIHU@33208%7CMetazoa" TargetMode="External"/><Relationship Id="rId406" Type="http://schemas.openxmlformats.org/officeDocument/2006/relationships/hyperlink" Target="mailto:3BQM6@33208%7CMetazoa" TargetMode="External"/><Relationship Id="rId9" Type="http://schemas.openxmlformats.org/officeDocument/2006/relationships/hyperlink" Target="mailto:3BDE0@33208%7CMetazoa" TargetMode="External"/><Relationship Id="rId210" Type="http://schemas.openxmlformats.org/officeDocument/2006/relationships/hyperlink" Target="mailto:3BRDX@33208%7CMetazoa" TargetMode="External"/><Relationship Id="rId392" Type="http://schemas.openxmlformats.org/officeDocument/2006/relationships/hyperlink" Target="mailto:3BC80@33208%7CMetazoa" TargetMode="External"/><Relationship Id="rId26" Type="http://schemas.openxmlformats.org/officeDocument/2006/relationships/hyperlink" Target="mailto:3BW3W@33208%7CMetazoa" TargetMode="External"/><Relationship Id="rId231" Type="http://schemas.openxmlformats.org/officeDocument/2006/relationships/hyperlink" Target="mailto:3BC4J@33208%7CMetazoa" TargetMode="External"/><Relationship Id="rId252" Type="http://schemas.openxmlformats.org/officeDocument/2006/relationships/hyperlink" Target="mailto:3BKNU@33208%7CMetazoa" TargetMode="External"/><Relationship Id="rId273" Type="http://schemas.openxmlformats.org/officeDocument/2006/relationships/hyperlink" Target="mailto:KOG3575@2759%7CEukaryota" TargetMode="External"/><Relationship Id="rId294" Type="http://schemas.openxmlformats.org/officeDocument/2006/relationships/hyperlink" Target="mailto:3BGS7@33208%7CMetazoa" TargetMode="External"/><Relationship Id="rId308" Type="http://schemas.openxmlformats.org/officeDocument/2006/relationships/hyperlink" Target="mailto:3BJRK@33208%7CMetazoa" TargetMode="External"/><Relationship Id="rId329" Type="http://schemas.openxmlformats.org/officeDocument/2006/relationships/hyperlink" Target="mailto:3BBB6@33208%7CMetazoa" TargetMode="External"/><Relationship Id="rId47" Type="http://schemas.openxmlformats.org/officeDocument/2006/relationships/hyperlink" Target="mailto:3BTXF@33208%7CMetazoa" TargetMode="External"/><Relationship Id="rId68" Type="http://schemas.openxmlformats.org/officeDocument/2006/relationships/hyperlink" Target="mailto:3BMIE@33208%7CMetazoa" TargetMode="External"/><Relationship Id="rId89" Type="http://schemas.openxmlformats.org/officeDocument/2006/relationships/hyperlink" Target="mailto:3B9E5@33208%7CMetazoa" TargetMode="External"/><Relationship Id="rId112" Type="http://schemas.openxmlformats.org/officeDocument/2006/relationships/hyperlink" Target="mailto:3BM95@33208%7CMetazoa" TargetMode="External"/><Relationship Id="rId133" Type="http://schemas.openxmlformats.org/officeDocument/2006/relationships/hyperlink" Target="mailto:KOG3173@2759%7CEukaryota" TargetMode="External"/><Relationship Id="rId154" Type="http://schemas.openxmlformats.org/officeDocument/2006/relationships/hyperlink" Target="mailto:3BIA0@33208%7CMetazoa" TargetMode="External"/><Relationship Id="rId175" Type="http://schemas.openxmlformats.org/officeDocument/2006/relationships/hyperlink" Target="mailto:3BIPI@33208%7CMetazoa" TargetMode="External"/><Relationship Id="rId340" Type="http://schemas.openxmlformats.org/officeDocument/2006/relationships/hyperlink" Target="mailto:KOG4196@2759%7CEukaryota" TargetMode="External"/><Relationship Id="rId361" Type="http://schemas.openxmlformats.org/officeDocument/2006/relationships/hyperlink" Target="mailto:3BDY8@33208%7CMetazoa" TargetMode="External"/><Relationship Id="rId196" Type="http://schemas.openxmlformats.org/officeDocument/2006/relationships/hyperlink" Target="mailto:3BEDC@33208%7CMetazoa" TargetMode="External"/><Relationship Id="rId200" Type="http://schemas.openxmlformats.org/officeDocument/2006/relationships/hyperlink" Target="mailto:3BRVA@33208%7CMetazoa" TargetMode="External"/><Relationship Id="rId382" Type="http://schemas.openxmlformats.org/officeDocument/2006/relationships/hyperlink" Target="mailto:3BJ5H@33208%7CMetazoa" TargetMode="External"/><Relationship Id="rId417" Type="http://schemas.openxmlformats.org/officeDocument/2006/relationships/hyperlink" Target="mailto:3BGB4@33208%7CMetazoa" TargetMode="External"/><Relationship Id="rId16" Type="http://schemas.openxmlformats.org/officeDocument/2006/relationships/hyperlink" Target="mailto:3BGUF@33208%7CMetazoa" TargetMode="External"/><Relationship Id="rId221" Type="http://schemas.openxmlformats.org/officeDocument/2006/relationships/hyperlink" Target="mailto:3BSUU@33208%7CMetazoa" TargetMode="External"/><Relationship Id="rId242" Type="http://schemas.openxmlformats.org/officeDocument/2006/relationships/hyperlink" Target="mailto:3BC2I@33208%7CMetazoa" TargetMode="External"/><Relationship Id="rId263" Type="http://schemas.openxmlformats.org/officeDocument/2006/relationships/hyperlink" Target="mailto:3BGZQ@33208%7CMetazoa" TargetMode="External"/><Relationship Id="rId284" Type="http://schemas.openxmlformats.org/officeDocument/2006/relationships/hyperlink" Target="mailto:3BGJY@33208%7CMetazoa" TargetMode="External"/><Relationship Id="rId319" Type="http://schemas.openxmlformats.org/officeDocument/2006/relationships/hyperlink" Target="mailto:3BDXS@33208%7CMetazoa" TargetMode="External"/><Relationship Id="rId37" Type="http://schemas.openxmlformats.org/officeDocument/2006/relationships/hyperlink" Target="mailto:3BBG4@33208%7CMetazoa" TargetMode="External"/><Relationship Id="rId58" Type="http://schemas.openxmlformats.org/officeDocument/2006/relationships/hyperlink" Target="mailto:3BH2A@33208%7CMetazoa" TargetMode="External"/><Relationship Id="rId79" Type="http://schemas.openxmlformats.org/officeDocument/2006/relationships/hyperlink" Target="mailto:3BF9D@33208%7CMetazoa" TargetMode="External"/><Relationship Id="rId102" Type="http://schemas.openxmlformats.org/officeDocument/2006/relationships/hyperlink" Target="mailto:3BE0J@33208%7CMetazoa" TargetMode="External"/><Relationship Id="rId123" Type="http://schemas.openxmlformats.org/officeDocument/2006/relationships/hyperlink" Target="mailto:3BRWP@33208%7CMetazoa" TargetMode="External"/><Relationship Id="rId144" Type="http://schemas.openxmlformats.org/officeDocument/2006/relationships/hyperlink" Target="mailto:3BH9I@33208%7CMetazoa" TargetMode="External"/><Relationship Id="rId330" Type="http://schemas.openxmlformats.org/officeDocument/2006/relationships/hyperlink" Target="mailto:3BACW@33208%7CMetazoa" TargetMode="External"/><Relationship Id="rId90" Type="http://schemas.openxmlformats.org/officeDocument/2006/relationships/hyperlink" Target="mailto:3BGAZ@33208%7CMetazoa" TargetMode="External"/><Relationship Id="rId165" Type="http://schemas.openxmlformats.org/officeDocument/2006/relationships/hyperlink" Target="mailto:3BAGY@33208%7CMetazoa" TargetMode="External"/><Relationship Id="rId186" Type="http://schemas.openxmlformats.org/officeDocument/2006/relationships/hyperlink" Target="mailto:3BCH8@33208%7CMetazoa" TargetMode="External"/><Relationship Id="rId351" Type="http://schemas.openxmlformats.org/officeDocument/2006/relationships/hyperlink" Target="mailto:KOG4441@2759%7CEukaryota" TargetMode="External"/><Relationship Id="rId372" Type="http://schemas.openxmlformats.org/officeDocument/2006/relationships/hyperlink" Target="mailto:3BARA@33208%7CMetazoa" TargetMode="External"/><Relationship Id="rId393" Type="http://schemas.openxmlformats.org/officeDocument/2006/relationships/hyperlink" Target="mailto:3BCV9@33208%7CMetazoa" TargetMode="External"/><Relationship Id="rId407" Type="http://schemas.openxmlformats.org/officeDocument/2006/relationships/hyperlink" Target="mailto:3BI6Q@33208%7CMetazoa" TargetMode="External"/><Relationship Id="rId211" Type="http://schemas.openxmlformats.org/officeDocument/2006/relationships/hyperlink" Target="mailto:3BA7M@33208%7CMetazoa" TargetMode="External"/><Relationship Id="rId232" Type="http://schemas.openxmlformats.org/officeDocument/2006/relationships/hyperlink" Target="mailto:KOG0490@2759%7CEukaryota" TargetMode="External"/><Relationship Id="rId253" Type="http://schemas.openxmlformats.org/officeDocument/2006/relationships/hyperlink" Target="mailto:3BD5H@33208%7CMetazoa" TargetMode="External"/><Relationship Id="rId274" Type="http://schemas.openxmlformats.org/officeDocument/2006/relationships/hyperlink" Target="mailto:3BFQW@33208%7CMetazoa" TargetMode="External"/><Relationship Id="rId295" Type="http://schemas.openxmlformats.org/officeDocument/2006/relationships/hyperlink" Target="mailto:3B9VG@33208%7CMetazoa" TargetMode="External"/><Relationship Id="rId309" Type="http://schemas.openxmlformats.org/officeDocument/2006/relationships/hyperlink" Target="mailto:3BCKD@33208%7CMetazoa" TargetMode="External"/><Relationship Id="rId27" Type="http://schemas.openxmlformats.org/officeDocument/2006/relationships/hyperlink" Target="mailto:3CNQG@33208%7CMetazoa" TargetMode="External"/><Relationship Id="rId48" Type="http://schemas.openxmlformats.org/officeDocument/2006/relationships/hyperlink" Target="mailto:3BIJ8@33208%7CMetazoa" TargetMode="External"/><Relationship Id="rId69" Type="http://schemas.openxmlformats.org/officeDocument/2006/relationships/hyperlink" Target="mailto:3BFX6@33208%7CMetazoa" TargetMode="External"/><Relationship Id="rId113" Type="http://schemas.openxmlformats.org/officeDocument/2006/relationships/hyperlink" Target="mailto:3BB5X@33208%7CMetazoa" TargetMode="External"/><Relationship Id="rId134" Type="http://schemas.openxmlformats.org/officeDocument/2006/relationships/hyperlink" Target="mailto:3BAFV@33208%7CMetazoa" TargetMode="External"/><Relationship Id="rId320" Type="http://schemas.openxmlformats.org/officeDocument/2006/relationships/hyperlink" Target="mailto:3BDHM@33208%7CMetazoa" TargetMode="External"/><Relationship Id="rId80" Type="http://schemas.openxmlformats.org/officeDocument/2006/relationships/hyperlink" Target="mailto:3BI58@33208%7CMetazoa" TargetMode="External"/><Relationship Id="rId155" Type="http://schemas.openxmlformats.org/officeDocument/2006/relationships/hyperlink" Target="mailto:3BDXQ@33208%7CMetazoa" TargetMode="External"/><Relationship Id="rId176" Type="http://schemas.openxmlformats.org/officeDocument/2006/relationships/hyperlink" Target="mailto:39SN7@33154%7COpisthokonta" TargetMode="External"/><Relationship Id="rId197" Type="http://schemas.openxmlformats.org/officeDocument/2006/relationships/hyperlink" Target="mailto:KOG1094@2759%7CEukaryota" TargetMode="External"/><Relationship Id="rId341" Type="http://schemas.openxmlformats.org/officeDocument/2006/relationships/hyperlink" Target="mailto:3BBHF@33208%7CMetazoa" TargetMode="External"/><Relationship Id="rId362" Type="http://schemas.openxmlformats.org/officeDocument/2006/relationships/hyperlink" Target="mailto:3BCI2@33208%7CMetazoa" TargetMode="External"/><Relationship Id="rId383" Type="http://schemas.openxmlformats.org/officeDocument/2006/relationships/hyperlink" Target="mailto:KOG1095@2759%7CEukaryota" TargetMode="External"/><Relationship Id="rId418" Type="http://schemas.openxmlformats.org/officeDocument/2006/relationships/hyperlink" Target="mailto:3BBR9@33208%7CMetazoa" TargetMode="External"/><Relationship Id="rId201" Type="http://schemas.openxmlformats.org/officeDocument/2006/relationships/hyperlink" Target="mailto:3BC4M@33208%7CMetazoa" TargetMode="External"/><Relationship Id="rId222" Type="http://schemas.openxmlformats.org/officeDocument/2006/relationships/hyperlink" Target="mailto:KOG0197@2759%7CEukaryota" TargetMode="External"/><Relationship Id="rId243" Type="http://schemas.openxmlformats.org/officeDocument/2006/relationships/hyperlink" Target="mailto:3BB4Y@33208%7CMetazoa" TargetMode="External"/><Relationship Id="rId264" Type="http://schemas.openxmlformats.org/officeDocument/2006/relationships/hyperlink" Target="mailto:3BPKH@33208%7CMetazoa" TargetMode="External"/><Relationship Id="rId285" Type="http://schemas.openxmlformats.org/officeDocument/2006/relationships/hyperlink" Target="mailto:3BBFT@33208%7CMetazoa" TargetMode="External"/><Relationship Id="rId17" Type="http://schemas.openxmlformats.org/officeDocument/2006/relationships/hyperlink" Target="mailto:3BIXI@33208%7CMetazoa" TargetMode="External"/><Relationship Id="rId38" Type="http://schemas.openxmlformats.org/officeDocument/2006/relationships/hyperlink" Target="mailto:3BB0Q@33208%7CMetazoa" TargetMode="External"/><Relationship Id="rId59" Type="http://schemas.openxmlformats.org/officeDocument/2006/relationships/hyperlink" Target="mailto:3BDVV@33208%7CMetazoa" TargetMode="External"/><Relationship Id="rId103" Type="http://schemas.openxmlformats.org/officeDocument/2006/relationships/hyperlink" Target="mailto:3BUAP@33208%7CMetazoa" TargetMode="External"/><Relationship Id="rId124" Type="http://schemas.openxmlformats.org/officeDocument/2006/relationships/hyperlink" Target="mailto:3BJIN@33208%7CMetazoa" TargetMode="External"/><Relationship Id="rId310" Type="http://schemas.openxmlformats.org/officeDocument/2006/relationships/hyperlink" Target="mailto:3BTXU@33208%7CMetazoa" TargetMode="External"/><Relationship Id="rId70" Type="http://schemas.openxmlformats.org/officeDocument/2006/relationships/hyperlink" Target="mailto:3BDR9@33208%7CMetazoa" TargetMode="External"/><Relationship Id="rId91" Type="http://schemas.openxmlformats.org/officeDocument/2006/relationships/hyperlink" Target="mailto:3BGUV@33208%7CMetazoa" TargetMode="External"/><Relationship Id="rId145" Type="http://schemas.openxmlformats.org/officeDocument/2006/relationships/hyperlink" Target="mailto:3BJ6M@33208%7CMetazoa" TargetMode="External"/><Relationship Id="rId166" Type="http://schemas.openxmlformats.org/officeDocument/2006/relationships/hyperlink" Target="mailto:3BCWT@33208%7CMetazoa" TargetMode="External"/><Relationship Id="rId187" Type="http://schemas.openxmlformats.org/officeDocument/2006/relationships/hyperlink" Target="mailto:3BRHT@33208%7CMetazoa" TargetMode="External"/><Relationship Id="rId331" Type="http://schemas.openxmlformats.org/officeDocument/2006/relationships/hyperlink" Target="mailto:3BM6I@33208%7CMetazoa" TargetMode="External"/><Relationship Id="rId352" Type="http://schemas.openxmlformats.org/officeDocument/2006/relationships/hyperlink" Target="mailto:3BG3A@33208%7CMetazoa" TargetMode="External"/><Relationship Id="rId373" Type="http://schemas.openxmlformats.org/officeDocument/2006/relationships/hyperlink" Target="mailto:3BDGQ@33208%7CMetazoa" TargetMode="External"/><Relationship Id="rId394" Type="http://schemas.openxmlformats.org/officeDocument/2006/relationships/hyperlink" Target="mailto:3BSUW@33208%7CMetazoa" TargetMode="External"/><Relationship Id="rId408" Type="http://schemas.openxmlformats.org/officeDocument/2006/relationships/hyperlink" Target="mailto:3B940@33208%7CMetazoa" TargetMode="External"/><Relationship Id="rId1" Type="http://schemas.openxmlformats.org/officeDocument/2006/relationships/hyperlink" Target="mailto:3BGGQ@33208%7CMetazoa" TargetMode="External"/><Relationship Id="rId212" Type="http://schemas.openxmlformats.org/officeDocument/2006/relationships/hyperlink" Target="mailto:3BATV@33208%7CMetazoa" TargetMode="External"/><Relationship Id="rId233" Type="http://schemas.openxmlformats.org/officeDocument/2006/relationships/hyperlink" Target="mailto:3B9RN@33208%7CMetazoa" TargetMode="External"/><Relationship Id="rId254" Type="http://schemas.openxmlformats.org/officeDocument/2006/relationships/hyperlink" Target="mailto:3BG2H@33208%7CMetazoa" TargetMode="External"/><Relationship Id="rId28" Type="http://schemas.openxmlformats.org/officeDocument/2006/relationships/hyperlink" Target="mailto:3BSK0@33208%7CMetazoa" TargetMode="External"/><Relationship Id="rId49" Type="http://schemas.openxmlformats.org/officeDocument/2006/relationships/hyperlink" Target="mailto:KOG2744@2759%7CEukaryota" TargetMode="External"/><Relationship Id="rId114" Type="http://schemas.openxmlformats.org/officeDocument/2006/relationships/hyperlink" Target="mailto:3BDTE@33208%7CMetazoa" TargetMode="External"/><Relationship Id="rId275" Type="http://schemas.openxmlformats.org/officeDocument/2006/relationships/hyperlink" Target="mailto:3B9N6@33208%7CMetazoa" TargetMode="External"/><Relationship Id="rId296" Type="http://schemas.openxmlformats.org/officeDocument/2006/relationships/hyperlink" Target="mailto:3BSSN@33208%7CMetazoa" TargetMode="External"/><Relationship Id="rId300" Type="http://schemas.openxmlformats.org/officeDocument/2006/relationships/hyperlink" Target="mailto:KOG0192@2759%7CEukaryota" TargetMode="External"/><Relationship Id="rId60" Type="http://schemas.openxmlformats.org/officeDocument/2006/relationships/hyperlink" Target="mailto:3B9R8@33208%7CMetazoa" TargetMode="External"/><Relationship Id="rId81" Type="http://schemas.openxmlformats.org/officeDocument/2006/relationships/hyperlink" Target="mailto:3BKQB@33208%7CMetazoa" TargetMode="External"/><Relationship Id="rId135" Type="http://schemas.openxmlformats.org/officeDocument/2006/relationships/hyperlink" Target="mailto:3BBQ0@33208%7CMetazoa" TargetMode="External"/><Relationship Id="rId156" Type="http://schemas.openxmlformats.org/officeDocument/2006/relationships/hyperlink" Target="mailto:3BHF4@33208%7CMetazoa" TargetMode="External"/><Relationship Id="rId177" Type="http://schemas.openxmlformats.org/officeDocument/2006/relationships/hyperlink" Target="mailto:3BJD2@33208%7CMetazoa" TargetMode="External"/><Relationship Id="rId198" Type="http://schemas.openxmlformats.org/officeDocument/2006/relationships/hyperlink" Target="mailto:3B9K7@33208%7CMetazoa" TargetMode="External"/><Relationship Id="rId321" Type="http://schemas.openxmlformats.org/officeDocument/2006/relationships/hyperlink" Target="mailto:3BGN1@33208%7CMetazoa" TargetMode="External"/><Relationship Id="rId342" Type="http://schemas.openxmlformats.org/officeDocument/2006/relationships/hyperlink" Target="mailto:3BF3C@33208%7CMetazoa" TargetMode="External"/><Relationship Id="rId363" Type="http://schemas.openxmlformats.org/officeDocument/2006/relationships/hyperlink" Target="mailto:3BAAD@33208%7CMetazoa" TargetMode="External"/><Relationship Id="rId384" Type="http://schemas.openxmlformats.org/officeDocument/2006/relationships/hyperlink" Target="mailto:3BHF0@33208%7CMetazoa" TargetMode="External"/><Relationship Id="rId419" Type="http://schemas.openxmlformats.org/officeDocument/2006/relationships/hyperlink" Target="mailto:3B9QG@33208%7CMetazoa" TargetMode="External"/><Relationship Id="rId202" Type="http://schemas.openxmlformats.org/officeDocument/2006/relationships/hyperlink" Target="mailto:3BAYK@33208%7CMetazoa" TargetMode="External"/><Relationship Id="rId223" Type="http://schemas.openxmlformats.org/officeDocument/2006/relationships/hyperlink" Target="mailto:3BI8P@33208%7CMetazoa" TargetMode="External"/><Relationship Id="rId244" Type="http://schemas.openxmlformats.org/officeDocument/2006/relationships/hyperlink" Target="mailto:3BEV8@33208%7CMetazoa" TargetMode="External"/><Relationship Id="rId18" Type="http://schemas.openxmlformats.org/officeDocument/2006/relationships/hyperlink" Target="mailto:3BFY4@33208%7CMetazoa" TargetMode="External"/><Relationship Id="rId39" Type="http://schemas.openxmlformats.org/officeDocument/2006/relationships/hyperlink" Target="mailto:3BCVW@33208%7CMetazoa" TargetMode="External"/><Relationship Id="rId265" Type="http://schemas.openxmlformats.org/officeDocument/2006/relationships/hyperlink" Target="mailto:3BEEG@33208%7CMetazoa" TargetMode="External"/><Relationship Id="rId286" Type="http://schemas.openxmlformats.org/officeDocument/2006/relationships/hyperlink" Target="mailto:3BI1A@33208%7CMetazoa" TargetMode="External"/><Relationship Id="rId50" Type="http://schemas.openxmlformats.org/officeDocument/2006/relationships/hyperlink" Target="mailto:3BFUZ@33208%7CMetazoa" TargetMode="External"/><Relationship Id="rId104" Type="http://schemas.openxmlformats.org/officeDocument/2006/relationships/hyperlink" Target="mailto:3BGUC@33208%7CMetazoa" TargetMode="External"/><Relationship Id="rId125" Type="http://schemas.openxmlformats.org/officeDocument/2006/relationships/hyperlink" Target="mailto:3BDRF@33208%7CMetazoa" TargetMode="External"/><Relationship Id="rId146" Type="http://schemas.openxmlformats.org/officeDocument/2006/relationships/hyperlink" Target="mailto:3BGBV@33208%7CMetazoa" TargetMode="External"/><Relationship Id="rId167" Type="http://schemas.openxmlformats.org/officeDocument/2006/relationships/hyperlink" Target="mailto:3BKXK@33208%7CMetazoa" TargetMode="External"/><Relationship Id="rId188" Type="http://schemas.openxmlformats.org/officeDocument/2006/relationships/hyperlink" Target="mailto:3BE2Z@33208%7CMetazoa" TargetMode="External"/><Relationship Id="rId311" Type="http://schemas.openxmlformats.org/officeDocument/2006/relationships/hyperlink" Target="mailto:3BA8J@33208%7CMetazoa" TargetMode="External"/><Relationship Id="rId332" Type="http://schemas.openxmlformats.org/officeDocument/2006/relationships/hyperlink" Target="mailto:3BHW9@33208%7CMetazoa" TargetMode="External"/><Relationship Id="rId353" Type="http://schemas.openxmlformats.org/officeDocument/2006/relationships/hyperlink" Target="mailto:3BC67@33208%7CMetazoa" TargetMode="External"/><Relationship Id="rId374" Type="http://schemas.openxmlformats.org/officeDocument/2006/relationships/hyperlink" Target="mailto:3BA66@33208%7CMetazoa" TargetMode="External"/><Relationship Id="rId395" Type="http://schemas.openxmlformats.org/officeDocument/2006/relationships/hyperlink" Target="mailto:3BHDV@33208%7CMetazoa" TargetMode="External"/><Relationship Id="rId409" Type="http://schemas.openxmlformats.org/officeDocument/2006/relationships/hyperlink" Target="mailto:3BA9A@33208%7CMetazoa" TargetMode="External"/><Relationship Id="rId71" Type="http://schemas.openxmlformats.org/officeDocument/2006/relationships/hyperlink" Target="mailto:3BC5P@33208%7CMetazoa" TargetMode="External"/><Relationship Id="rId92" Type="http://schemas.openxmlformats.org/officeDocument/2006/relationships/hyperlink" Target="mailto:3BC74@33208%7CMetazoa" TargetMode="External"/><Relationship Id="rId213" Type="http://schemas.openxmlformats.org/officeDocument/2006/relationships/hyperlink" Target="mailto:3BT29@33208%7CMetazoa" TargetMode="External"/><Relationship Id="rId234" Type="http://schemas.openxmlformats.org/officeDocument/2006/relationships/hyperlink" Target="mailto:3BFGR@33208%7CMetazoa" TargetMode="External"/><Relationship Id="rId420" Type="http://schemas.openxmlformats.org/officeDocument/2006/relationships/hyperlink" Target="mailto:3BAHC@33208%7CMetazoa" TargetMode="External"/><Relationship Id="rId2" Type="http://schemas.openxmlformats.org/officeDocument/2006/relationships/hyperlink" Target="mailto:3BEJ4@33208%7CMetazoa" TargetMode="External"/><Relationship Id="rId29" Type="http://schemas.openxmlformats.org/officeDocument/2006/relationships/hyperlink" Target="mailto:3BQ9K@33208%7CMetazoa" TargetMode="External"/><Relationship Id="rId255" Type="http://schemas.openxmlformats.org/officeDocument/2006/relationships/hyperlink" Target="mailto:3B98K@33208%7CMetazoa" TargetMode="External"/><Relationship Id="rId276" Type="http://schemas.openxmlformats.org/officeDocument/2006/relationships/hyperlink" Target="mailto:3BEI0@33208%7CMetazoa" TargetMode="External"/><Relationship Id="rId297" Type="http://schemas.openxmlformats.org/officeDocument/2006/relationships/hyperlink" Target="mailto:3BF14@33208%7CMetazoa" TargetMode="External"/><Relationship Id="rId40" Type="http://schemas.openxmlformats.org/officeDocument/2006/relationships/hyperlink" Target="mailto:3BNU3@33208%7CMetazoa" TargetMode="External"/><Relationship Id="rId115" Type="http://schemas.openxmlformats.org/officeDocument/2006/relationships/hyperlink" Target="mailto:3BGX1@33208%7CMetazoa" TargetMode="External"/><Relationship Id="rId136" Type="http://schemas.openxmlformats.org/officeDocument/2006/relationships/hyperlink" Target="mailto:39SX8@33154%7COpisthokonta" TargetMode="External"/><Relationship Id="rId157" Type="http://schemas.openxmlformats.org/officeDocument/2006/relationships/hyperlink" Target="mailto:3BQKS@33208%7CMetazoa" TargetMode="External"/><Relationship Id="rId178" Type="http://schemas.openxmlformats.org/officeDocument/2006/relationships/hyperlink" Target="mailto:3B9N9@33208%7CMetazoa" TargetMode="External"/><Relationship Id="rId301" Type="http://schemas.openxmlformats.org/officeDocument/2006/relationships/hyperlink" Target="mailto:KOG3815@2759%7CEukaryota" TargetMode="External"/><Relationship Id="rId322" Type="http://schemas.openxmlformats.org/officeDocument/2006/relationships/hyperlink" Target="mailto:3BEJZ@33208%7CMetazoa" TargetMode="External"/><Relationship Id="rId343" Type="http://schemas.openxmlformats.org/officeDocument/2006/relationships/hyperlink" Target="mailto:3BAVP@33208%7CMetazoa" TargetMode="External"/><Relationship Id="rId364" Type="http://schemas.openxmlformats.org/officeDocument/2006/relationships/hyperlink" Target="mailto:3BFX4@33208%7CMetazoa" TargetMode="External"/><Relationship Id="rId61" Type="http://schemas.openxmlformats.org/officeDocument/2006/relationships/hyperlink" Target="mailto:3BFW6@33208%7CMetazoa" TargetMode="External"/><Relationship Id="rId82" Type="http://schemas.openxmlformats.org/officeDocument/2006/relationships/hyperlink" Target="mailto:3B96C@33208%7CMetazoa" TargetMode="External"/><Relationship Id="rId199" Type="http://schemas.openxmlformats.org/officeDocument/2006/relationships/hyperlink" Target="mailto:3BB9R@33208%7CMetazoa" TargetMode="External"/><Relationship Id="rId203" Type="http://schemas.openxmlformats.org/officeDocument/2006/relationships/hyperlink" Target="mailto:3BBGE@33208%7CMetazoa" TargetMode="External"/><Relationship Id="rId385" Type="http://schemas.openxmlformats.org/officeDocument/2006/relationships/hyperlink" Target="mailto:3BB6N@33208%7CMetazoa" TargetMode="External"/><Relationship Id="rId19" Type="http://schemas.openxmlformats.org/officeDocument/2006/relationships/hyperlink" Target="mailto:3BBUX@33208%7CMetazoa" TargetMode="External"/><Relationship Id="rId224" Type="http://schemas.openxmlformats.org/officeDocument/2006/relationships/hyperlink" Target="mailto:3BCID@33208%7CMetazoa" TargetMode="External"/><Relationship Id="rId245" Type="http://schemas.openxmlformats.org/officeDocument/2006/relationships/hyperlink" Target="mailto:3BSSH@33208%7CMetazoa" TargetMode="External"/><Relationship Id="rId266" Type="http://schemas.openxmlformats.org/officeDocument/2006/relationships/hyperlink" Target="mailto:3B9S9@33208%7CMetazoa" TargetMode="External"/><Relationship Id="rId287" Type="http://schemas.openxmlformats.org/officeDocument/2006/relationships/hyperlink" Target="mailto:3BH8V@33208%7CMetazoa" TargetMode="External"/><Relationship Id="rId410" Type="http://schemas.openxmlformats.org/officeDocument/2006/relationships/hyperlink" Target="mailto:3BAU8@33208%7CMetazoa" TargetMode="External"/><Relationship Id="rId30" Type="http://schemas.openxmlformats.org/officeDocument/2006/relationships/hyperlink" Target="mailto:3BPHV@33208%7CMetazoa" TargetMode="External"/><Relationship Id="rId105" Type="http://schemas.openxmlformats.org/officeDocument/2006/relationships/hyperlink" Target="mailto:3BDPV@33208%7CMetazoa" TargetMode="External"/><Relationship Id="rId126" Type="http://schemas.openxmlformats.org/officeDocument/2006/relationships/hyperlink" Target="mailto:3BD33@33208%7CMetazoa" TargetMode="External"/><Relationship Id="rId147" Type="http://schemas.openxmlformats.org/officeDocument/2006/relationships/hyperlink" Target="mailto:3BDW3@33208%7CMetazoa" TargetMode="External"/><Relationship Id="rId168" Type="http://schemas.openxmlformats.org/officeDocument/2006/relationships/hyperlink" Target="mailto:3BKBU@33208%7CMetazoa" TargetMode="External"/><Relationship Id="rId312" Type="http://schemas.openxmlformats.org/officeDocument/2006/relationships/hyperlink" Target="mailto:3BGVQ@33208%7CMetazoa" TargetMode="External"/><Relationship Id="rId333" Type="http://schemas.openxmlformats.org/officeDocument/2006/relationships/hyperlink" Target="mailto:3BD7X@33208%7CMetazoa" TargetMode="External"/><Relationship Id="rId354" Type="http://schemas.openxmlformats.org/officeDocument/2006/relationships/hyperlink" Target="mailto:3BI12@33208%7CMetazoa" TargetMode="External"/><Relationship Id="rId51" Type="http://schemas.openxmlformats.org/officeDocument/2006/relationships/hyperlink" Target="mailto:3BEPG@33208%7CMetazoa" TargetMode="External"/><Relationship Id="rId72" Type="http://schemas.openxmlformats.org/officeDocument/2006/relationships/hyperlink" Target="mailto:3BB4E@33208%7CMetazoa" TargetMode="External"/><Relationship Id="rId93" Type="http://schemas.openxmlformats.org/officeDocument/2006/relationships/hyperlink" Target="mailto:3BDBY@33208%7CMetazoa" TargetMode="External"/><Relationship Id="rId189" Type="http://schemas.openxmlformats.org/officeDocument/2006/relationships/hyperlink" Target="mailto:3B965@33208%7CMetazoa" TargetMode="External"/><Relationship Id="rId375" Type="http://schemas.openxmlformats.org/officeDocument/2006/relationships/hyperlink" Target="mailto:3BEAC@33208%7CMetazoa" TargetMode="External"/><Relationship Id="rId396" Type="http://schemas.openxmlformats.org/officeDocument/2006/relationships/hyperlink" Target="mailto:3BGC5@33208%7CMetazoa" TargetMode="External"/><Relationship Id="rId3" Type="http://schemas.openxmlformats.org/officeDocument/2006/relationships/hyperlink" Target="mailto:3BE6C@33208%7CMetazoa" TargetMode="External"/><Relationship Id="rId214" Type="http://schemas.openxmlformats.org/officeDocument/2006/relationships/hyperlink" Target="mailto:3BH6C@33208%7CMetazoa" TargetMode="External"/><Relationship Id="rId235" Type="http://schemas.openxmlformats.org/officeDocument/2006/relationships/hyperlink" Target="mailto:3B97G@33208%7CMetazoa" TargetMode="External"/><Relationship Id="rId256" Type="http://schemas.openxmlformats.org/officeDocument/2006/relationships/hyperlink" Target="mailto:3B9XS@33208%7CMetazoa" TargetMode="External"/><Relationship Id="rId277" Type="http://schemas.openxmlformats.org/officeDocument/2006/relationships/hyperlink" Target="mailto:3BFME@33208%7CMetazoa" TargetMode="External"/><Relationship Id="rId298" Type="http://schemas.openxmlformats.org/officeDocument/2006/relationships/hyperlink" Target="mailto:3BWCB@33208%7CMetazoa" TargetMode="External"/><Relationship Id="rId400" Type="http://schemas.openxmlformats.org/officeDocument/2006/relationships/hyperlink" Target="mailto:3BGT2@33208%7CMetazoa" TargetMode="External"/><Relationship Id="rId421" Type="http://schemas.openxmlformats.org/officeDocument/2006/relationships/hyperlink" Target="mailto:3BAXJ@33208%7CMetazoa" TargetMode="External"/><Relationship Id="rId116" Type="http://schemas.openxmlformats.org/officeDocument/2006/relationships/hyperlink" Target="mailto:3BB5Z@33208%7CMetazoa" TargetMode="External"/><Relationship Id="rId137" Type="http://schemas.openxmlformats.org/officeDocument/2006/relationships/hyperlink" Target="mailto:3BHUK@33208%7CMetazoa" TargetMode="External"/><Relationship Id="rId158" Type="http://schemas.openxmlformats.org/officeDocument/2006/relationships/hyperlink" Target="mailto:3BA8I@33208%7CMetazoa" TargetMode="External"/><Relationship Id="rId302" Type="http://schemas.openxmlformats.org/officeDocument/2006/relationships/hyperlink" Target="mailto:396KH@33154%7COpisthokonta" TargetMode="External"/><Relationship Id="rId323" Type="http://schemas.openxmlformats.org/officeDocument/2006/relationships/hyperlink" Target="mailto:3BB6X@33208%7CMetazoa" TargetMode="External"/><Relationship Id="rId344" Type="http://schemas.openxmlformats.org/officeDocument/2006/relationships/hyperlink" Target="mailto:3BAAH@33208%7CMetazoa" TargetMode="External"/><Relationship Id="rId20" Type="http://schemas.openxmlformats.org/officeDocument/2006/relationships/hyperlink" Target="mailto:3BQ4B@33208%7CMetazoa" TargetMode="External"/><Relationship Id="rId41" Type="http://schemas.openxmlformats.org/officeDocument/2006/relationships/hyperlink" Target="mailto:3BFJI@33208%7CMetazoa" TargetMode="External"/><Relationship Id="rId62" Type="http://schemas.openxmlformats.org/officeDocument/2006/relationships/hyperlink" Target="mailto:3BQJG@33208%7CMetazoa" TargetMode="External"/><Relationship Id="rId83" Type="http://schemas.openxmlformats.org/officeDocument/2006/relationships/hyperlink" Target="mailto:3BNZC@33208%7CMetazoa" TargetMode="External"/><Relationship Id="rId179" Type="http://schemas.openxmlformats.org/officeDocument/2006/relationships/hyperlink" Target="mailto:3BU2K@33208%7CMetazoa" TargetMode="External"/><Relationship Id="rId365" Type="http://schemas.openxmlformats.org/officeDocument/2006/relationships/hyperlink" Target="mailto:3BAP2@33208%7CMetazoa" TargetMode="External"/><Relationship Id="rId386" Type="http://schemas.openxmlformats.org/officeDocument/2006/relationships/hyperlink" Target="mailto:KOG3806@2759%7CEukaryota" TargetMode="External"/><Relationship Id="rId190" Type="http://schemas.openxmlformats.org/officeDocument/2006/relationships/hyperlink" Target="mailto:3BQNS@33208%7CMetazoa" TargetMode="External"/><Relationship Id="rId204" Type="http://schemas.openxmlformats.org/officeDocument/2006/relationships/hyperlink" Target="mailto:3BB4D@33208%7CMetazoa" TargetMode="External"/><Relationship Id="rId225" Type="http://schemas.openxmlformats.org/officeDocument/2006/relationships/hyperlink" Target="mailto:3BAGC@33208%7CMetazoa" TargetMode="External"/><Relationship Id="rId246" Type="http://schemas.openxmlformats.org/officeDocument/2006/relationships/hyperlink" Target="mailto:3BDPM@33208%7CMetazoa" TargetMode="External"/><Relationship Id="rId267" Type="http://schemas.openxmlformats.org/officeDocument/2006/relationships/hyperlink" Target="mailto:3B9TY@33208%7CMetazoa" TargetMode="External"/><Relationship Id="rId288" Type="http://schemas.openxmlformats.org/officeDocument/2006/relationships/hyperlink" Target="mailto:3BAW9@33208%7CMetazoa" TargetMode="External"/><Relationship Id="rId411" Type="http://schemas.openxmlformats.org/officeDocument/2006/relationships/hyperlink" Target="mailto:3BBKC@33208%7CMetazoa" TargetMode="External"/><Relationship Id="rId106" Type="http://schemas.openxmlformats.org/officeDocument/2006/relationships/hyperlink" Target="mailto:3B94C@33208%7CMetazoa" TargetMode="External"/><Relationship Id="rId127" Type="http://schemas.openxmlformats.org/officeDocument/2006/relationships/hyperlink" Target="mailto:3BJH9@33208%7CMetazoa" TargetMode="External"/><Relationship Id="rId313" Type="http://schemas.openxmlformats.org/officeDocument/2006/relationships/hyperlink" Target="mailto:3BFV6@33208%7CMetazoa" TargetMode="External"/><Relationship Id="rId10" Type="http://schemas.openxmlformats.org/officeDocument/2006/relationships/hyperlink" Target="mailto:3BAVM@33208%7CMetazoa" TargetMode="External"/><Relationship Id="rId31" Type="http://schemas.openxmlformats.org/officeDocument/2006/relationships/hyperlink" Target="mailto:3BMMB@33208%7CMetazoa" TargetMode="External"/><Relationship Id="rId52" Type="http://schemas.openxmlformats.org/officeDocument/2006/relationships/hyperlink" Target="mailto:3BH3D@33208%7CMetazoa" TargetMode="External"/><Relationship Id="rId73" Type="http://schemas.openxmlformats.org/officeDocument/2006/relationships/hyperlink" Target="mailto:3B9GN@33208%7CMetazoa" TargetMode="External"/><Relationship Id="rId94" Type="http://schemas.openxmlformats.org/officeDocument/2006/relationships/hyperlink" Target="mailto:KOG3216@2759%7CEukaryota" TargetMode="External"/><Relationship Id="rId148" Type="http://schemas.openxmlformats.org/officeDocument/2006/relationships/hyperlink" Target="mailto:3BGGB@33208%7CMetazoa" TargetMode="External"/><Relationship Id="rId169" Type="http://schemas.openxmlformats.org/officeDocument/2006/relationships/hyperlink" Target="mailto:3BBGK@33208%7CMetazoa" TargetMode="External"/><Relationship Id="rId334" Type="http://schemas.openxmlformats.org/officeDocument/2006/relationships/hyperlink" Target="mailto:2T1CJ@2759%7CEukaryota" TargetMode="External"/><Relationship Id="rId355" Type="http://schemas.openxmlformats.org/officeDocument/2006/relationships/hyperlink" Target="mailto:3BG88@33208%7CMetazoa" TargetMode="External"/><Relationship Id="rId376" Type="http://schemas.openxmlformats.org/officeDocument/2006/relationships/hyperlink" Target="mailto:3BRQ6@33208%7CMetazoa" TargetMode="External"/><Relationship Id="rId397" Type="http://schemas.openxmlformats.org/officeDocument/2006/relationships/hyperlink" Target="mailto:3BA87@33208%7CMetazoa" TargetMode="External"/><Relationship Id="rId4" Type="http://schemas.openxmlformats.org/officeDocument/2006/relationships/hyperlink" Target="mailto:3BB9P@33208%7CMetazoa" TargetMode="External"/><Relationship Id="rId180" Type="http://schemas.openxmlformats.org/officeDocument/2006/relationships/hyperlink" Target="mailto:3BI4H@33208%7CMetazoa" TargetMode="External"/><Relationship Id="rId215" Type="http://schemas.openxmlformats.org/officeDocument/2006/relationships/hyperlink" Target="mailto:3BAPM@33208%7CMetazoa" TargetMode="External"/><Relationship Id="rId236" Type="http://schemas.openxmlformats.org/officeDocument/2006/relationships/hyperlink" Target="mailto:3BAHP@33208%7CMetazoa" TargetMode="External"/><Relationship Id="rId257" Type="http://schemas.openxmlformats.org/officeDocument/2006/relationships/hyperlink" Target="mailto:3BKZJ@33208%7CMetazoa" TargetMode="External"/><Relationship Id="rId278" Type="http://schemas.openxmlformats.org/officeDocument/2006/relationships/hyperlink" Target="mailto:3BE75@33208%7CMetazoa" TargetMode="External"/><Relationship Id="rId401" Type="http://schemas.openxmlformats.org/officeDocument/2006/relationships/hyperlink" Target="mailto:3BBFY@33208%7CMetazoa" TargetMode="External"/><Relationship Id="rId422" Type="http://schemas.openxmlformats.org/officeDocument/2006/relationships/printerSettings" Target="../printerSettings/printerSettings2.bin"/><Relationship Id="rId303" Type="http://schemas.openxmlformats.org/officeDocument/2006/relationships/hyperlink" Target="mailto:3BQ52@33208%7CMetazoa" TargetMode="External"/><Relationship Id="rId42" Type="http://schemas.openxmlformats.org/officeDocument/2006/relationships/hyperlink" Target="mailto:3BBWT@33208%7CMetazoa" TargetMode="External"/><Relationship Id="rId84" Type="http://schemas.openxmlformats.org/officeDocument/2006/relationships/hyperlink" Target="mailto:3BKN8@33208%7CMetazoa" TargetMode="External"/><Relationship Id="rId138" Type="http://schemas.openxmlformats.org/officeDocument/2006/relationships/hyperlink" Target="mailto:3BSJF@33208%7CMetazoa" TargetMode="External"/><Relationship Id="rId345" Type="http://schemas.openxmlformats.org/officeDocument/2006/relationships/hyperlink" Target="mailto:3BFPK@33208%7CMetazoa" TargetMode="External"/><Relationship Id="rId387" Type="http://schemas.openxmlformats.org/officeDocument/2006/relationships/hyperlink" Target="mailto:3BAU9@33208%7CMetazoa" TargetMode="External"/><Relationship Id="rId191" Type="http://schemas.openxmlformats.org/officeDocument/2006/relationships/hyperlink" Target="mailto:3BDUH@33208%7CMetazoa" TargetMode="External"/><Relationship Id="rId205" Type="http://schemas.openxmlformats.org/officeDocument/2006/relationships/hyperlink" Target="mailto:3BBP2@33208%7CMetazoa" TargetMode="External"/><Relationship Id="rId247" Type="http://schemas.openxmlformats.org/officeDocument/2006/relationships/hyperlink" Target="mailto:3BSP9@33208%7CMetazoa" TargetMode="External"/><Relationship Id="rId412" Type="http://schemas.openxmlformats.org/officeDocument/2006/relationships/hyperlink" Target="mailto:3BA1R@33208%7CMetazoa" TargetMode="External"/><Relationship Id="rId107" Type="http://schemas.openxmlformats.org/officeDocument/2006/relationships/hyperlink" Target="mailto:3BPFX@33208%7CMetazoa" TargetMode="External"/><Relationship Id="rId289" Type="http://schemas.openxmlformats.org/officeDocument/2006/relationships/hyperlink" Target="mailto:3BHIY@33208%7CMetazoa" TargetMode="External"/><Relationship Id="rId11" Type="http://schemas.openxmlformats.org/officeDocument/2006/relationships/hyperlink" Target="mailto:3BQB4@33208%7CMetazoa" TargetMode="External"/><Relationship Id="rId53" Type="http://schemas.openxmlformats.org/officeDocument/2006/relationships/hyperlink" Target="mailto:3BI7B@33208%7CMetazoa" TargetMode="External"/><Relationship Id="rId149" Type="http://schemas.openxmlformats.org/officeDocument/2006/relationships/hyperlink" Target="mailto:3BAPD@33208%7CMetazoa" TargetMode="External"/><Relationship Id="rId314" Type="http://schemas.openxmlformats.org/officeDocument/2006/relationships/hyperlink" Target="mailto:3BPZP@33208%7CMetazoa" TargetMode="External"/><Relationship Id="rId356" Type="http://schemas.openxmlformats.org/officeDocument/2006/relationships/hyperlink" Target="mailto:3BTZC@33208%7CMetazoa" TargetMode="External"/><Relationship Id="rId398" Type="http://schemas.openxmlformats.org/officeDocument/2006/relationships/hyperlink" Target="mailto:3BRDB@33208%7CMetazoa" TargetMode="External"/><Relationship Id="rId95" Type="http://schemas.openxmlformats.org/officeDocument/2006/relationships/hyperlink" Target="mailto:3BFKR@33208%7CMetazoa" TargetMode="External"/><Relationship Id="rId160" Type="http://schemas.openxmlformats.org/officeDocument/2006/relationships/hyperlink" Target="mailto:3BQWD@33208%7CMetazoa" TargetMode="External"/><Relationship Id="rId216" Type="http://schemas.openxmlformats.org/officeDocument/2006/relationships/hyperlink" Target="mailto:3BE65@33208%7CMetazoa" TargetMode="External"/><Relationship Id="rId258" Type="http://schemas.openxmlformats.org/officeDocument/2006/relationships/hyperlink" Target="mailto:3BFF1@33208%7CMetaz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562C-071E-4AB2-A8FC-AC85B6D36CCA}">
  <dimension ref="B1:C808"/>
  <sheetViews>
    <sheetView zoomScaleNormal="100" workbookViewId="0">
      <selection activeCell="F9" sqref="F9"/>
    </sheetView>
  </sheetViews>
  <sheetFormatPr defaultRowHeight="14.5" x14ac:dyDescent="0.35"/>
  <cols>
    <col min="1" max="1" width="3.1796875" customWidth="1"/>
    <col min="2" max="2" width="51.453125" bestFit="1" customWidth="1"/>
    <col min="3" max="3" width="21.54296875" bestFit="1" customWidth="1"/>
  </cols>
  <sheetData>
    <row r="1" spans="2:3" ht="6.65" customHeight="1" thickBot="1" x14ac:dyDescent="0.4"/>
    <row r="2" spans="2:3" x14ac:dyDescent="0.35">
      <c r="B2" s="12" t="s">
        <v>1314</v>
      </c>
      <c r="C2" s="11" t="s">
        <v>1315</v>
      </c>
    </row>
    <row r="3" spans="2:3" ht="15" thickBot="1" x14ac:dyDescent="0.4">
      <c r="B3" s="13" t="s">
        <v>129</v>
      </c>
      <c r="C3" s="10">
        <f>COUNTA(B3:B808)</f>
        <v>806</v>
      </c>
    </row>
    <row r="4" spans="2:3" x14ac:dyDescent="0.35">
      <c r="B4" s="13" t="s">
        <v>127</v>
      </c>
      <c r="C4" s="14"/>
    </row>
    <row r="5" spans="2:3" x14ac:dyDescent="0.35">
      <c r="B5" s="13" t="s">
        <v>123</v>
      </c>
      <c r="C5" s="14"/>
    </row>
    <row r="6" spans="2:3" x14ac:dyDescent="0.35">
      <c r="B6" s="13" t="s">
        <v>125</v>
      </c>
      <c r="C6" s="14"/>
    </row>
    <row r="7" spans="2:3" x14ac:dyDescent="0.35">
      <c r="B7" s="13" t="s">
        <v>131</v>
      </c>
      <c r="C7" s="14"/>
    </row>
    <row r="8" spans="2:3" x14ac:dyDescent="0.35">
      <c r="B8" s="13" t="s">
        <v>137</v>
      </c>
      <c r="C8" s="14"/>
    </row>
    <row r="9" spans="2:3" x14ac:dyDescent="0.35">
      <c r="B9" s="13" t="s">
        <v>133</v>
      </c>
      <c r="C9" s="14"/>
    </row>
    <row r="10" spans="2:3" x14ac:dyDescent="0.35">
      <c r="B10" s="13" t="s">
        <v>135</v>
      </c>
      <c r="C10" s="14"/>
    </row>
    <row r="11" spans="2:3" x14ac:dyDescent="0.35">
      <c r="B11" s="13" t="s">
        <v>167</v>
      </c>
      <c r="C11" s="14"/>
    </row>
    <row r="12" spans="2:3" x14ac:dyDescent="0.35">
      <c r="B12" s="13" t="s">
        <v>183</v>
      </c>
      <c r="C12" s="14"/>
    </row>
    <row r="13" spans="2:3" x14ac:dyDescent="0.35">
      <c r="B13" s="13" t="s">
        <v>89</v>
      </c>
      <c r="C13" s="14"/>
    </row>
    <row r="14" spans="2:3" x14ac:dyDescent="0.35">
      <c r="B14" s="13" t="s">
        <v>163</v>
      </c>
      <c r="C14" s="14"/>
    </row>
    <row r="15" spans="2:3" x14ac:dyDescent="0.35">
      <c r="B15" s="13" t="s">
        <v>165</v>
      </c>
      <c r="C15" s="14"/>
    </row>
    <row r="16" spans="2:3" x14ac:dyDescent="0.35">
      <c r="B16" s="13" t="s">
        <v>179</v>
      </c>
      <c r="C16" s="14"/>
    </row>
    <row r="17" spans="2:3" x14ac:dyDescent="0.35">
      <c r="B17" s="13" t="s">
        <v>189</v>
      </c>
      <c r="C17" s="14"/>
    </row>
    <row r="18" spans="2:3" x14ac:dyDescent="0.35">
      <c r="B18" s="13" t="s">
        <v>161</v>
      </c>
      <c r="C18" s="14"/>
    </row>
    <row r="19" spans="2:3" x14ac:dyDescent="0.35">
      <c r="B19" s="13" t="s">
        <v>205</v>
      </c>
      <c r="C19" s="14"/>
    </row>
    <row r="20" spans="2:3" x14ac:dyDescent="0.35">
      <c r="B20" s="13" t="s">
        <v>193</v>
      </c>
      <c r="C20" s="14"/>
    </row>
    <row r="21" spans="2:3" x14ac:dyDescent="0.35">
      <c r="B21" s="13" t="s">
        <v>181</v>
      </c>
      <c r="C21" s="14"/>
    </row>
    <row r="22" spans="2:3" x14ac:dyDescent="0.35">
      <c r="B22" s="13" t="s">
        <v>929</v>
      </c>
      <c r="C22" s="14"/>
    </row>
    <row r="23" spans="2:3" x14ac:dyDescent="0.35">
      <c r="B23" s="13" t="s">
        <v>149</v>
      </c>
      <c r="C23" s="14"/>
    </row>
    <row r="24" spans="2:3" x14ac:dyDescent="0.35">
      <c r="B24" s="13" t="s">
        <v>169</v>
      </c>
      <c r="C24" s="14"/>
    </row>
    <row r="25" spans="2:3" x14ac:dyDescent="0.35">
      <c r="B25" s="13" t="s">
        <v>185</v>
      </c>
      <c r="C25" s="14"/>
    </row>
    <row r="26" spans="2:3" x14ac:dyDescent="0.35">
      <c r="B26" s="13" t="s">
        <v>139</v>
      </c>
      <c r="C26" s="14"/>
    </row>
    <row r="27" spans="2:3" x14ac:dyDescent="0.35">
      <c r="B27" s="13" t="s">
        <v>175</v>
      </c>
      <c r="C27" s="14"/>
    </row>
    <row r="28" spans="2:3" x14ac:dyDescent="0.35">
      <c r="B28" s="13" t="s">
        <v>211</v>
      </c>
      <c r="C28" s="14"/>
    </row>
    <row r="29" spans="2:3" x14ac:dyDescent="0.35">
      <c r="B29" s="13" t="s">
        <v>145</v>
      </c>
      <c r="C29" s="14"/>
    </row>
    <row r="30" spans="2:3" x14ac:dyDescent="0.35">
      <c r="B30" s="13" t="s">
        <v>207</v>
      </c>
      <c r="C30" s="14"/>
    </row>
    <row r="31" spans="2:3" x14ac:dyDescent="0.35">
      <c r="B31" s="13" t="s">
        <v>151</v>
      </c>
      <c r="C31" s="14"/>
    </row>
    <row r="32" spans="2:3" x14ac:dyDescent="0.35">
      <c r="B32" s="13" t="s">
        <v>119</v>
      </c>
      <c r="C32" s="14"/>
    </row>
    <row r="33" spans="2:3" x14ac:dyDescent="0.35">
      <c r="B33" s="13" t="s">
        <v>197</v>
      </c>
      <c r="C33" s="14"/>
    </row>
    <row r="34" spans="2:3" x14ac:dyDescent="0.35">
      <c r="B34" s="13" t="s">
        <v>141</v>
      </c>
      <c r="C34" s="14"/>
    </row>
    <row r="35" spans="2:3" x14ac:dyDescent="0.35">
      <c r="B35" s="13" t="s">
        <v>159</v>
      </c>
      <c r="C35" s="14"/>
    </row>
    <row r="36" spans="2:3" x14ac:dyDescent="0.35">
      <c r="B36" s="13" t="s">
        <v>153</v>
      </c>
      <c r="C36" s="14"/>
    </row>
    <row r="37" spans="2:3" x14ac:dyDescent="0.35">
      <c r="B37" s="13" t="s">
        <v>213</v>
      </c>
      <c r="C37" s="14"/>
    </row>
    <row r="38" spans="2:3" x14ac:dyDescent="0.35">
      <c r="B38" s="13" t="s">
        <v>171</v>
      </c>
      <c r="C38" s="14"/>
    </row>
    <row r="39" spans="2:3" x14ac:dyDescent="0.35">
      <c r="B39" s="13" t="s">
        <v>199</v>
      </c>
      <c r="C39" s="14"/>
    </row>
    <row r="40" spans="2:3" x14ac:dyDescent="0.35">
      <c r="B40" s="13" t="s">
        <v>173</v>
      </c>
      <c r="C40" s="14"/>
    </row>
    <row r="41" spans="2:3" x14ac:dyDescent="0.35">
      <c r="B41" s="13" t="s">
        <v>177</v>
      </c>
      <c r="C41" s="14"/>
    </row>
    <row r="42" spans="2:3" x14ac:dyDescent="0.35">
      <c r="B42" s="13" t="s">
        <v>143</v>
      </c>
      <c r="C42" s="14"/>
    </row>
    <row r="43" spans="2:3" x14ac:dyDescent="0.35">
      <c r="B43" s="13" t="s">
        <v>930</v>
      </c>
      <c r="C43" s="14"/>
    </row>
    <row r="44" spans="2:3" x14ac:dyDescent="0.35">
      <c r="B44" s="13" t="s">
        <v>187</v>
      </c>
      <c r="C44" s="14"/>
    </row>
    <row r="45" spans="2:3" x14ac:dyDescent="0.35">
      <c r="B45" s="13" t="s">
        <v>155</v>
      </c>
      <c r="C45" s="14"/>
    </row>
    <row r="46" spans="2:3" x14ac:dyDescent="0.35">
      <c r="B46" s="13" t="s">
        <v>195</v>
      </c>
      <c r="C46" s="14"/>
    </row>
    <row r="47" spans="2:3" x14ac:dyDescent="0.35">
      <c r="B47" s="13" t="s">
        <v>191</v>
      </c>
      <c r="C47" s="14"/>
    </row>
    <row r="48" spans="2:3" x14ac:dyDescent="0.35">
      <c r="B48" s="13" t="s">
        <v>931</v>
      </c>
      <c r="C48" s="14"/>
    </row>
    <row r="49" spans="2:3" x14ac:dyDescent="0.35">
      <c r="B49" s="13" t="s">
        <v>209</v>
      </c>
      <c r="C49" s="14"/>
    </row>
    <row r="50" spans="2:3" x14ac:dyDescent="0.35">
      <c r="B50" s="13" t="s">
        <v>932</v>
      </c>
      <c r="C50" s="14"/>
    </row>
    <row r="51" spans="2:3" x14ac:dyDescent="0.35">
      <c r="B51" s="13" t="s">
        <v>147</v>
      </c>
      <c r="C51" s="14"/>
    </row>
    <row r="52" spans="2:3" x14ac:dyDescent="0.35">
      <c r="B52" s="13" t="s">
        <v>203</v>
      </c>
      <c r="C52" s="14"/>
    </row>
    <row r="53" spans="2:3" x14ac:dyDescent="0.35">
      <c r="B53" s="13" t="s">
        <v>75</v>
      </c>
      <c r="C53" s="14"/>
    </row>
    <row r="54" spans="2:3" x14ac:dyDescent="0.35">
      <c r="B54" s="13" t="s">
        <v>201</v>
      </c>
      <c r="C54" s="14"/>
    </row>
    <row r="55" spans="2:3" x14ac:dyDescent="0.35">
      <c r="B55" s="13" t="s">
        <v>157</v>
      </c>
      <c r="C55" s="14"/>
    </row>
    <row r="56" spans="2:3" x14ac:dyDescent="0.35">
      <c r="B56" s="13" t="s">
        <v>219</v>
      </c>
      <c r="C56" s="14"/>
    </row>
    <row r="57" spans="2:3" x14ac:dyDescent="0.35">
      <c r="B57" s="13" t="s">
        <v>85</v>
      </c>
      <c r="C57" s="14"/>
    </row>
    <row r="58" spans="2:3" x14ac:dyDescent="0.35">
      <c r="B58" s="13" t="s">
        <v>215</v>
      </c>
      <c r="C58" s="14"/>
    </row>
    <row r="59" spans="2:3" x14ac:dyDescent="0.35">
      <c r="B59" s="13" t="s">
        <v>933</v>
      </c>
      <c r="C59" s="14"/>
    </row>
    <row r="60" spans="2:3" x14ac:dyDescent="0.35">
      <c r="B60" s="13" t="s">
        <v>934</v>
      </c>
      <c r="C60" s="14"/>
    </row>
    <row r="61" spans="2:3" x14ac:dyDescent="0.35">
      <c r="B61" s="13" t="s">
        <v>935</v>
      </c>
      <c r="C61" s="14"/>
    </row>
    <row r="62" spans="2:3" x14ac:dyDescent="0.35">
      <c r="B62" s="13" t="s">
        <v>936</v>
      </c>
      <c r="C62" s="14"/>
    </row>
    <row r="63" spans="2:3" x14ac:dyDescent="0.35">
      <c r="B63" s="13" t="s">
        <v>217</v>
      </c>
      <c r="C63" s="14"/>
    </row>
    <row r="64" spans="2:3" x14ac:dyDescent="0.35">
      <c r="B64" s="13" t="s">
        <v>937</v>
      </c>
      <c r="C64" s="14"/>
    </row>
    <row r="65" spans="2:3" x14ac:dyDescent="0.35">
      <c r="B65" s="13" t="s">
        <v>228</v>
      </c>
      <c r="C65" s="14"/>
    </row>
    <row r="66" spans="2:3" x14ac:dyDescent="0.35">
      <c r="B66" s="13" t="s">
        <v>226</v>
      </c>
      <c r="C66" s="14"/>
    </row>
    <row r="67" spans="2:3" x14ac:dyDescent="0.35">
      <c r="B67" s="13" t="s">
        <v>221</v>
      </c>
      <c r="C67" s="14"/>
    </row>
    <row r="68" spans="2:3" x14ac:dyDescent="0.35">
      <c r="B68" s="13" t="s">
        <v>222</v>
      </c>
      <c r="C68" s="14"/>
    </row>
    <row r="69" spans="2:3" x14ac:dyDescent="0.35">
      <c r="B69" s="13" t="s">
        <v>230</v>
      </c>
      <c r="C69" s="14"/>
    </row>
    <row r="70" spans="2:3" x14ac:dyDescent="0.35">
      <c r="B70" s="13" t="s">
        <v>938</v>
      </c>
      <c r="C70" s="14"/>
    </row>
    <row r="71" spans="2:3" x14ac:dyDescent="0.35">
      <c r="B71" s="13" t="s">
        <v>234</v>
      </c>
      <c r="C71" s="14"/>
    </row>
    <row r="72" spans="2:3" x14ac:dyDescent="0.35">
      <c r="B72" s="13" t="s">
        <v>115</v>
      </c>
      <c r="C72" s="14"/>
    </row>
    <row r="73" spans="2:3" x14ac:dyDescent="0.35">
      <c r="B73" s="13" t="s">
        <v>939</v>
      </c>
      <c r="C73" s="14"/>
    </row>
    <row r="74" spans="2:3" x14ac:dyDescent="0.35">
      <c r="B74" s="13" t="s">
        <v>232</v>
      </c>
      <c r="C74" s="14"/>
    </row>
    <row r="75" spans="2:3" x14ac:dyDescent="0.35">
      <c r="B75" s="13" t="s">
        <v>224</v>
      </c>
      <c r="C75" s="14"/>
    </row>
    <row r="76" spans="2:3" x14ac:dyDescent="0.35">
      <c r="B76" s="13" t="s">
        <v>940</v>
      </c>
      <c r="C76" s="14"/>
    </row>
    <row r="77" spans="2:3" x14ac:dyDescent="0.35">
      <c r="B77" s="13" t="s">
        <v>941</v>
      </c>
      <c r="C77" s="14"/>
    </row>
    <row r="78" spans="2:3" x14ac:dyDescent="0.35">
      <c r="B78" s="13" t="s">
        <v>942</v>
      </c>
      <c r="C78" s="14"/>
    </row>
    <row r="79" spans="2:3" x14ac:dyDescent="0.35">
      <c r="B79" s="13" t="s">
        <v>113</v>
      </c>
      <c r="C79" s="14"/>
    </row>
    <row r="80" spans="2:3" x14ac:dyDescent="0.35">
      <c r="B80" s="13" t="s">
        <v>943</v>
      </c>
      <c r="C80" s="14"/>
    </row>
    <row r="81" spans="2:3" x14ac:dyDescent="0.35">
      <c r="B81" s="13" t="s">
        <v>944</v>
      </c>
      <c r="C81" s="14"/>
    </row>
    <row r="82" spans="2:3" x14ac:dyDescent="0.35">
      <c r="B82" s="13" t="s">
        <v>945</v>
      </c>
      <c r="C82" s="14"/>
    </row>
    <row r="83" spans="2:3" x14ac:dyDescent="0.35">
      <c r="B83" s="13" t="s">
        <v>946</v>
      </c>
      <c r="C83" s="14"/>
    </row>
    <row r="84" spans="2:3" x14ac:dyDescent="0.35">
      <c r="B84" s="13" t="s">
        <v>246</v>
      </c>
      <c r="C84" s="14"/>
    </row>
    <row r="85" spans="2:3" x14ac:dyDescent="0.35">
      <c r="B85" s="13" t="s">
        <v>947</v>
      </c>
      <c r="C85" s="14"/>
    </row>
    <row r="86" spans="2:3" x14ac:dyDescent="0.35">
      <c r="B86" s="13" t="s">
        <v>240</v>
      </c>
      <c r="C86" s="14"/>
    </row>
    <row r="87" spans="2:3" x14ac:dyDescent="0.35">
      <c r="B87" s="13" t="s">
        <v>244</v>
      </c>
      <c r="C87" s="14"/>
    </row>
    <row r="88" spans="2:3" x14ac:dyDescent="0.35">
      <c r="B88" s="13" t="s">
        <v>238</v>
      </c>
      <c r="C88" s="14"/>
    </row>
    <row r="89" spans="2:3" x14ac:dyDescent="0.35">
      <c r="B89" s="13" t="s">
        <v>248</v>
      </c>
      <c r="C89" s="14"/>
    </row>
    <row r="90" spans="2:3" x14ac:dyDescent="0.35">
      <c r="B90" s="13" t="s">
        <v>242</v>
      </c>
      <c r="C90" s="14"/>
    </row>
    <row r="91" spans="2:3" x14ac:dyDescent="0.35">
      <c r="B91" s="13" t="s">
        <v>81</v>
      </c>
      <c r="C91" s="14"/>
    </row>
    <row r="92" spans="2:3" x14ac:dyDescent="0.35">
      <c r="B92" s="13" t="s">
        <v>71</v>
      </c>
      <c r="C92" s="14"/>
    </row>
    <row r="93" spans="2:3" x14ac:dyDescent="0.35">
      <c r="B93" s="13" t="s">
        <v>948</v>
      </c>
      <c r="C93" s="14"/>
    </row>
    <row r="94" spans="2:3" x14ac:dyDescent="0.35">
      <c r="B94" s="13" t="s">
        <v>79</v>
      </c>
      <c r="C94" s="14"/>
    </row>
    <row r="95" spans="2:3" x14ac:dyDescent="0.35">
      <c r="B95" s="13" t="s">
        <v>77</v>
      </c>
      <c r="C95" s="14"/>
    </row>
    <row r="96" spans="2:3" x14ac:dyDescent="0.35">
      <c r="B96" s="13" t="s">
        <v>73</v>
      </c>
      <c r="C96" s="14"/>
    </row>
    <row r="97" spans="2:3" x14ac:dyDescent="0.35">
      <c r="B97" s="13" t="s">
        <v>949</v>
      </c>
      <c r="C97" s="14"/>
    </row>
    <row r="98" spans="2:3" x14ac:dyDescent="0.35">
      <c r="B98" s="13" t="s">
        <v>950</v>
      </c>
      <c r="C98" s="14"/>
    </row>
    <row r="99" spans="2:3" x14ac:dyDescent="0.35">
      <c r="B99" s="13" t="s">
        <v>83</v>
      </c>
      <c r="C99" s="14"/>
    </row>
    <row r="100" spans="2:3" x14ac:dyDescent="0.35">
      <c r="B100" s="13" t="s">
        <v>97</v>
      </c>
      <c r="C100" s="14"/>
    </row>
    <row r="101" spans="2:3" x14ac:dyDescent="0.35">
      <c r="B101" s="13" t="s">
        <v>951</v>
      </c>
      <c r="C101" s="14"/>
    </row>
    <row r="102" spans="2:3" x14ac:dyDescent="0.35">
      <c r="B102" s="13" t="s">
        <v>952</v>
      </c>
      <c r="C102" s="14"/>
    </row>
    <row r="103" spans="2:3" x14ac:dyDescent="0.35">
      <c r="B103" s="13" t="s">
        <v>953</v>
      </c>
      <c r="C103" s="14"/>
    </row>
    <row r="104" spans="2:3" x14ac:dyDescent="0.35">
      <c r="B104" s="13" t="s">
        <v>954</v>
      </c>
      <c r="C104" s="14"/>
    </row>
    <row r="105" spans="2:3" x14ac:dyDescent="0.35">
      <c r="B105" s="13" t="s">
        <v>955</v>
      </c>
      <c r="C105" s="14"/>
    </row>
    <row r="106" spans="2:3" x14ac:dyDescent="0.35">
      <c r="B106" s="13" t="s">
        <v>956</v>
      </c>
      <c r="C106" s="14"/>
    </row>
    <row r="107" spans="2:3" x14ac:dyDescent="0.35">
      <c r="B107" s="13" t="s">
        <v>957</v>
      </c>
      <c r="C107" s="14"/>
    </row>
    <row r="108" spans="2:3" x14ac:dyDescent="0.35">
      <c r="B108" s="13" t="s">
        <v>87</v>
      </c>
      <c r="C108" s="14"/>
    </row>
    <row r="109" spans="2:3" x14ac:dyDescent="0.35">
      <c r="B109" s="13" t="s">
        <v>958</v>
      </c>
      <c r="C109" s="14"/>
    </row>
    <row r="110" spans="2:3" x14ac:dyDescent="0.35">
      <c r="B110" s="13" t="s">
        <v>93</v>
      </c>
      <c r="C110" s="14"/>
    </row>
    <row r="111" spans="2:3" x14ac:dyDescent="0.35">
      <c r="B111" s="13" t="s">
        <v>91</v>
      </c>
      <c r="C111" s="14"/>
    </row>
    <row r="112" spans="2:3" x14ac:dyDescent="0.35">
      <c r="B112" s="13" t="s">
        <v>959</v>
      </c>
      <c r="C112" s="14"/>
    </row>
    <row r="113" spans="2:3" x14ac:dyDescent="0.35">
      <c r="B113" s="13" t="s">
        <v>95</v>
      </c>
      <c r="C113" s="14"/>
    </row>
    <row r="114" spans="2:3" x14ac:dyDescent="0.35">
      <c r="B114" s="13" t="s">
        <v>99</v>
      </c>
      <c r="C114" s="14"/>
    </row>
    <row r="115" spans="2:3" x14ac:dyDescent="0.35">
      <c r="B115" s="13" t="s">
        <v>105</v>
      </c>
      <c r="C115" s="14"/>
    </row>
    <row r="116" spans="2:3" x14ac:dyDescent="0.35">
      <c r="B116" s="13" t="s">
        <v>103</v>
      </c>
      <c r="C116" s="14"/>
    </row>
    <row r="117" spans="2:3" x14ac:dyDescent="0.35">
      <c r="B117" s="13" t="s">
        <v>107</v>
      </c>
      <c r="C117" s="14"/>
    </row>
    <row r="118" spans="2:3" x14ac:dyDescent="0.35">
      <c r="B118" s="13" t="s">
        <v>111</v>
      </c>
      <c r="C118" s="14"/>
    </row>
    <row r="119" spans="2:3" x14ac:dyDescent="0.35">
      <c r="B119" s="13" t="s">
        <v>109</v>
      </c>
      <c r="C119" s="14"/>
    </row>
    <row r="120" spans="2:3" x14ac:dyDescent="0.35">
      <c r="B120" s="13" t="s">
        <v>117</v>
      </c>
      <c r="C120" s="14"/>
    </row>
    <row r="121" spans="2:3" x14ac:dyDescent="0.35">
      <c r="B121" s="13" t="s">
        <v>960</v>
      </c>
      <c r="C121" s="14"/>
    </row>
    <row r="122" spans="2:3" x14ac:dyDescent="0.35">
      <c r="B122" s="13" t="s">
        <v>961</v>
      </c>
      <c r="C122" s="14"/>
    </row>
    <row r="123" spans="2:3" x14ac:dyDescent="0.35">
      <c r="B123" s="13" t="s">
        <v>962</v>
      </c>
      <c r="C123" s="14"/>
    </row>
    <row r="124" spans="2:3" x14ac:dyDescent="0.35">
      <c r="B124" s="13" t="s">
        <v>121</v>
      </c>
      <c r="C124" s="14"/>
    </row>
    <row r="125" spans="2:3" x14ac:dyDescent="0.35">
      <c r="B125" s="13" t="s">
        <v>101</v>
      </c>
      <c r="C125" s="14"/>
    </row>
    <row r="126" spans="2:3" x14ac:dyDescent="0.35">
      <c r="B126" s="13" t="s">
        <v>963</v>
      </c>
      <c r="C126" s="14"/>
    </row>
    <row r="127" spans="2:3" x14ac:dyDescent="0.35">
      <c r="B127" s="13" t="s">
        <v>332</v>
      </c>
      <c r="C127" s="14"/>
    </row>
    <row r="128" spans="2:3" x14ac:dyDescent="0.35">
      <c r="B128" s="13" t="s">
        <v>306</v>
      </c>
      <c r="C128" s="14"/>
    </row>
    <row r="129" spans="2:3" x14ac:dyDescent="0.35">
      <c r="B129" s="13" t="s">
        <v>964</v>
      </c>
      <c r="C129" s="14"/>
    </row>
    <row r="130" spans="2:3" x14ac:dyDescent="0.35">
      <c r="B130" s="13" t="s">
        <v>330</v>
      </c>
      <c r="C130" s="14"/>
    </row>
    <row r="131" spans="2:3" x14ac:dyDescent="0.35">
      <c r="B131" s="13" t="s">
        <v>326</v>
      </c>
      <c r="C131" s="14"/>
    </row>
    <row r="132" spans="2:3" x14ac:dyDescent="0.35">
      <c r="B132" s="13" t="s">
        <v>965</v>
      </c>
      <c r="C132" s="14"/>
    </row>
    <row r="133" spans="2:3" x14ac:dyDescent="0.35">
      <c r="B133" s="13" t="s">
        <v>966</v>
      </c>
      <c r="C133" s="14"/>
    </row>
    <row r="134" spans="2:3" x14ac:dyDescent="0.35">
      <c r="B134" s="13" t="s">
        <v>322</v>
      </c>
      <c r="C134" s="14"/>
    </row>
    <row r="135" spans="2:3" x14ac:dyDescent="0.35">
      <c r="B135" s="13" t="s">
        <v>324</v>
      </c>
      <c r="C135" s="14"/>
    </row>
    <row r="136" spans="2:3" x14ac:dyDescent="0.35">
      <c r="B136" s="13" t="s">
        <v>328</v>
      </c>
      <c r="C136" s="14"/>
    </row>
    <row r="137" spans="2:3" x14ac:dyDescent="0.35">
      <c r="B137" s="13" t="s">
        <v>967</v>
      </c>
      <c r="C137" s="14"/>
    </row>
    <row r="138" spans="2:3" x14ac:dyDescent="0.35">
      <c r="B138" s="13" t="s">
        <v>968</v>
      </c>
      <c r="C138" s="14"/>
    </row>
    <row r="139" spans="2:3" x14ac:dyDescent="0.35">
      <c r="B139" s="13" t="s">
        <v>256</v>
      </c>
      <c r="C139" s="14"/>
    </row>
    <row r="140" spans="2:3" x14ac:dyDescent="0.35">
      <c r="B140" s="13" t="s">
        <v>254</v>
      </c>
      <c r="C140" s="14"/>
    </row>
    <row r="141" spans="2:3" x14ac:dyDescent="0.35">
      <c r="B141" s="13" t="s">
        <v>969</v>
      </c>
      <c r="C141" s="14"/>
    </row>
    <row r="142" spans="2:3" x14ac:dyDescent="0.35">
      <c r="B142" s="13" t="s">
        <v>270</v>
      </c>
      <c r="C142" s="14"/>
    </row>
    <row r="143" spans="2:3" x14ac:dyDescent="0.35">
      <c r="B143" s="13" t="s">
        <v>284</v>
      </c>
      <c r="C143" s="14"/>
    </row>
    <row r="144" spans="2:3" x14ac:dyDescent="0.35">
      <c r="B144" s="13" t="s">
        <v>252</v>
      </c>
      <c r="C144" s="14"/>
    </row>
    <row r="145" spans="2:3" x14ac:dyDescent="0.35">
      <c r="B145" s="13" t="s">
        <v>250</v>
      </c>
      <c r="C145" s="14"/>
    </row>
    <row r="146" spans="2:3" x14ac:dyDescent="0.35">
      <c r="B146" s="13" t="s">
        <v>280</v>
      </c>
      <c r="C146" s="14"/>
    </row>
    <row r="147" spans="2:3" x14ac:dyDescent="0.35">
      <c r="B147" s="13" t="s">
        <v>282</v>
      </c>
      <c r="C147" s="14"/>
    </row>
    <row r="148" spans="2:3" x14ac:dyDescent="0.35">
      <c r="B148" s="13" t="s">
        <v>970</v>
      </c>
      <c r="C148" s="14"/>
    </row>
    <row r="149" spans="2:3" x14ac:dyDescent="0.35">
      <c r="B149" s="13" t="s">
        <v>304</v>
      </c>
      <c r="C149" s="14"/>
    </row>
    <row r="150" spans="2:3" x14ac:dyDescent="0.35">
      <c r="B150" s="13" t="s">
        <v>258</v>
      </c>
      <c r="C150" s="14"/>
    </row>
    <row r="151" spans="2:3" x14ac:dyDescent="0.35">
      <c r="B151" s="13" t="s">
        <v>276</v>
      </c>
      <c r="C151" s="14"/>
    </row>
    <row r="152" spans="2:3" x14ac:dyDescent="0.35">
      <c r="B152" s="13" t="s">
        <v>274</v>
      </c>
      <c r="C152" s="14"/>
    </row>
    <row r="153" spans="2:3" x14ac:dyDescent="0.35">
      <c r="B153" s="13" t="s">
        <v>971</v>
      </c>
      <c r="C153" s="14"/>
    </row>
    <row r="154" spans="2:3" x14ac:dyDescent="0.35">
      <c r="B154" s="13" t="s">
        <v>300</v>
      </c>
      <c r="C154" s="14"/>
    </row>
    <row r="155" spans="2:3" x14ac:dyDescent="0.35">
      <c r="B155" s="13" t="s">
        <v>264</v>
      </c>
      <c r="C155" s="14"/>
    </row>
    <row r="156" spans="2:3" x14ac:dyDescent="0.35">
      <c r="B156" s="13" t="s">
        <v>296</v>
      </c>
      <c r="C156" s="14"/>
    </row>
    <row r="157" spans="2:3" x14ac:dyDescent="0.35">
      <c r="B157" s="13" t="s">
        <v>972</v>
      </c>
      <c r="C157" s="14"/>
    </row>
    <row r="158" spans="2:3" x14ac:dyDescent="0.35">
      <c r="B158" s="13" t="s">
        <v>272</v>
      </c>
      <c r="C158" s="14"/>
    </row>
    <row r="159" spans="2:3" x14ac:dyDescent="0.35">
      <c r="B159" s="13" t="s">
        <v>290</v>
      </c>
      <c r="C159" s="14"/>
    </row>
    <row r="160" spans="2:3" x14ac:dyDescent="0.35">
      <c r="B160" s="13" t="s">
        <v>292</v>
      </c>
      <c r="C160" s="14"/>
    </row>
    <row r="161" spans="2:3" x14ac:dyDescent="0.35">
      <c r="B161" s="13" t="s">
        <v>973</v>
      </c>
      <c r="C161" s="14"/>
    </row>
    <row r="162" spans="2:3" x14ac:dyDescent="0.35">
      <c r="B162" s="13" t="s">
        <v>974</v>
      </c>
      <c r="C162" s="14"/>
    </row>
    <row r="163" spans="2:3" x14ac:dyDescent="0.35">
      <c r="B163" s="13" t="s">
        <v>975</v>
      </c>
      <c r="C163" s="14"/>
    </row>
    <row r="164" spans="2:3" x14ac:dyDescent="0.35">
      <c r="B164" s="13" t="s">
        <v>976</v>
      </c>
      <c r="C164" s="14"/>
    </row>
    <row r="165" spans="2:3" x14ac:dyDescent="0.35">
      <c r="B165" s="13" t="s">
        <v>268</v>
      </c>
      <c r="C165" s="14"/>
    </row>
    <row r="166" spans="2:3" x14ac:dyDescent="0.35">
      <c r="B166" s="13" t="s">
        <v>298</v>
      </c>
      <c r="C166" s="14"/>
    </row>
    <row r="167" spans="2:3" x14ac:dyDescent="0.35">
      <c r="B167" s="13" t="s">
        <v>262</v>
      </c>
      <c r="C167" s="14"/>
    </row>
    <row r="168" spans="2:3" x14ac:dyDescent="0.35">
      <c r="B168" s="13" t="s">
        <v>977</v>
      </c>
      <c r="C168" s="14"/>
    </row>
    <row r="169" spans="2:3" x14ac:dyDescent="0.35">
      <c r="B169" s="13" t="s">
        <v>288</v>
      </c>
      <c r="C169" s="14"/>
    </row>
    <row r="170" spans="2:3" x14ac:dyDescent="0.35">
      <c r="B170" s="13" t="s">
        <v>278</v>
      </c>
      <c r="C170" s="14"/>
    </row>
    <row r="171" spans="2:3" x14ac:dyDescent="0.35">
      <c r="B171" s="13" t="s">
        <v>302</v>
      </c>
      <c r="C171" s="14"/>
    </row>
    <row r="172" spans="2:3" x14ac:dyDescent="0.35">
      <c r="B172" s="13" t="s">
        <v>286</v>
      </c>
      <c r="C172" s="14"/>
    </row>
    <row r="173" spans="2:3" x14ac:dyDescent="0.35">
      <c r="B173" s="13" t="s">
        <v>294</v>
      </c>
      <c r="C173" s="14"/>
    </row>
    <row r="174" spans="2:3" x14ac:dyDescent="0.35">
      <c r="B174" s="13" t="s">
        <v>260</v>
      </c>
      <c r="C174" s="14"/>
    </row>
    <row r="175" spans="2:3" x14ac:dyDescent="0.35">
      <c r="B175" s="13" t="s">
        <v>266</v>
      </c>
      <c r="C175" s="14"/>
    </row>
    <row r="176" spans="2:3" x14ac:dyDescent="0.35">
      <c r="B176" s="13" t="s">
        <v>308</v>
      </c>
      <c r="C176" s="14"/>
    </row>
    <row r="177" spans="2:3" x14ac:dyDescent="0.35">
      <c r="B177" s="13" t="s">
        <v>978</v>
      </c>
      <c r="C177" s="14"/>
    </row>
    <row r="178" spans="2:3" x14ac:dyDescent="0.35">
      <c r="B178" s="13" t="s">
        <v>979</v>
      </c>
      <c r="C178" s="14"/>
    </row>
    <row r="179" spans="2:3" x14ac:dyDescent="0.35">
      <c r="B179" s="13" t="s">
        <v>318</v>
      </c>
      <c r="C179" s="14"/>
    </row>
    <row r="180" spans="2:3" x14ac:dyDescent="0.35">
      <c r="B180" s="13" t="s">
        <v>320</v>
      </c>
      <c r="C180" s="14"/>
    </row>
    <row r="181" spans="2:3" x14ac:dyDescent="0.35">
      <c r="B181" s="13" t="s">
        <v>312</v>
      </c>
      <c r="C181" s="14"/>
    </row>
    <row r="182" spans="2:3" x14ac:dyDescent="0.35">
      <c r="B182" s="13" t="s">
        <v>314</v>
      </c>
      <c r="C182" s="14"/>
    </row>
    <row r="183" spans="2:3" x14ac:dyDescent="0.35">
      <c r="B183" s="13" t="s">
        <v>980</v>
      </c>
      <c r="C183" s="14"/>
    </row>
    <row r="184" spans="2:3" x14ac:dyDescent="0.35">
      <c r="B184" s="13" t="s">
        <v>310</v>
      </c>
      <c r="C184" s="14"/>
    </row>
    <row r="185" spans="2:3" x14ac:dyDescent="0.35">
      <c r="B185" s="13" t="s">
        <v>981</v>
      </c>
      <c r="C185" s="14"/>
    </row>
    <row r="186" spans="2:3" x14ac:dyDescent="0.35">
      <c r="B186" s="13" t="s">
        <v>316</v>
      </c>
      <c r="C186" s="14"/>
    </row>
    <row r="187" spans="2:3" x14ac:dyDescent="0.35">
      <c r="B187" s="13" t="s">
        <v>982</v>
      </c>
      <c r="C187" s="14"/>
    </row>
    <row r="188" spans="2:3" x14ac:dyDescent="0.35">
      <c r="B188" s="13" t="s">
        <v>334</v>
      </c>
      <c r="C188" s="14"/>
    </row>
    <row r="189" spans="2:3" x14ac:dyDescent="0.35">
      <c r="B189" s="13" t="s">
        <v>983</v>
      </c>
      <c r="C189" s="14"/>
    </row>
    <row r="190" spans="2:3" x14ac:dyDescent="0.35">
      <c r="B190" s="13" t="s">
        <v>984</v>
      </c>
      <c r="C190" s="14"/>
    </row>
    <row r="191" spans="2:3" x14ac:dyDescent="0.35">
      <c r="B191" s="13" t="s">
        <v>985</v>
      </c>
      <c r="C191" s="14"/>
    </row>
    <row r="192" spans="2:3" x14ac:dyDescent="0.35">
      <c r="B192" s="13" t="s">
        <v>356</v>
      </c>
      <c r="C192" s="14"/>
    </row>
    <row r="193" spans="2:3" x14ac:dyDescent="0.35">
      <c r="B193" s="13" t="s">
        <v>342</v>
      </c>
      <c r="C193" s="14"/>
    </row>
    <row r="194" spans="2:3" x14ac:dyDescent="0.35">
      <c r="B194" s="13" t="s">
        <v>336</v>
      </c>
      <c r="C194" s="14"/>
    </row>
    <row r="195" spans="2:3" x14ac:dyDescent="0.35">
      <c r="B195" s="13" t="s">
        <v>340</v>
      </c>
      <c r="C195" s="14"/>
    </row>
    <row r="196" spans="2:3" x14ac:dyDescent="0.35">
      <c r="B196" s="13" t="s">
        <v>350</v>
      </c>
      <c r="C196" s="14"/>
    </row>
    <row r="197" spans="2:3" x14ac:dyDescent="0.35">
      <c r="B197" s="13" t="s">
        <v>354</v>
      </c>
      <c r="C197" s="14"/>
    </row>
    <row r="198" spans="2:3" x14ac:dyDescent="0.35">
      <c r="B198" s="13" t="s">
        <v>352</v>
      </c>
      <c r="C198" s="14"/>
    </row>
    <row r="199" spans="2:3" x14ac:dyDescent="0.35">
      <c r="B199" s="13" t="s">
        <v>348</v>
      </c>
      <c r="C199" s="14"/>
    </row>
    <row r="200" spans="2:3" x14ac:dyDescent="0.35">
      <c r="B200" s="13" t="s">
        <v>344</v>
      </c>
      <c r="C200" s="14"/>
    </row>
    <row r="201" spans="2:3" x14ac:dyDescent="0.35">
      <c r="B201" s="13" t="s">
        <v>338</v>
      </c>
      <c r="C201" s="14"/>
    </row>
    <row r="202" spans="2:3" x14ac:dyDescent="0.35">
      <c r="B202" s="13" t="s">
        <v>346</v>
      </c>
      <c r="C202" s="14"/>
    </row>
    <row r="203" spans="2:3" x14ac:dyDescent="0.35">
      <c r="B203" s="13" t="s">
        <v>391</v>
      </c>
      <c r="C203" s="14"/>
    </row>
    <row r="204" spans="2:3" x14ac:dyDescent="0.35">
      <c r="B204" s="13" t="s">
        <v>369</v>
      </c>
      <c r="C204" s="14"/>
    </row>
    <row r="205" spans="2:3" x14ac:dyDescent="0.35">
      <c r="B205" s="13" t="s">
        <v>379</v>
      </c>
      <c r="C205" s="14"/>
    </row>
    <row r="206" spans="2:3" x14ac:dyDescent="0.35">
      <c r="B206" s="13" t="s">
        <v>367</v>
      </c>
      <c r="C206" s="14"/>
    </row>
    <row r="207" spans="2:3" x14ac:dyDescent="0.35">
      <c r="B207" s="13" t="s">
        <v>371</v>
      </c>
      <c r="C207" s="14"/>
    </row>
    <row r="208" spans="2:3" x14ac:dyDescent="0.35">
      <c r="B208" s="13" t="s">
        <v>986</v>
      </c>
      <c r="C208" s="14"/>
    </row>
    <row r="209" spans="2:3" x14ac:dyDescent="0.35">
      <c r="B209" s="13" t="s">
        <v>362</v>
      </c>
      <c r="C209" s="14"/>
    </row>
    <row r="210" spans="2:3" x14ac:dyDescent="0.35">
      <c r="B210" s="13" t="s">
        <v>987</v>
      </c>
      <c r="C210" s="14"/>
    </row>
    <row r="211" spans="2:3" x14ac:dyDescent="0.35">
      <c r="B211" s="13" t="s">
        <v>393</v>
      </c>
      <c r="C211" s="14"/>
    </row>
    <row r="212" spans="2:3" x14ac:dyDescent="0.35">
      <c r="B212" s="13" t="s">
        <v>363</v>
      </c>
      <c r="C212" s="14"/>
    </row>
    <row r="213" spans="2:3" x14ac:dyDescent="0.35">
      <c r="B213" s="13" t="s">
        <v>381</v>
      </c>
      <c r="C213" s="14"/>
    </row>
    <row r="214" spans="2:3" x14ac:dyDescent="0.35">
      <c r="B214" s="13" t="s">
        <v>360</v>
      </c>
      <c r="C214" s="14"/>
    </row>
    <row r="215" spans="2:3" x14ac:dyDescent="0.35">
      <c r="B215" s="13" t="s">
        <v>373</v>
      </c>
      <c r="C215" s="14"/>
    </row>
    <row r="216" spans="2:3" x14ac:dyDescent="0.35">
      <c r="B216" s="13" t="s">
        <v>389</v>
      </c>
      <c r="C216" s="14"/>
    </row>
    <row r="217" spans="2:3" x14ac:dyDescent="0.35">
      <c r="B217" s="13" t="s">
        <v>399</v>
      </c>
      <c r="C217" s="14"/>
    </row>
    <row r="218" spans="2:3" x14ac:dyDescent="0.35">
      <c r="B218" s="13" t="s">
        <v>988</v>
      </c>
      <c r="C218" s="14"/>
    </row>
    <row r="219" spans="2:3" x14ac:dyDescent="0.35">
      <c r="B219" s="13" t="s">
        <v>395</v>
      </c>
      <c r="C219" s="14"/>
    </row>
    <row r="220" spans="2:3" x14ac:dyDescent="0.35">
      <c r="B220" s="13" t="s">
        <v>358</v>
      </c>
      <c r="C220" s="14"/>
    </row>
    <row r="221" spans="2:3" x14ac:dyDescent="0.35">
      <c r="B221" s="13" t="s">
        <v>397</v>
      </c>
      <c r="C221" s="14"/>
    </row>
    <row r="222" spans="2:3" x14ac:dyDescent="0.35">
      <c r="B222" s="13" t="s">
        <v>989</v>
      </c>
      <c r="C222" s="14"/>
    </row>
    <row r="223" spans="2:3" x14ac:dyDescent="0.35">
      <c r="B223" s="13" t="s">
        <v>990</v>
      </c>
      <c r="C223" s="14"/>
    </row>
    <row r="224" spans="2:3" x14ac:dyDescent="0.35">
      <c r="B224" s="13" t="s">
        <v>991</v>
      </c>
      <c r="C224" s="14"/>
    </row>
    <row r="225" spans="2:3" x14ac:dyDescent="0.35">
      <c r="B225" s="13" t="s">
        <v>375</v>
      </c>
      <c r="C225" s="14"/>
    </row>
    <row r="226" spans="2:3" x14ac:dyDescent="0.35">
      <c r="B226" s="13" t="s">
        <v>365</v>
      </c>
      <c r="C226" s="14"/>
    </row>
    <row r="227" spans="2:3" x14ac:dyDescent="0.35">
      <c r="B227" s="13" t="s">
        <v>383</v>
      </c>
      <c r="C227" s="14"/>
    </row>
    <row r="228" spans="2:3" x14ac:dyDescent="0.35">
      <c r="B228" s="13" t="s">
        <v>377</v>
      </c>
      <c r="C228" s="14"/>
    </row>
    <row r="229" spans="2:3" x14ac:dyDescent="0.35">
      <c r="B229" s="13" t="s">
        <v>385</v>
      </c>
      <c r="C229" s="14"/>
    </row>
    <row r="230" spans="2:3" x14ac:dyDescent="0.35">
      <c r="B230" s="13" t="s">
        <v>387</v>
      </c>
      <c r="C230" s="14"/>
    </row>
    <row r="231" spans="2:3" x14ac:dyDescent="0.35">
      <c r="B231" s="13" t="s">
        <v>403</v>
      </c>
      <c r="C231" s="14"/>
    </row>
    <row r="232" spans="2:3" x14ac:dyDescent="0.35">
      <c r="B232" s="13" t="s">
        <v>413</v>
      </c>
      <c r="C232" s="14"/>
    </row>
    <row r="233" spans="2:3" x14ac:dyDescent="0.35">
      <c r="B233" s="13" t="s">
        <v>415</v>
      </c>
      <c r="C233" s="14"/>
    </row>
    <row r="234" spans="2:3" x14ac:dyDescent="0.35">
      <c r="B234" s="13" t="s">
        <v>401</v>
      </c>
      <c r="C234" s="14"/>
    </row>
    <row r="235" spans="2:3" x14ac:dyDescent="0.35">
      <c r="B235" s="13" t="s">
        <v>409</v>
      </c>
      <c r="C235" s="14"/>
    </row>
    <row r="236" spans="2:3" x14ac:dyDescent="0.35">
      <c r="B236" s="13" t="s">
        <v>407</v>
      </c>
      <c r="C236" s="14"/>
    </row>
    <row r="237" spans="2:3" x14ac:dyDescent="0.35">
      <c r="B237" s="13" t="s">
        <v>411</v>
      </c>
      <c r="C237" s="14"/>
    </row>
    <row r="238" spans="2:3" x14ac:dyDescent="0.35">
      <c r="B238" s="13" t="s">
        <v>405</v>
      </c>
      <c r="C238" s="14"/>
    </row>
    <row r="239" spans="2:3" x14ac:dyDescent="0.35">
      <c r="B239" s="13" t="s">
        <v>992</v>
      </c>
      <c r="C239" s="14"/>
    </row>
    <row r="240" spans="2:3" x14ac:dyDescent="0.35">
      <c r="B240" s="13" t="s">
        <v>421</v>
      </c>
      <c r="C240" s="14"/>
    </row>
    <row r="241" spans="2:3" x14ac:dyDescent="0.35">
      <c r="B241" s="13" t="s">
        <v>424</v>
      </c>
      <c r="C241" s="14"/>
    </row>
    <row r="242" spans="2:3" x14ac:dyDescent="0.35">
      <c r="B242" s="13" t="s">
        <v>422</v>
      </c>
      <c r="C242" s="14"/>
    </row>
    <row r="243" spans="2:3" x14ac:dyDescent="0.35">
      <c r="B243" s="13" t="s">
        <v>428</v>
      </c>
      <c r="C243" s="14"/>
    </row>
    <row r="244" spans="2:3" x14ac:dyDescent="0.35">
      <c r="B244" s="13" t="s">
        <v>993</v>
      </c>
      <c r="C244" s="14"/>
    </row>
    <row r="245" spans="2:3" x14ac:dyDescent="0.35">
      <c r="B245" s="13" t="s">
        <v>426</v>
      </c>
      <c r="C245" s="14"/>
    </row>
    <row r="246" spans="2:3" x14ac:dyDescent="0.35">
      <c r="B246" s="13" t="s">
        <v>994</v>
      </c>
      <c r="C246" s="14"/>
    </row>
    <row r="247" spans="2:3" x14ac:dyDescent="0.35">
      <c r="B247" s="13" t="s">
        <v>995</v>
      </c>
      <c r="C247" s="14"/>
    </row>
    <row r="248" spans="2:3" x14ac:dyDescent="0.35">
      <c r="B248" s="13" t="s">
        <v>996</v>
      </c>
      <c r="C248" s="14"/>
    </row>
    <row r="249" spans="2:3" x14ac:dyDescent="0.35">
      <c r="B249" s="13" t="s">
        <v>430</v>
      </c>
      <c r="C249" s="14"/>
    </row>
    <row r="250" spans="2:3" x14ac:dyDescent="0.35">
      <c r="B250" s="13" t="s">
        <v>997</v>
      </c>
      <c r="C250" s="14"/>
    </row>
    <row r="251" spans="2:3" x14ac:dyDescent="0.35">
      <c r="B251" s="13" t="s">
        <v>998</v>
      </c>
      <c r="C251" s="14"/>
    </row>
    <row r="252" spans="2:3" x14ac:dyDescent="0.35">
      <c r="B252" s="13" t="s">
        <v>417</v>
      </c>
      <c r="C252" s="14"/>
    </row>
    <row r="253" spans="2:3" x14ac:dyDescent="0.35">
      <c r="B253" s="13" t="s">
        <v>419</v>
      </c>
      <c r="C253" s="14"/>
    </row>
    <row r="254" spans="2:3" x14ac:dyDescent="0.35">
      <c r="B254" s="13" t="s">
        <v>999</v>
      </c>
      <c r="C254" s="14"/>
    </row>
    <row r="255" spans="2:3" x14ac:dyDescent="0.35">
      <c r="B255" s="13" t="s">
        <v>1000</v>
      </c>
      <c r="C255" s="14"/>
    </row>
    <row r="256" spans="2:3" x14ac:dyDescent="0.35">
      <c r="B256" s="13" t="s">
        <v>1001</v>
      </c>
      <c r="C256" s="14"/>
    </row>
    <row r="257" spans="2:3" x14ac:dyDescent="0.35">
      <c r="B257" s="13" t="s">
        <v>434</v>
      </c>
      <c r="C257" s="14"/>
    </row>
    <row r="258" spans="2:3" x14ac:dyDescent="0.35">
      <c r="B258" s="13" t="s">
        <v>457</v>
      </c>
      <c r="C258" s="14"/>
    </row>
    <row r="259" spans="2:3" x14ac:dyDescent="0.35">
      <c r="B259" s="13" t="s">
        <v>455</v>
      </c>
      <c r="C259" s="14"/>
    </row>
    <row r="260" spans="2:3" x14ac:dyDescent="0.35">
      <c r="B260" s="13" t="s">
        <v>465</v>
      </c>
      <c r="C260" s="14"/>
    </row>
    <row r="261" spans="2:3" x14ac:dyDescent="0.35">
      <c r="B261" s="13" t="s">
        <v>449</v>
      </c>
      <c r="C261" s="14"/>
    </row>
    <row r="262" spans="2:3" x14ac:dyDescent="0.35">
      <c r="B262" s="13" t="s">
        <v>463</v>
      </c>
      <c r="C262" s="14"/>
    </row>
    <row r="263" spans="2:3" x14ac:dyDescent="0.35">
      <c r="B263" s="13" t="s">
        <v>432</v>
      </c>
      <c r="C263" s="14"/>
    </row>
    <row r="264" spans="2:3" x14ac:dyDescent="0.35">
      <c r="B264" s="13" t="s">
        <v>451</v>
      </c>
      <c r="C264" s="14"/>
    </row>
    <row r="265" spans="2:3" x14ac:dyDescent="0.35">
      <c r="B265" s="13" t="s">
        <v>1002</v>
      </c>
      <c r="C265" s="14"/>
    </row>
    <row r="266" spans="2:3" x14ac:dyDescent="0.35">
      <c r="B266" s="13" t="s">
        <v>453</v>
      </c>
      <c r="C266" s="14"/>
    </row>
    <row r="267" spans="2:3" x14ac:dyDescent="0.35">
      <c r="B267" s="13" t="s">
        <v>459</v>
      </c>
      <c r="C267" s="14"/>
    </row>
    <row r="268" spans="2:3" x14ac:dyDescent="0.35">
      <c r="B268" s="13" t="s">
        <v>1003</v>
      </c>
      <c r="C268" s="14"/>
    </row>
    <row r="269" spans="2:3" x14ac:dyDescent="0.35">
      <c r="B269" s="13" t="s">
        <v>439</v>
      </c>
      <c r="C269" s="14"/>
    </row>
    <row r="270" spans="2:3" x14ac:dyDescent="0.35">
      <c r="B270" s="13" t="s">
        <v>1004</v>
      </c>
      <c r="C270" s="14"/>
    </row>
    <row r="271" spans="2:3" x14ac:dyDescent="0.35">
      <c r="B271" s="13" t="s">
        <v>435</v>
      </c>
      <c r="C271" s="14"/>
    </row>
    <row r="272" spans="2:3" x14ac:dyDescent="0.35">
      <c r="B272" s="13" t="s">
        <v>1005</v>
      </c>
      <c r="C272" s="14"/>
    </row>
    <row r="273" spans="2:3" x14ac:dyDescent="0.35">
      <c r="B273" s="13" t="s">
        <v>1006</v>
      </c>
      <c r="C273" s="14"/>
    </row>
    <row r="274" spans="2:3" x14ac:dyDescent="0.35">
      <c r="B274" s="13" t="s">
        <v>441</v>
      </c>
      <c r="C274" s="14"/>
    </row>
    <row r="275" spans="2:3" x14ac:dyDescent="0.35">
      <c r="B275" s="13" t="s">
        <v>1007</v>
      </c>
      <c r="C275" s="14"/>
    </row>
    <row r="276" spans="2:3" x14ac:dyDescent="0.35">
      <c r="B276" s="13" t="s">
        <v>1008</v>
      </c>
      <c r="C276" s="14"/>
    </row>
    <row r="277" spans="2:3" x14ac:dyDescent="0.35">
      <c r="B277" s="13" t="s">
        <v>1009</v>
      </c>
      <c r="C277" s="14"/>
    </row>
    <row r="278" spans="2:3" x14ac:dyDescent="0.35">
      <c r="B278" s="13" t="s">
        <v>443</v>
      </c>
      <c r="C278" s="14"/>
    </row>
    <row r="279" spans="2:3" x14ac:dyDescent="0.35">
      <c r="B279" s="13" t="s">
        <v>447</v>
      </c>
      <c r="C279" s="14"/>
    </row>
    <row r="280" spans="2:3" x14ac:dyDescent="0.35">
      <c r="B280" s="13" t="s">
        <v>1010</v>
      </c>
      <c r="C280" s="14"/>
    </row>
    <row r="281" spans="2:3" x14ac:dyDescent="0.35">
      <c r="B281" s="13" t="s">
        <v>437</v>
      </c>
      <c r="C281" s="14"/>
    </row>
    <row r="282" spans="2:3" x14ac:dyDescent="0.35">
      <c r="B282" s="13" t="s">
        <v>445</v>
      </c>
      <c r="C282" s="14"/>
    </row>
    <row r="283" spans="2:3" x14ac:dyDescent="0.35">
      <c r="B283" s="13" t="s">
        <v>1011</v>
      </c>
      <c r="C283" s="14"/>
    </row>
    <row r="284" spans="2:3" x14ac:dyDescent="0.35">
      <c r="B284" s="13" t="s">
        <v>461</v>
      </c>
      <c r="C284" s="14"/>
    </row>
    <row r="285" spans="2:3" x14ac:dyDescent="0.35">
      <c r="B285" s="13" t="s">
        <v>1012</v>
      </c>
      <c r="C285" s="14"/>
    </row>
    <row r="286" spans="2:3" x14ac:dyDescent="0.35">
      <c r="B286" s="13" t="s">
        <v>467</v>
      </c>
      <c r="C286" s="14"/>
    </row>
    <row r="287" spans="2:3" x14ac:dyDescent="0.35">
      <c r="B287" s="13" t="s">
        <v>469</v>
      </c>
      <c r="C287" s="14"/>
    </row>
    <row r="288" spans="2:3" x14ac:dyDescent="0.35">
      <c r="B288" s="13" t="s">
        <v>473</v>
      </c>
      <c r="C288" s="14"/>
    </row>
    <row r="289" spans="2:3" x14ac:dyDescent="0.35">
      <c r="B289" s="13" t="s">
        <v>471</v>
      </c>
      <c r="C289" s="14"/>
    </row>
    <row r="290" spans="2:3" x14ac:dyDescent="0.35">
      <c r="B290" s="13" t="s">
        <v>493</v>
      </c>
      <c r="C290" s="14"/>
    </row>
    <row r="291" spans="2:3" x14ac:dyDescent="0.35">
      <c r="B291" s="13" t="s">
        <v>483</v>
      </c>
      <c r="C291" s="14"/>
    </row>
    <row r="292" spans="2:3" x14ac:dyDescent="0.35">
      <c r="B292" s="13" t="s">
        <v>1013</v>
      </c>
      <c r="C292" s="14"/>
    </row>
    <row r="293" spans="2:3" x14ac:dyDescent="0.35">
      <c r="B293" s="13" t="s">
        <v>485</v>
      </c>
      <c r="C293" s="14"/>
    </row>
    <row r="294" spans="2:3" x14ac:dyDescent="0.35">
      <c r="B294" s="13" t="s">
        <v>1014</v>
      </c>
      <c r="C294" s="14"/>
    </row>
    <row r="295" spans="2:3" x14ac:dyDescent="0.35">
      <c r="B295" s="13" t="s">
        <v>1015</v>
      </c>
      <c r="C295" s="14"/>
    </row>
    <row r="296" spans="2:3" x14ac:dyDescent="0.35">
      <c r="B296" s="13" t="s">
        <v>479</v>
      </c>
      <c r="C296" s="14"/>
    </row>
    <row r="297" spans="2:3" x14ac:dyDescent="0.35">
      <c r="B297" s="13" t="s">
        <v>491</v>
      </c>
      <c r="C297" s="14"/>
    </row>
    <row r="298" spans="2:3" x14ac:dyDescent="0.35">
      <c r="B298" s="13" t="s">
        <v>475</v>
      </c>
      <c r="C298" s="14"/>
    </row>
    <row r="299" spans="2:3" x14ac:dyDescent="0.35">
      <c r="B299" s="13" t="s">
        <v>481</v>
      </c>
      <c r="C299" s="14"/>
    </row>
    <row r="300" spans="2:3" x14ac:dyDescent="0.35">
      <c r="B300" s="13" t="s">
        <v>489</v>
      </c>
      <c r="C300" s="14"/>
    </row>
    <row r="301" spans="2:3" x14ac:dyDescent="0.35">
      <c r="B301" s="13" t="s">
        <v>487</v>
      </c>
      <c r="C301" s="14"/>
    </row>
    <row r="302" spans="2:3" x14ac:dyDescent="0.35">
      <c r="B302" s="13" t="s">
        <v>477</v>
      </c>
      <c r="C302" s="14"/>
    </row>
    <row r="303" spans="2:3" x14ac:dyDescent="0.35">
      <c r="B303" s="13" t="s">
        <v>1016</v>
      </c>
      <c r="C303" s="14"/>
    </row>
    <row r="304" spans="2:3" x14ac:dyDescent="0.35">
      <c r="B304" s="13" t="s">
        <v>1017</v>
      </c>
      <c r="C304" s="14"/>
    </row>
    <row r="305" spans="2:3" x14ac:dyDescent="0.35">
      <c r="B305" s="13" t="s">
        <v>1018</v>
      </c>
      <c r="C305" s="14"/>
    </row>
    <row r="306" spans="2:3" x14ac:dyDescent="0.35">
      <c r="B306" s="13" t="s">
        <v>495</v>
      </c>
      <c r="C306" s="14"/>
    </row>
    <row r="307" spans="2:3" x14ac:dyDescent="0.35">
      <c r="B307" s="13" t="s">
        <v>507</v>
      </c>
      <c r="C307" s="14"/>
    </row>
    <row r="308" spans="2:3" x14ac:dyDescent="0.35">
      <c r="B308" s="13" t="s">
        <v>1019</v>
      </c>
      <c r="C308" s="14"/>
    </row>
    <row r="309" spans="2:3" x14ac:dyDescent="0.35">
      <c r="B309" s="13" t="s">
        <v>1020</v>
      </c>
      <c r="C309" s="14"/>
    </row>
    <row r="310" spans="2:3" x14ac:dyDescent="0.35">
      <c r="B310" s="13" t="s">
        <v>499</v>
      </c>
      <c r="C310" s="14"/>
    </row>
    <row r="311" spans="2:3" x14ac:dyDescent="0.35">
      <c r="B311" s="13" t="s">
        <v>1021</v>
      </c>
      <c r="C311" s="14"/>
    </row>
    <row r="312" spans="2:3" x14ac:dyDescent="0.35">
      <c r="B312" s="13" t="s">
        <v>503</v>
      </c>
      <c r="C312" s="14"/>
    </row>
    <row r="313" spans="2:3" x14ac:dyDescent="0.35">
      <c r="B313" s="13" t="s">
        <v>1022</v>
      </c>
      <c r="C313" s="14"/>
    </row>
    <row r="314" spans="2:3" x14ac:dyDescent="0.35">
      <c r="B314" s="13" t="s">
        <v>505</v>
      </c>
      <c r="C314" s="14"/>
    </row>
    <row r="315" spans="2:3" x14ac:dyDescent="0.35">
      <c r="B315" s="13" t="s">
        <v>501</v>
      </c>
      <c r="C315" s="14"/>
    </row>
    <row r="316" spans="2:3" x14ac:dyDescent="0.35">
      <c r="B316" s="13" t="s">
        <v>497</v>
      </c>
      <c r="C316" s="14"/>
    </row>
    <row r="317" spans="2:3" x14ac:dyDescent="0.35">
      <c r="B317" s="13" t="s">
        <v>1023</v>
      </c>
      <c r="C317" s="14"/>
    </row>
    <row r="318" spans="2:3" x14ac:dyDescent="0.35">
      <c r="B318" s="13" t="s">
        <v>532</v>
      </c>
      <c r="C318" s="14"/>
    </row>
    <row r="319" spans="2:3" x14ac:dyDescent="0.35">
      <c r="B319" s="13" t="s">
        <v>1024</v>
      </c>
      <c r="C319" s="14"/>
    </row>
    <row r="320" spans="2:3" x14ac:dyDescent="0.35">
      <c r="B320" s="13" t="s">
        <v>542</v>
      </c>
      <c r="C320" s="14"/>
    </row>
    <row r="321" spans="2:3" x14ac:dyDescent="0.35">
      <c r="B321" s="13" t="s">
        <v>1025</v>
      </c>
      <c r="C321" s="14"/>
    </row>
    <row r="322" spans="2:3" x14ac:dyDescent="0.35">
      <c r="B322" s="13" t="s">
        <v>515</v>
      </c>
      <c r="C322" s="14"/>
    </row>
    <row r="323" spans="2:3" x14ac:dyDescent="0.35">
      <c r="B323" s="13" t="s">
        <v>529</v>
      </c>
      <c r="C323" s="14"/>
    </row>
    <row r="324" spans="2:3" x14ac:dyDescent="0.35">
      <c r="B324" s="13" t="s">
        <v>1026</v>
      </c>
      <c r="C324" s="14"/>
    </row>
    <row r="325" spans="2:3" x14ac:dyDescent="0.35">
      <c r="B325" s="13" t="s">
        <v>1027</v>
      </c>
      <c r="C325" s="14"/>
    </row>
    <row r="326" spans="2:3" x14ac:dyDescent="0.35">
      <c r="B326" s="13" t="s">
        <v>1028</v>
      </c>
      <c r="C326" s="14"/>
    </row>
    <row r="327" spans="2:3" x14ac:dyDescent="0.35">
      <c r="B327" s="13" t="s">
        <v>1029</v>
      </c>
      <c r="C327" s="14"/>
    </row>
    <row r="328" spans="2:3" x14ac:dyDescent="0.35">
      <c r="B328" s="13" t="s">
        <v>530</v>
      </c>
      <c r="C328" s="14"/>
    </row>
    <row r="329" spans="2:3" x14ac:dyDescent="0.35">
      <c r="B329" s="13" t="s">
        <v>1030</v>
      </c>
      <c r="C329" s="14"/>
    </row>
    <row r="330" spans="2:3" x14ac:dyDescent="0.35">
      <c r="B330" s="13" t="s">
        <v>511</v>
      </c>
      <c r="C330" s="14"/>
    </row>
    <row r="331" spans="2:3" x14ac:dyDescent="0.35">
      <c r="B331" s="13" t="s">
        <v>538</v>
      </c>
      <c r="C331" s="14"/>
    </row>
    <row r="332" spans="2:3" x14ac:dyDescent="0.35">
      <c r="B332" s="13" t="s">
        <v>1031</v>
      </c>
      <c r="C332" s="14"/>
    </row>
    <row r="333" spans="2:3" x14ac:dyDescent="0.35">
      <c r="B333" s="13" t="s">
        <v>1032</v>
      </c>
      <c r="C333" s="14"/>
    </row>
    <row r="334" spans="2:3" x14ac:dyDescent="0.35">
      <c r="B334" s="13" t="s">
        <v>521</v>
      </c>
      <c r="C334" s="14"/>
    </row>
    <row r="335" spans="2:3" x14ac:dyDescent="0.35">
      <c r="B335" s="13" t="s">
        <v>1033</v>
      </c>
      <c r="C335" s="14"/>
    </row>
    <row r="336" spans="2:3" x14ac:dyDescent="0.35">
      <c r="B336" s="13" t="s">
        <v>1034</v>
      </c>
      <c r="C336" s="14"/>
    </row>
    <row r="337" spans="2:3" x14ac:dyDescent="0.35">
      <c r="B337" s="13" t="s">
        <v>517</v>
      </c>
      <c r="C337" s="14"/>
    </row>
    <row r="338" spans="2:3" x14ac:dyDescent="0.35">
      <c r="B338" s="13" t="s">
        <v>1035</v>
      </c>
      <c r="C338" s="14"/>
    </row>
    <row r="339" spans="2:3" x14ac:dyDescent="0.35">
      <c r="B339" s="13" t="s">
        <v>540</v>
      </c>
      <c r="C339" s="14"/>
    </row>
    <row r="340" spans="2:3" x14ac:dyDescent="0.35">
      <c r="B340" s="13" t="s">
        <v>1036</v>
      </c>
      <c r="C340" s="14"/>
    </row>
    <row r="341" spans="2:3" x14ac:dyDescent="0.35">
      <c r="B341" s="13" t="s">
        <v>534</v>
      </c>
      <c r="C341" s="14"/>
    </row>
    <row r="342" spans="2:3" x14ac:dyDescent="0.35">
      <c r="B342" s="13" t="s">
        <v>1037</v>
      </c>
      <c r="C342" s="14"/>
    </row>
    <row r="343" spans="2:3" x14ac:dyDescent="0.35">
      <c r="B343" s="13" t="s">
        <v>1038</v>
      </c>
      <c r="C343" s="14"/>
    </row>
    <row r="344" spans="2:3" x14ac:dyDescent="0.35">
      <c r="B344" s="13" t="s">
        <v>1039</v>
      </c>
      <c r="C344" s="14"/>
    </row>
    <row r="345" spans="2:3" x14ac:dyDescent="0.35">
      <c r="B345" s="13" t="s">
        <v>1040</v>
      </c>
      <c r="C345" s="14"/>
    </row>
    <row r="346" spans="2:3" x14ac:dyDescent="0.35">
      <c r="B346" s="13" t="s">
        <v>1041</v>
      </c>
      <c r="C346" s="14"/>
    </row>
    <row r="347" spans="2:3" x14ac:dyDescent="0.35">
      <c r="B347" s="13" t="s">
        <v>525</v>
      </c>
      <c r="C347" s="14"/>
    </row>
    <row r="348" spans="2:3" x14ac:dyDescent="0.35">
      <c r="B348" s="13" t="s">
        <v>527</v>
      </c>
      <c r="C348" s="14"/>
    </row>
    <row r="349" spans="2:3" x14ac:dyDescent="0.35">
      <c r="B349" s="13" t="s">
        <v>1042</v>
      </c>
      <c r="C349" s="14"/>
    </row>
    <row r="350" spans="2:3" x14ac:dyDescent="0.35">
      <c r="B350" s="13" t="s">
        <v>1043</v>
      </c>
      <c r="C350" s="14"/>
    </row>
    <row r="351" spans="2:3" x14ac:dyDescent="0.35">
      <c r="B351" s="13" t="s">
        <v>1044</v>
      </c>
      <c r="C351" s="14"/>
    </row>
    <row r="352" spans="2:3" x14ac:dyDescent="0.35">
      <c r="B352" s="13" t="s">
        <v>536</v>
      </c>
      <c r="C352" s="14"/>
    </row>
    <row r="353" spans="2:3" x14ac:dyDescent="0.35">
      <c r="B353" s="13" t="s">
        <v>523</v>
      </c>
      <c r="C353" s="14"/>
    </row>
    <row r="354" spans="2:3" x14ac:dyDescent="0.35">
      <c r="B354" s="13" t="s">
        <v>1045</v>
      </c>
      <c r="C354" s="14"/>
    </row>
    <row r="355" spans="2:3" x14ac:dyDescent="0.35">
      <c r="B355" s="13" t="s">
        <v>513</v>
      </c>
      <c r="C355" s="14"/>
    </row>
    <row r="356" spans="2:3" x14ac:dyDescent="0.35">
      <c r="B356" s="13" t="s">
        <v>1046</v>
      </c>
      <c r="C356" s="14"/>
    </row>
    <row r="357" spans="2:3" x14ac:dyDescent="0.35">
      <c r="B357" s="13" t="s">
        <v>1047</v>
      </c>
      <c r="C357" s="14"/>
    </row>
    <row r="358" spans="2:3" x14ac:dyDescent="0.35">
      <c r="B358" s="13" t="s">
        <v>1048</v>
      </c>
      <c r="C358" s="14"/>
    </row>
    <row r="359" spans="2:3" x14ac:dyDescent="0.35">
      <c r="B359" s="13" t="s">
        <v>1049</v>
      </c>
      <c r="C359" s="14"/>
    </row>
    <row r="360" spans="2:3" x14ac:dyDescent="0.35">
      <c r="B360" s="13" t="s">
        <v>509</v>
      </c>
      <c r="C360" s="14"/>
    </row>
    <row r="361" spans="2:3" x14ac:dyDescent="0.35">
      <c r="B361" s="13" t="s">
        <v>1050</v>
      </c>
      <c r="C361" s="14"/>
    </row>
    <row r="362" spans="2:3" x14ac:dyDescent="0.35">
      <c r="B362" s="13" t="s">
        <v>1051</v>
      </c>
      <c r="C362" s="14"/>
    </row>
    <row r="363" spans="2:3" x14ac:dyDescent="0.35">
      <c r="B363" s="13" t="s">
        <v>1052</v>
      </c>
      <c r="C363" s="14"/>
    </row>
    <row r="364" spans="2:3" x14ac:dyDescent="0.35">
      <c r="B364" s="13" t="s">
        <v>1053</v>
      </c>
      <c r="C364" s="14"/>
    </row>
    <row r="365" spans="2:3" x14ac:dyDescent="0.35">
      <c r="B365" s="13" t="s">
        <v>1054</v>
      </c>
      <c r="C365" s="14"/>
    </row>
    <row r="366" spans="2:3" x14ac:dyDescent="0.35">
      <c r="B366" s="13" t="s">
        <v>1055</v>
      </c>
      <c r="C366" s="14"/>
    </row>
    <row r="367" spans="2:3" x14ac:dyDescent="0.35">
      <c r="B367" s="13" t="s">
        <v>519</v>
      </c>
      <c r="C367" s="14"/>
    </row>
    <row r="368" spans="2:3" x14ac:dyDescent="0.35">
      <c r="B368" s="13" t="s">
        <v>1056</v>
      </c>
      <c r="C368" s="14"/>
    </row>
    <row r="369" spans="2:3" x14ac:dyDescent="0.35">
      <c r="B369" s="13" t="s">
        <v>1057</v>
      </c>
      <c r="C369" s="14"/>
    </row>
    <row r="370" spans="2:3" x14ac:dyDescent="0.35">
      <c r="B370" s="13" t="s">
        <v>1058</v>
      </c>
      <c r="C370" s="14"/>
    </row>
    <row r="371" spans="2:3" x14ac:dyDescent="0.35">
      <c r="B371" s="13" t="s">
        <v>1059</v>
      </c>
      <c r="C371" s="14"/>
    </row>
    <row r="372" spans="2:3" x14ac:dyDescent="0.35">
      <c r="B372" s="13" t="s">
        <v>544</v>
      </c>
      <c r="C372" s="14"/>
    </row>
    <row r="373" spans="2:3" x14ac:dyDescent="0.35">
      <c r="B373" s="13" t="s">
        <v>543</v>
      </c>
      <c r="C373" s="14"/>
    </row>
    <row r="374" spans="2:3" x14ac:dyDescent="0.35">
      <c r="B374" s="13" t="s">
        <v>546</v>
      </c>
      <c r="C374" s="14"/>
    </row>
    <row r="375" spans="2:3" x14ac:dyDescent="0.35">
      <c r="B375" s="13" t="s">
        <v>1060</v>
      </c>
      <c r="C375" s="14"/>
    </row>
    <row r="376" spans="2:3" x14ac:dyDescent="0.35">
      <c r="B376" s="13" t="s">
        <v>679</v>
      </c>
      <c r="C376" s="14"/>
    </row>
    <row r="377" spans="2:3" x14ac:dyDescent="0.35">
      <c r="B377" s="13" t="s">
        <v>707</v>
      </c>
      <c r="C377" s="14"/>
    </row>
    <row r="378" spans="2:3" x14ac:dyDescent="0.35">
      <c r="B378" s="13" t="s">
        <v>713</v>
      </c>
      <c r="C378" s="14"/>
    </row>
    <row r="379" spans="2:3" x14ac:dyDescent="0.35">
      <c r="B379" s="13" t="s">
        <v>568</v>
      </c>
      <c r="C379" s="14"/>
    </row>
    <row r="380" spans="2:3" x14ac:dyDescent="0.35">
      <c r="B380" s="13" t="s">
        <v>579</v>
      </c>
      <c r="C380" s="14"/>
    </row>
    <row r="381" spans="2:3" x14ac:dyDescent="0.35">
      <c r="B381" s="13" t="s">
        <v>625</v>
      </c>
      <c r="C381" s="14"/>
    </row>
    <row r="382" spans="2:3" x14ac:dyDescent="0.35">
      <c r="B382" s="13" t="s">
        <v>1061</v>
      </c>
      <c r="C382" s="14"/>
    </row>
    <row r="383" spans="2:3" x14ac:dyDescent="0.35">
      <c r="B383" s="13" t="s">
        <v>673</v>
      </c>
      <c r="C383" s="14"/>
    </row>
    <row r="384" spans="2:3" x14ac:dyDescent="0.35">
      <c r="B384" s="13" t="s">
        <v>1062</v>
      </c>
      <c r="C384" s="14"/>
    </row>
    <row r="385" spans="2:3" x14ac:dyDescent="0.35">
      <c r="B385" s="13" t="s">
        <v>560</v>
      </c>
      <c r="C385" s="14"/>
    </row>
    <row r="386" spans="2:3" x14ac:dyDescent="0.35">
      <c r="B386" s="13" t="s">
        <v>584</v>
      </c>
      <c r="C386" s="14"/>
    </row>
    <row r="387" spans="2:3" x14ac:dyDescent="0.35">
      <c r="B387" s="13" t="s">
        <v>705</v>
      </c>
      <c r="C387" s="14"/>
    </row>
    <row r="388" spans="2:3" x14ac:dyDescent="0.35">
      <c r="B388" s="13" t="s">
        <v>694</v>
      </c>
      <c r="C388" s="14"/>
    </row>
    <row r="389" spans="2:3" x14ac:dyDescent="0.35">
      <c r="B389" s="13" t="s">
        <v>688</v>
      </c>
      <c r="C389" s="14"/>
    </row>
    <row r="390" spans="2:3" x14ac:dyDescent="0.35">
      <c r="B390" s="13" t="s">
        <v>562</v>
      </c>
      <c r="C390" s="14"/>
    </row>
    <row r="391" spans="2:3" x14ac:dyDescent="0.35">
      <c r="B391" s="13" t="s">
        <v>695</v>
      </c>
      <c r="C391" s="14"/>
    </row>
    <row r="392" spans="2:3" x14ac:dyDescent="0.35">
      <c r="B392" s="13" t="s">
        <v>621</v>
      </c>
      <c r="C392" s="14"/>
    </row>
    <row r="393" spans="2:3" x14ac:dyDescent="0.35">
      <c r="B393" s="13" t="s">
        <v>686</v>
      </c>
      <c r="C393" s="14"/>
    </row>
    <row r="394" spans="2:3" x14ac:dyDescent="0.35">
      <c r="B394" s="13" t="s">
        <v>680</v>
      </c>
      <c r="C394" s="14"/>
    </row>
    <row r="395" spans="2:3" x14ac:dyDescent="0.35">
      <c r="B395" s="13" t="s">
        <v>603</v>
      </c>
      <c r="C395" s="14"/>
    </row>
    <row r="396" spans="2:3" x14ac:dyDescent="0.35">
      <c r="B396" s="13" t="s">
        <v>692</v>
      </c>
      <c r="C396" s="14"/>
    </row>
    <row r="397" spans="2:3" x14ac:dyDescent="0.35">
      <c r="B397" s="13" t="s">
        <v>717</v>
      </c>
      <c r="C397" s="14"/>
    </row>
    <row r="398" spans="2:3" x14ac:dyDescent="0.35">
      <c r="B398" s="13" t="s">
        <v>1063</v>
      </c>
      <c r="C398" s="14"/>
    </row>
    <row r="399" spans="2:3" x14ac:dyDescent="0.35">
      <c r="B399" s="13" t="s">
        <v>636</v>
      </c>
      <c r="C399" s="14"/>
    </row>
    <row r="400" spans="2:3" x14ac:dyDescent="0.35">
      <c r="B400" s="13" t="s">
        <v>664</v>
      </c>
      <c r="C400" s="14"/>
    </row>
    <row r="401" spans="2:3" x14ac:dyDescent="0.35">
      <c r="B401" s="13" t="s">
        <v>701</v>
      </c>
      <c r="C401" s="14"/>
    </row>
    <row r="402" spans="2:3" x14ac:dyDescent="0.35">
      <c r="B402" s="13" t="s">
        <v>684</v>
      </c>
      <c r="C402" s="14"/>
    </row>
    <row r="403" spans="2:3" x14ac:dyDescent="0.35">
      <c r="B403" s="13" t="s">
        <v>709</v>
      </c>
      <c r="C403" s="14"/>
    </row>
    <row r="404" spans="2:3" x14ac:dyDescent="0.35">
      <c r="B404" s="13" t="s">
        <v>1064</v>
      </c>
      <c r="C404" s="14"/>
    </row>
    <row r="405" spans="2:3" x14ac:dyDescent="0.35">
      <c r="B405" s="13" t="s">
        <v>690</v>
      </c>
      <c r="C405" s="14"/>
    </row>
    <row r="406" spans="2:3" x14ac:dyDescent="0.35">
      <c r="B406" s="13" t="s">
        <v>1065</v>
      </c>
      <c r="C406" s="14"/>
    </row>
    <row r="407" spans="2:3" x14ac:dyDescent="0.35">
      <c r="B407" s="13" t="s">
        <v>682</v>
      </c>
      <c r="C407" s="14"/>
    </row>
    <row r="408" spans="2:3" x14ac:dyDescent="0.35">
      <c r="B408" s="13" t="s">
        <v>605</v>
      </c>
      <c r="C408" s="14"/>
    </row>
    <row r="409" spans="2:3" x14ac:dyDescent="0.35">
      <c r="B409" s="13" t="s">
        <v>1066</v>
      </c>
      <c r="C409" s="14"/>
    </row>
    <row r="410" spans="2:3" x14ac:dyDescent="0.35">
      <c r="B410" s="13" t="s">
        <v>697</v>
      </c>
      <c r="C410" s="14"/>
    </row>
    <row r="411" spans="2:3" x14ac:dyDescent="0.35">
      <c r="B411" s="13" t="s">
        <v>1067</v>
      </c>
      <c r="C411" s="14"/>
    </row>
    <row r="412" spans="2:3" x14ac:dyDescent="0.35">
      <c r="B412" s="13" t="s">
        <v>1068</v>
      </c>
      <c r="C412" s="14"/>
    </row>
    <row r="413" spans="2:3" x14ac:dyDescent="0.35">
      <c r="B413" s="13" t="s">
        <v>703</v>
      </c>
      <c r="C413" s="14"/>
    </row>
    <row r="414" spans="2:3" x14ac:dyDescent="0.35">
      <c r="B414" s="13" t="s">
        <v>699</v>
      </c>
      <c r="C414" s="14"/>
    </row>
    <row r="415" spans="2:3" x14ac:dyDescent="0.35">
      <c r="B415" s="13" t="s">
        <v>715</v>
      </c>
      <c r="C415" s="14"/>
    </row>
    <row r="416" spans="2:3" x14ac:dyDescent="0.35">
      <c r="B416" s="13" t="s">
        <v>1069</v>
      </c>
      <c r="C416" s="14"/>
    </row>
    <row r="417" spans="2:3" x14ac:dyDescent="0.35">
      <c r="B417" s="13" t="s">
        <v>1070</v>
      </c>
      <c r="C417" s="14"/>
    </row>
    <row r="418" spans="2:3" x14ac:dyDescent="0.35">
      <c r="B418" s="13" t="s">
        <v>601</v>
      </c>
      <c r="C418" s="14"/>
    </row>
    <row r="419" spans="2:3" x14ac:dyDescent="0.35">
      <c r="B419" s="13" t="s">
        <v>566</v>
      </c>
      <c r="C419" s="14"/>
    </row>
    <row r="420" spans="2:3" x14ac:dyDescent="0.35">
      <c r="B420" s="13" t="s">
        <v>1071</v>
      </c>
      <c r="C420" s="14"/>
    </row>
    <row r="421" spans="2:3" x14ac:dyDescent="0.35">
      <c r="B421" s="13" t="s">
        <v>564</v>
      </c>
      <c r="C421" s="14"/>
    </row>
    <row r="422" spans="2:3" x14ac:dyDescent="0.35">
      <c r="B422" s="13" t="s">
        <v>1072</v>
      </c>
      <c r="C422" s="14"/>
    </row>
    <row r="423" spans="2:3" x14ac:dyDescent="0.35">
      <c r="B423" s="13" t="s">
        <v>1073</v>
      </c>
      <c r="C423" s="14"/>
    </row>
    <row r="424" spans="2:3" x14ac:dyDescent="0.35">
      <c r="B424" s="13" t="s">
        <v>711</v>
      </c>
      <c r="C424" s="14"/>
    </row>
    <row r="425" spans="2:3" x14ac:dyDescent="0.35">
      <c r="B425" s="13" t="s">
        <v>724</v>
      </c>
      <c r="C425" s="14"/>
    </row>
    <row r="426" spans="2:3" x14ac:dyDescent="0.35">
      <c r="B426" s="13" t="s">
        <v>550</v>
      </c>
      <c r="C426" s="14"/>
    </row>
    <row r="427" spans="2:3" x14ac:dyDescent="0.35">
      <c r="B427" s="13" t="s">
        <v>719</v>
      </c>
      <c r="C427" s="14"/>
    </row>
    <row r="428" spans="2:3" x14ac:dyDescent="0.35">
      <c r="B428" s="13" t="s">
        <v>722</v>
      </c>
      <c r="C428" s="14"/>
    </row>
    <row r="429" spans="2:3" x14ac:dyDescent="0.35">
      <c r="B429" s="13" t="s">
        <v>1074</v>
      </c>
      <c r="C429" s="14"/>
    </row>
    <row r="430" spans="2:3" x14ac:dyDescent="0.35">
      <c r="B430" s="13" t="s">
        <v>1075</v>
      </c>
      <c r="C430" s="14"/>
    </row>
    <row r="431" spans="2:3" x14ac:dyDescent="0.35">
      <c r="B431" s="13" t="s">
        <v>666</v>
      </c>
      <c r="C431" s="14"/>
    </row>
    <row r="432" spans="2:3" x14ac:dyDescent="0.35">
      <c r="B432" s="13" t="s">
        <v>720</v>
      </c>
      <c r="C432" s="14"/>
    </row>
    <row r="433" spans="2:3" x14ac:dyDescent="0.35">
      <c r="B433" s="13" t="s">
        <v>1076</v>
      </c>
      <c r="C433" s="14"/>
    </row>
    <row r="434" spans="2:3" x14ac:dyDescent="0.35">
      <c r="B434" s="13" t="s">
        <v>1077</v>
      </c>
      <c r="C434" s="14"/>
    </row>
    <row r="435" spans="2:3" x14ac:dyDescent="0.35">
      <c r="B435" s="13" t="s">
        <v>607</v>
      </c>
      <c r="C435" s="14"/>
    </row>
    <row r="436" spans="2:3" x14ac:dyDescent="0.35">
      <c r="B436" s="13" t="s">
        <v>1078</v>
      </c>
      <c r="C436" s="14"/>
    </row>
    <row r="437" spans="2:3" x14ac:dyDescent="0.35">
      <c r="B437" s="13" t="s">
        <v>1079</v>
      </c>
      <c r="C437" s="14"/>
    </row>
    <row r="438" spans="2:3" x14ac:dyDescent="0.35">
      <c r="B438" s="13" t="s">
        <v>734</v>
      </c>
      <c r="C438" s="14"/>
    </row>
    <row r="439" spans="2:3" x14ac:dyDescent="0.35">
      <c r="B439" s="13" t="s">
        <v>1080</v>
      </c>
      <c r="C439" s="14"/>
    </row>
    <row r="440" spans="2:3" x14ac:dyDescent="0.35">
      <c r="B440" s="13" t="s">
        <v>1081</v>
      </c>
      <c r="C440" s="14"/>
    </row>
    <row r="441" spans="2:3" x14ac:dyDescent="0.35">
      <c r="B441" s="13" t="s">
        <v>1082</v>
      </c>
      <c r="C441" s="14"/>
    </row>
    <row r="442" spans="2:3" x14ac:dyDescent="0.35">
      <c r="B442" s="13" t="s">
        <v>730</v>
      </c>
      <c r="C442" s="14"/>
    </row>
    <row r="443" spans="2:3" x14ac:dyDescent="0.35">
      <c r="B443" s="13" t="s">
        <v>1083</v>
      </c>
      <c r="C443" s="14"/>
    </row>
    <row r="444" spans="2:3" x14ac:dyDescent="0.35">
      <c r="B444" s="13" t="s">
        <v>728</v>
      </c>
      <c r="C444" s="14"/>
    </row>
    <row r="445" spans="2:3" x14ac:dyDescent="0.35">
      <c r="B445" s="13" t="s">
        <v>1084</v>
      </c>
      <c r="C445" s="14"/>
    </row>
    <row r="446" spans="2:3" x14ac:dyDescent="0.35">
      <c r="B446" s="13" t="s">
        <v>1085</v>
      </c>
      <c r="C446" s="14"/>
    </row>
    <row r="447" spans="2:3" x14ac:dyDescent="0.35">
      <c r="B447" s="13" t="s">
        <v>732</v>
      </c>
      <c r="C447" s="14"/>
    </row>
    <row r="448" spans="2:3" x14ac:dyDescent="0.35">
      <c r="B448" s="13" t="s">
        <v>726</v>
      </c>
      <c r="C448" s="14"/>
    </row>
    <row r="449" spans="2:3" x14ac:dyDescent="0.35">
      <c r="B449" s="13" t="s">
        <v>1086</v>
      </c>
      <c r="C449" s="14"/>
    </row>
    <row r="450" spans="2:3" x14ac:dyDescent="0.35">
      <c r="B450" s="13" t="s">
        <v>1087</v>
      </c>
      <c r="C450" s="14"/>
    </row>
    <row r="451" spans="2:3" x14ac:dyDescent="0.35">
      <c r="B451" s="13" t="s">
        <v>1088</v>
      </c>
      <c r="C451" s="14"/>
    </row>
    <row r="452" spans="2:3" x14ac:dyDescent="0.35">
      <c r="B452" s="13" t="s">
        <v>746</v>
      </c>
      <c r="C452" s="14"/>
    </row>
    <row r="453" spans="2:3" x14ac:dyDescent="0.35">
      <c r="B453" s="13" t="s">
        <v>1089</v>
      </c>
      <c r="C453" s="14"/>
    </row>
    <row r="454" spans="2:3" x14ac:dyDescent="0.35">
      <c r="B454" s="13" t="s">
        <v>1090</v>
      </c>
      <c r="C454" s="14"/>
    </row>
    <row r="455" spans="2:3" x14ac:dyDescent="0.35">
      <c r="B455" s="13" t="s">
        <v>759</v>
      </c>
      <c r="C455" s="14"/>
    </row>
    <row r="456" spans="2:3" x14ac:dyDescent="0.35">
      <c r="B456" s="13" t="s">
        <v>1091</v>
      </c>
      <c r="C456" s="14"/>
    </row>
    <row r="457" spans="2:3" x14ac:dyDescent="0.35">
      <c r="B457" s="13" t="s">
        <v>1092</v>
      </c>
      <c r="C457" s="14"/>
    </row>
    <row r="458" spans="2:3" x14ac:dyDescent="0.35">
      <c r="B458" s="13" t="s">
        <v>644</v>
      </c>
      <c r="C458" s="14"/>
    </row>
    <row r="459" spans="2:3" x14ac:dyDescent="0.35">
      <c r="B459" s="13" t="s">
        <v>1093</v>
      </c>
      <c r="C459" s="14"/>
    </row>
    <row r="460" spans="2:3" x14ac:dyDescent="0.35">
      <c r="B460" s="13" t="s">
        <v>1094</v>
      </c>
      <c r="C460" s="14"/>
    </row>
    <row r="461" spans="2:3" x14ac:dyDescent="0.35">
      <c r="B461" s="13" t="s">
        <v>655</v>
      </c>
      <c r="C461" s="14"/>
    </row>
    <row r="462" spans="2:3" x14ac:dyDescent="0.35">
      <c r="B462" s="13" t="s">
        <v>1095</v>
      </c>
      <c r="C462" s="14"/>
    </row>
    <row r="463" spans="2:3" x14ac:dyDescent="0.35">
      <c r="B463" s="13" t="s">
        <v>1096</v>
      </c>
      <c r="C463" s="14"/>
    </row>
    <row r="464" spans="2:3" x14ac:dyDescent="0.35">
      <c r="B464" s="13" t="s">
        <v>1097</v>
      </c>
      <c r="C464" s="14"/>
    </row>
    <row r="465" spans="2:3" x14ac:dyDescent="0.35">
      <c r="B465" s="13" t="s">
        <v>1098</v>
      </c>
      <c r="C465" s="14"/>
    </row>
    <row r="466" spans="2:3" x14ac:dyDescent="0.35">
      <c r="B466" s="13" t="s">
        <v>1099</v>
      </c>
      <c r="C466" s="14"/>
    </row>
    <row r="467" spans="2:3" x14ac:dyDescent="0.35">
      <c r="B467" s="13" t="s">
        <v>1100</v>
      </c>
      <c r="C467" s="14"/>
    </row>
    <row r="468" spans="2:3" x14ac:dyDescent="0.35">
      <c r="B468" s="13" t="s">
        <v>1101</v>
      </c>
      <c r="C468" s="14"/>
    </row>
    <row r="469" spans="2:3" x14ac:dyDescent="0.35">
      <c r="B469" s="13" t="s">
        <v>1102</v>
      </c>
      <c r="C469" s="14"/>
    </row>
    <row r="470" spans="2:3" x14ac:dyDescent="0.35">
      <c r="B470" s="13" t="s">
        <v>1103</v>
      </c>
      <c r="C470" s="14"/>
    </row>
    <row r="471" spans="2:3" x14ac:dyDescent="0.35">
      <c r="B471" s="13" t="s">
        <v>1104</v>
      </c>
      <c r="C471" s="14"/>
    </row>
    <row r="472" spans="2:3" x14ac:dyDescent="0.35">
      <c r="B472" s="13" t="s">
        <v>1105</v>
      </c>
      <c r="C472" s="14"/>
    </row>
    <row r="473" spans="2:3" x14ac:dyDescent="0.35">
      <c r="B473" s="13" t="s">
        <v>1106</v>
      </c>
      <c r="C473" s="14"/>
    </row>
    <row r="474" spans="2:3" x14ac:dyDescent="0.35">
      <c r="B474" s="13" t="s">
        <v>1107</v>
      </c>
      <c r="C474" s="14"/>
    </row>
    <row r="475" spans="2:3" x14ac:dyDescent="0.35">
      <c r="B475" s="13" t="s">
        <v>1108</v>
      </c>
      <c r="C475" s="14"/>
    </row>
    <row r="476" spans="2:3" x14ac:dyDescent="0.35">
      <c r="B476" s="13" t="s">
        <v>1109</v>
      </c>
      <c r="C476" s="14"/>
    </row>
    <row r="477" spans="2:3" x14ac:dyDescent="0.35">
      <c r="B477" s="13" t="s">
        <v>1110</v>
      </c>
      <c r="C477" s="14"/>
    </row>
    <row r="478" spans="2:3" x14ac:dyDescent="0.35">
      <c r="B478" s="13" t="s">
        <v>1111</v>
      </c>
      <c r="C478" s="14"/>
    </row>
    <row r="479" spans="2:3" x14ac:dyDescent="0.35">
      <c r="B479" s="13" t="s">
        <v>1112</v>
      </c>
      <c r="C479" s="14"/>
    </row>
    <row r="480" spans="2:3" x14ac:dyDescent="0.35">
      <c r="B480" s="13" t="s">
        <v>1113</v>
      </c>
      <c r="C480" s="14"/>
    </row>
    <row r="481" spans="2:3" x14ac:dyDescent="0.35">
      <c r="B481" s="13" t="s">
        <v>1114</v>
      </c>
      <c r="C481" s="14"/>
    </row>
    <row r="482" spans="2:3" x14ac:dyDescent="0.35">
      <c r="B482" s="13" t="s">
        <v>1115</v>
      </c>
      <c r="C482" s="14"/>
    </row>
    <row r="483" spans="2:3" x14ac:dyDescent="0.35">
      <c r="B483" s="13" t="s">
        <v>1116</v>
      </c>
      <c r="C483" s="14"/>
    </row>
    <row r="484" spans="2:3" x14ac:dyDescent="0.35">
      <c r="B484" s="13" t="s">
        <v>1117</v>
      </c>
      <c r="C484" s="14"/>
    </row>
    <row r="485" spans="2:3" x14ac:dyDescent="0.35">
      <c r="B485" s="13" t="s">
        <v>1118</v>
      </c>
      <c r="C485" s="14"/>
    </row>
    <row r="486" spans="2:3" x14ac:dyDescent="0.35">
      <c r="B486" s="13" t="s">
        <v>1119</v>
      </c>
      <c r="C486" s="14"/>
    </row>
    <row r="487" spans="2:3" x14ac:dyDescent="0.35">
      <c r="B487" s="13" t="s">
        <v>1120</v>
      </c>
      <c r="C487" s="14"/>
    </row>
    <row r="488" spans="2:3" x14ac:dyDescent="0.35">
      <c r="B488" s="13" t="s">
        <v>1121</v>
      </c>
      <c r="C488" s="14"/>
    </row>
    <row r="489" spans="2:3" x14ac:dyDescent="0.35">
      <c r="B489" s="13" t="s">
        <v>1122</v>
      </c>
      <c r="C489" s="14"/>
    </row>
    <row r="490" spans="2:3" x14ac:dyDescent="0.35">
      <c r="B490" s="13" t="s">
        <v>1123</v>
      </c>
      <c r="C490" s="14"/>
    </row>
    <row r="491" spans="2:3" x14ac:dyDescent="0.35">
      <c r="B491" s="13" t="s">
        <v>1124</v>
      </c>
      <c r="C491" s="14"/>
    </row>
    <row r="492" spans="2:3" x14ac:dyDescent="0.35">
      <c r="B492" s="13" t="s">
        <v>1125</v>
      </c>
      <c r="C492" s="14"/>
    </row>
    <row r="493" spans="2:3" x14ac:dyDescent="0.35">
      <c r="B493" s="13" t="s">
        <v>597</v>
      </c>
      <c r="C493" s="14"/>
    </row>
    <row r="494" spans="2:3" x14ac:dyDescent="0.35">
      <c r="B494" s="13" t="s">
        <v>1126</v>
      </c>
      <c r="C494" s="14"/>
    </row>
    <row r="495" spans="2:3" x14ac:dyDescent="0.35">
      <c r="B495" s="13" t="s">
        <v>1127</v>
      </c>
      <c r="C495" s="14"/>
    </row>
    <row r="496" spans="2:3" x14ac:dyDescent="0.35">
      <c r="B496" s="13" t="s">
        <v>1128</v>
      </c>
      <c r="C496" s="14"/>
    </row>
    <row r="497" spans="2:3" x14ac:dyDescent="0.35">
      <c r="B497" s="13" t="s">
        <v>1129</v>
      </c>
      <c r="C497" s="14"/>
    </row>
    <row r="498" spans="2:3" x14ac:dyDescent="0.35">
      <c r="B498" s="13" t="s">
        <v>1130</v>
      </c>
      <c r="C498" s="14"/>
    </row>
    <row r="499" spans="2:3" x14ac:dyDescent="0.35">
      <c r="B499" s="13" t="s">
        <v>1131</v>
      </c>
      <c r="C499" s="14"/>
    </row>
    <row r="500" spans="2:3" x14ac:dyDescent="0.35">
      <c r="B500" s="13" t="s">
        <v>1132</v>
      </c>
      <c r="C500" s="14"/>
    </row>
    <row r="501" spans="2:3" x14ac:dyDescent="0.35">
      <c r="B501" s="13" t="s">
        <v>749</v>
      </c>
      <c r="C501" s="14"/>
    </row>
    <row r="502" spans="2:3" x14ac:dyDescent="0.35">
      <c r="B502" s="13" t="s">
        <v>1133</v>
      </c>
      <c r="C502" s="14"/>
    </row>
    <row r="503" spans="2:3" x14ac:dyDescent="0.35">
      <c r="B503" s="13" t="s">
        <v>1134</v>
      </c>
      <c r="C503" s="14"/>
    </row>
    <row r="504" spans="2:3" x14ac:dyDescent="0.35">
      <c r="B504" s="13" t="s">
        <v>1135</v>
      </c>
      <c r="C504" s="14"/>
    </row>
    <row r="505" spans="2:3" x14ac:dyDescent="0.35">
      <c r="B505" s="13" t="s">
        <v>1136</v>
      </c>
      <c r="C505" s="14"/>
    </row>
    <row r="506" spans="2:3" x14ac:dyDescent="0.35">
      <c r="B506" s="13" t="s">
        <v>1137</v>
      </c>
      <c r="C506" s="14"/>
    </row>
    <row r="507" spans="2:3" x14ac:dyDescent="0.35">
      <c r="B507" s="13" t="s">
        <v>1138</v>
      </c>
      <c r="C507" s="14"/>
    </row>
    <row r="508" spans="2:3" x14ac:dyDescent="0.35">
      <c r="B508" s="13" t="s">
        <v>1139</v>
      </c>
      <c r="C508" s="14"/>
    </row>
    <row r="509" spans="2:3" x14ac:dyDescent="0.35">
      <c r="B509" s="13" t="s">
        <v>1140</v>
      </c>
      <c r="C509" s="14"/>
    </row>
    <row r="510" spans="2:3" x14ac:dyDescent="0.35">
      <c r="B510" s="13" t="s">
        <v>1141</v>
      </c>
      <c r="C510" s="14"/>
    </row>
    <row r="511" spans="2:3" x14ac:dyDescent="0.35">
      <c r="B511" s="13" t="s">
        <v>747</v>
      </c>
      <c r="C511" s="14"/>
    </row>
    <row r="512" spans="2:3" x14ac:dyDescent="0.35">
      <c r="B512" s="13" t="s">
        <v>1142</v>
      </c>
      <c r="C512" s="14"/>
    </row>
    <row r="513" spans="2:3" x14ac:dyDescent="0.35">
      <c r="B513" s="13" t="s">
        <v>1143</v>
      </c>
      <c r="C513" s="14"/>
    </row>
    <row r="514" spans="2:3" x14ac:dyDescent="0.35">
      <c r="B514" s="13" t="s">
        <v>1144</v>
      </c>
      <c r="C514" s="14"/>
    </row>
    <row r="515" spans="2:3" x14ac:dyDescent="0.35">
      <c r="B515" s="13" t="s">
        <v>740</v>
      </c>
      <c r="C515" s="14"/>
    </row>
    <row r="516" spans="2:3" x14ac:dyDescent="0.35">
      <c r="B516" s="13" t="s">
        <v>1145</v>
      </c>
      <c r="C516" s="14"/>
    </row>
    <row r="517" spans="2:3" x14ac:dyDescent="0.35">
      <c r="B517" s="13" t="s">
        <v>755</v>
      </c>
      <c r="C517" s="14"/>
    </row>
    <row r="518" spans="2:3" x14ac:dyDescent="0.35">
      <c r="B518" s="13" t="s">
        <v>1146</v>
      </c>
      <c r="C518" s="14"/>
    </row>
    <row r="519" spans="2:3" x14ac:dyDescent="0.35">
      <c r="B519" s="13" t="s">
        <v>1147</v>
      </c>
      <c r="C519" s="14"/>
    </row>
    <row r="520" spans="2:3" x14ac:dyDescent="0.35">
      <c r="B520" s="13" t="s">
        <v>1148</v>
      </c>
      <c r="C520" s="14"/>
    </row>
    <row r="521" spans="2:3" x14ac:dyDescent="0.35">
      <c r="B521" s="13" t="s">
        <v>1149</v>
      </c>
      <c r="C521" s="14"/>
    </row>
    <row r="522" spans="2:3" x14ac:dyDescent="0.35">
      <c r="B522" s="13" t="s">
        <v>1150</v>
      </c>
      <c r="C522" s="14"/>
    </row>
    <row r="523" spans="2:3" x14ac:dyDescent="0.35">
      <c r="B523" s="13" t="s">
        <v>1151</v>
      </c>
      <c r="C523" s="14"/>
    </row>
    <row r="524" spans="2:3" x14ac:dyDescent="0.35">
      <c r="B524" s="13" t="s">
        <v>757</v>
      </c>
      <c r="C524" s="14"/>
    </row>
    <row r="525" spans="2:3" x14ac:dyDescent="0.35">
      <c r="B525" s="13" t="s">
        <v>1152</v>
      </c>
      <c r="C525" s="14"/>
    </row>
    <row r="526" spans="2:3" x14ac:dyDescent="0.35">
      <c r="B526" s="13" t="s">
        <v>736</v>
      </c>
      <c r="C526" s="14"/>
    </row>
    <row r="527" spans="2:3" x14ac:dyDescent="0.35">
      <c r="B527" s="13" t="s">
        <v>744</v>
      </c>
      <c r="C527" s="14"/>
    </row>
    <row r="528" spans="2:3" x14ac:dyDescent="0.35">
      <c r="B528" s="13" t="s">
        <v>1153</v>
      </c>
      <c r="C528" s="14"/>
    </row>
    <row r="529" spans="2:3" x14ac:dyDescent="0.35">
      <c r="B529" s="13" t="s">
        <v>1154</v>
      </c>
      <c r="C529" s="14"/>
    </row>
    <row r="530" spans="2:3" x14ac:dyDescent="0.35">
      <c r="B530" s="13" t="s">
        <v>753</v>
      </c>
      <c r="C530" s="14"/>
    </row>
    <row r="531" spans="2:3" x14ac:dyDescent="0.35">
      <c r="B531" s="13" t="s">
        <v>1155</v>
      </c>
      <c r="C531" s="14"/>
    </row>
    <row r="532" spans="2:3" x14ac:dyDescent="0.35">
      <c r="B532" s="13" t="s">
        <v>738</v>
      </c>
      <c r="C532" s="14"/>
    </row>
    <row r="533" spans="2:3" x14ac:dyDescent="0.35">
      <c r="B533" s="13" t="s">
        <v>608</v>
      </c>
      <c r="C533" s="14"/>
    </row>
    <row r="534" spans="2:3" x14ac:dyDescent="0.35">
      <c r="B534" s="13" t="s">
        <v>1156</v>
      </c>
      <c r="C534" s="14"/>
    </row>
    <row r="535" spans="2:3" x14ac:dyDescent="0.35">
      <c r="B535" s="13" t="s">
        <v>1157</v>
      </c>
      <c r="C535" s="14"/>
    </row>
    <row r="536" spans="2:3" x14ac:dyDescent="0.35">
      <c r="B536" s="13" t="s">
        <v>751</v>
      </c>
      <c r="C536" s="14"/>
    </row>
    <row r="537" spans="2:3" x14ac:dyDescent="0.35">
      <c r="B537" s="13" t="s">
        <v>1158</v>
      </c>
      <c r="C537" s="14"/>
    </row>
    <row r="538" spans="2:3" x14ac:dyDescent="0.35">
      <c r="B538" s="13" t="s">
        <v>742</v>
      </c>
      <c r="C538" s="14"/>
    </row>
    <row r="539" spans="2:3" x14ac:dyDescent="0.35">
      <c r="B539" s="13" t="s">
        <v>1159</v>
      </c>
      <c r="C539" s="14"/>
    </row>
    <row r="540" spans="2:3" x14ac:dyDescent="0.35">
      <c r="B540" s="13" t="s">
        <v>1160</v>
      </c>
      <c r="C540" s="14"/>
    </row>
    <row r="541" spans="2:3" x14ac:dyDescent="0.35">
      <c r="B541" s="13" t="s">
        <v>1161</v>
      </c>
      <c r="C541" s="14"/>
    </row>
    <row r="542" spans="2:3" x14ac:dyDescent="0.35">
      <c r="B542" s="13" t="s">
        <v>1162</v>
      </c>
      <c r="C542" s="14"/>
    </row>
    <row r="543" spans="2:3" x14ac:dyDescent="0.35">
      <c r="B543" s="13" t="s">
        <v>1163</v>
      </c>
      <c r="C543" s="14"/>
    </row>
    <row r="544" spans="2:3" x14ac:dyDescent="0.35">
      <c r="B544" s="13" t="s">
        <v>1164</v>
      </c>
      <c r="C544" s="14"/>
    </row>
    <row r="545" spans="2:3" x14ac:dyDescent="0.35">
      <c r="B545" s="13" t="s">
        <v>1165</v>
      </c>
      <c r="C545" s="14"/>
    </row>
    <row r="546" spans="2:3" x14ac:dyDescent="0.35">
      <c r="B546" s="13" t="s">
        <v>559</v>
      </c>
      <c r="C546" s="14"/>
    </row>
    <row r="547" spans="2:3" x14ac:dyDescent="0.35">
      <c r="B547" s="13" t="s">
        <v>570</v>
      </c>
      <c r="C547" s="14"/>
    </row>
    <row r="548" spans="2:3" x14ac:dyDescent="0.35">
      <c r="B548" s="13" t="s">
        <v>557</v>
      </c>
      <c r="C548" s="14"/>
    </row>
    <row r="549" spans="2:3" x14ac:dyDescent="0.35">
      <c r="B549" s="13" t="s">
        <v>555</v>
      </c>
      <c r="C549" s="14"/>
    </row>
    <row r="550" spans="2:3" x14ac:dyDescent="0.35">
      <c r="B550" s="13" t="s">
        <v>551</v>
      </c>
      <c r="C550" s="14"/>
    </row>
    <row r="551" spans="2:3" x14ac:dyDescent="0.35">
      <c r="B551" s="13" t="s">
        <v>1166</v>
      </c>
      <c r="C551" s="14"/>
    </row>
    <row r="552" spans="2:3" x14ac:dyDescent="0.35">
      <c r="B552" s="13" t="s">
        <v>1167</v>
      </c>
      <c r="C552" s="14"/>
    </row>
    <row r="553" spans="2:3" x14ac:dyDescent="0.35">
      <c r="B553" s="13" t="s">
        <v>1168</v>
      </c>
      <c r="C553" s="14"/>
    </row>
    <row r="554" spans="2:3" x14ac:dyDescent="0.35">
      <c r="B554" s="13" t="s">
        <v>575</v>
      </c>
      <c r="C554" s="14"/>
    </row>
    <row r="555" spans="2:3" x14ac:dyDescent="0.35">
      <c r="B555" s="13" t="s">
        <v>571</v>
      </c>
      <c r="C555" s="14"/>
    </row>
    <row r="556" spans="2:3" x14ac:dyDescent="0.35">
      <c r="B556" s="13" t="s">
        <v>1169</v>
      </c>
      <c r="C556" s="14"/>
    </row>
    <row r="557" spans="2:3" x14ac:dyDescent="0.35">
      <c r="B557" s="13" t="s">
        <v>573</v>
      </c>
      <c r="C557" s="14"/>
    </row>
    <row r="558" spans="2:3" x14ac:dyDescent="0.35">
      <c r="B558" s="13" t="s">
        <v>1170</v>
      </c>
      <c r="C558" s="14"/>
    </row>
    <row r="559" spans="2:3" x14ac:dyDescent="0.35">
      <c r="B559" s="13" t="s">
        <v>1171</v>
      </c>
      <c r="C559" s="14"/>
    </row>
    <row r="560" spans="2:3" x14ac:dyDescent="0.35">
      <c r="B560" s="13" t="s">
        <v>548</v>
      </c>
      <c r="C560" s="14"/>
    </row>
    <row r="561" spans="2:3" x14ac:dyDescent="0.35">
      <c r="B561" s="13" t="s">
        <v>553</v>
      </c>
      <c r="C561" s="14"/>
    </row>
    <row r="562" spans="2:3" x14ac:dyDescent="0.35">
      <c r="B562" s="13" t="s">
        <v>577</v>
      </c>
      <c r="C562" s="14"/>
    </row>
    <row r="563" spans="2:3" x14ac:dyDescent="0.35">
      <c r="B563" s="13" t="s">
        <v>1172</v>
      </c>
      <c r="C563" s="14"/>
    </row>
    <row r="564" spans="2:3" x14ac:dyDescent="0.35">
      <c r="B564" s="13" t="s">
        <v>581</v>
      </c>
      <c r="C564" s="14"/>
    </row>
    <row r="565" spans="2:3" x14ac:dyDescent="0.35">
      <c r="B565" s="13" t="s">
        <v>586</v>
      </c>
      <c r="C565" s="14"/>
    </row>
    <row r="566" spans="2:3" x14ac:dyDescent="0.35">
      <c r="B566" s="13" t="s">
        <v>1173</v>
      </c>
      <c r="C566" s="14"/>
    </row>
    <row r="567" spans="2:3" x14ac:dyDescent="0.35">
      <c r="B567" s="13" t="s">
        <v>610</v>
      </c>
      <c r="C567" s="14"/>
    </row>
    <row r="568" spans="2:3" x14ac:dyDescent="0.35">
      <c r="B568" s="13" t="s">
        <v>611</v>
      </c>
      <c r="C568" s="14"/>
    </row>
    <row r="569" spans="2:3" x14ac:dyDescent="0.35">
      <c r="B569" s="13" t="s">
        <v>1174</v>
      </c>
      <c r="C569" s="14"/>
    </row>
    <row r="570" spans="2:3" x14ac:dyDescent="0.35">
      <c r="B570" s="13" t="s">
        <v>589</v>
      </c>
      <c r="C570" s="14"/>
    </row>
    <row r="571" spans="2:3" x14ac:dyDescent="0.35">
      <c r="B571" s="13" t="s">
        <v>1175</v>
      </c>
      <c r="C571" s="14"/>
    </row>
    <row r="572" spans="2:3" x14ac:dyDescent="0.35">
      <c r="B572" s="13" t="s">
        <v>593</v>
      </c>
      <c r="C572" s="14"/>
    </row>
    <row r="573" spans="2:3" x14ac:dyDescent="0.35">
      <c r="B573" s="13" t="s">
        <v>615</v>
      </c>
      <c r="C573" s="14"/>
    </row>
    <row r="574" spans="2:3" x14ac:dyDescent="0.35">
      <c r="B574" s="13" t="s">
        <v>1176</v>
      </c>
      <c r="C574" s="14"/>
    </row>
    <row r="575" spans="2:3" x14ac:dyDescent="0.35">
      <c r="B575" s="13" t="s">
        <v>595</v>
      </c>
      <c r="C575" s="14"/>
    </row>
    <row r="576" spans="2:3" x14ac:dyDescent="0.35">
      <c r="B576" s="13" t="s">
        <v>613</v>
      </c>
      <c r="C576" s="14"/>
    </row>
    <row r="577" spans="2:3" x14ac:dyDescent="0.35">
      <c r="B577" s="13" t="s">
        <v>1177</v>
      </c>
      <c r="C577" s="14"/>
    </row>
    <row r="578" spans="2:3" x14ac:dyDescent="0.35">
      <c r="B578" s="13" t="s">
        <v>591</v>
      </c>
      <c r="C578" s="14"/>
    </row>
    <row r="579" spans="2:3" x14ac:dyDescent="0.35">
      <c r="B579" s="13" t="s">
        <v>1178</v>
      </c>
      <c r="C579" s="14"/>
    </row>
    <row r="580" spans="2:3" x14ac:dyDescent="0.35">
      <c r="B580" s="13" t="s">
        <v>1179</v>
      </c>
      <c r="C580" s="14"/>
    </row>
    <row r="581" spans="2:3" x14ac:dyDescent="0.35">
      <c r="B581" s="13" t="s">
        <v>587</v>
      </c>
      <c r="C581" s="14"/>
    </row>
    <row r="582" spans="2:3" x14ac:dyDescent="0.35">
      <c r="B582" s="13" t="s">
        <v>599</v>
      </c>
      <c r="C582" s="14"/>
    </row>
    <row r="583" spans="2:3" x14ac:dyDescent="0.35">
      <c r="B583" s="13" t="s">
        <v>1180</v>
      </c>
      <c r="C583" s="14"/>
    </row>
    <row r="584" spans="2:3" x14ac:dyDescent="0.35">
      <c r="B584" s="13" t="s">
        <v>583</v>
      </c>
      <c r="C584" s="14"/>
    </row>
    <row r="585" spans="2:3" x14ac:dyDescent="0.35">
      <c r="B585" s="13" t="s">
        <v>619</v>
      </c>
      <c r="C585" s="14"/>
    </row>
    <row r="586" spans="2:3" x14ac:dyDescent="0.35">
      <c r="B586" s="13" t="s">
        <v>638</v>
      </c>
      <c r="C586" s="14"/>
    </row>
    <row r="587" spans="2:3" x14ac:dyDescent="0.35">
      <c r="B587" s="13" t="s">
        <v>617</v>
      </c>
      <c r="C587" s="14"/>
    </row>
    <row r="588" spans="2:3" x14ac:dyDescent="0.35">
      <c r="B588" s="13" t="s">
        <v>623</v>
      </c>
      <c r="C588" s="14"/>
    </row>
    <row r="589" spans="2:3" x14ac:dyDescent="0.35">
      <c r="B589" s="13" t="s">
        <v>1181</v>
      </c>
      <c r="C589" s="14"/>
    </row>
    <row r="590" spans="2:3" x14ac:dyDescent="0.35">
      <c r="B590" s="13" t="s">
        <v>640</v>
      </c>
      <c r="C590" s="14"/>
    </row>
    <row r="591" spans="2:3" x14ac:dyDescent="0.35">
      <c r="B591" s="13" t="s">
        <v>1182</v>
      </c>
      <c r="C591" s="14"/>
    </row>
    <row r="592" spans="2:3" x14ac:dyDescent="0.35">
      <c r="B592" s="13" t="s">
        <v>634</v>
      </c>
      <c r="C592" s="14"/>
    </row>
    <row r="593" spans="2:3" x14ac:dyDescent="0.35">
      <c r="B593" s="13" t="s">
        <v>642</v>
      </c>
      <c r="C593" s="14"/>
    </row>
    <row r="594" spans="2:3" x14ac:dyDescent="0.35">
      <c r="B594" s="13" t="s">
        <v>632</v>
      </c>
      <c r="C594" s="14"/>
    </row>
    <row r="595" spans="2:3" x14ac:dyDescent="0.35">
      <c r="B595" s="13" t="s">
        <v>628</v>
      </c>
      <c r="C595" s="14"/>
    </row>
    <row r="596" spans="2:3" x14ac:dyDescent="0.35">
      <c r="B596" s="13" t="s">
        <v>630</v>
      </c>
      <c r="C596" s="14"/>
    </row>
    <row r="597" spans="2:3" x14ac:dyDescent="0.35">
      <c r="B597" s="13" t="s">
        <v>1183</v>
      </c>
      <c r="C597" s="14"/>
    </row>
    <row r="598" spans="2:3" x14ac:dyDescent="0.35">
      <c r="B598" s="13" t="s">
        <v>626</v>
      </c>
      <c r="C598" s="14"/>
    </row>
    <row r="599" spans="2:3" x14ac:dyDescent="0.35">
      <c r="B599" s="13" t="s">
        <v>652</v>
      </c>
      <c r="C599" s="14"/>
    </row>
    <row r="600" spans="2:3" x14ac:dyDescent="0.35">
      <c r="B600" s="13" t="s">
        <v>648</v>
      </c>
      <c r="C600" s="14"/>
    </row>
    <row r="601" spans="2:3" x14ac:dyDescent="0.35">
      <c r="B601" s="13" t="s">
        <v>650</v>
      </c>
      <c r="C601" s="14"/>
    </row>
    <row r="602" spans="2:3" x14ac:dyDescent="0.35">
      <c r="B602" s="13" t="s">
        <v>646</v>
      </c>
      <c r="C602" s="14"/>
    </row>
    <row r="603" spans="2:3" x14ac:dyDescent="0.35">
      <c r="B603" s="13" t="s">
        <v>1184</v>
      </c>
      <c r="C603" s="14"/>
    </row>
    <row r="604" spans="2:3" x14ac:dyDescent="0.35">
      <c r="B604" s="13" t="s">
        <v>1185</v>
      </c>
      <c r="C604" s="14"/>
    </row>
    <row r="605" spans="2:3" x14ac:dyDescent="0.35">
      <c r="B605" s="13" t="s">
        <v>654</v>
      </c>
      <c r="C605" s="14"/>
    </row>
    <row r="606" spans="2:3" x14ac:dyDescent="0.35">
      <c r="B606" s="13" t="s">
        <v>656</v>
      </c>
      <c r="C606" s="14"/>
    </row>
    <row r="607" spans="2:3" x14ac:dyDescent="0.35">
      <c r="B607" s="13" t="s">
        <v>1186</v>
      </c>
      <c r="C607" s="14"/>
    </row>
    <row r="608" spans="2:3" x14ac:dyDescent="0.35">
      <c r="B608" s="13" t="s">
        <v>670</v>
      </c>
      <c r="C608" s="14"/>
    </row>
    <row r="609" spans="2:3" x14ac:dyDescent="0.35">
      <c r="B609" s="13" t="s">
        <v>663</v>
      </c>
      <c r="C609" s="14"/>
    </row>
    <row r="610" spans="2:3" x14ac:dyDescent="0.35">
      <c r="B610" s="13" t="s">
        <v>1187</v>
      </c>
      <c r="C610" s="14"/>
    </row>
    <row r="611" spans="2:3" x14ac:dyDescent="0.35">
      <c r="B611" s="13" t="s">
        <v>1188</v>
      </c>
      <c r="C611" s="14"/>
    </row>
    <row r="612" spans="2:3" x14ac:dyDescent="0.35">
      <c r="B612" s="13" t="s">
        <v>1189</v>
      </c>
      <c r="C612" s="14"/>
    </row>
    <row r="613" spans="2:3" x14ac:dyDescent="0.35">
      <c r="B613" s="13" t="s">
        <v>661</v>
      </c>
      <c r="C613" s="14"/>
    </row>
    <row r="614" spans="2:3" x14ac:dyDescent="0.35">
      <c r="B614" s="13" t="s">
        <v>1190</v>
      </c>
      <c r="C614" s="14"/>
    </row>
    <row r="615" spans="2:3" x14ac:dyDescent="0.35">
      <c r="B615" s="13" t="s">
        <v>659</v>
      </c>
      <c r="C615" s="14"/>
    </row>
    <row r="616" spans="2:3" x14ac:dyDescent="0.35">
      <c r="B616" s="13" t="s">
        <v>671</v>
      </c>
      <c r="C616" s="14"/>
    </row>
    <row r="617" spans="2:3" x14ac:dyDescent="0.35">
      <c r="B617" s="13" t="s">
        <v>1191</v>
      </c>
      <c r="C617" s="14"/>
    </row>
    <row r="618" spans="2:3" x14ac:dyDescent="0.35">
      <c r="B618" s="13" t="s">
        <v>657</v>
      </c>
      <c r="C618" s="14"/>
    </row>
    <row r="619" spans="2:3" x14ac:dyDescent="0.35">
      <c r="B619" s="13" t="s">
        <v>668</v>
      </c>
      <c r="C619" s="14"/>
    </row>
    <row r="620" spans="2:3" x14ac:dyDescent="0.35">
      <c r="B620" s="13" t="s">
        <v>1192</v>
      </c>
      <c r="C620" s="14"/>
    </row>
    <row r="621" spans="2:3" x14ac:dyDescent="0.35">
      <c r="B621" s="13" t="s">
        <v>1193</v>
      </c>
      <c r="C621" s="14"/>
    </row>
    <row r="622" spans="2:3" x14ac:dyDescent="0.35">
      <c r="B622" s="13" t="s">
        <v>674</v>
      </c>
      <c r="C622" s="14"/>
    </row>
    <row r="623" spans="2:3" x14ac:dyDescent="0.35">
      <c r="B623" s="13" t="s">
        <v>677</v>
      </c>
      <c r="C623" s="14"/>
    </row>
    <row r="624" spans="2:3" x14ac:dyDescent="0.35">
      <c r="B624" s="13" t="s">
        <v>1194</v>
      </c>
      <c r="C624" s="14"/>
    </row>
    <row r="625" spans="2:3" x14ac:dyDescent="0.35">
      <c r="B625" s="13" t="s">
        <v>675</v>
      </c>
      <c r="C625" s="14"/>
    </row>
    <row r="626" spans="2:3" x14ac:dyDescent="0.35">
      <c r="B626" s="13" t="s">
        <v>1195</v>
      </c>
      <c r="C626" s="14"/>
    </row>
    <row r="627" spans="2:3" x14ac:dyDescent="0.35">
      <c r="B627" s="13" t="s">
        <v>760</v>
      </c>
      <c r="C627" s="14"/>
    </row>
    <row r="628" spans="2:3" x14ac:dyDescent="0.35">
      <c r="B628" s="13" t="s">
        <v>1196</v>
      </c>
      <c r="C628" s="14"/>
    </row>
    <row r="629" spans="2:3" x14ac:dyDescent="0.35">
      <c r="B629" s="13" t="s">
        <v>1197</v>
      </c>
      <c r="C629" s="14"/>
    </row>
    <row r="630" spans="2:3" x14ac:dyDescent="0.35">
      <c r="B630" s="13" t="s">
        <v>762</v>
      </c>
      <c r="C630" s="14"/>
    </row>
    <row r="631" spans="2:3" x14ac:dyDescent="0.35">
      <c r="B631" s="13" t="s">
        <v>763</v>
      </c>
      <c r="C631" s="14"/>
    </row>
    <row r="632" spans="2:3" x14ac:dyDescent="0.35">
      <c r="B632" s="13" t="s">
        <v>1198</v>
      </c>
      <c r="C632" s="14"/>
    </row>
    <row r="633" spans="2:3" x14ac:dyDescent="0.35">
      <c r="B633" s="13" t="s">
        <v>1199</v>
      </c>
      <c r="C633" s="14"/>
    </row>
    <row r="634" spans="2:3" x14ac:dyDescent="0.35">
      <c r="B634" s="13" t="s">
        <v>1200</v>
      </c>
      <c r="C634" s="14"/>
    </row>
    <row r="635" spans="2:3" x14ac:dyDescent="0.35">
      <c r="B635" s="13" t="s">
        <v>1201</v>
      </c>
      <c r="C635" s="14"/>
    </row>
    <row r="636" spans="2:3" x14ac:dyDescent="0.35">
      <c r="B636" s="13" t="s">
        <v>767</v>
      </c>
      <c r="C636" s="14"/>
    </row>
    <row r="637" spans="2:3" x14ac:dyDescent="0.35">
      <c r="B637" s="13" t="s">
        <v>1202</v>
      </c>
      <c r="C637" s="14"/>
    </row>
    <row r="638" spans="2:3" x14ac:dyDescent="0.35">
      <c r="B638" s="13" t="s">
        <v>1203</v>
      </c>
      <c r="C638" s="14"/>
    </row>
    <row r="639" spans="2:3" x14ac:dyDescent="0.35">
      <c r="B639" s="13" t="s">
        <v>769</v>
      </c>
      <c r="C639" s="14"/>
    </row>
    <row r="640" spans="2:3" x14ac:dyDescent="0.35">
      <c r="B640" s="13" t="s">
        <v>771</v>
      </c>
      <c r="C640" s="14"/>
    </row>
    <row r="641" spans="2:3" x14ac:dyDescent="0.35">
      <c r="B641" s="13" t="s">
        <v>765</v>
      </c>
      <c r="C641" s="14"/>
    </row>
    <row r="642" spans="2:3" x14ac:dyDescent="0.35">
      <c r="B642" s="13" t="s">
        <v>1204</v>
      </c>
      <c r="C642" s="14"/>
    </row>
    <row r="643" spans="2:3" x14ac:dyDescent="0.35">
      <c r="B643" s="13" t="s">
        <v>1205</v>
      </c>
      <c r="C643" s="14"/>
    </row>
    <row r="644" spans="2:3" x14ac:dyDescent="0.35">
      <c r="B644" s="13" t="s">
        <v>1206</v>
      </c>
      <c r="C644" s="14"/>
    </row>
    <row r="645" spans="2:3" x14ac:dyDescent="0.35">
      <c r="B645" s="13" t="s">
        <v>775</v>
      </c>
      <c r="C645" s="14"/>
    </row>
    <row r="646" spans="2:3" x14ac:dyDescent="0.35">
      <c r="B646" s="13" t="s">
        <v>782</v>
      </c>
      <c r="C646" s="14"/>
    </row>
    <row r="647" spans="2:3" x14ac:dyDescent="0.35">
      <c r="B647" s="13" t="s">
        <v>1207</v>
      </c>
      <c r="C647" s="14"/>
    </row>
    <row r="648" spans="2:3" x14ac:dyDescent="0.35">
      <c r="B648" s="13" t="s">
        <v>779</v>
      </c>
      <c r="C648" s="14"/>
    </row>
    <row r="649" spans="2:3" x14ac:dyDescent="0.35">
      <c r="B649" s="13" t="s">
        <v>1208</v>
      </c>
      <c r="C649" s="14"/>
    </row>
    <row r="650" spans="2:3" x14ac:dyDescent="0.35">
      <c r="B650" s="13" t="s">
        <v>773</v>
      </c>
      <c r="C650" s="14"/>
    </row>
    <row r="651" spans="2:3" x14ac:dyDescent="0.35">
      <c r="B651" s="13" t="s">
        <v>783</v>
      </c>
      <c r="C651" s="14"/>
    </row>
    <row r="652" spans="2:3" x14ac:dyDescent="0.35">
      <c r="B652" s="13" t="s">
        <v>1209</v>
      </c>
      <c r="C652" s="14"/>
    </row>
    <row r="653" spans="2:3" x14ac:dyDescent="0.35">
      <c r="B653" s="13" t="s">
        <v>1210</v>
      </c>
      <c r="C653" s="14"/>
    </row>
    <row r="654" spans="2:3" x14ac:dyDescent="0.35">
      <c r="B654" s="13" t="s">
        <v>777</v>
      </c>
      <c r="C654" s="14"/>
    </row>
    <row r="655" spans="2:3" x14ac:dyDescent="0.35">
      <c r="B655" s="13" t="s">
        <v>1211</v>
      </c>
      <c r="C655" s="14"/>
    </row>
    <row r="656" spans="2:3" x14ac:dyDescent="0.35">
      <c r="B656" s="13" t="s">
        <v>780</v>
      </c>
      <c r="C656" s="14"/>
    </row>
    <row r="657" spans="2:3" x14ac:dyDescent="0.35">
      <c r="B657" s="13" t="s">
        <v>1212</v>
      </c>
      <c r="C657" s="14"/>
    </row>
    <row r="658" spans="2:3" x14ac:dyDescent="0.35">
      <c r="B658" s="13" t="s">
        <v>1213</v>
      </c>
      <c r="C658" s="14"/>
    </row>
    <row r="659" spans="2:3" x14ac:dyDescent="0.35">
      <c r="B659" s="13" t="s">
        <v>1214</v>
      </c>
      <c r="C659" s="14"/>
    </row>
    <row r="660" spans="2:3" x14ac:dyDescent="0.35">
      <c r="B660" s="13" t="s">
        <v>1215</v>
      </c>
      <c r="C660" s="14"/>
    </row>
    <row r="661" spans="2:3" x14ac:dyDescent="0.35">
      <c r="B661" s="13" t="s">
        <v>1216</v>
      </c>
      <c r="C661" s="14"/>
    </row>
    <row r="662" spans="2:3" x14ac:dyDescent="0.35">
      <c r="B662" s="13" t="s">
        <v>802</v>
      </c>
      <c r="C662" s="14"/>
    </row>
    <row r="663" spans="2:3" x14ac:dyDescent="0.35">
      <c r="B663" s="13" t="s">
        <v>789</v>
      </c>
      <c r="C663" s="14"/>
    </row>
    <row r="664" spans="2:3" x14ac:dyDescent="0.35">
      <c r="B664" s="13" t="s">
        <v>1217</v>
      </c>
      <c r="C664" s="14"/>
    </row>
    <row r="665" spans="2:3" x14ac:dyDescent="0.35">
      <c r="B665" s="13" t="s">
        <v>1218</v>
      </c>
      <c r="C665" s="14"/>
    </row>
    <row r="666" spans="2:3" x14ac:dyDescent="0.35">
      <c r="B666" s="13" t="s">
        <v>785</v>
      </c>
      <c r="C666" s="14"/>
    </row>
    <row r="667" spans="2:3" x14ac:dyDescent="0.35">
      <c r="B667" s="13" t="s">
        <v>1219</v>
      </c>
      <c r="C667" s="14"/>
    </row>
    <row r="668" spans="2:3" x14ac:dyDescent="0.35">
      <c r="B668" s="13" t="s">
        <v>1220</v>
      </c>
      <c r="C668" s="14"/>
    </row>
    <row r="669" spans="2:3" x14ac:dyDescent="0.35">
      <c r="B669" s="13" t="s">
        <v>787</v>
      </c>
      <c r="C669" s="14"/>
    </row>
    <row r="670" spans="2:3" x14ac:dyDescent="0.35">
      <c r="B670" s="13" t="s">
        <v>1221</v>
      </c>
      <c r="C670" s="14"/>
    </row>
    <row r="671" spans="2:3" x14ac:dyDescent="0.35">
      <c r="B671" s="13" t="s">
        <v>790</v>
      </c>
      <c r="C671" s="14"/>
    </row>
    <row r="672" spans="2:3" x14ac:dyDescent="0.35">
      <c r="B672" s="13" t="s">
        <v>1222</v>
      </c>
      <c r="C672" s="14"/>
    </row>
    <row r="673" spans="2:3" x14ac:dyDescent="0.35">
      <c r="B673" s="13" t="s">
        <v>792</v>
      </c>
      <c r="C673" s="14"/>
    </row>
    <row r="674" spans="2:3" x14ac:dyDescent="0.35">
      <c r="B674" s="13" t="s">
        <v>800</v>
      </c>
      <c r="C674" s="14"/>
    </row>
    <row r="675" spans="2:3" x14ac:dyDescent="0.35">
      <c r="B675" s="13" t="s">
        <v>1223</v>
      </c>
      <c r="C675" s="14"/>
    </row>
    <row r="676" spans="2:3" x14ac:dyDescent="0.35">
      <c r="B676" s="13" t="s">
        <v>1224</v>
      </c>
      <c r="C676" s="14"/>
    </row>
    <row r="677" spans="2:3" x14ac:dyDescent="0.35">
      <c r="B677" s="13" t="s">
        <v>803</v>
      </c>
      <c r="C677" s="14"/>
    </row>
    <row r="678" spans="2:3" x14ac:dyDescent="0.35">
      <c r="B678" s="13" t="s">
        <v>1225</v>
      </c>
      <c r="C678" s="14"/>
    </row>
    <row r="679" spans="2:3" x14ac:dyDescent="0.35">
      <c r="B679" s="13" t="s">
        <v>805</v>
      </c>
      <c r="C679" s="14"/>
    </row>
    <row r="680" spans="2:3" x14ac:dyDescent="0.35">
      <c r="B680" s="13" t="s">
        <v>796</v>
      </c>
      <c r="C680" s="14"/>
    </row>
    <row r="681" spans="2:3" x14ac:dyDescent="0.35">
      <c r="B681" s="13" t="s">
        <v>794</v>
      </c>
      <c r="C681" s="14"/>
    </row>
    <row r="682" spans="2:3" x14ac:dyDescent="0.35">
      <c r="B682" s="13" t="s">
        <v>798</v>
      </c>
      <c r="C682" s="14"/>
    </row>
    <row r="683" spans="2:3" x14ac:dyDescent="0.35">
      <c r="B683" s="13" t="s">
        <v>1226</v>
      </c>
      <c r="C683" s="14"/>
    </row>
    <row r="684" spans="2:3" x14ac:dyDescent="0.35">
      <c r="B684" s="13" t="s">
        <v>1227</v>
      </c>
      <c r="C684" s="14"/>
    </row>
    <row r="685" spans="2:3" x14ac:dyDescent="0.35">
      <c r="B685" s="13" t="s">
        <v>1228</v>
      </c>
      <c r="C685" s="14"/>
    </row>
    <row r="686" spans="2:3" x14ac:dyDescent="0.35">
      <c r="B686" s="13" t="s">
        <v>1229</v>
      </c>
      <c r="C686" s="14"/>
    </row>
    <row r="687" spans="2:3" x14ac:dyDescent="0.35">
      <c r="B687" s="13" t="s">
        <v>1230</v>
      </c>
      <c r="C687" s="14"/>
    </row>
    <row r="688" spans="2:3" x14ac:dyDescent="0.35">
      <c r="B688" s="13" t="s">
        <v>811</v>
      </c>
      <c r="C688" s="14"/>
    </row>
    <row r="689" spans="2:3" x14ac:dyDescent="0.35">
      <c r="B689" s="13" t="s">
        <v>1231</v>
      </c>
      <c r="C689" s="14"/>
    </row>
    <row r="690" spans="2:3" x14ac:dyDescent="0.35">
      <c r="B690" s="13" t="s">
        <v>818</v>
      </c>
      <c r="C690" s="14"/>
    </row>
    <row r="691" spans="2:3" x14ac:dyDescent="0.35">
      <c r="B691" s="13" t="s">
        <v>816</v>
      </c>
      <c r="C691" s="14"/>
    </row>
    <row r="692" spans="2:3" x14ac:dyDescent="0.35">
      <c r="B692" s="13" t="s">
        <v>1232</v>
      </c>
      <c r="C692" s="14"/>
    </row>
    <row r="693" spans="2:3" x14ac:dyDescent="0.35">
      <c r="B693" s="13" t="s">
        <v>814</v>
      </c>
      <c r="C693" s="14"/>
    </row>
    <row r="694" spans="2:3" x14ac:dyDescent="0.35">
      <c r="B694" s="13" t="s">
        <v>812</v>
      </c>
      <c r="C694" s="14"/>
    </row>
    <row r="695" spans="2:3" x14ac:dyDescent="0.35">
      <c r="B695" s="13" t="s">
        <v>1233</v>
      </c>
      <c r="C695" s="14"/>
    </row>
    <row r="696" spans="2:3" x14ac:dyDescent="0.35">
      <c r="B696" s="13" t="s">
        <v>807</v>
      </c>
      <c r="C696" s="14"/>
    </row>
    <row r="697" spans="2:3" x14ac:dyDescent="0.35">
      <c r="B697" s="13" t="s">
        <v>809</v>
      </c>
      <c r="C697" s="14"/>
    </row>
    <row r="698" spans="2:3" x14ac:dyDescent="0.35">
      <c r="B698" s="13" t="s">
        <v>1234</v>
      </c>
      <c r="C698" s="14"/>
    </row>
    <row r="699" spans="2:3" x14ac:dyDescent="0.35">
      <c r="B699" s="13" t="s">
        <v>1235</v>
      </c>
      <c r="C699" s="14"/>
    </row>
    <row r="700" spans="2:3" x14ac:dyDescent="0.35">
      <c r="B700" s="13" t="s">
        <v>1236</v>
      </c>
      <c r="C700" s="14"/>
    </row>
    <row r="701" spans="2:3" x14ac:dyDescent="0.35">
      <c r="B701" s="13" t="s">
        <v>820</v>
      </c>
      <c r="C701" s="14"/>
    </row>
    <row r="702" spans="2:3" x14ac:dyDescent="0.35">
      <c r="B702" s="13" t="s">
        <v>825</v>
      </c>
      <c r="C702" s="14"/>
    </row>
    <row r="703" spans="2:3" x14ac:dyDescent="0.35">
      <c r="B703" s="13" t="s">
        <v>819</v>
      </c>
      <c r="C703" s="14"/>
    </row>
    <row r="704" spans="2:3" x14ac:dyDescent="0.35">
      <c r="B704" s="13" t="s">
        <v>822</v>
      </c>
      <c r="C704" s="14"/>
    </row>
    <row r="705" spans="2:3" x14ac:dyDescent="0.35">
      <c r="B705" s="13" t="s">
        <v>1237</v>
      </c>
      <c r="C705" s="14"/>
    </row>
    <row r="706" spans="2:3" x14ac:dyDescent="0.35">
      <c r="B706" s="13" t="s">
        <v>1238</v>
      </c>
      <c r="C706" s="14"/>
    </row>
    <row r="707" spans="2:3" x14ac:dyDescent="0.35">
      <c r="B707" s="13" t="s">
        <v>1239</v>
      </c>
      <c r="C707" s="14"/>
    </row>
    <row r="708" spans="2:3" x14ac:dyDescent="0.35">
      <c r="B708" s="13" t="s">
        <v>1240</v>
      </c>
      <c r="C708" s="14"/>
    </row>
    <row r="709" spans="2:3" x14ac:dyDescent="0.35">
      <c r="B709" s="13" t="s">
        <v>1241</v>
      </c>
      <c r="C709" s="14"/>
    </row>
    <row r="710" spans="2:3" x14ac:dyDescent="0.35">
      <c r="B710" s="13" t="s">
        <v>823</v>
      </c>
      <c r="C710" s="14"/>
    </row>
    <row r="711" spans="2:3" x14ac:dyDescent="0.35">
      <c r="B711" s="13" t="s">
        <v>1242</v>
      </c>
      <c r="C711" s="14"/>
    </row>
    <row r="712" spans="2:3" x14ac:dyDescent="0.35">
      <c r="B712" s="13" t="s">
        <v>1243</v>
      </c>
      <c r="C712" s="14"/>
    </row>
    <row r="713" spans="2:3" x14ac:dyDescent="0.35">
      <c r="B713" s="13" t="s">
        <v>1244</v>
      </c>
      <c r="C713" s="14"/>
    </row>
    <row r="714" spans="2:3" x14ac:dyDescent="0.35">
      <c r="B714" s="13" t="s">
        <v>829</v>
      </c>
      <c r="C714" s="14"/>
    </row>
    <row r="715" spans="2:3" x14ac:dyDescent="0.35">
      <c r="B715" s="13" t="s">
        <v>1245</v>
      </c>
      <c r="C715" s="14"/>
    </row>
    <row r="716" spans="2:3" x14ac:dyDescent="0.35">
      <c r="B716" s="13" t="s">
        <v>1246</v>
      </c>
      <c r="C716" s="14"/>
    </row>
    <row r="717" spans="2:3" x14ac:dyDescent="0.35">
      <c r="B717" s="13" t="s">
        <v>1247</v>
      </c>
      <c r="C717" s="14"/>
    </row>
    <row r="718" spans="2:3" x14ac:dyDescent="0.35">
      <c r="B718" s="13" t="s">
        <v>1248</v>
      </c>
      <c r="C718" s="14"/>
    </row>
    <row r="719" spans="2:3" x14ac:dyDescent="0.35">
      <c r="B719" s="13" t="s">
        <v>1249</v>
      </c>
      <c r="C719" s="14"/>
    </row>
    <row r="720" spans="2:3" x14ac:dyDescent="0.35">
      <c r="B720" s="13" t="s">
        <v>1250</v>
      </c>
      <c r="C720" s="14"/>
    </row>
    <row r="721" spans="2:3" x14ac:dyDescent="0.35">
      <c r="B721" s="13" t="s">
        <v>1251</v>
      </c>
      <c r="C721" s="14"/>
    </row>
    <row r="722" spans="2:3" x14ac:dyDescent="0.35">
      <c r="B722" s="13" t="s">
        <v>827</v>
      </c>
      <c r="C722" s="14"/>
    </row>
    <row r="723" spans="2:3" x14ac:dyDescent="0.35">
      <c r="B723" s="13" t="s">
        <v>830</v>
      </c>
      <c r="C723" s="14"/>
    </row>
    <row r="724" spans="2:3" x14ac:dyDescent="0.35">
      <c r="B724" s="13" t="s">
        <v>1252</v>
      </c>
      <c r="C724" s="14"/>
    </row>
    <row r="725" spans="2:3" x14ac:dyDescent="0.35">
      <c r="B725" s="13" t="s">
        <v>1253</v>
      </c>
      <c r="C725" s="14"/>
    </row>
    <row r="726" spans="2:3" x14ac:dyDescent="0.35">
      <c r="B726" s="13" t="s">
        <v>1254</v>
      </c>
      <c r="C726" s="14"/>
    </row>
    <row r="727" spans="2:3" x14ac:dyDescent="0.35">
      <c r="B727" s="13" t="s">
        <v>832</v>
      </c>
      <c r="C727" s="14"/>
    </row>
    <row r="728" spans="2:3" x14ac:dyDescent="0.35">
      <c r="B728" s="13" t="s">
        <v>1255</v>
      </c>
      <c r="C728" s="14"/>
    </row>
    <row r="729" spans="2:3" x14ac:dyDescent="0.35">
      <c r="B729" s="13" t="s">
        <v>1256</v>
      </c>
      <c r="C729" s="14"/>
    </row>
    <row r="730" spans="2:3" x14ac:dyDescent="0.35">
      <c r="B730" s="13" t="s">
        <v>1257</v>
      </c>
      <c r="C730" s="14"/>
    </row>
    <row r="731" spans="2:3" x14ac:dyDescent="0.35">
      <c r="B731" s="13" t="s">
        <v>1258</v>
      </c>
      <c r="C731" s="14"/>
    </row>
    <row r="732" spans="2:3" x14ac:dyDescent="0.35">
      <c r="B732" s="13" t="s">
        <v>1259</v>
      </c>
      <c r="C732" s="14"/>
    </row>
    <row r="733" spans="2:3" x14ac:dyDescent="0.35">
      <c r="B733" s="13" t="s">
        <v>1260</v>
      </c>
      <c r="C733" s="14"/>
    </row>
    <row r="734" spans="2:3" x14ac:dyDescent="0.35">
      <c r="B734" s="13" t="s">
        <v>1261</v>
      </c>
      <c r="C734" s="14"/>
    </row>
    <row r="735" spans="2:3" x14ac:dyDescent="0.35">
      <c r="B735" s="13" t="s">
        <v>1262</v>
      </c>
      <c r="C735" s="14"/>
    </row>
    <row r="736" spans="2:3" x14ac:dyDescent="0.35">
      <c r="B736" s="13" t="s">
        <v>833</v>
      </c>
      <c r="C736" s="14"/>
    </row>
    <row r="737" spans="2:3" x14ac:dyDescent="0.35">
      <c r="B737" s="13" t="s">
        <v>1263</v>
      </c>
      <c r="C737" s="14"/>
    </row>
    <row r="738" spans="2:3" x14ac:dyDescent="0.35">
      <c r="B738" s="13" t="s">
        <v>835</v>
      </c>
      <c r="C738" s="14"/>
    </row>
    <row r="739" spans="2:3" x14ac:dyDescent="0.35">
      <c r="B739" s="13" t="s">
        <v>1264</v>
      </c>
      <c r="C739" s="14"/>
    </row>
    <row r="740" spans="2:3" x14ac:dyDescent="0.35">
      <c r="B740" s="13" t="s">
        <v>1265</v>
      </c>
      <c r="C740" s="14"/>
    </row>
    <row r="741" spans="2:3" x14ac:dyDescent="0.35">
      <c r="B741" s="13" t="s">
        <v>837</v>
      </c>
      <c r="C741" s="14"/>
    </row>
    <row r="742" spans="2:3" x14ac:dyDescent="0.35">
      <c r="B742" s="13" t="s">
        <v>1266</v>
      </c>
      <c r="C742" s="14"/>
    </row>
    <row r="743" spans="2:3" x14ac:dyDescent="0.35">
      <c r="B743" s="13" t="s">
        <v>1267</v>
      </c>
      <c r="C743" s="14"/>
    </row>
    <row r="744" spans="2:3" x14ac:dyDescent="0.35">
      <c r="B744" s="13" t="s">
        <v>839</v>
      </c>
      <c r="C744" s="14"/>
    </row>
    <row r="745" spans="2:3" x14ac:dyDescent="0.35">
      <c r="B745" s="13" t="s">
        <v>1268</v>
      </c>
      <c r="C745" s="14"/>
    </row>
    <row r="746" spans="2:3" x14ac:dyDescent="0.35">
      <c r="B746" s="13" t="s">
        <v>840</v>
      </c>
      <c r="C746" s="14"/>
    </row>
    <row r="747" spans="2:3" x14ac:dyDescent="0.35">
      <c r="B747" s="13" t="s">
        <v>1269</v>
      </c>
      <c r="C747" s="14"/>
    </row>
    <row r="748" spans="2:3" x14ac:dyDescent="0.35">
      <c r="B748" s="13" t="s">
        <v>1270</v>
      </c>
      <c r="C748" s="14"/>
    </row>
    <row r="749" spans="2:3" x14ac:dyDescent="0.35">
      <c r="B749" s="13" t="s">
        <v>1271</v>
      </c>
      <c r="C749" s="14"/>
    </row>
    <row r="750" spans="2:3" x14ac:dyDescent="0.35">
      <c r="B750" s="13" t="s">
        <v>1272</v>
      </c>
      <c r="C750" s="14"/>
    </row>
    <row r="751" spans="2:3" x14ac:dyDescent="0.35">
      <c r="B751" s="13" t="s">
        <v>870</v>
      </c>
      <c r="C751" s="14"/>
    </row>
    <row r="752" spans="2:3" x14ac:dyDescent="0.35">
      <c r="B752" s="13" t="s">
        <v>1273</v>
      </c>
      <c r="C752" s="14"/>
    </row>
    <row r="753" spans="2:3" x14ac:dyDescent="0.35">
      <c r="B753" s="13" t="s">
        <v>1274</v>
      </c>
      <c r="C753" s="14"/>
    </row>
    <row r="754" spans="2:3" x14ac:dyDescent="0.35">
      <c r="B754" s="13" t="s">
        <v>1275</v>
      </c>
      <c r="C754" s="14"/>
    </row>
    <row r="755" spans="2:3" x14ac:dyDescent="0.35">
      <c r="B755" s="13" t="s">
        <v>868</v>
      </c>
      <c r="C755" s="14"/>
    </row>
    <row r="756" spans="2:3" x14ac:dyDescent="0.35">
      <c r="B756" s="13" t="s">
        <v>866</v>
      </c>
      <c r="C756" s="14"/>
    </row>
    <row r="757" spans="2:3" x14ac:dyDescent="0.35">
      <c r="B757" s="13" t="s">
        <v>1276</v>
      </c>
      <c r="C757" s="14"/>
    </row>
    <row r="758" spans="2:3" x14ac:dyDescent="0.35">
      <c r="B758" s="13" t="s">
        <v>1277</v>
      </c>
      <c r="C758" s="14"/>
    </row>
    <row r="759" spans="2:3" x14ac:dyDescent="0.35">
      <c r="B759" s="13" t="s">
        <v>1278</v>
      </c>
      <c r="C759" s="14"/>
    </row>
    <row r="760" spans="2:3" x14ac:dyDescent="0.35">
      <c r="B760" s="13" t="s">
        <v>1279</v>
      </c>
      <c r="C760" s="14"/>
    </row>
    <row r="761" spans="2:3" x14ac:dyDescent="0.35">
      <c r="B761" s="13" t="s">
        <v>1280</v>
      </c>
      <c r="C761" s="14"/>
    </row>
    <row r="762" spans="2:3" x14ac:dyDescent="0.35">
      <c r="B762" s="13" t="s">
        <v>849</v>
      </c>
      <c r="C762" s="14"/>
    </row>
    <row r="763" spans="2:3" x14ac:dyDescent="0.35">
      <c r="B763" s="13" t="s">
        <v>864</v>
      </c>
      <c r="C763" s="14"/>
    </row>
    <row r="764" spans="2:3" x14ac:dyDescent="0.35">
      <c r="B764" s="13" t="s">
        <v>843</v>
      </c>
      <c r="C764" s="14"/>
    </row>
    <row r="765" spans="2:3" x14ac:dyDescent="0.35">
      <c r="B765" s="13" t="s">
        <v>1281</v>
      </c>
      <c r="C765" s="14"/>
    </row>
    <row r="766" spans="2:3" x14ac:dyDescent="0.35">
      <c r="B766" s="13" t="s">
        <v>1282</v>
      </c>
      <c r="C766" s="14"/>
    </row>
    <row r="767" spans="2:3" x14ac:dyDescent="0.35">
      <c r="B767" s="13" t="s">
        <v>1283</v>
      </c>
      <c r="C767" s="14"/>
    </row>
    <row r="768" spans="2:3" x14ac:dyDescent="0.35">
      <c r="B768" s="13" t="s">
        <v>1284</v>
      </c>
      <c r="C768" s="14"/>
    </row>
    <row r="769" spans="2:3" x14ac:dyDescent="0.35">
      <c r="B769" s="13" t="s">
        <v>1285</v>
      </c>
      <c r="C769" s="14"/>
    </row>
    <row r="770" spans="2:3" x14ac:dyDescent="0.35">
      <c r="B770" s="13" t="s">
        <v>1286</v>
      </c>
      <c r="C770" s="14"/>
    </row>
    <row r="771" spans="2:3" x14ac:dyDescent="0.35">
      <c r="B771" s="13" t="s">
        <v>1287</v>
      </c>
      <c r="C771" s="14"/>
    </row>
    <row r="772" spans="2:3" x14ac:dyDescent="0.35">
      <c r="B772" s="13" t="s">
        <v>1288</v>
      </c>
      <c r="C772" s="14"/>
    </row>
    <row r="773" spans="2:3" x14ac:dyDescent="0.35">
      <c r="B773" s="13" t="s">
        <v>1289</v>
      </c>
      <c r="C773" s="14"/>
    </row>
    <row r="774" spans="2:3" x14ac:dyDescent="0.35">
      <c r="B774" s="13" t="s">
        <v>1290</v>
      </c>
      <c r="C774" s="14"/>
    </row>
    <row r="775" spans="2:3" x14ac:dyDescent="0.35">
      <c r="B775" s="13" t="s">
        <v>1291</v>
      </c>
      <c r="C775" s="14"/>
    </row>
    <row r="776" spans="2:3" x14ac:dyDescent="0.35">
      <c r="B776" s="13" t="s">
        <v>1292</v>
      </c>
      <c r="C776" s="14"/>
    </row>
    <row r="777" spans="2:3" x14ac:dyDescent="0.35">
      <c r="B777" s="13" t="s">
        <v>1293</v>
      </c>
      <c r="C777" s="14"/>
    </row>
    <row r="778" spans="2:3" x14ac:dyDescent="0.35">
      <c r="B778" s="13" t="s">
        <v>1294</v>
      </c>
      <c r="C778" s="14"/>
    </row>
    <row r="779" spans="2:3" x14ac:dyDescent="0.35">
      <c r="B779" s="13" t="s">
        <v>1295</v>
      </c>
      <c r="C779" s="14"/>
    </row>
    <row r="780" spans="2:3" x14ac:dyDescent="0.35">
      <c r="B780" s="13" t="s">
        <v>1296</v>
      </c>
      <c r="C780" s="14"/>
    </row>
    <row r="781" spans="2:3" x14ac:dyDescent="0.35">
      <c r="B781" s="13" t="s">
        <v>842</v>
      </c>
      <c r="C781" s="14"/>
    </row>
    <row r="782" spans="2:3" x14ac:dyDescent="0.35">
      <c r="B782" s="13" t="s">
        <v>845</v>
      </c>
      <c r="C782" s="14"/>
    </row>
    <row r="783" spans="2:3" x14ac:dyDescent="0.35">
      <c r="B783" s="13" t="s">
        <v>1297</v>
      </c>
      <c r="C783" s="14"/>
    </row>
    <row r="784" spans="2:3" x14ac:dyDescent="0.35">
      <c r="B784" s="13" t="s">
        <v>847</v>
      </c>
      <c r="C784" s="14"/>
    </row>
    <row r="785" spans="2:3" x14ac:dyDescent="0.35">
      <c r="B785" s="13" t="s">
        <v>236</v>
      </c>
      <c r="C785" s="14"/>
    </row>
    <row r="786" spans="2:3" x14ac:dyDescent="0.35">
      <c r="B786" s="13" t="s">
        <v>1298</v>
      </c>
      <c r="C786" s="14"/>
    </row>
    <row r="787" spans="2:3" x14ac:dyDescent="0.35">
      <c r="B787" s="13" t="s">
        <v>851</v>
      </c>
      <c r="C787" s="14"/>
    </row>
    <row r="788" spans="2:3" x14ac:dyDescent="0.35">
      <c r="B788" s="13" t="s">
        <v>1299</v>
      </c>
      <c r="C788" s="14"/>
    </row>
    <row r="789" spans="2:3" x14ac:dyDescent="0.35">
      <c r="B789" s="13" t="s">
        <v>1300</v>
      </c>
      <c r="C789" s="14"/>
    </row>
    <row r="790" spans="2:3" x14ac:dyDescent="0.35">
      <c r="B790" s="13" t="s">
        <v>857</v>
      </c>
      <c r="C790" s="14"/>
    </row>
    <row r="791" spans="2:3" x14ac:dyDescent="0.35">
      <c r="B791" s="13" t="s">
        <v>858</v>
      </c>
      <c r="C791" s="14"/>
    </row>
    <row r="792" spans="2:3" x14ac:dyDescent="0.35">
      <c r="B792" s="13" t="s">
        <v>1301</v>
      </c>
      <c r="C792" s="14"/>
    </row>
    <row r="793" spans="2:3" x14ac:dyDescent="0.35">
      <c r="B793" s="13" t="s">
        <v>1302</v>
      </c>
      <c r="C793" s="14"/>
    </row>
    <row r="794" spans="2:3" x14ac:dyDescent="0.35">
      <c r="B794" s="13" t="s">
        <v>855</v>
      </c>
      <c r="C794" s="14"/>
    </row>
    <row r="795" spans="2:3" x14ac:dyDescent="0.35">
      <c r="B795" s="13" t="s">
        <v>1303</v>
      </c>
      <c r="C795" s="14"/>
    </row>
    <row r="796" spans="2:3" x14ac:dyDescent="0.35">
      <c r="B796" s="13" t="s">
        <v>853</v>
      </c>
      <c r="C796" s="14"/>
    </row>
    <row r="797" spans="2:3" x14ac:dyDescent="0.35">
      <c r="B797" s="13" t="s">
        <v>1304</v>
      </c>
      <c r="C797" s="14"/>
    </row>
    <row r="798" spans="2:3" x14ac:dyDescent="0.35">
      <c r="B798" s="13" t="s">
        <v>1305</v>
      </c>
      <c r="C798" s="14"/>
    </row>
    <row r="799" spans="2:3" x14ac:dyDescent="0.35">
      <c r="B799" s="13" t="s">
        <v>862</v>
      </c>
      <c r="C799" s="14"/>
    </row>
    <row r="800" spans="2:3" x14ac:dyDescent="0.35">
      <c r="B800" s="13" t="s">
        <v>860</v>
      </c>
      <c r="C800" s="14"/>
    </row>
    <row r="801" spans="2:3" x14ac:dyDescent="0.35">
      <c r="B801" s="13" t="s">
        <v>1306</v>
      </c>
      <c r="C801" s="14"/>
    </row>
    <row r="802" spans="2:3" x14ac:dyDescent="0.35">
      <c r="B802" s="13" t="s">
        <v>1307</v>
      </c>
      <c r="C802" s="14"/>
    </row>
    <row r="803" spans="2:3" x14ac:dyDescent="0.35">
      <c r="B803" s="13" t="s">
        <v>1308</v>
      </c>
      <c r="C803" s="14"/>
    </row>
    <row r="804" spans="2:3" x14ac:dyDescent="0.35">
      <c r="B804" s="13" t="s">
        <v>1309</v>
      </c>
      <c r="C804" s="14"/>
    </row>
    <row r="805" spans="2:3" x14ac:dyDescent="0.35">
      <c r="B805" s="13" t="s">
        <v>1310</v>
      </c>
      <c r="C805" s="14"/>
    </row>
    <row r="806" spans="2:3" x14ac:dyDescent="0.35">
      <c r="B806" s="13" t="s">
        <v>1311</v>
      </c>
      <c r="C806" s="14"/>
    </row>
    <row r="807" spans="2:3" x14ac:dyDescent="0.35">
      <c r="B807" s="13" t="s">
        <v>1312</v>
      </c>
      <c r="C807" s="14"/>
    </row>
    <row r="808" spans="2:3" ht="15" thickBot="1" x14ac:dyDescent="0.4">
      <c r="B808" s="15" t="s">
        <v>1313</v>
      </c>
      <c r="C808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G499"/>
  <sheetViews>
    <sheetView workbookViewId="0">
      <pane xSplit="7" ySplit="3" topLeftCell="H4" activePane="bottomRight" state="frozen"/>
      <selection pane="topRight" activeCell="G1" sqref="G1"/>
      <selection pane="bottomLeft" activeCell="A2" sqref="A2"/>
      <selection pane="bottomRight" activeCell="B2" sqref="B2:C2"/>
    </sheetView>
  </sheetViews>
  <sheetFormatPr defaultRowHeight="14.5" x14ac:dyDescent="0.35"/>
  <cols>
    <col min="1" max="1" width="0.81640625" customWidth="1"/>
    <col min="2" max="7" width="14.6328125" customWidth="1"/>
    <col min="8" max="76" width="4.6328125" customWidth="1"/>
    <col min="77" max="77" width="7.6328125" customWidth="1"/>
    <col min="78" max="78" width="9.81640625" bestFit="1" customWidth="1"/>
    <col min="79" max="79" width="7.6328125" customWidth="1"/>
    <col min="80" max="91" width="4.7265625" bestFit="1" customWidth="1"/>
    <col min="92" max="92" width="7.6328125" customWidth="1"/>
    <col min="97" max="97" width="7.6328125" customWidth="1"/>
    <col min="98" max="105" width="4.7265625" bestFit="1" customWidth="1"/>
    <col min="106" max="106" width="7.6328125" customWidth="1"/>
    <col min="107" max="107" width="53.453125" bestFit="1" customWidth="1"/>
    <col min="109" max="109" width="7.6328125" customWidth="1"/>
    <col min="110" max="110" width="11.81640625" bestFit="1" customWidth="1"/>
  </cols>
  <sheetData>
    <row r="1" spans="2:111" ht="4" customHeight="1" x14ac:dyDescent="0.35"/>
    <row r="2" spans="2:111" x14ac:dyDescent="0.35">
      <c r="B2" s="240" t="s">
        <v>3780</v>
      </c>
      <c r="C2" s="241"/>
      <c r="D2" s="240" t="s">
        <v>1320</v>
      </c>
      <c r="E2" s="242"/>
      <c r="F2" s="242"/>
      <c r="G2" s="241"/>
      <c r="H2" s="240" t="s">
        <v>3784</v>
      </c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2"/>
      <c r="BL2" s="242"/>
      <c r="BM2" s="242"/>
      <c r="BN2" s="242"/>
      <c r="BO2" s="242"/>
      <c r="BP2" s="242"/>
      <c r="BQ2" s="242"/>
      <c r="BR2" s="242"/>
      <c r="BS2" s="242"/>
      <c r="BT2" s="242"/>
      <c r="BU2" s="242"/>
      <c r="BV2" s="242"/>
      <c r="BW2" s="242"/>
      <c r="BX2" s="241"/>
      <c r="BZ2" s="245" t="s">
        <v>872</v>
      </c>
      <c r="CB2" s="240" t="s">
        <v>3781</v>
      </c>
      <c r="CC2" s="242"/>
      <c r="CD2" s="242"/>
      <c r="CE2" s="242"/>
      <c r="CF2" s="242"/>
      <c r="CG2" s="242"/>
      <c r="CH2" s="242"/>
      <c r="CI2" s="242"/>
      <c r="CJ2" s="242"/>
      <c r="CK2" s="242"/>
      <c r="CL2" s="242"/>
      <c r="CM2" s="241"/>
      <c r="CO2" s="247" t="s">
        <v>885</v>
      </c>
      <c r="CQ2" s="249" t="s">
        <v>3782</v>
      </c>
      <c r="CR2" s="250">
        <f>MAX(CO4:CO290)</f>
        <v>7</v>
      </c>
      <c r="CT2" s="240" t="s">
        <v>3779</v>
      </c>
      <c r="CU2" s="242"/>
      <c r="CV2" s="242"/>
      <c r="CW2" s="242"/>
      <c r="CX2" s="242"/>
      <c r="CY2" s="242"/>
      <c r="CZ2" s="242"/>
      <c r="DA2" s="241"/>
      <c r="DC2" s="245" t="s">
        <v>895</v>
      </c>
      <c r="DD2" s="247" t="s">
        <v>894</v>
      </c>
      <c r="DF2" s="249" t="s">
        <v>3783</v>
      </c>
      <c r="DG2" s="250">
        <f>MAX(DD4:DD290)</f>
        <v>5</v>
      </c>
    </row>
    <row r="3" spans="2:111" s="24" customFormat="1" ht="68.5" customHeight="1" x14ac:dyDescent="0.35">
      <c r="B3" s="143" t="s">
        <v>0</v>
      </c>
      <c r="C3" s="144" t="s">
        <v>1</v>
      </c>
      <c r="D3" s="140" t="s">
        <v>2248</v>
      </c>
      <c r="E3" s="231" t="s">
        <v>2241</v>
      </c>
      <c r="F3" s="232" t="s">
        <v>2242</v>
      </c>
      <c r="G3" s="141" t="s">
        <v>3702</v>
      </c>
      <c r="H3" s="254" t="s">
        <v>2</v>
      </c>
      <c r="I3" s="255" t="s">
        <v>3</v>
      </c>
      <c r="J3" s="255" t="s">
        <v>4</v>
      </c>
      <c r="K3" s="255" t="s">
        <v>5</v>
      </c>
      <c r="L3" s="255" t="s">
        <v>6</v>
      </c>
      <c r="M3" s="255" t="s">
        <v>7</v>
      </c>
      <c r="N3" s="255" t="s">
        <v>8</v>
      </c>
      <c r="O3" s="255" t="s">
        <v>9</v>
      </c>
      <c r="P3" s="255" t="s">
        <v>10</v>
      </c>
      <c r="Q3" s="255" t="s">
        <v>11</v>
      </c>
      <c r="R3" s="255" t="s">
        <v>12</v>
      </c>
      <c r="S3" s="255" t="s">
        <v>13</v>
      </c>
      <c r="T3" s="255" t="s">
        <v>14</v>
      </c>
      <c r="U3" s="255" t="s">
        <v>15</v>
      </c>
      <c r="V3" s="255" t="s">
        <v>16</v>
      </c>
      <c r="W3" s="255" t="s">
        <v>17</v>
      </c>
      <c r="X3" s="255" t="s">
        <v>18</v>
      </c>
      <c r="Y3" s="255" t="s">
        <v>19</v>
      </c>
      <c r="Z3" s="255" t="s">
        <v>20</v>
      </c>
      <c r="AA3" s="255" t="s">
        <v>21</v>
      </c>
      <c r="AB3" s="255" t="s">
        <v>22</v>
      </c>
      <c r="AC3" s="255" t="s">
        <v>23</v>
      </c>
      <c r="AD3" s="255" t="s">
        <v>24</v>
      </c>
      <c r="AE3" s="255" t="s">
        <v>25</v>
      </c>
      <c r="AF3" s="255" t="s">
        <v>26</v>
      </c>
      <c r="AG3" s="255" t="s">
        <v>27</v>
      </c>
      <c r="AH3" s="255" t="s">
        <v>28</v>
      </c>
      <c r="AI3" s="255" t="s">
        <v>29</v>
      </c>
      <c r="AJ3" s="255" t="s">
        <v>30</v>
      </c>
      <c r="AK3" s="255" t="s">
        <v>31</v>
      </c>
      <c r="AL3" s="255" t="s">
        <v>32</v>
      </c>
      <c r="AM3" s="255" t="s">
        <v>33</v>
      </c>
      <c r="AN3" s="255" t="s">
        <v>34</v>
      </c>
      <c r="AO3" s="255" t="s">
        <v>35</v>
      </c>
      <c r="AP3" s="255" t="s">
        <v>36</v>
      </c>
      <c r="AQ3" s="255" t="s">
        <v>37</v>
      </c>
      <c r="AR3" s="255" t="s">
        <v>38</v>
      </c>
      <c r="AS3" s="255" t="s">
        <v>39</v>
      </c>
      <c r="AT3" s="255" t="s">
        <v>40</v>
      </c>
      <c r="AU3" s="255" t="s">
        <v>41</v>
      </c>
      <c r="AV3" s="255" t="s">
        <v>42</v>
      </c>
      <c r="AW3" s="255" t="s">
        <v>43</v>
      </c>
      <c r="AX3" s="255" t="s">
        <v>44</v>
      </c>
      <c r="AY3" s="255" t="s">
        <v>45</v>
      </c>
      <c r="AZ3" s="255" t="s">
        <v>46</v>
      </c>
      <c r="BA3" s="255" t="s">
        <v>47</v>
      </c>
      <c r="BB3" s="255" t="s">
        <v>48</v>
      </c>
      <c r="BC3" s="255" t="s">
        <v>49</v>
      </c>
      <c r="BD3" s="255" t="s">
        <v>50</v>
      </c>
      <c r="BE3" s="255" t="s">
        <v>51</v>
      </c>
      <c r="BF3" s="255" t="s">
        <v>52</v>
      </c>
      <c r="BG3" s="255" t="s">
        <v>53</v>
      </c>
      <c r="BH3" s="255" t="s">
        <v>54</v>
      </c>
      <c r="BI3" s="255" t="s">
        <v>55</v>
      </c>
      <c r="BJ3" s="255" t="s">
        <v>56</v>
      </c>
      <c r="BK3" s="255" t="s">
        <v>57</v>
      </c>
      <c r="BL3" s="255" t="s">
        <v>58</v>
      </c>
      <c r="BM3" s="255" t="s">
        <v>59</v>
      </c>
      <c r="BN3" s="255" t="s">
        <v>60</v>
      </c>
      <c r="BO3" s="255" t="s">
        <v>61</v>
      </c>
      <c r="BP3" s="255" t="s">
        <v>62</v>
      </c>
      <c r="BQ3" s="255" t="s">
        <v>63</v>
      </c>
      <c r="BR3" s="255" t="s">
        <v>64</v>
      </c>
      <c r="BS3" s="255" t="s">
        <v>65</v>
      </c>
      <c r="BT3" s="255" t="s">
        <v>66</v>
      </c>
      <c r="BU3" s="255" t="s">
        <v>67</v>
      </c>
      <c r="BV3" s="255" t="s">
        <v>68</v>
      </c>
      <c r="BW3" s="255" t="s">
        <v>69</v>
      </c>
      <c r="BX3" s="256" t="s">
        <v>70</v>
      </c>
      <c r="BZ3" s="246"/>
      <c r="CB3" s="254" t="s">
        <v>873</v>
      </c>
      <c r="CC3" s="255" t="s">
        <v>874</v>
      </c>
      <c r="CD3" s="255" t="s">
        <v>875</v>
      </c>
      <c r="CE3" s="255" t="s">
        <v>876</v>
      </c>
      <c r="CF3" s="255" t="s">
        <v>877</v>
      </c>
      <c r="CG3" s="255" t="s">
        <v>878</v>
      </c>
      <c r="CH3" s="255" t="s">
        <v>879</v>
      </c>
      <c r="CI3" s="255" t="s">
        <v>880</v>
      </c>
      <c r="CJ3" s="255" t="s">
        <v>881</v>
      </c>
      <c r="CK3" s="255" t="s">
        <v>882</v>
      </c>
      <c r="CL3" s="255" t="s">
        <v>883</v>
      </c>
      <c r="CM3" s="256" t="s">
        <v>884</v>
      </c>
      <c r="CO3" s="248"/>
      <c r="CQ3" s="251"/>
      <c r="CR3" s="252"/>
      <c r="CT3" s="254" t="s">
        <v>886</v>
      </c>
      <c r="CU3" s="255" t="s">
        <v>887</v>
      </c>
      <c r="CV3" s="255" t="s">
        <v>888</v>
      </c>
      <c r="CW3" s="255" t="s">
        <v>889</v>
      </c>
      <c r="CX3" s="255" t="s">
        <v>890</v>
      </c>
      <c r="CY3" s="255" t="s">
        <v>891</v>
      </c>
      <c r="CZ3" s="255" t="s">
        <v>892</v>
      </c>
      <c r="DA3" s="256" t="s">
        <v>893</v>
      </c>
      <c r="DC3" s="246"/>
      <c r="DD3" s="248"/>
      <c r="DF3" s="251"/>
      <c r="DG3" s="252"/>
    </row>
    <row r="4" spans="2:111" x14ac:dyDescent="0.35">
      <c r="B4" s="145" t="s">
        <v>211</v>
      </c>
      <c r="C4" s="4" t="s">
        <v>212</v>
      </c>
      <c r="D4" s="54" t="s">
        <v>1330</v>
      </c>
      <c r="E4" s="233" t="s">
        <v>909</v>
      </c>
      <c r="F4" s="233"/>
      <c r="G4" s="55" t="s">
        <v>3708</v>
      </c>
      <c r="H4" s="3">
        <v>0</v>
      </c>
      <c r="I4" s="243">
        <v>0</v>
      </c>
      <c r="J4" s="243">
        <v>0</v>
      </c>
      <c r="K4" s="243">
        <v>0</v>
      </c>
      <c r="L4" s="243">
        <v>0</v>
      </c>
      <c r="M4" s="243">
        <v>0</v>
      </c>
      <c r="N4" s="243">
        <v>0.5</v>
      </c>
      <c r="O4" s="243">
        <v>0</v>
      </c>
      <c r="P4" s="243">
        <v>0</v>
      </c>
      <c r="Q4" s="243">
        <v>0</v>
      </c>
      <c r="R4" s="243">
        <v>0</v>
      </c>
      <c r="S4" s="243">
        <v>0</v>
      </c>
      <c r="T4" s="243">
        <v>0</v>
      </c>
      <c r="U4" s="243">
        <v>0</v>
      </c>
      <c r="V4" s="243">
        <v>0</v>
      </c>
      <c r="W4" s="243">
        <v>0</v>
      </c>
      <c r="X4" s="243">
        <v>0</v>
      </c>
      <c r="Y4" s="243">
        <v>0</v>
      </c>
      <c r="Z4" s="243">
        <v>0</v>
      </c>
      <c r="AA4" s="243">
        <v>0</v>
      </c>
      <c r="AB4" s="243">
        <v>0</v>
      </c>
      <c r="AC4" s="243">
        <v>0</v>
      </c>
      <c r="AD4" s="243">
        <v>0</v>
      </c>
      <c r="AE4" s="243">
        <v>0</v>
      </c>
      <c r="AF4" s="243">
        <v>0</v>
      </c>
      <c r="AG4" s="243">
        <v>0</v>
      </c>
      <c r="AH4" s="243">
        <v>1</v>
      </c>
      <c r="AI4" s="243">
        <v>0</v>
      </c>
      <c r="AJ4" s="243">
        <v>0</v>
      </c>
      <c r="AK4" s="243">
        <v>0</v>
      </c>
      <c r="AL4" s="243">
        <v>0.5</v>
      </c>
      <c r="AM4" s="243">
        <v>0</v>
      </c>
      <c r="AN4" s="243">
        <v>0</v>
      </c>
      <c r="AO4" s="243">
        <v>0.5</v>
      </c>
      <c r="AP4" s="243">
        <v>0</v>
      </c>
      <c r="AQ4" s="243">
        <v>0</v>
      </c>
      <c r="AR4" s="243">
        <v>0</v>
      </c>
      <c r="AS4" s="243">
        <v>0</v>
      </c>
      <c r="AT4" s="243">
        <v>0</v>
      </c>
      <c r="AU4" s="243">
        <v>0</v>
      </c>
      <c r="AV4" s="243">
        <v>0</v>
      </c>
      <c r="AW4" s="243">
        <v>0</v>
      </c>
      <c r="AX4" s="243">
        <v>0</v>
      </c>
      <c r="AY4" s="243">
        <v>0</v>
      </c>
      <c r="AZ4" s="243">
        <v>0</v>
      </c>
      <c r="BA4" s="243">
        <v>0</v>
      </c>
      <c r="BB4" s="243">
        <v>0</v>
      </c>
      <c r="BC4" s="243">
        <v>1</v>
      </c>
      <c r="BD4" s="243">
        <v>0</v>
      </c>
      <c r="BE4" s="243">
        <v>1</v>
      </c>
      <c r="BF4" s="243">
        <v>0</v>
      </c>
      <c r="BG4" s="243">
        <v>0.5</v>
      </c>
      <c r="BH4" s="243">
        <v>0</v>
      </c>
      <c r="BI4" s="243">
        <v>0</v>
      </c>
      <c r="BJ4" s="243">
        <v>0</v>
      </c>
      <c r="BK4" s="243">
        <v>0</v>
      </c>
      <c r="BL4" s="243">
        <v>0</v>
      </c>
      <c r="BM4" s="243">
        <v>0</v>
      </c>
      <c r="BN4" s="243">
        <v>0</v>
      </c>
      <c r="BO4" s="243">
        <v>0</v>
      </c>
      <c r="BP4" s="243">
        <v>0</v>
      </c>
      <c r="BQ4" s="243">
        <v>0</v>
      </c>
      <c r="BR4" s="243">
        <v>0</v>
      </c>
      <c r="BS4" s="243">
        <v>0</v>
      </c>
      <c r="BT4" s="243">
        <v>0</v>
      </c>
      <c r="BU4" s="243">
        <v>0</v>
      </c>
      <c r="BV4" s="243">
        <v>0.5</v>
      </c>
      <c r="BW4" s="243">
        <v>0</v>
      </c>
      <c r="BX4" s="4">
        <v>0</v>
      </c>
      <c r="BZ4" s="244">
        <f t="shared" ref="BZ4:BZ67" si="0">COUNTIF(H4:BX4, "&gt;0")</f>
        <v>8</v>
      </c>
      <c r="CB4" s="3">
        <f t="shared" ref="CB4:CB67" si="1">COUNTIF(H4:R4, "&gt;0")</f>
        <v>1</v>
      </c>
      <c r="CC4" s="243">
        <f t="shared" ref="CC4:CC67" si="2">COUNTIF(S4:AG4, "&gt;0")</f>
        <v>0</v>
      </c>
      <c r="CD4" s="243">
        <f t="shared" ref="CD4:CD67" si="3">COUNTIF(AH4:AM4, "&gt;0")</f>
        <v>2</v>
      </c>
      <c r="CE4" s="243">
        <f t="shared" ref="CE4:CE67" si="4">COUNTIF(AN4:AP4,"&gt;0")</f>
        <v>1</v>
      </c>
      <c r="CF4" s="243">
        <f t="shared" ref="CF4:CF67" si="5">COUNTIF(AQ4,"&gt;0")</f>
        <v>0</v>
      </c>
      <c r="CG4" s="243">
        <f t="shared" ref="CG4:CG67" si="6">COUNTIF(AR4:AW4, "&gt;0")</f>
        <v>0</v>
      </c>
      <c r="CH4" s="243">
        <f t="shared" ref="CH4:CH67" si="7">COUNTIF(AX4:BA4, "&gt;0")</f>
        <v>0</v>
      </c>
      <c r="CI4" s="243">
        <f t="shared" ref="CI4:CI67" si="8">COUNTIF(BB4:BE4, "&gt;0")</f>
        <v>2</v>
      </c>
      <c r="CJ4" s="243">
        <f t="shared" ref="CJ4:CJ67" si="9">COUNTIF(BF4:BJ4, "&gt;0")</f>
        <v>1</v>
      </c>
      <c r="CK4" s="243">
        <f t="shared" ref="CK4:CK67" si="10">COUNTIF(BK4:BO4, "&gt;0")</f>
        <v>0</v>
      </c>
      <c r="CL4" s="243">
        <f t="shared" ref="CL4:CL67" si="11">COUNTIF(BP4:BT4, "&gt;0")</f>
        <v>0</v>
      </c>
      <c r="CM4" s="4">
        <f t="shared" ref="CM4:CM67" si="12">COUNTIF(BU4:BX4, "&gt;0")</f>
        <v>1</v>
      </c>
      <c r="CO4" s="244">
        <f t="shared" ref="CO4:CO67" si="13">COUNTIF(CB4:CM4, "&gt;0")</f>
        <v>6</v>
      </c>
      <c r="CT4" s="3">
        <f t="shared" ref="CT4:CT67" si="14">COUNTIF(H4:AG4, "&gt;0")</f>
        <v>1</v>
      </c>
      <c r="CU4" s="243">
        <f t="shared" ref="CU4:CU67" si="15">COUNTIF(AH4:AM4, "&gt;0")</f>
        <v>2</v>
      </c>
      <c r="CV4" s="243">
        <f t="shared" ref="CV4:CV67" si="16">COUNTIF(AN4:AP4, "&gt;0")</f>
        <v>1</v>
      </c>
      <c r="CW4" s="243">
        <f t="shared" ref="CW4:CW67" si="17">COUNTIF(AQ4, "&gt;0")</f>
        <v>0</v>
      </c>
      <c r="CX4" s="243">
        <f t="shared" ref="CX4:CX67" si="18">COUNTIF(AR4:BJ4, "&gt;0")</f>
        <v>3</v>
      </c>
      <c r="CY4" s="243">
        <f t="shared" ref="CY4:CY67" si="19">COUNTIF(BK4:BO4, "&gt;0")</f>
        <v>0</v>
      </c>
      <c r="CZ4" s="243">
        <f t="shared" ref="CZ4:CZ67" si="20">COUNTIF(BP4:BT4, "&gt;0")</f>
        <v>0</v>
      </c>
      <c r="DA4" s="4">
        <f t="shared" ref="DA4:DA67" si="21">COUNTIF(BU4:BX4, "&gt;0")</f>
        <v>1</v>
      </c>
      <c r="DC4" s="244" t="s">
        <v>908</v>
      </c>
      <c r="DD4" s="244">
        <f t="shared" ref="DD4:DD67" si="22">COUNTIF(CT4:DA4, "&gt;0")</f>
        <v>5</v>
      </c>
    </row>
    <row r="5" spans="2:111" x14ac:dyDescent="0.35">
      <c r="B5" s="145" t="s">
        <v>288</v>
      </c>
      <c r="C5" s="4" t="s">
        <v>289</v>
      </c>
      <c r="D5" s="28" t="s">
        <v>2247</v>
      </c>
      <c r="E5" s="234" t="s">
        <v>910</v>
      </c>
      <c r="F5" s="234"/>
      <c r="G5" s="29" t="s">
        <v>3701</v>
      </c>
      <c r="H5" s="3">
        <v>0</v>
      </c>
      <c r="I5" s="243">
        <v>0</v>
      </c>
      <c r="J5" s="243">
        <v>0</v>
      </c>
      <c r="K5" s="243">
        <v>0</v>
      </c>
      <c r="L5" s="243">
        <v>0</v>
      </c>
      <c r="M5" s="243">
        <v>0</v>
      </c>
      <c r="N5" s="243">
        <v>0</v>
      </c>
      <c r="O5" s="243">
        <v>0</v>
      </c>
      <c r="P5" s="243">
        <v>0</v>
      </c>
      <c r="Q5" s="243">
        <v>0</v>
      </c>
      <c r="R5" s="243">
        <v>0</v>
      </c>
      <c r="S5" s="243">
        <v>0.5</v>
      </c>
      <c r="T5" s="243">
        <v>0</v>
      </c>
      <c r="U5" s="243">
        <v>0</v>
      </c>
      <c r="V5" s="243">
        <v>0</v>
      </c>
      <c r="W5" s="243">
        <v>0</v>
      </c>
      <c r="X5" s="243">
        <v>0</v>
      </c>
      <c r="Y5" s="243">
        <v>0</v>
      </c>
      <c r="Z5" s="243">
        <v>0</v>
      </c>
      <c r="AA5" s="243">
        <v>0</v>
      </c>
      <c r="AB5" s="243">
        <v>0</v>
      </c>
      <c r="AC5" s="243">
        <v>0</v>
      </c>
      <c r="AD5" s="243">
        <v>0</v>
      </c>
      <c r="AE5" s="243">
        <v>0</v>
      </c>
      <c r="AF5" s="243">
        <v>0</v>
      </c>
      <c r="AG5" s="243">
        <v>0</v>
      </c>
      <c r="AH5" s="243">
        <v>0.5</v>
      </c>
      <c r="AI5" s="243">
        <v>0</v>
      </c>
      <c r="AJ5" s="243">
        <v>0</v>
      </c>
      <c r="AK5" s="243">
        <v>0</v>
      </c>
      <c r="AL5" s="243">
        <v>0</v>
      </c>
      <c r="AM5" s="243">
        <v>0</v>
      </c>
      <c r="AN5" s="243">
        <v>0</v>
      </c>
      <c r="AO5" s="243">
        <v>0</v>
      </c>
      <c r="AP5" s="243">
        <v>0.5</v>
      </c>
      <c r="AQ5" s="243">
        <v>0</v>
      </c>
      <c r="AR5" s="243">
        <v>0</v>
      </c>
      <c r="AS5" s="243">
        <v>0</v>
      </c>
      <c r="AT5" s="243">
        <v>0</v>
      </c>
      <c r="AU5" s="243">
        <v>0</v>
      </c>
      <c r="AV5" s="243">
        <v>0</v>
      </c>
      <c r="AW5" s="243">
        <v>0</v>
      </c>
      <c r="AX5" s="243">
        <v>0</v>
      </c>
      <c r="AY5" s="243">
        <v>0</v>
      </c>
      <c r="AZ5" s="243">
        <v>0</v>
      </c>
      <c r="BA5" s="243">
        <v>0</v>
      </c>
      <c r="BB5" s="243">
        <v>0</v>
      </c>
      <c r="BC5" s="243">
        <v>0</v>
      </c>
      <c r="BD5" s="243">
        <v>0</v>
      </c>
      <c r="BE5" s="243">
        <v>0</v>
      </c>
      <c r="BF5" s="243">
        <v>0</v>
      </c>
      <c r="BG5" s="243">
        <v>0</v>
      </c>
      <c r="BH5" s="243">
        <v>0</v>
      </c>
      <c r="BI5" s="243">
        <v>0</v>
      </c>
      <c r="BJ5" s="243">
        <v>0</v>
      </c>
      <c r="BK5" s="243">
        <v>0</v>
      </c>
      <c r="BL5" s="243">
        <v>0</v>
      </c>
      <c r="BM5" s="243">
        <v>0</v>
      </c>
      <c r="BN5" s="243">
        <v>0.5</v>
      </c>
      <c r="BO5" s="243">
        <v>0</v>
      </c>
      <c r="BP5" s="243">
        <v>0</v>
      </c>
      <c r="BQ5" s="243">
        <v>0</v>
      </c>
      <c r="BR5" s="243">
        <v>0</v>
      </c>
      <c r="BS5" s="243">
        <v>0</v>
      </c>
      <c r="BT5" s="243">
        <v>0</v>
      </c>
      <c r="BU5" s="243">
        <v>0</v>
      </c>
      <c r="BV5" s="243">
        <v>0</v>
      </c>
      <c r="BW5" s="243">
        <v>0</v>
      </c>
      <c r="BX5" s="4">
        <v>0.5</v>
      </c>
      <c r="BZ5" s="244">
        <f t="shared" si="0"/>
        <v>5</v>
      </c>
      <c r="CB5" s="3">
        <f t="shared" si="1"/>
        <v>0</v>
      </c>
      <c r="CC5" s="243">
        <f t="shared" si="2"/>
        <v>1</v>
      </c>
      <c r="CD5" s="243">
        <f t="shared" si="3"/>
        <v>1</v>
      </c>
      <c r="CE5" s="243">
        <f t="shared" si="4"/>
        <v>1</v>
      </c>
      <c r="CF5" s="243">
        <f t="shared" si="5"/>
        <v>0</v>
      </c>
      <c r="CG5" s="243">
        <f t="shared" si="6"/>
        <v>0</v>
      </c>
      <c r="CH5" s="243">
        <f t="shared" si="7"/>
        <v>0</v>
      </c>
      <c r="CI5" s="243">
        <f t="shared" si="8"/>
        <v>0</v>
      </c>
      <c r="CJ5" s="243">
        <f t="shared" si="9"/>
        <v>0</v>
      </c>
      <c r="CK5" s="243">
        <f t="shared" si="10"/>
        <v>1</v>
      </c>
      <c r="CL5" s="243">
        <f t="shared" si="11"/>
        <v>0</v>
      </c>
      <c r="CM5" s="4">
        <f t="shared" si="12"/>
        <v>1</v>
      </c>
      <c r="CO5" s="244">
        <f t="shared" si="13"/>
        <v>5</v>
      </c>
      <c r="CT5" s="3">
        <f t="shared" si="14"/>
        <v>1</v>
      </c>
      <c r="CU5" s="243">
        <f t="shared" si="15"/>
        <v>1</v>
      </c>
      <c r="CV5" s="243">
        <f t="shared" si="16"/>
        <v>1</v>
      </c>
      <c r="CW5" s="243">
        <f t="shared" si="17"/>
        <v>0</v>
      </c>
      <c r="CX5" s="243">
        <f t="shared" si="18"/>
        <v>0</v>
      </c>
      <c r="CY5" s="243">
        <f t="shared" si="19"/>
        <v>1</v>
      </c>
      <c r="CZ5" s="243">
        <f t="shared" si="20"/>
        <v>0</v>
      </c>
      <c r="DA5" s="4">
        <f t="shared" si="21"/>
        <v>1</v>
      </c>
      <c r="DC5" s="244" t="s">
        <v>896</v>
      </c>
      <c r="DD5" s="244">
        <f t="shared" si="22"/>
        <v>5</v>
      </c>
    </row>
    <row r="6" spans="2:111" x14ac:dyDescent="0.35">
      <c r="B6" s="145" t="s">
        <v>509</v>
      </c>
      <c r="C6" s="4" t="s">
        <v>510</v>
      </c>
      <c r="D6" s="28" t="s">
        <v>510</v>
      </c>
      <c r="E6" s="234" t="s">
        <v>1357</v>
      </c>
      <c r="F6" s="234"/>
      <c r="G6" s="29" t="s">
        <v>3701</v>
      </c>
      <c r="H6" s="3">
        <v>0</v>
      </c>
      <c r="I6" s="243">
        <v>0</v>
      </c>
      <c r="J6" s="243">
        <v>0</v>
      </c>
      <c r="K6" s="243">
        <v>0</v>
      </c>
      <c r="L6" s="243">
        <v>0</v>
      </c>
      <c r="M6" s="243">
        <v>0</v>
      </c>
      <c r="N6" s="243">
        <v>0</v>
      </c>
      <c r="O6" s="243">
        <v>0</v>
      </c>
      <c r="P6" s="243">
        <v>0</v>
      </c>
      <c r="Q6" s="243">
        <v>0</v>
      </c>
      <c r="R6" s="243">
        <v>0</v>
      </c>
      <c r="S6" s="243">
        <v>0</v>
      </c>
      <c r="T6" s="243">
        <v>0</v>
      </c>
      <c r="U6" s="243">
        <v>0</v>
      </c>
      <c r="V6" s="243">
        <v>0</v>
      </c>
      <c r="W6" s="243">
        <v>0</v>
      </c>
      <c r="X6" s="243">
        <v>0</v>
      </c>
      <c r="Y6" s="243">
        <v>0</v>
      </c>
      <c r="Z6" s="243">
        <v>0</v>
      </c>
      <c r="AA6" s="243">
        <v>0</v>
      </c>
      <c r="AB6" s="243">
        <v>0</v>
      </c>
      <c r="AC6" s="243">
        <v>0</v>
      </c>
      <c r="AD6" s="243">
        <v>0</v>
      </c>
      <c r="AE6" s="243">
        <v>0</v>
      </c>
      <c r="AF6" s="243">
        <v>0</v>
      </c>
      <c r="AG6" s="243">
        <v>0</v>
      </c>
      <c r="AH6" s="243">
        <v>0</v>
      </c>
      <c r="AI6" s="243">
        <v>0</v>
      </c>
      <c r="AJ6" s="243">
        <v>0</v>
      </c>
      <c r="AK6" s="243">
        <v>0</v>
      </c>
      <c r="AL6" s="243">
        <v>0</v>
      </c>
      <c r="AM6" s="243">
        <v>0</v>
      </c>
      <c r="AN6" s="243">
        <v>0</v>
      </c>
      <c r="AO6" s="243">
        <v>0</v>
      </c>
      <c r="AP6" s="243">
        <v>0.5</v>
      </c>
      <c r="AQ6" s="243">
        <v>0</v>
      </c>
      <c r="AR6" s="243">
        <v>0</v>
      </c>
      <c r="AS6" s="243">
        <v>0.5</v>
      </c>
      <c r="AT6" s="243">
        <v>0.5</v>
      </c>
      <c r="AU6" s="243">
        <v>0.5</v>
      </c>
      <c r="AV6" s="243">
        <v>0.5</v>
      </c>
      <c r="AW6" s="243">
        <v>0</v>
      </c>
      <c r="AX6" s="243">
        <v>0</v>
      </c>
      <c r="AY6" s="243">
        <v>0</v>
      </c>
      <c r="AZ6" s="243">
        <v>0</v>
      </c>
      <c r="BA6" s="243">
        <v>0</v>
      </c>
      <c r="BB6" s="243">
        <v>0</v>
      </c>
      <c r="BC6" s="243">
        <v>0</v>
      </c>
      <c r="BD6" s="243">
        <v>0</v>
      </c>
      <c r="BE6" s="243">
        <v>0</v>
      </c>
      <c r="BF6" s="243">
        <v>0</v>
      </c>
      <c r="BG6" s="243">
        <v>0.5</v>
      </c>
      <c r="BH6" s="243">
        <v>0</v>
      </c>
      <c r="BI6" s="243">
        <v>0</v>
      </c>
      <c r="BJ6" s="243">
        <v>0.5</v>
      </c>
      <c r="BK6" s="243">
        <v>0</v>
      </c>
      <c r="BL6" s="243">
        <v>0</v>
      </c>
      <c r="BM6" s="243">
        <v>0</v>
      </c>
      <c r="BN6" s="243">
        <v>0</v>
      </c>
      <c r="BO6" s="243">
        <v>0</v>
      </c>
      <c r="BP6" s="243">
        <v>0</v>
      </c>
      <c r="BQ6" s="243">
        <v>0.5</v>
      </c>
      <c r="BR6" s="243">
        <v>0</v>
      </c>
      <c r="BS6" s="243">
        <v>0</v>
      </c>
      <c r="BT6" s="243">
        <v>0</v>
      </c>
      <c r="BU6" s="243">
        <v>0</v>
      </c>
      <c r="BV6" s="243">
        <v>0</v>
      </c>
      <c r="BW6" s="243">
        <v>0.5</v>
      </c>
      <c r="BX6" s="4">
        <v>0</v>
      </c>
      <c r="BZ6" s="244">
        <f t="shared" si="0"/>
        <v>9</v>
      </c>
      <c r="CB6" s="3">
        <f t="shared" si="1"/>
        <v>0</v>
      </c>
      <c r="CC6" s="243">
        <f t="shared" si="2"/>
        <v>0</v>
      </c>
      <c r="CD6" s="243">
        <f t="shared" si="3"/>
        <v>0</v>
      </c>
      <c r="CE6" s="243">
        <f t="shared" si="4"/>
        <v>1</v>
      </c>
      <c r="CF6" s="243">
        <f t="shared" si="5"/>
        <v>0</v>
      </c>
      <c r="CG6" s="243">
        <f t="shared" si="6"/>
        <v>4</v>
      </c>
      <c r="CH6" s="243">
        <f t="shared" si="7"/>
        <v>0</v>
      </c>
      <c r="CI6" s="243">
        <f t="shared" si="8"/>
        <v>0</v>
      </c>
      <c r="CJ6" s="243">
        <f t="shared" si="9"/>
        <v>2</v>
      </c>
      <c r="CK6" s="243">
        <f t="shared" si="10"/>
        <v>0</v>
      </c>
      <c r="CL6" s="243">
        <f t="shared" si="11"/>
        <v>1</v>
      </c>
      <c r="CM6" s="4">
        <f t="shared" si="12"/>
        <v>1</v>
      </c>
      <c r="CO6" s="244">
        <f t="shared" si="13"/>
        <v>5</v>
      </c>
      <c r="CT6" s="3">
        <f t="shared" si="14"/>
        <v>0</v>
      </c>
      <c r="CU6" s="243">
        <f t="shared" si="15"/>
        <v>0</v>
      </c>
      <c r="CV6" s="243">
        <f t="shared" si="16"/>
        <v>1</v>
      </c>
      <c r="CW6" s="243">
        <f t="shared" si="17"/>
        <v>0</v>
      </c>
      <c r="CX6" s="243">
        <f t="shared" si="18"/>
        <v>6</v>
      </c>
      <c r="CY6" s="243">
        <f t="shared" si="19"/>
        <v>0</v>
      </c>
      <c r="CZ6" s="243">
        <f t="shared" si="20"/>
        <v>1</v>
      </c>
      <c r="DA6" s="4">
        <f t="shared" si="21"/>
        <v>1</v>
      </c>
      <c r="DC6" s="244" t="s">
        <v>907</v>
      </c>
      <c r="DD6" s="244">
        <f t="shared" si="22"/>
        <v>4</v>
      </c>
    </row>
    <row r="7" spans="2:111" x14ac:dyDescent="0.35">
      <c r="B7" s="146" t="s">
        <v>424</v>
      </c>
      <c r="C7" s="4" t="s">
        <v>425</v>
      </c>
      <c r="D7" s="61" t="s">
        <v>425</v>
      </c>
      <c r="E7" s="235" t="s">
        <v>1374</v>
      </c>
      <c r="F7" s="235"/>
      <c r="G7" s="62" t="s">
        <v>3712</v>
      </c>
      <c r="H7" s="3">
        <v>0</v>
      </c>
      <c r="I7" s="243">
        <v>0</v>
      </c>
      <c r="J7" s="243">
        <v>0</v>
      </c>
      <c r="K7" s="243">
        <v>0</v>
      </c>
      <c r="L7" s="243">
        <v>0</v>
      </c>
      <c r="M7" s="243">
        <v>0</v>
      </c>
      <c r="N7" s="243">
        <v>0</v>
      </c>
      <c r="O7" s="243">
        <v>0</v>
      </c>
      <c r="P7" s="243">
        <v>0</v>
      </c>
      <c r="Q7" s="243">
        <v>0</v>
      </c>
      <c r="R7" s="243">
        <v>0</v>
      </c>
      <c r="S7" s="243">
        <v>0</v>
      </c>
      <c r="T7" s="243">
        <v>0</v>
      </c>
      <c r="U7" s="243">
        <v>0</v>
      </c>
      <c r="V7" s="243">
        <v>0</v>
      </c>
      <c r="W7" s="243">
        <v>0</v>
      </c>
      <c r="X7" s="243">
        <v>0</v>
      </c>
      <c r="Y7" s="243">
        <v>0</v>
      </c>
      <c r="Z7" s="243">
        <v>0</v>
      </c>
      <c r="AA7" s="243">
        <v>0</v>
      </c>
      <c r="AB7" s="243">
        <v>0</v>
      </c>
      <c r="AC7" s="243">
        <v>0</v>
      </c>
      <c r="AD7" s="243">
        <v>0</v>
      </c>
      <c r="AE7" s="243">
        <v>0</v>
      </c>
      <c r="AF7" s="243">
        <v>0</v>
      </c>
      <c r="AG7" s="243">
        <v>0</v>
      </c>
      <c r="AH7" s="243">
        <v>0</v>
      </c>
      <c r="AI7" s="243">
        <v>0</v>
      </c>
      <c r="AJ7" s="243">
        <v>0</v>
      </c>
      <c r="AK7" s="243">
        <v>0.5</v>
      </c>
      <c r="AL7" s="243">
        <v>0</v>
      </c>
      <c r="AM7" s="243">
        <v>0</v>
      </c>
      <c r="AN7" s="243">
        <v>0</v>
      </c>
      <c r="AO7" s="243">
        <v>0</v>
      </c>
      <c r="AP7" s="243">
        <v>0.5</v>
      </c>
      <c r="AQ7" s="243">
        <v>0</v>
      </c>
      <c r="AR7" s="243">
        <v>0</v>
      </c>
      <c r="AS7" s="243">
        <v>0</v>
      </c>
      <c r="AT7" s="243">
        <v>0</v>
      </c>
      <c r="AU7" s="243">
        <v>0</v>
      </c>
      <c r="AV7" s="243">
        <v>0.5</v>
      </c>
      <c r="AW7" s="243">
        <v>0.5</v>
      </c>
      <c r="AX7" s="243">
        <v>0</v>
      </c>
      <c r="AY7" s="243">
        <v>0</v>
      </c>
      <c r="AZ7" s="243">
        <v>0.5</v>
      </c>
      <c r="BA7" s="243">
        <v>0</v>
      </c>
      <c r="BB7" s="243">
        <v>0</v>
      </c>
      <c r="BC7" s="243">
        <v>0</v>
      </c>
      <c r="BD7" s="243">
        <v>0</v>
      </c>
      <c r="BE7" s="243">
        <v>0</v>
      </c>
      <c r="BF7" s="243">
        <v>0.5</v>
      </c>
      <c r="BG7" s="243">
        <v>0</v>
      </c>
      <c r="BH7" s="243">
        <v>0</v>
      </c>
      <c r="BI7" s="243">
        <v>0</v>
      </c>
      <c r="BJ7" s="243">
        <v>0</v>
      </c>
      <c r="BK7" s="243">
        <v>0</v>
      </c>
      <c r="BL7" s="243">
        <v>0</v>
      </c>
      <c r="BM7" s="243">
        <v>0</v>
      </c>
      <c r="BN7" s="243">
        <v>0</v>
      </c>
      <c r="BO7" s="243">
        <v>0</v>
      </c>
      <c r="BP7" s="243">
        <v>0</v>
      </c>
      <c r="BQ7" s="243">
        <v>0</v>
      </c>
      <c r="BR7" s="243">
        <v>0</v>
      </c>
      <c r="BS7" s="243">
        <v>0</v>
      </c>
      <c r="BT7" s="243">
        <v>0</v>
      </c>
      <c r="BU7" s="243">
        <v>0.5</v>
      </c>
      <c r="BV7" s="243">
        <v>0</v>
      </c>
      <c r="BW7" s="243">
        <v>0</v>
      </c>
      <c r="BX7" s="4">
        <v>0</v>
      </c>
      <c r="BZ7" s="244">
        <f t="shared" si="0"/>
        <v>7</v>
      </c>
      <c r="CB7" s="3">
        <f t="shared" si="1"/>
        <v>0</v>
      </c>
      <c r="CC7" s="243">
        <f t="shared" si="2"/>
        <v>0</v>
      </c>
      <c r="CD7" s="243">
        <f t="shared" si="3"/>
        <v>1</v>
      </c>
      <c r="CE7" s="243">
        <f t="shared" si="4"/>
        <v>1</v>
      </c>
      <c r="CF7" s="243">
        <f t="shared" si="5"/>
        <v>0</v>
      </c>
      <c r="CG7" s="243">
        <f t="shared" si="6"/>
        <v>2</v>
      </c>
      <c r="CH7" s="243">
        <f t="shared" si="7"/>
        <v>1</v>
      </c>
      <c r="CI7" s="243">
        <f t="shared" si="8"/>
        <v>0</v>
      </c>
      <c r="CJ7" s="243">
        <f t="shared" si="9"/>
        <v>1</v>
      </c>
      <c r="CK7" s="243">
        <f t="shared" si="10"/>
        <v>0</v>
      </c>
      <c r="CL7" s="243">
        <f t="shared" si="11"/>
        <v>0</v>
      </c>
      <c r="CM7" s="4">
        <f t="shared" si="12"/>
        <v>1</v>
      </c>
      <c r="CO7" s="244">
        <f t="shared" si="13"/>
        <v>6</v>
      </c>
      <c r="CT7" s="3">
        <f t="shared" si="14"/>
        <v>0</v>
      </c>
      <c r="CU7" s="243">
        <f t="shared" si="15"/>
        <v>1</v>
      </c>
      <c r="CV7" s="243">
        <f t="shared" si="16"/>
        <v>1</v>
      </c>
      <c r="CW7" s="243">
        <f t="shared" si="17"/>
        <v>0</v>
      </c>
      <c r="CX7" s="243">
        <f t="shared" si="18"/>
        <v>4</v>
      </c>
      <c r="CY7" s="243">
        <f t="shared" si="19"/>
        <v>0</v>
      </c>
      <c r="CZ7" s="243">
        <f t="shared" si="20"/>
        <v>0</v>
      </c>
      <c r="DA7" s="4">
        <f t="shared" si="21"/>
        <v>1</v>
      </c>
      <c r="DC7" s="253" t="s">
        <v>906</v>
      </c>
      <c r="DD7" s="244">
        <f t="shared" si="22"/>
        <v>4</v>
      </c>
    </row>
    <row r="8" spans="2:111" x14ac:dyDescent="0.35">
      <c r="B8" s="146" t="s">
        <v>401</v>
      </c>
      <c r="C8" s="4" t="s">
        <v>402</v>
      </c>
      <c r="D8" s="28" t="s">
        <v>2244</v>
      </c>
      <c r="E8" s="234" t="s">
        <v>1374</v>
      </c>
      <c r="F8" s="234"/>
      <c r="G8" s="29" t="s">
        <v>3701</v>
      </c>
      <c r="H8" s="3">
        <v>0</v>
      </c>
      <c r="I8" s="243">
        <v>0</v>
      </c>
      <c r="J8" s="243">
        <v>0</v>
      </c>
      <c r="K8" s="243">
        <v>0</v>
      </c>
      <c r="L8" s="243">
        <v>0</v>
      </c>
      <c r="M8" s="243">
        <v>0</v>
      </c>
      <c r="N8" s="243">
        <v>0</v>
      </c>
      <c r="O8" s="243">
        <v>0</v>
      </c>
      <c r="P8" s="243">
        <v>0</v>
      </c>
      <c r="Q8" s="243">
        <v>0</v>
      </c>
      <c r="R8" s="243">
        <v>0</v>
      </c>
      <c r="S8" s="243">
        <v>0</v>
      </c>
      <c r="T8" s="243">
        <v>0</v>
      </c>
      <c r="U8" s="243">
        <v>0</v>
      </c>
      <c r="V8" s="243">
        <v>0</v>
      </c>
      <c r="W8" s="243">
        <v>0</v>
      </c>
      <c r="X8" s="243">
        <v>0</v>
      </c>
      <c r="Y8" s="243">
        <v>0</v>
      </c>
      <c r="Z8" s="243">
        <v>0</v>
      </c>
      <c r="AA8" s="243">
        <v>0</v>
      </c>
      <c r="AB8" s="243">
        <v>0</v>
      </c>
      <c r="AC8" s="243">
        <v>0</v>
      </c>
      <c r="AD8" s="243">
        <v>0</v>
      </c>
      <c r="AE8" s="243">
        <v>0</v>
      </c>
      <c r="AF8" s="243">
        <v>0</v>
      </c>
      <c r="AG8" s="243">
        <v>0</v>
      </c>
      <c r="AH8" s="243">
        <v>0</v>
      </c>
      <c r="AI8" s="243">
        <v>0</v>
      </c>
      <c r="AJ8" s="243">
        <v>0.5</v>
      </c>
      <c r="AK8" s="243">
        <v>0.5</v>
      </c>
      <c r="AL8" s="243">
        <v>0.5</v>
      </c>
      <c r="AM8" s="243">
        <v>0.5</v>
      </c>
      <c r="AN8" s="243">
        <v>0.5</v>
      </c>
      <c r="AO8" s="243">
        <v>0</v>
      </c>
      <c r="AP8" s="243">
        <v>0</v>
      </c>
      <c r="AQ8" s="243">
        <v>0</v>
      </c>
      <c r="AR8" s="243">
        <v>0</v>
      </c>
      <c r="AS8" s="243">
        <v>0</v>
      </c>
      <c r="AT8" s="243">
        <v>0</v>
      </c>
      <c r="AU8" s="243">
        <v>0</v>
      </c>
      <c r="AV8" s="243">
        <v>0</v>
      </c>
      <c r="AW8" s="243">
        <v>0</v>
      </c>
      <c r="AX8" s="243">
        <v>0</v>
      </c>
      <c r="AY8" s="243">
        <v>0</v>
      </c>
      <c r="AZ8" s="243">
        <v>0.5</v>
      </c>
      <c r="BA8" s="243">
        <v>0</v>
      </c>
      <c r="BB8" s="243">
        <v>0</v>
      </c>
      <c r="BC8" s="243">
        <v>0</v>
      </c>
      <c r="BD8" s="243">
        <v>0</v>
      </c>
      <c r="BE8" s="243">
        <v>0</v>
      </c>
      <c r="BF8" s="243">
        <v>0.5</v>
      </c>
      <c r="BG8" s="243">
        <v>0.5</v>
      </c>
      <c r="BH8" s="243">
        <v>0.5</v>
      </c>
      <c r="BI8" s="243">
        <v>0.5</v>
      </c>
      <c r="BJ8" s="243">
        <v>0.5</v>
      </c>
      <c r="BK8" s="243">
        <v>0</v>
      </c>
      <c r="BL8" s="243">
        <v>0</v>
      </c>
      <c r="BM8" s="243">
        <v>0</v>
      </c>
      <c r="BN8" s="243">
        <v>0</v>
      </c>
      <c r="BO8" s="243">
        <v>0</v>
      </c>
      <c r="BP8" s="243">
        <v>0</v>
      </c>
      <c r="BQ8" s="243">
        <v>0</v>
      </c>
      <c r="BR8" s="243">
        <v>0</v>
      </c>
      <c r="BS8" s="243">
        <v>0</v>
      </c>
      <c r="BT8" s="243">
        <v>0</v>
      </c>
      <c r="BU8" s="243">
        <v>0</v>
      </c>
      <c r="BV8" s="243">
        <v>0</v>
      </c>
      <c r="BW8" s="243">
        <v>0.5</v>
      </c>
      <c r="BX8" s="4">
        <v>0</v>
      </c>
      <c r="BZ8" s="244">
        <f t="shared" si="0"/>
        <v>12</v>
      </c>
      <c r="CB8" s="3">
        <f t="shared" si="1"/>
        <v>0</v>
      </c>
      <c r="CC8" s="243">
        <f t="shared" si="2"/>
        <v>0</v>
      </c>
      <c r="CD8" s="243">
        <f t="shared" si="3"/>
        <v>4</v>
      </c>
      <c r="CE8" s="243">
        <f t="shared" si="4"/>
        <v>1</v>
      </c>
      <c r="CF8" s="243">
        <f t="shared" si="5"/>
        <v>0</v>
      </c>
      <c r="CG8" s="243">
        <f t="shared" si="6"/>
        <v>0</v>
      </c>
      <c r="CH8" s="243">
        <f t="shared" si="7"/>
        <v>1</v>
      </c>
      <c r="CI8" s="243">
        <f t="shared" si="8"/>
        <v>0</v>
      </c>
      <c r="CJ8" s="243">
        <f t="shared" si="9"/>
        <v>5</v>
      </c>
      <c r="CK8" s="243">
        <f t="shared" si="10"/>
        <v>0</v>
      </c>
      <c r="CL8" s="243">
        <f t="shared" si="11"/>
        <v>0</v>
      </c>
      <c r="CM8" s="4">
        <f t="shared" si="12"/>
        <v>1</v>
      </c>
      <c r="CO8" s="244">
        <f t="shared" si="13"/>
        <v>5</v>
      </c>
      <c r="CT8" s="3">
        <f t="shared" si="14"/>
        <v>0</v>
      </c>
      <c r="CU8" s="243">
        <f t="shared" si="15"/>
        <v>4</v>
      </c>
      <c r="CV8" s="243">
        <f t="shared" si="16"/>
        <v>1</v>
      </c>
      <c r="CW8" s="243">
        <f t="shared" si="17"/>
        <v>0</v>
      </c>
      <c r="CX8" s="243">
        <f t="shared" si="18"/>
        <v>6</v>
      </c>
      <c r="CY8" s="243">
        <f t="shared" si="19"/>
        <v>0</v>
      </c>
      <c r="CZ8" s="243">
        <f t="shared" si="20"/>
        <v>0</v>
      </c>
      <c r="DA8" s="4">
        <f t="shared" si="21"/>
        <v>1</v>
      </c>
      <c r="DC8" s="253" t="s">
        <v>906</v>
      </c>
      <c r="DD8" s="244">
        <f t="shared" si="22"/>
        <v>4</v>
      </c>
    </row>
    <row r="9" spans="2:111" x14ac:dyDescent="0.35">
      <c r="B9" s="145" t="s">
        <v>93</v>
      </c>
      <c r="C9" s="4" t="s">
        <v>94</v>
      </c>
      <c r="D9" s="142" t="s">
        <v>913</v>
      </c>
      <c r="E9" s="236" t="s">
        <v>913</v>
      </c>
      <c r="F9" s="236"/>
      <c r="G9" s="139" t="s">
        <v>3703</v>
      </c>
      <c r="H9" s="3">
        <v>0.5</v>
      </c>
      <c r="I9" s="243">
        <v>0</v>
      </c>
      <c r="J9" s="243">
        <v>0</v>
      </c>
      <c r="K9" s="243">
        <v>0</v>
      </c>
      <c r="L9" s="243">
        <v>0</v>
      </c>
      <c r="M9" s="243">
        <v>0</v>
      </c>
      <c r="N9" s="243">
        <v>0</v>
      </c>
      <c r="O9" s="243">
        <v>0</v>
      </c>
      <c r="P9" s="243">
        <v>0</v>
      </c>
      <c r="Q9" s="243">
        <v>0</v>
      </c>
      <c r="R9" s="243">
        <v>0</v>
      </c>
      <c r="S9" s="243">
        <v>0</v>
      </c>
      <c r="T9" s="243">
        <v>0</v>
      </c>
      <c r="U9" s="243">
        <v>0</v>
      </c>
      <c r="V9" s="243">
        <v>0</v>
      </c>
      <c r="W9" s="243">
        <v>0</v>
      </c>
      <c r="X9" s="243">
        <v>0</v>
      </c>
      <c r="Y9" s="243">
        <v>0</v>
      </c>
      <c r="Z9" s="243">
        <v>0</v>
      </c>
      <c r="AA9" s="243">
        <v>0</v>
      </c>
      <c r="AB9" s="243">
        <v>0</v>
      </c>
      <c r="AC9" s="243">
        <v>0</v>
      </c>
      <c r="AD9" s="243">
        <v>0</v>
      </c>
      <c r="AE9" s="243">
        <v>0</v>
      </c>
      <c r="AF9" s="243">
        <v>0.5</v>
      </c>
      <c r="AG9" s="243">
        <v>0</v>
      </c>
      <c r="AH9" s="243">
        <v>0</v>
      </c>
      <c r="AI9" s="243">
        <v>0</v>
      </c>
      <c r="AJ9" s="243">
        <v>0</v>
      </c>
      <c r="AK9" s="243">
        <v>0</v>
      </c>
      <c r="AL9" s="243">
        <v>0</v>
      </c>
      <c r="AM9" s="243">
        <v>0</v>
      </c>
      <c r="AN9" s="243">
        <v>0</v>
      </c>
      <c r="AO9" s="243">
        <v>0</v>
      </c>
      <c r="AP9" s="243">
        <v>0</v>
      </c>
      <c r="AQ9" s="243">
        <v>0.5</v>
      </c>
      <c r="AR9" s="243">
        <v>0</v>
      </c>
      <c r="AS9" s="243">
        <v>0</v>
      </c>
      <c r="AT9" s="243">
        <v>0</v>
      </c>
      <c r="AU9" s="243">
        <v>0</v>
      </c>
      <c r="AV9" s="243">
        <v>0</v>
      </c>
      <c r="AW9" s="243">
        <v>0</v>
      </c>
      <c r="AX9" s="243">
        <v>0</v>
      </c>
      <c r="AY9" s="243">
        <v>0</v>
      </c>
      <c r="AZ9" s="243">
        <v>0</v>
      </c>
      <c r="BA9" s="243">
        <v>0</v>
      </c>
      <c r="BB9" s="243">
        <v>0</v>
      </c>
      <c r="BC9" s="243">
        <v>0</v>
      </c>
      <c r="BD9" s="243">
        <v>0</v>
      </c>
      <c r="BE9" s="243">
        <v>0.5</v>
      </c>
      <c r="BF9" s="243">
        <v>0</v>
      </c>
      <c r="BG9" s="243">
        <v>0</v>
      </c>
      <c r="BH9" s="243">
        <v>0.5</v>
      </c>
      <c r="BI9" s="243">
        <v>0</v>
      </c>
      <c r="BJ9" s="243">
        <v>0</v>
      </c>
      <c r="BK9" s="243">
        <v>0</v>
      </c>
      <c r="BL9" s="243">
        <v>0</v>
      </c>
      <c r="BM9" s="243">
        <v>0</v>
      </c>
      <c r="BN9" s="243">
        <v>0</v>
      </c>
      <c r="BO9" s="243">
        <v>0</v>
      </c>
      <c r="BP9" s="243">
        <v>0</v>
      </c>
      <c r="BQ9" s="243">
        <v>0.5</v>
      </c>
      <c r="BR9" s="243">
        <v>0</v>
      </c>
      <c r="BS9" s="243">
        <v>0</v>
      </c>
      <c r="BT9" s="243">
        <v>0</v>
      </c>
      <c r="BU9" s="243">
        <v>0</v>
      </c>
      <c r="BV9" s="243">
        <v>0</v>
      </c>
      <c r="BW9" s="243">
        <v>0</v>
      </c>
      <c r="BX9" s="4">
        <v>0</v>
      </c>
      <c r="BZ9" s="244">
        <f t="shared" si="0"/>
        <v>6</v>
      </c>
      <c r="CB9" s="3">
        <f t="shared" si="1"/>
        <v>1</v>
      </c>
      <c r="CC9" s="243">
        <f t="shared" si="2"/>
        <v>1</v>
      </c>
      <c r="CD9" s="243">
        <f t="shared" si="3"/>
        <v>0</v>
      </c>
      <c r="CE9" s="243">
        <f t="shared" si="4"/>
        <v>0</v>
      </c>
      <c r="CF9" s="243">
        <f t="shared" si="5"/>
        <v>1</v>
      </c>
      <c r="CG9" s="243">
        <f t="shared" si="6"/>
        <v>0</v>
      </c>
      <c r="CH9" s="243">
        <f t="shared" si="7"/>
        <v>0</v>
      </c>
      <c r="CI9" s="243">
        <f t="shared" si="8"/>
        <v>1</v>
      </c>
      <c r="CJ9" s="243">
        <f t="shared" si="9"/>
        <v>1</v>
      </c>
      <c r="CK9" s="243">
        <f t="shared" si="10"/>
        <v>0</v>
      </c>
      <c r="CL9" s="243">
        <f t="shared" si="11"/>
        <v>1</v>
      </c>
      <c r="CM9" s="4">
        <f t="shared" si="12"/>
        <v>0</v>
      </c>
      <c r="CO9" s="244">
        <f t="shared" si="13"/>
        <v>6</v>
      </c>
      <c r="CT9" s="3">
        <f t="shared" si="14"/>
        <v>2</v>
      </c>
      <c r="CU9" s="243">
        <f t="shared" si="15"/>
        <v>0</v>
      </c>
      <c r="CV9" s="243">
        <f t="shared" si="16"/>
        <v>0</v>
      </c>
      <c r="CW9" s="243">
        <f t="shared" si="17"/>
        <v>1</v>
      </c>
      <c r="CX9" s="243">
        <f t="shared" si="18"/>
        <v>2</v>
      </c>
      <c r="CY9" s="243">
        <f t="shared" si="19"/>
        <v>0</v>
      </c>
      <c r="CZ9" s="243">
        <f t="shared" si="20"/>
        <v>1</v>
      </c>
      <c r="DA9" s="4">
        <f t="shared" si="21"/>
        <v>0</v>
      </c>
      <c r="DC9" s="244" t="s">
        <v>898</v>
      </c>
      <c r="DD9" s="244">
        <f t="shared" si="22"/>
        <v>4</v>
      </c>
    </row>
    <row r="10" spans="2:111" x14ac:dyDescent="0.35">
      <c r="B10" s="145" t="s">
        <v>151</v>
      </c>
      <c r="C10" s="4" t="s">
        <v>152</v>
      </c>
      <c r="D10" s="28" t="s">
        <v>2245</v>
      </c>
      <c r="E10" s="234" t="s">
        <v>669</v>
      </c>
      <c r="F10" s="234"/>
      <c r="G10" s="29" t="s">
        <v>3701</v>
      </c>
      <c r="H10" s="3">
        <v>0</v>
      </c>
      <c r="I10" s="243">
        <v>0</v>
      </c>
      <c r="J10" s="243">
        <v>0</v>
      </c>
      <c r="K10" s="243">
        <v>0</v>
      </c>
      <c r="L10" s="243">
        <v>0</v>
      </c>
      <c r="M10" s="243">
        <v>0</v>
      </c>
      <c r="N10" s="243">
        <v>0.5</v>
      </c>
      <c r="O10" s="243">
        <v>0.5</v>
      </c>
      <c r="P10" s="243">
        <v>0.5</v>
      </c>
      <c r="Q10" s="243">
        <v>0.5</v>
      </c>
      <c r="R10" s="243">
        <v>0</v>
      </c>
      <c r="S10" s="243">
        <v>0</v>
      </c>
      <c r="T10" s="243">
        <v>0</v>
      </c>
      <c r="U10" s="243">
        <v>0</v>
      </c>
      <c r="V10" s="243">
        <v>0</v>
      </c>
      <c r="W10" s="243">
        <v>0</v>
      </c>
      <c r="X10" s="243">
        <v>0</v>
      </c>
      <c r="Y10" s="243">
        <v>0</v>
      </c>
      <c r="Z10" s="243">
        <v>0</v>
      </c>
      <c r="AA10" s="243">
        <v>0</v>
      </c>
      <c r="AB10" s="243">
        <v>0</v>
      </c>
      <c r="AC10" s="243">
        <v>0</v>
      </c>
      <c r="AD10" s="243">
        <v>0</v>
      </c>
      <c r="AE10" s="243">
        <v>0</v>
      </c>
      <c r="AF10" s="243">
        <v>0</v>
      </c>
      <c r="AG10" s="243">
        <v>0</v>
      </c>
      <c r="AH10" s="243">
        <v>0</v>
      </c>
      <c r="AI10" s="243">
        <v>0</v>
      </c>
      <c r="AJ10" s="243">
        <v>0</v>
      </c>
      <c r="AK10" s="243">
        <v>0</v>
      </c>
      <c r="AL10" s="243">
        <v>0</v>
      </c>
      <c r="AM10" s="243">
        <v>0</v>
      </c>
      <c r="AN10" s="243">
        <v>0.5</v>
      </c>
      <c r="AO10" s="243">
        <v>0.5</v>
      </c>
      <c r="AP10" s="243">
        <v>0.5</v>
      </c>
      <c r="AQ10" s="243">
        <v>0</v>
      </c>
      <c r="AR10" s="243">
        <v>0</v>
      </c>
      <c r="AS10" s="243">
        <v>0.5</v>
      </c>
      <c r="AT10" s="243">
        <v>0</v>
      </c>
      <c r="AU10" s="243">
        <v>0</v>
      </c>
      <c r="AV10" s="243">
        <v>0.5</v>
      </c>
      <c r="AW10" s="243">
        <v>0</v>
      </c>
      <c r="AX10" s="243">
        <v>0.5</v>
      </c>
      <c r="AY10" s="243">
        <v>0</v>
      </c>
      <c r="AZ10" s="243">
        <v>0</v>
      </c>
      <c r="BA10" s="243">
        <v>0</v>
      </c>
      <c r="BB10" s="243">
        <v>0</v>
      </c>
      <c r="BC10" s="243">
        <v>0</v>
      </c>
      <c r="BD10" s="243">
        <v>0</v>
      </c>
      <c r="BE10" s="243">
        <v>0</v>
      </c>
      <c r="BF10" s="243">
        <v>0</v>
      </c>
      <c r="BG10" s="243">
        <v>0.5</v>
      </c>
      <c r="BH10" s="243">
        <v>0</v>
      </c>
      <c r="BI10" s="243">
        <v>0</v>
      </c>
      <c r="BJ10" s="243">
        <v>0</v>
      </c>
      <c r="BK10" s="243">
        <v>0</v>
      </c>
      <c r="BL10" s="243">
        <v>0</v>
      </c>
      <c r="BM10" s="243">
        <v>0</v>
      </c>
      <c r="BN10" s="243">
        <v>0</v>
      </c>
      <c r="BO10" s="243">
        <v>0</v>
      </c>
      <c r="BP10" s="243">
        <v>0</v>
      </c>
      <c r="BQ10" s="243">
        <v>0</v>
      </c>
      <c r="BR10" s="243">
        <v>0</v>
      </c>
      <c r="BS10" s="243">
        <v>0</v>
      </c>
      <c r="BT10" s="243">
        <v>0</v>
      </c>
      <c r="BU10" s="243">
        <v>0</v>
      </c>
      <c r="BV10" s="243">
        <v>0.5</v>
      </c>
      <c r="BW10" s="243">
        <v>0</v>
      </c>
      <c r="BX10" s="4">
        <v>0</v>
      </c>
      <c r="BZ10" s="244">
        <f t="shared" si="0"/>
        <v>12</v>
      </c>
      <c r="CB10" s="3">
        <f t="shared" si="1"/>
        <v>4</v>
      </c>
      <c r="CC10" s="243">
        <f t="shared" si="2"/>
        <v>0</v>
      </c>
      <c r="CD10" s="243">
        <f t="shared" si="3"/>
        <v>0</v>
      </c>
      <c r="CE10" s="243">
        <f t="shared" si="4"/>
        <v>3</v>
      </c>
      <c r="CF10" s="243">
        <f t="shared" si="5"/>
        <v>0</v>
      </c>
      <c r="CG10" s="243">
        <f t="shared" si="6"/>
        <v>2</v>
      </c>
      <c r="CH10" s="243">
        <f t="shared" si="7"/>
        <v>1</v>
      </c>
      <c r="CI10" s="243">
        <f t="shared" si="8"/>
        <v>0</v>
      </c>
      <c r="CJ10" s="243">
        <f t="shared" si="9"/>
        <v>1</v>
      </c>
      <c r="CK10" s="243">
        <f t="shared" si="10"/>
        <v>0</v>
      </c>
      <c r="CL10" s="243">
        <f t="shared" si="11"/>
        <v>0</v>
      </c>
      <c r="CM10" s="4">
        <f t="shared" si="12"/>
        <v>1</v>
      </c>
      <c r="CO10" s="244">
        <f t="shared" si="13"/>
        <v>6</v>
      </c>
      <c r="CT10" s="3">
        <f t="shared" si="14"/>
        <v>4</v>
      </c>
      <c r="CU10" s="243">
        <f t="shared" si="15"/>
        <v>0</v>
      </c>
      <c r="CV10" s="243">
        <f t="shared" si="16"/>
        <v>3</v>
      </c>
      <c r="CW10" s="243">
        <f t="shared" si="17"/>
        <v>0</v>
      </c>
      <c r="CX10" s="243">
        <f t="shared" si="18"/>
        <v>4</v>
      </c>
      <c r="CY10" s="243">
        <f t="shared" si="19"/>
        <v>0</v>
      </c>
      <c r="CZ10" s="243">
        <f t="shared" si="20"/>
        <v>0</v>
      </c>
      <c r="DA10" s="4">
        <f t="shared" si="21"/>
        <v>1</v>
      </c>
      <c r="DC10" s="244" t="s">
        <v>901</v>
      </c>
      <c r="DD10" s="244">
        <f t="shared" si="22"/>
        <v>4</v>
      </c>
    </row>
    <row r="11" spans="2:111" x14ac:dyDescent="0.35">
      <c r="B11" s="145" t="s">
        <v>77</v>
      </c>
      <c r="C11" s="4" t="s">
        <v>78</v>
      </c>
      <c r="D11" s="28" t="s">
        <v>78</v>
      </c>
      <c r="E11" s="234" t="s">
        <v>1513</v>
      </c>
      <c r="F11" s="234"/>
      <c r="G11" s="29" t="s">
        <v>3701</v>
      </c>
      <c r="H11" s="3">
        <v>1</v>
      </c>
      <c r="I11" s="243">
        <v>0</v>
      </c>
      <c r="J11" s="243">
        <v>1</v>
      </c>
      <c r="K11" s="243">
        <v>1</v>
      </c>
      <c r="L11" s="243">
        <v>0.5</v>
      </c>
      <c r="M11" s="243">
        <v>0</v>
      </c>
      <c r="N11" s="243">
        <v>0</v>
      </c>
      <c r="O11" s="243">
        <v>0</v>
      </c>
      <c r="P11" s="243">
        <v>0</v>
      </c>
      <c r="Q11" s="243">
        <v>0</v>
      </c>
      <c r="R11" s="243">
        <v>0</v>
      </c>
      <c r="S11" s="243">
        <v>0</v>
      </c>
      <c r="T11" s="243">
        <v>0</v>
      </c>
      <c r="U11" s="243">
        <v>0</v>
      </c>
      <c r="V11" s="243">
        <v>0</v>
      </c>
      <c r="W11" s="243">
        <v>0</v>
      </c>
      <c r="X11" s="243">
        <v>0</v>
      </c>
      <c r="Y11" s="243">
        <v>0</v>
      </c>
      <c r="Z11" s="243">
        <v>0</v>
      </c>
      <c r="AA11" s="243">
        <v>0</v>
      </c>
      <c r="AB11" s="243">
        <v>0</v>
      </c>
      <c r="AC11" s="243">
        <v>0</v>
      </c>
      <c r="AD11" s="243">
        <v>0</v>
      </c>
      <c r="AE11" s="243">
        <v>0</v>
      </c>
      <c r="AF11" s="243">
        <v>0</v>
      </c>
      <c r="AG11" s="243">
        <v>0</v>
      </c>
      <c r="AH11" s="243">
        <v>0</v>
      </c>
      <c r="AI11" s="243">
        <v>0</v>
      </c>
      <c r="AJ11" s="243">
        <v>0</v>
      </c>
      <c r="AK11" s="243">
        <v>0</v>
      </c>
      <c r="AL11" s="243">
        <v>0</v>
      </c>
      <c r="AM11" s="243">
        <v>0</v>
      </c>
      <c r="AN11" s="243">
        <v>0</v>
      </c>
      <c r="AO11" s="243">
        <v>0</v>
      </c>
      <c r="AP11" s="243">
        <v>0.5</v>
      </c>
      <c r="AQ11" s="243">
        <v>0</v>
      </c>
      <c r="AR11" s="243">
        <v>0.5</v>
      </c>
      <c r="AS11" s="243">
        <v>0.5</v>
      </c>
      <c r="AT11" s="243">
        <v>0</v>
      </c>
      <c r="AU11" s="243">
        <v>0</v>
      </c>
      <c r="AV11" s="243">
        <v>0</v>
      </c>
      <c r="AW11" s="243">
        <v>0</v>
      </c>
      <c r="AX11" s="243">
        <v>0</v>
      </c>
      <c r="AY11" s="243">
        <v>0</v>
      </c>
      <c r="AZ11" s="243">
        <v>0</v>
      </c>
      <c r="BA11" s="243">
        <v>0</v>
      </c>
      <c r="BB11" s="243">
        <v>0</v>
      </c>
      <c r="BC11" s="243">
        <v>0</v>
      </c>
      <c r="BD11" s="243">
        <v>0</v>
      </c>
      <c r="BE11" s="243">
        <v>0</v>
      </c>
      <c r="BF11" s="243">
        <v>0</v>
      </c>
      <c r="BG11" s="243">
        <v>0</v>
      </c>
      <c r="BH11" s="243">
        <v>0</v>
      </c>
      <c r="BI11" s="243">
        <v>0</v>
      </c>
      <c r="BJ11" s="243">
        <v>1</v>
      </c>
      <c r="BK11" s="243">
        <v>0.5</v>
      </c>
      <c r="BL11" s="243">
        <v>0.5</v>
      </c>
      <c r="BM11" s="243">
        <v>0.5</v>
      </c>
      <c r="BN11" s="243">
        <v>1</v>
      </c>
      <c r="BO11" s="243">
        <v>0.5</v>
      </c>
      <c r="BP11" s="243">
        <v>0</v>
      </c>
      <c r="BQ11" s="243">
        <v>0</v>
      </c>
      <c r="BR11" s="243">
        <v>0</v>
      </c>
      <c r="BS11" s="243">
        <v>0</v>
      </c>
      <c r="BT11" s="243">
        <v>0</v>
      </c>
      <c r="BU11" s="243">
        <v>0</v>
      </c>
      <c r="BV11" s="243">
        <v>0</v>
      </c>
      <c r="BW11" s="243">
        <v>0</v>
      </c>
      <c r="BX11" s="4">
        <v>0</v>
      </c>
      <c r="BZ11" s="244">
        <f t="shared" si="0"/>
        <v>13</v>
      </c>
      <c r="CB11" s="3">
        <f t="shared" si="1"/>
        <v>4</v>
      </c>
      <c r="CC11" s="243">
        <f t="shared" si="2"/>
        <v>0</v>
      </c>
      <c r="CD11" s="243">
        <f t="shared" si="3"/>
        <v>0</v>
      </c>
      <c r="CE11" s="243">
        <f t="shared" si="4"/>
        <v>1</v>
      </c>
      <c r="CF11" s="243">
        <f t="shared" si="5"/>
        <v>0</v>
      </c>
      <c r="CG11" s="243">
        <f t="shared" si="6"/>
        <v>2</v>
      </c>
      <c r="CH11" s="243">
        <f t="shared" si="7"/>
        <v>0</v>
      </c>
      <c r="CI11" s="243">
        <f t="shared" si="8"/>
        <v>0</v>
      </c>
      <c r="CJ11" s="243">
        <f t="shared" si="9"/>
        <v>1</v>
      </c>
      <c r="CK11" s="243">
        <f t="shared" si="10"/>
        <v>5</v>
      </c>
      <c r="CL11" s="243">
        <f t="shared" si="11"/>
        <v>0</v>
      </c>
      <c r="CM11" s="4">
        <f t="shared" si="12"/>
        <v>0</v>
      </c>
      <c r="CO11" s="244">
        <f t="shared" si="13"/>
        <v>5</v>
      </c>
      <c r="CT11" s="3">
        <f t="shared" si="14"/>
        <v>4</v>
      </c>
      <c r="CU11" s="243">
        <f t="shared" si="15"/>
        <v>0</v>
      </c>
      <c r="CV11" s="243">
        <f t="shared" si="16"/>
        <v>1</v>
      </c>
      <c r="CW11" s="243">
        <f t="shared" si="17"/>
        <v>0</v>
      </c>
      <c r="CX11" s="243">
        <f t="shared" si="18"/>
        <v>3</v>
      </c>
      <c r="CY11" s="243">
        <f t="shared" si="19"/>
        <v>5</v>
      </c>
      <c r="CZ11" s="243">
        <f t="shared" si="20"/>
        <v>0</v>
      </c>
      <c r="DA11" s="4">
        <f t="shared" si="21"/>
        <v>0</v>
      </c>
      <c r="DC11" s="244" t="s">
        <v>897</v>
      </c>
      <c r="DD11" s="244">
        <f t="shared" si="22"/>
        <v>4</v>
      </c>
    </row>
    <row r="12" spans="2:111" x14ac:dyDescent="0.35">
      <c r="B12" s="145" t="s">
        <v>316</v>
      </c>
      <c r="C12" s="4" t="s">
        <v>317</v>
      </c>
      <c r="D12" s="142" t="s">
        <v>913</v>
      </c>
      <c r="E12" s="236" t="s">
        <v>913</v>
      </c>
      <c r="F12" s="236"/>
      <c r="G12" s="139" t="s">
        <v>3703</v>
      </c>
      <c r="H12" s="3">
        <v>0</v>
      </c>
      <c r="I12" s="243">
        <v>0</v>
      </c>
      <c r="J12" s="243">
        <v>0</v>
      </c>
      <c r="K12" s="243">
        <v>0</v>
      </c>
      <c r="L12" s="243">
        <v>0</v>
      </c>
      <c r="M12" s="243">
        <v>0</v>
      </c>
      <c r="N12" s="243">
        <v>0</v>
      </c>
      <c r="O12" s="243">
        <v>0</v>
      </c>
      <c r="P12" s="243">
        <v>0</v>
      </c>
      <c r="Q12" s="243">
        <v>0</v>
      </c>
      <c r="R12" s="243">
        <v>0</v>
      </c>
      <c r="S12" s="243">
        <v>0</v>
      </c>
      <c r="T12" s="243">
        <v>0.5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  <c r="AF12" s="243">
        <v>0</v>
      </c>
      <c r="AG12" s="243">
        <v>0</v>
      </c>
      <c r="AH12" s="243">
        <v>0</v>
      </c>
      <c r="AI12" s="243">
        <v>0</v>
      </c>
      <c r="AJ12" s="243">
        <v>0</v>
      </c>
      <c r="AK12" s="243">
        <v>0</v>
      </c>
      <c r="AL12" s="243">
        <v>0</v>
      </c>
      <c r="AM12" s="243">
        <v>0</v>
      </c>
      <c r="AN12" s="243">
        <v>0</v>
      </c>
      <c r="AO12" s="243">
        <v>0</v>
      </c>
      <c r="AP12" s="243">
        <v>0.5</v>
      </c>
      <c r="AQ12" s="243">
        <v>0</v>
      </c>
      <c r="AR12" s="243">
        <v>0</v>
      </c>
      <c r="AS12" s="243">
        <v>0</v>
      </c>
      <c r="AT12" s="243">
        <v>0</v>
      </c>
      <c r="AU12" s="243">
        <v>0</v>
      </c>
      <c r="AV12" s="243">
        <v>0</v>
      </c>
      <c r="AW12" s="243">
        <v>0</v>
      </c>
      <c r="AX12" s="243">
        <v>0</v>
      </c>
      <c r="AY12" s="243">
        <v>0</v>
      </c>
      <c r="AZ12" s="243">
        <v>0</v>
      </c>
      <c r="BA12" s="243">
        <v>0</v>
      </c>
      <c r="BB12" s="243">
        <v>0</v>
      </c>
      <c r="BC12" s="243">
        <v>0</v>
      </c>
      <c r="BD12" s="243">
        <v>0</v>
      </c>
      <c r="BE12" s="243">
        <v>0</v>
      </c>
      <c r="BF12" s="243">
        <v>0</v>
      </c>
      <c r="BG12" s="243">
        <v>0</v>
      </c>
      <c r="BH12" s="243">
        <v>0</v>
      </c>
      <c r="BI12" s="243">
        <v>0</v>
      </c>
      <c r="BJ12" s="243">
        <v>0</v>
      </c>
      <c r="BK12" s="243">
        <v>0.5</v>
      </c>
      <c r="BL12" s="243">
        <v>0</v>
      </c>
      <c r="BM12" s="243">
        <v>0</v>
      </c>
      <c r="BN12" s="243">
        <v>0.5</v>
      </c>
      <c r="BO12" s="243">
        <v>0</v>
      </c>
      <c r="BP12" s="243">
        <v>0</v>
      </c>
      <c r="BQ12" s="243">
        <v>0</v>
      </c>
      <c r="BR12" s="243">
        <v>0.5</v>
      </c>
      <c r="BS12" s="243">
        <v>0</v>
      </c>
      <c r="BT12" s="243">
        <v>0</v>
      </c>
      <c r="BU12" s="243">
        <v>0</v>
      </c>
      <c r="BV12" s="243">
        <v>0</v>
      </c>
      <c r="BW12" s="243">
        <v>0</v>
      </c>
      <c r="BX12" s="4">
        <v>0</v>
      </c>
      <c r="BZ12" s="244">
        <f t="shared" si="0"/>
        <v>5</v>
      </c>
      <c r="CB12" s="3">
        <f t="shared" si="1"/>
        <v>0</v>
      </c>
      <c r="CC12" s="243">
        <f t="shared" si="2"/>
        <v>1</v>
      </c>
      <c r="CD12" s="243">
        <f t="shared" si="3"/>
        <v>0</v>
      </c>
      <c r="CE12" s="243">
        <f t="shared" si="4"/>
        <v>1</v>
      </c>
      <c r="CF12" s="243">
        <f t="shared" si="5"/>
        <v>0</v>
      </c>
      <c r="CG12" s="243">
        <f t="shared" si="6"/>
        <v>0</v>
      </c>
      <c r="CH12" s="243">
        <f t="shared" si="7"/>
        <v>0</v>
      </c>
      <c r="CI12" s="243">
        <f t="shared" si="8"/>
        <v>0</v>
      </c>
      <c r="CJ12" s="243">
        <f t="shared" si="9"/>
        <v>0</v>
      </c>
      <c r="CK12" s="243">
        <f t="shared" si="10"/>
        <v>2</v>
      </c>
      <c r="CL12" s="243">
        <f t="shared" si="11"/>
        <v>1</v>
      </c>
      <c r="CM12" s="4">
        <f t="shared" si="12"/>
        <v>0</v>
      </c>
      <c r="CO12" s="244">
        <f t="shared" si="13"/>
        <v>4</v>
      </c>
      <c r="CT12" s="3">
        <f t="shared" si="14"/>
        <v>1</v>
      </c>
      <c r="CU12" s="243">
        <f t="shared" si="15"/>
        <v>0</v>
      </c>
      <c r="CV12" s="243">
        <f t="shared" si="16"/>
        <v>1</v>
      </c>
      <c r="CW12" s="243">
        <f t="shared" si="17"/>
        <v>0</v>
      </c>
      <c r="CX12" s="243">
        <f t="shared" si="18"/>
        <v>0</v>
      </c>
      <c r="CY12" s="243">
        <f t="shared" si="19"/>
        <v>2</v>
      </c>
      <c r="CZ12" s="243">
        <f t="shared" si="20"/>
        <v>1</v>
      </c>
      <c r="DA12" s="4">
        <f t="shared" si="21"/>
        <v>0</v>
      </c>
      <c r="DC12" s="244" t="s">
        <v>905</v>
      </c>
      <c r="DD12" s="244">
        <f t="shared" si="22"/>
        <v>4</v>
      </c>
    </row>
    <row r="13" spans="2:111" x14ac:dyDescent="0.35">
      <c r="B13" s="145" t="s">
        <v>119</v>
      </c>
      <c r="C13" s="4" t="s">
        <v>120</v>
      </c>
      <c r="D13" s="28" t="s">
        <v>120</v>
      </c>
      <c r="E13" s="234" t="s">
        <v>909</v>
      </c>
      <c r="F13" s="234"/>
      <c r="G13" s="29" t="s">
        <v>3701</v>
      </c>
      <c r="H13" s="3">
        <v>0</v>
      </c>
      <c r="I13" s="243">
        <v>0</v>
      </c>
      <c r="J13" s="243">
        <v>0</v>
      </c>
      <c r="K13" s="243">
        <v>0</v>
      </c>
      <c r="L13" s="243">
        <v>0.5</v>
      </c>
      <c r="M13" s="243">
        <v>0</v>
      </c>
      <c r="N13" s="243">
        <v>0.5</v>
      </c>
      <c r="O13" s="243">
        <v>0.5</v>
      </c>
      <c r="P13" s="243">
        <v>0.5</v>
      </c>
      <c r="Q13" s="243">
        <v>0.5</v>
      </c>
      <c r="R13" s="243">
        <v>0</v>
      </c>
      <c r="S13" s="243">
        <v>1</v>
      </c>
      <c r="T13" s="243">
        <v>0</v>
      </c>
      <c r="U13" s="243">
        <v>0</v>
      </c>
      <c r="V13" s="243">
        <v>0</v>
      </c>
      <c r="W13" s="243">
        <v>0</v>
      </c>
      <c r="X13" s="243">
        <v>0</v>
      </c>
      <c r="Y13" s="243">
        <v>0</v>
      </c>
      <c r="Z13" s="243">
        <v>0</v>
      </c>
      <c r="AA13" s="243">
        <v>0</v>
      </c>
      <c r="AB13" s="243">
        <v>0</v>
      </c>
      <c r="AC13" s="243">
        <v>0</v>
      </c>
      <c r="AD13" s="243">
        <v>0</v>
      </c>
      <c r="AE13" s="243">
        <v>0</v>
      </c>
      <c r="AF13" s="243">
        <v>0</v>
      </c>
      <c r="AG13" s="243">
        <v>0</v>
      </c>
      <c r="AH13" s="243">
        <v>0</v>
      </c>
      <c r="AI13" s="243">
        <v>0</v>
      </c>
      <c r="AJ13" s="243">
        <v>0</v>
      </c>
      <c r="AK13" s="243">
        <v>0.5</v>
      </c>
      <c r="AL13" s="243">
        <v>0</v>
      </c>
      <c r="AM13" s="243">
        <v>1</v>
      </c>
      <c r="AN13" s="243">
        <v>0</v>
      </c>
      <c r="AO13" s="243">
        <v>0</v>
      </c>
      <c r="AP13" s="243">
        <v>0</v>
      </c>
      <c r="AQ13" s="243">
        <v>0</v>
      </c>
      <c r="AR13" s="243">
        <v>0.5</v>
      </c>
      <c r="AS13" s="243">
        <v>0</v>
      </c>
      <c r="AT13" s="243">
        <v>0</v>
      </c>
      <c r="AU13" s="243">
        <v>0</v>
      </c>
      <c r="AV13" s="243">
        <v>0</v>
      </c>
      <c r="AW13" s="243">
        <v>0</v>
      </c>
      <c r="AX13" s="243">
        <v>0</v>
      </c>
      <c r="AY13" s="243">
        <v>0</v>
      </c>
      <c r="AZ13" s="243">
        <v>0</v>
      </c>
      <c r="BA13" s="243">
        <v>0</v>
      </c>
      <c r="BB13" s="243">
        <v>0</v>
      </c>
      <c r="BC13" s="243">
        <v>0</v>
      </c>
      <c r="BD13" s="243">
        <v>0</v>
      </c>
      <c r="BE13" s="243">
        <v>0</v>
      </c>
      <c r="BF13" s="243">
        <v>0</v>
      </c>
      <c r="BG13" s="243">
        <v>0</v>
      </c>
      <c r="BH13" s="243">
        <v>0</v>
      </c>
      <c r="BI13" s="243">
        <v>0</v>
      </c>
      <c r="BJ13" s="243">
        <v>0</v>
      </c>
      <c r="BK13" s="243">
        <v>0</v>
      </c>
      <c r="BL13" s="243">
        <v>0</v>
      </c>
      <c r="BM13" s="243">
        <v>0</v>
      </c>
      <c r="BN13" s="243">
        <v>0</v>
      </c>
      <c r="BO13" s="243">
        <v>0</v>
      </c>
      <c r="BP13" s="243">
        <v>0</v>
      </c>
      <c r="BQ13" s="243">
        <v>0</v>
      </c>
      <c r="BR13" s="243">
        <v>0</v>
      </c>
      <c r="BS13" s="243">
        <v>0</v>
      </c>
      <c r="BT13" s="243">
        <v>0</v>
      </c>
      <c r="BU13" s="243">
        <v>0.5</v>
      </c>
      <c r="BV13" s="243">
        <v>0</v>
      </c>
      <c r="BW13" s="243">
        <v>0</v>
      </c>
      <c r="BX13" s="4">
        <v>0</v>
      </c>
      <c r="BZ13" s="244">
        <f t="shared" si="0"/>
        <v>10</v>
      </c>
      <c r="CB13" s="3">
        <f t="shared" si="1"/>
        <v>5</v>
      </c>
      <c r="CC13" s="243">
        <f t="shared" si="2"/>
        <v>1</v>
      </c>
      <c r="CD13" s="243">
        <f t="shared" si="3"/>
        <v>2</v>
      </c>
      <c r="CE13" s="243">
        <f t="shared" si="4"/>
        <v>0</v>
      </c>
      <c r="CF13" s="243">
        <f t="shared" si="5"/>
        <v>0</v>
      </c>
      <c r="CG13" s="243">
        <f t="shared" si="6"/>
        <v>1</v>
      </c>
      <c r="CH13" s="243">
        <f t="shared" si="7"/>
        <v>0</v>
      </c>
      <c r="CI13" s="243">
        <f t="shared" si="8"/>
        <v>0</v>
      </c>
      <c r="CJ13" s="243">
        <f t="shared" si="9"/>
        <v>0</v>
      </c>
      <c r="CK13" s="243">
        <f t="shared" si="10"/>
        <v>0</v>
      </c>
      <c r="CL13" s="243">
        <f t="shared" si="11"/>
        <v>0</v>
      </c>
      <c r="CM13" s="4">
        <f t="shared" si="12"/>
        <v>1</v>
      </c>
      <c r="CO13" s="244">
        <f t="shared" si="13"/>
        <v>5</v>
      </c>
      <c r="CT13" s="3">
        <f t="shared" si="14"/>
        <v>6</v>
      </c>
      <c r="CU13" s="243">
        <f t="shared" si="15"/>
        <v>2</v>
      </c>
      <c r="CV13" s="243">
        <f t="shared" si="16"/>
        <v>0</v>
      </c>
      <c r="CW13" s="243">
        <f t="shared" si="17"/>
        <v>0</v>
      </c>
      <c r="CX13" s="243">
        <f t="shared" si="18"/>
        <v>1</v>
      </c>
      <c r="CY13" s="243">
        <f t="shared" si="19"/>
        <v>0</v>
      </c>
      <c r="CZ13" s="243">
        <f t="shared" si="20"/>
        <v>0</v>
      </c>
      <c r="DA13" s="4">
        <f t="shared" si="21"/>
        <v>1</v>
      </c>
      <c r="DC13" s="244" t="s">
        <v>899</v>
      </c>
      <c r="DD13" s="244">
        <f t="shared" si="22"/>
        <v>4</v>
      </c>
    </row>
    <row r="14" spans="2:111" x14ac:dyDescent="0.35">
      <c r="B14" s="145" t="s">
        <v>292</v>
      </c>
      <c r="C14" s="4" t="s">
        <v>293</v>
      </c>
      <c r="D14" s="28" t="s">
        <v>1430</v>
      </c>
      <c r="E14" s="234" t="s">
        <v>1427</v>
      </c>
      <c r="F14" s="234"/>
      <c r="G14" s="29" t="s">
        <v>3701</v>
      </c>
      <c r="H14" s="3">
        <v>0</v>
      </c>
      <c r="I14" s="243">
        <v>0</v>
      </c>
      <c r="J14" s="243">
        <v>0</v>
      </c>
      <c r="K14" s="243">
        <v>0</v>
      </c>
      <c r="L14" s="243">
        <v>0</v>
      </c>
      <c r="M14" s="243">
        <v>0</v>
      </c>
      <c r="N14" s="243">
        <v>0</v>
      </c>
      <c r="O14" s="243">
        <v>0</v>
      </c>
      <c r="P14" s="243">
        <v>0</v>
      </c>
      <c r="Q14" s="243">
        <v>0</v>
      </c>
      <c r="R14" s="243">
        <v>0</v>
      </c>
      <c r="S14" s="243">
        <v>0.5</v>
      </c>
      <c r="T14" s="243">
        <v>0</v>
      </c>
      <c r="U14" s="243">
        <v>0</v>
      </c>
      <c r="V14" s="243">
        <v>0</v>
      </c>
      <c r="W14" s="243">
        <v>0</v>
      </c>
      <c r="X14" s="243">
        <v>0</v>
      </c>
      <c r="Y14" s="243">
        <v>0</v>
      </c>
      <c r="Z14" s="243">
        <v>0</v>
      </c>
      <c r="AA14" s="243">
        <v>0</v>
      </c>
      <c r="AB14" s="243">
        <v>0</v>
      </c>
      <c r="AC14" s="243">
        <v>0</v>
      </c>
      <c r="AD14" s="243">
        <v>0</v>
      </c>
      <c r="AE14" s="243">
        <v>0</v>
      </c>
      <c r="AF14" s="243">
        <v>0</v>
      </c>
      <c r="AG14" s="243">
        <v>0</v>
      </c>
      <c r="AH14" s="243">
        <v>0</v>
      </c>
      <c r="AI14" s="243">
        <v>0</v>
      </c>
      <c r="AJ14" s="243">
        <v>0</v>
      </c>
      <c r="AK14" s="243">
        <v>0</v>
      </c>
      <c r="AL14" s="243">
        <v>0.5</v>
      </c>
      <c r="AM14" s="243">
        <v>0</v>
      </c>
      <c r="AN14" s="243">
        <v>0</v>
      </c>
      <c r="AO14" s="243">
        <v>0</v>
      </c>
      <c r="AP14" s="243">
        <v>0</v>
      </c>
      <c r="AQ14" s="243">
        <v>0</v>
      </c>
      <c r="AR14" s="243">
        <v>0.5</v>
      </c>
      <c r="AS14" s="243">
        <v>0</v>
      </c>
      <c r="AT14" s="243">
        <v>0</v>
      </c>
      <c r="AU14" s="243">
        <v>0</v>
      </c>
      <c r="AV14" s="243">
        <v>0</v>
      </c>
      <c r="AW14" s="243">
        <v>0</v>
      </c>
      <c r="AX14" s="243">
        <v>0</v>
      </c>
      <c r="AY14" s="243">
        <v>0</v>
      </c>
      <c r="AZ14" s="243">
        <v>0</v>
      </c>
      <c r="BA14" s="243">
        <v>0</v>
      </c>
      <c r="BB14" s="243">
        <v>0</v>
      </c>
      <c r="BC14" s="243">
        <v>0</v>
      </c>
      <c r="BD14" s="243">
        <v>0</v>
      </c>
      <c r="BE14" s="243">
        <v>0</v>
      </c>
      <c r="BF14" s="243">
        <v>0</v>
      </c>
      <c r="BG14" s="243">
        <v>0</v>
      </c>
      <c r="BH14" s="243">
        <v>0</v>
      </c>
      <c r="BI14" s="243">
        <v>0</v>
      </c>
      <c r="BJ14" s="243">
        <v>0</v>
      </c>
      <c r="BK14" s="243">
        <v>0</v>
      </c>
      <c r="BL14" s="243">
        <v>0</v>
      </c>
      <c r="BM14" s="243">
        <v>0</v>
      </c>
      <c r="BN14" s="243">
        <v>0.5</v>
      </c>
      <c r="BO14" s="243">
        <v>0</v>
      </c>
      <c r="BP14" s="243">
        <v>0</v>
      </c>
      <c r="BQ14" s="243">
        <v>0</v>
      </c>
      <c r="BR14" s="243">
        <v>0</v>
      </c>
      <c r="BS14" s="243">
        <v>0</v>
      </c>
      <c r="BT14" s="243">
        <v>0</v>
      </c>
      <c r="BU14" s="243">
        <v>0</v>
      </c>
      <c r="BV14" s="243">
        <v>0</v>
      </c>
      <c r="BW14" s="243">
        <v>0</v>
      </c>
      <c r="BX14" s="4">
        <v>0</v>
      </c>
      <c r="BZ14" s="244">
        <f t="shared" si="0"/>
        <v>4</v>
      </c>
      <c r="CB14" s="3">
        <f t="shared" si="1"/>
        <v>0</v>
      </c>
      <c r="CC14" s="243">
        <f t="shared" si="2"/>
        <v>1</v>
      </c>
      <c r="CD14" s="243">
        <f t="shared" si="3"/>
        <v>1</v>
      </c>
      <c r="CE14" s="243">
        <f t="shared" si="4"/>
        <v>0</v>
      </c>
      <c r="CF14" s="243">
        <f t="shared" si="5"/>
        <v>0</v>
      </c>
      <c r="CG14" s="243">
        <f t="shared" si="6"/>
        <v>1</v>
      </c>
      <c r="CH14" s="243">
        <f t="shared" si="7"/>
        <v>0</v>
      </c>
      <c r="CI14" s="243">
        <f t="shared" si="8"/>
        <v>0</v>
      </c>
      <c r="CJ14" s="243">
        <f t="shared" si="9"/>
        <v>0</v>
      </c>
      <c r="CK14" s="243">
        <f t="shared" si="10"/>
        <v>1</v>
      </c>
      <c r="CL14" s="243">
        <f t="shared" si="11"/>
        <v>0</v>
      </c>
      <c r="CM14" s="4">
        <f t="shared" si="12"/>
        <v>0</v>
      </c>
      <c r="CO14" s="244">
        <f t="shared" si="13"/>
        <v>4</v>
      </c>
      <c r="CT14" s="3">
        <f t="shared" si="14"/>
        <v>1</v>
      </c>
      <c r="CU14" s="243">
        <f t="shared" si="15"/>
        <v>1</v>
      </c>
      <c r="CV14" s="243">
        <f t="shared" si="16"/>
        <v>0</v>
      </c>
      <c r="CW14" s="243">
        <f t="shared" si="17"/>
        <v>0</v>
      </c>
      <c r="CX14" s="243">
        <f t="shared" si="18"/>
        <v>1</v>
      </c>
      <c r="CY14" s="243">
        <f t="shared" si="19"/>
        <v>1</v>
      </c>
      <c r="CZ14" s="243">
        <f t="shared" si="20"/>
        <v>0</v>
      </c>
      <c r="DA14" s="4">
        <f t="shared" si="21"/>
        <v>0</v>
      </c>
      <c r="DC14" s="244" t="s">
        <v>904</v>
      </c>
      <c r="DD14" s="244">
        <f t="shared" si="22"/>
        <v>4</v>
      </c>
    </row>
    <row r="15" spans="2:111" x14ac:dyDescent="0.35">
      <c r="B15" s="146" t="s">
        <v>310</v>
      </c>
      <c r="C15" s="4" t="s">
        <v>311</v>
      </c>
      <c r="D15" s="28" t="s">
        <v>1440</v>
      </c>
      <c r="E15" s="234" t="s">
        <v>1441</v>
      </c>
      <c r="F15" s="234"/>
      <c r="G15" s="29" t="s">
        <v>3701</v>
      </c>
      <c r="H15" s="3">
        <v>0</v>
      </c>
      <c r="I15" s="243">
        <v>0</v>
      </c>
      <c r="J15" s="243">
        <v>0</v>
      </c>
      <c r="K15" s="243">
        <v>0</v>
      </c>
      <c r="L15" s="243">
        <v>0</v>
      </c>
      <c r="M15" s="243">
        <v>0</v>
      </c>
      <c r="N15" s="243">
        <v>0</v>
      </c>
      <c r="O15" s="243">
        <v>0</v>
      </c>
      <c r="P15" s="243">
        <v>0</v>
      </c>
      <c r="Q15" s="243">
        <v>0</v>
      </c>
      <c r="R15" s="243">
        <v>0</v>
      </c>
      <c r="S15" s="243">
        <v>0</v>
      </c>
      <c r="T15" s="243">
        <v>0.5</v>
      </c>
      <c r="U15" s="243">
        <v>0</v>
      </c>
      <c r="V15" s="243">
        <v>0</v>
      </c>
      <c r="W15" s="243">
        <v>0</v>
      </c>
      <c r="X15" s="243">
        <v>0</v>
      </c>
      <c r="Y15" s="243">
        <v>0</v>
      </c>
      <c r="Z15" s="243">
        <v>0</v>
      </c>
      <c r="AA15" s="243">
        <v>0</v>
      </c>
      <c r="AB15" s="243">
        <v>0</v>
      </c>
      <c r="AC15" s="243">
        <v>0</v>
      </c>
      <c r="AD15" s="243">
        <v>0</v>
      </c>
      <c r="AE15" s="243">
        <v>0</v>
      </c>
      <c r="AF15" s="243">
        <v>0</v>
      </c>
      <c r="AG15" s="243">
        <v>0</v>
      </c>
      <c r="AH15" s="243">
        <v>0</v>
      </c>
      <c r="AI15" s="243">
        <v>0</v>
      </c>
      <c r="AJ15" s="243">
        <v>0.5</v>
      </c>
      <c r="AK15" s="243">
        <v>0</v>
      </c>
      <c r="AL15" s="243">
        <v>0</v>
      </c>
      <c r="AM15" s="243">
        <v>0</v>
      </c>
      <c r="AN15" s="243">
        <v>0</v>
      </c>
      <c r="AO15" s="243">
        <v>0</v>
      </c>
      <c r="AP15" s="243">
        <v>0.5</v>
      </c>
      <c r="AQ15" s="243">
        <v>0</v>
      </c>
      <c r="AR15" s="243">
        <v>0</v>
      </c>
      <c r="AS15" s="243">
        <v>0.5</v>
      </c>
      <c r="AT15" s="243">
        <v>0.5</v>
      </c>
      <c r="AU15" s="243">
        <v>0.5</v>
      </c>
      <c r="AV15" s="243">
        <v>0.5</v>
      </c>
      <c r="AW15" s="243">
        <v>0.5</v>
      </c>
      <c r="AX15" s="243">
        <v>0.5</v>
      </c>
      <c r="AY15" s="243">
        <v>0</v>
      </c>
      <c r="AZ15" s="243">
        <v>0</v>
      </c>
      <c r="BA15" s="243">
        <v>0</v>
      </c>
      <c r="BB15" s="243">
        <v>0</v>
      </c>
      <c r="BC15" s="243">
        <v>0</v>
      </c>
      <c r="BD15" s="243">
        <v>0</v>
      </c>
      <c r="BE15" s="243">
        <v>0.5</v>
      </c>
      <c r="BF15" s="243">
        <v>0.5</v>
      </c>
      <c r="BG15" s="243">
        <v>0.5</v>
      </c>
      <c r="BH15" s="243">
        <v>1</v>
      </c>
      <c r="BI15" s="243">
        <v>1</v>
      </c>
      <c r="BJ15" s="243">
        <v>1</v>
      </c>
      <c r="BK15" s="243">
        <v>0</v>
      </c>
      <c r="BL15" s="243">
        <v>0</v>
      </c>
      <c r="BM15" s="243">
        <v>0</v>
      </c>
      <c r="BN15" s="243">
        <v>0</v>
      </c>
      <c r="BO15" s="243">
        <v>0</v>
      </c>
      <c r="BP15" s="243">
        <v>0</v>
      </c>
      <c r="BQ15" s="243">
        <v>0</v>
      </c>
      <c r="BR15" s="243">
        <v>0</v>
      </c>
      <c r="BS15" s="243">
        <v>0</v>
      </c>
      <c r="BT15" s="243">
        <v>0</v>
      </c>
      <c r="BU15" s="243">
        <v>0</v>
      </c>
      <c r="BV15" s="243">
        <v>0</v>
      </c>
      <c r="BW15" s="243">
        <v>0</v>
      </c>
      <c r="BX15" s="4">
        <v>0</v>
      </c>
      <c r="BZ15" s="244">
        <f t="shared" si="0"/>
        <v>15</v>
      </c>
      <c r="CB15" s="3">
        <f t="shared" si="1"/>
        <v>0</v>
      </c>
      <c r="CC15" s="243">
        <f t="shared" si="2"/>
        <v>1</v>
      </c>
      <c r="CD15" s="243">
        <f t="shared" si="3"/>
        <v>1</v>
      </c>
      <c r="CE15" s="243">
        <f t="shared" si="4"/>
        <v>1</v>
      </c>
      <c r="CF15" s="243">
        <f t="shared" si="5"/>
        <v>0</v>
      </c>
      <c r="CG15" s="243">
        <f t="shared" si="6"/>
        <v>5</v>
      </c>
      <c r="CH15" s="243">
        <f t="shared" si="7"/>
        <v>1</v>
      </c>
      <c r="CI15" s="243">
        <f t="shared" si="8"/>
        <v>1</v>
      </c>
      <c r="CJ15" s="243">
        <f t="shared" si="9"/>
        <v>5</v>
      </c>
      <c r="CK15" s="243">
        <f t="shared" si="10"/>
        <v>0</v>
      </c>
      <c r="CL15" s="243">
        <f t="shared" si="11"/>
        <v>0</v>
      </c>
      <c r="CM15" s="4">
        <f t="shared" si="12"/>
        <v>0</v>
      </c>
      <c r="CO15" s="244">
        <f t="shared" si="13"/>
        <v>7</v>
      </c>
      <c r="CT15" s="3">
        <f t="shared" si="14"/>
        <v>1</v>
      </c>
      <c r="CU15" s="243">
        <f t="shared" si="15"/>
        <v>1</v>
      </c>
      <c r="CV15" s="243">
        <f t="shared" si="16"/>
        <v>1</v>
      </c>
      <c r="CW15" s="243">
        <f t="shared" si="17"/>
        <v>0</v>
      </c>
      <c r="CX15" s="243">
        <f t="shared" si="18"/>
        <v>12</v>
      </c>
      <c r="CY15" s="243">
        <f t="shared" si="19"/>
        <v>0</v>
      </c>
      <c r="CZ15" s="243">
        <f t="shared" si="20"/>
        <v>0</v>
      </c>
      <c r="DA15" s="4">
        <f t="shared" si="21"/>
        <v>0</v>
      </c>
      <c r="DC15" s="253" t="s">
        <v>903</v>
      </c>
      <c r="DD15" s="244">
        <f t="shared" si="22"/>
        <v>4</v>
      </c>
    </row>
    <row r="16" spans="2:111" x14ac:dyDescent="0.35">
      <c r="B16" s="146" t="s">
        <v>242</v>
      </c>
      <c r="C16" s="4" t="s">
        <v>243</v>
      </c>
      <c r="D16" s="54" t="s">
        <v>1470</v>
      </c>
      <c r="E16" s="233" t="s">
        <v>911</v>
      </c>
      <c r="F16" s="233"/>
      <c r="G16" s="55" t="s">
        <v>3708</v>
      </c>
      <c r="H16" s="3">
        <v>0</v>
      </c>
      <c r="I16" s="243">
        <v>0</v>
      </c>
      <c r="J16" s="243">
        <v>0</v>
      </c>
      <c r="K16" s="243">
        <v>0</v>
      </c>
      <c r="L16" s="243">
        <v>0</v>
      </c>
      <c r="M16" s="243">
        <v>0</v>
      </c>
      <c r="N16" s="243">
        <v>0</v>
      </c>
      <c r="O16" s="243">
        <v>0</v>
      </c>
      <c r="P16" s="243">
        <v>0</v>
      </c>
      <c r="Q16" s="243">
        <v>0</v>
      </c>
      <c r="R16" s="243">
        <v>0.5</v>
      </c>
      <c r="S16" s="243">
        <v>0</v>
      </c>
      <c r="T16" s="243">
        <v>0</v>
      </c>
      <c r="U16" s="243">
        <v>0</v>
      </c>
      <c r="V16" s="243">
        <v>0</v>
      </c>
      <c r="W16" s="243">
        <v>0</v>
      </c>
      <c r="X16" s="243">
        <v>0</v>
      </c>
      <c r="Y16" s="243">
        <v>0</v>
      </c>
      <c r="Z16" s="243">
        <v>0</v>
      </c>
      <c r="AA16" s="243">
        <v>0</v>
      </c>
      <c r="AB16" s="243">
        <v>0</v>
      </c>
      <c r="AC16" s="243">
        <v>0</v>
      </c>
      <c r="AD16" s="243">
        <v>0</v>
      </c>
      <c r="AE16" s="243">
        <v>0</v>
      </c>
      <c r="AF16" s="243">
        <v>0</v>
      </c>
      <c r="AG16" s="243">
        <v>0</v>
      </c>
      <c r="AH16" s="243">
        <v>0</v>
      </c>
      <c r="AI16" s="243">
        <v>0</v>
      </c>
      <c r="AJ16" s="243">
        <v>0</v>
      </c>
      <c r="AK16" s="243">
        <v>0</v>
      </c>
      <c r="AL16" s="243">
        <v>0.5</v>
      </c>
      <c r="AM16" s="243">
        <v>0</v>
      </c>
      <c r="AN16" s="243">
        <v>0</v>
      </c>
      <c r="AO16" s="243">
        <v>0</v>
      </c>
      <c r="AP16" s="243">
        <v>0.5</v>
      </c>
      <c r="AQ16" s="243">
        <v>0</v>
      </c>
      <c r="AR16" s="243">
        <v>0</v>
      </c>
      <c r="AS16" s="243">
        <v>0</v>
      </c>
      <c r="AT16" s="243">
        <v>0</v>
      </c>
      <c r="AU16" s="243">
        <v>0</v>
      </c>
      <c r="AV16" s="243">
        <v>0</v>
      </c>
      <c r="AW16" s="243">
        <v>0</v>
      </c>
      <c r="AX16" s="243">
        <v>0</v>
      </c>
      <c r="AY16" s="243">
        <v>0</v>
      </c>
      <c r="AZ16" s="243">
        <v>0</v>
      </c>
      <c r="BA16" s="243">
        <v>0.5</v>
      </c>
      <c r="BB16" s="243">
        <v>0</v>
      </c>
      <c r="BC16" s="243">
        <v>0</v>
      </c>
      <c r="BD16" s="243">
        <v>0</v>
      </c>
      <c r="BE16" s="243">
        <v>0</v>
      </c>
      <c r="BF16" s="243">
        <v>0.5</v>
      </c>
      <c r="BG16" s="243">
        <v>0</v>
      </c>
      <c r="BH16" s="243">
        <v>0</v>
      </c>
      <c r="BI16" s="243">
        <v>0</v>
      </c>
      <c r="BJ16" s="243">
        <v>0.5</v>
      </c>
      <c r="BK16" s="243">
        <v>0</v>
      </c>
      <c r="BL16" s="243">
        <v>0</v>
      </c>
      <c r="BM16" s="243">
        <v>0</v>
      </c>
      <c r="BN16" s="243">
        <v>0</v>
      </c>
      <c r="BO16" s="243">
        <v>0</v>
      </c>
      <c r="BP16" s="243">
        <v>0</v>
      </c>
      <c r="BQ16" s="243">
        <v>0</v>
      </c>
      <c r="BR16" s="243">
        <v>0</v>
      </c>
      <c r="BS16" s="243">
        <v>0</v>
      </c>
      <c r="BT16" s="243">
        <v>0</v>
      </c>
      <c r="BU16" s="243">
        <v>0</v>
      </c>
      <c r="BV16" s="243">
        <v>0</v>
      </c>
      <c r="BW16" s="243">
        <v>0</v>
      </c>
      <c r="BX16" s="4">
        <v>0</v>
      </c>
      <c r="BZ16" s="244">
        <f t="shared" si="0"/>
        <v>6</v>
      </c>
      <c r="CB16" s="3">
        <f t="shared" si="1"/>
        <v>1</v>
      </c>
      <c r="CC16" s="243">
        <f t="shared" si="2"/>
        <v>0</v>
      </c>
      <c r="CD16" s="243">
        <f t="shared" si="3"/>
        <v>1</v>
      </c>
      <c r="CE16" s="243">
        <f t="shared" si="4"/>
        <v>1</v>
      </c>
      <c r="CF16" s="243">
        <f t="shared" si="5"/>
        <v>0</v>
      </c>
      <c r="CG16" s="243">
        <f t="shared" si="6"/>
        <v>0</v>
      </c>
      <c r="CH16" s="243">
        <f t="shared" si="7"/>
        <v>1</v>
      </c>
      <c r="CI16" s="243">
        <f t="shared" si="8"/>
        <v>0</v>
      </c>
      <c r="CJ16" s="243">
        <f t="shared" si="9"/>
        <v>2</v>
      </c>
      <c r="CK16" s="243">
        <f t="shared" si="10"/>
        <v>0</v>
      </c>
      <c r="CL16" s="243">
        <f t="shared" si="11"/>
        <v>0</v>
      </c>
      <c r="CM16" s="4">
        <f t="shared" si="12"/>
        <v>0</v>
      </c>
      <c r="CO16" s="244">
        <f t="shared" si="13"/>
        <v>5</v>
      </c>
      <c r="CT16" s="3">
        <f t="shared" si="14"/>
        <v>1</v>
      </c>
      <c r="CU16" s="243">
        <f t="shared" si="15"/>
        <v>1</v>
      </c>
      <c r="CV16" s="243">
        <f t="shared" si="16"/>
        <v>1</v>
      </c>
      <c r="CW16" s="243">
        <f t="shared" si="17"/>
        <v>0</v>
      </c>
      <c r="CX16" s="243">
        <f t="shared" si="18"/>
        <v>3</v>
      </c>
      <c r="CY16" s="243">
        <f t="shared" si="19"/>
        <v>0</v>
      </c>
      <c r="CZ16" s="243">
        <f t="shared" si="20"/>
        <v>0</v>
      </c>
      <c r="DA16" s="4">
        <f t="shared" si="21"/>
        <v>0</v>
      </c>
      <c r="DC16" s="253" t="s">
        <v>903</v>
      </c>
      <c r="DD16" s="244">
        <f t="shared" si="22"/>
        <v>4</v>
      </c>
    </row>
    <row r="17" spans="2:108" x14ac:dyDescent="0.35">
      <c r="B17" s="146" t="s">
        <v>258</v>
      </c>
      <c r="C17" s="4" t="s">
        <v>259</v>
      </c>
      <c r="D17" s="61" t="s">
        <v>3732</v>
      </c>
      <c r="E17" s="235" t="s">
        <v>2959</v>
      </c>
      <c r="F17" s="235"/>
      <c r="G17" s="62" t="s">
        <v>3712</v>
      </c>
      <c r="H17" s="3">
        <v>0</v>
      </c>
      <c r="I17" s="243">
        <v>0</v>
      </c>
      <c r="J17" s="243">
        <v>0</v>
      </c>
      <c r="K17" s="243">
        <v>0</v>
      </c>
      <c r="L17" s="243">
        <v>0</v>
      </c>
      <c r="M17" s="243">
        <v>0</v>
      </c>
      <c r="N17" s="243">
        <v>0</v>
      </c>
      <c r="O17" s="243">
        <v>0</v>
      </c>
      <c r="P17" s="243">
        <v>0</v>
      </c>
      <c r="Q17" s="243">
        <v>0</v>
      </c>
      <c r="R17" s="243">
        <v>0</v>
      </c>
      <c r="S17" s="243">
        <v>0.5</v>
      </c>
      <c r="T17" s="243">
        <v>0.5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43">
        <v>0</v>
      </c>
      <c r="AA17" s="243">
        <v>0</v>
      </c>
      <c r="AB17" s="243">
        <v>0</v>
      </c>
      <c r="AC17" s="243">
        <v>0</v>
      </c>
      <c r="AD17" s="243">
        <v>0</v>
      </c>
      <c r="AE17" s="243">
        <v>0</v>
      </c>
      <c r="AF17" s="243">
        <v>0</v>
      </c>
      <c r="AG17" s="243">
        <v>0</v>
      </c>
      <c r="AH17" s="243">
        <v>0</v>
      </c>
      <c r="AI17" s="243">
        <v>0</v>
      </c>
      <c r="AJ17" s="243">
        <v>0</v>
      </c>
      <c r="AK17" s="243">
        <v>0</v>
      </c>
      <c r="AL17" s="243">
        <v>0.5</v>
      </c>
      <c r="AM17" s="243">
        <v>0</v>
      </c>
      <c r="AN17" s="243">
        <v>0</v>
      </c>
      <c r="AO17" s="243">
        <v>0</v>
      </c>
      <c r="AP17" s="243">
        <v>0.5</v>
      </c>
      <c r="AQ17" s="243">
        <v>0</v>
      </c>
      <c r="AR17" s="243">
        <v>0</v>
      </c>
      <c r="AS17" s="243">
        <v>0</v>
      </c>
      <c r="AT17" s="243">
        <v>0</v>
      </c>
      <c r="AU17" s="243">
        <v>0</v>
      </c>
      <c r="AV17" s="243">
        <v>0</v>
      </c>
      <c r="AW17" s="243">
        <v>0</v>
      </c>
      <c r="AX17" s="243">
        <v>0.5</v>
      </c>
      <c r="AY17" s="243">
        <v>0</v>
      </c>
      <c r="AZ17" s="243">
        <v>0</v>
      </c>
      <c r="BA17" s="243">
        <v>0</v>
      </c>
      <c r="BB17" s="243">
        <v>0</v>
      </c>
      <c r="BC17" s="243">
        <v>0</v>
      </c>
      <c r="BD17" s="243">
        <v>0</v>
      </c>
      <c r="BE17" s="243">
        <v>0</v>
      </c>
      <c r="BF17" s="243">
        <v>0</v>
      </c>
      <c r="BG17" s="243">
        <v>0</v>
      </c>
      <c r="BH17" s="243">
        <v>0</v>
      </c>
      <c r="BI17" s="243">
        <v>0</v>
      </c>
      <c r="BJ17" s="243">
        <v>0</v>
      </c>
      <c r="BK17" s="243">
        <v>0</v>
      </c>
      <c r="BL17" s="243">
        <v>0</v>
      </c>
      <c r="BM17" s="243">
        <v>0</v>
      </c>
      <c r="BN17" s="243">
        <v>0</v>
      </c>
      <c r="BO17" s="243">
        <v>0</v>
      </c>
      <c r="BP17" s="243">
        <v>0</v>
      </c>
      <c r="BQ17" s="243">
        <v>0</v>
      </c>
      <c r="BR17" s="243">
        <v>0</v>
      </c>
      <c r="BS17" s="243">
        <v>0</v>
      </c>
      <c r="BT17" s="243">
        <v>0</v>
      </c>
      <c r="BU17" s="243">
        <v>0</v>
      </c>
      <c r="BV17" s="243">
        <v>0</v>
      </c>
      <c r="BW17" s="243">
        <v>0</v>
      </c>
      <c r="BX17" s="4">
        <v>0</v>
      </c>
      <c r="BZ17" s="244">
        <f t="shared" si="0"/>
        <v>5</v>
      </c>
      <c r="CB17" s="3">
        <f t="shared" si="1"/>
        <v>0</v>
      </c>
      <c r="CC17" s="243">
        <f t="shared" si="2"/>
        <v>2</v>
      </c>
      <c r="CD17" s="243">
        <f t="shared" si="3"/>
        <v>1</v>
      </c>
      <c r="CE17" s="243">
        <f t="shared" si="4"/>
        <v>1</v>
      </c>
      <c r="CF17" s="243">
        <f t="shared" si="5"/>
        <v>0</v>
      </c>
      <c r="CG17" s="243">
        <f t="shared" si="6"/>
        <v>0</v>
      </c>
      <c r="CH17" s="243">
        <f t="shared" si="7"/>
        <v>1</v>
      </c>
      <c r="CI17" s="243">
        <f t="shared" si="8"/>
        <v>0</v>
      </c>
      <c r="CJ17" s="243">
        <f t="shared" si="9"/>
        <v>0</v>
      </c>
      <c r="CK17" s="243">
        <f t="shared" si="10"/>
        <v>0</v>
      </c>
      <c r="CL17" s="243">
        <f t="shared" si="11"/>
        <v>0</v>
      </c>
      <c r="CM17" s="4">
        <f t="shared" si="12"/>
        <v>0</v>
      </c>
      <c r="CO17" s="244">
        <f t="shared" si="13"/>
        <v>4</v>
      </c>
      <c r="CT17" s="3">
        <f t="shared" si="14"/>
        <v>2</v>
      </c>
      <c r="CU17" s="243">
        <f t="shared" si="15"/>
        <v>1</v>
      </c>
      <c r="CV17" s="243">
        <f t="shared" si="16"/>
        <v>1</v>
      </c>
      <c r="CW17" s="243">
        <f t="shared" si="17"/>
        <v>0</v>
      </c>
      <c r="CX17" s="243">
        <f t="shared" si="18"/>
        <v>1</v>
      </c>
      <c r="CY17" s="243">
        <f t="shared" si="19"/>
        <v>0</v>
      </c>
      <c r="CZ17" s="243">
        <f t="shared" si="20"/>
        <v>0</v>
      </c>
      <c r="DA17" s="4">
        <f t="shared" si="21"/>
        <v>0</v>
      </c>
      <c r="DC17" s="253" t="s">
        <v>903</v>
      </c>
      <c r="DD17" s="244">
        <f t="shared" si="22"/>
        <v>4</v>
      </c>
    </row>
    <row r="18" spans="2:108" x14ac:dyDescent="0.35">
      <c r="B18" s="145" t="s">
        <v>169</v>
      </c>
      <c r="C18" s="4" t="s">
        <v>170</v>
      </c>
      <c r="D18" s="28" t="s">
        <v>1499</v>
      </c>
      <c r="E18" s="234" t="s">
        <v>1357</v>
      </c>
      <c r="F18" s="234"/>
      <c r="G18" s="29" t="s">
        <v>3701</v>
      </c>
      <c r="H18" s="3">
        <v>0</v>
      </c>
      <c r="I18" s="243">
        <v>0</v>
      </c>
      <c r="J18" s="243">
        <v>0</v>
      </c>
      <c r="K18" s="243">
        <v>0</v>
      </c>
      <c r="L18" s="243">
        <v>0</v>
      </c>
      <c r="M18" s="243">
        <v>0</v>
      </c>
      <c r="N18" s="243">
        <v>0.5</v>
      </c>
      <c r="O18" s="243">
        <v>0.5</v>
      </c>
      <c r="P18" s="243">
        <v>0.5</v>
      </c>
      <c r="Q18" s="243">
        <v>0</v>
      </c>
      <c r="R18" s="243">
        <v>0</v>
      </c>
      <c r="S18" s="243">
        <v>0</v>
      </c>
      <c r="T18" s="243">
        <v>0</v>
      </c>
      <c r="U18" s="243">
        <v>0</v>
      </c>
      <c r="V18" s="243">
        <v>0</v>
      </c>
      <c r="W18" s="243">
        <v>0</v>
      </c>
      <c r="X18" s="243">
        <v>0</v>
      </c>
      <c r="Y18" s="243">
        <v>0</v>
      </c>
      <c r="Z18" s="243">
        <v>0</v>
      </c>
      <c r="AA18" s="243">
        <v>0.5</v>
      </c>
      <c r="AB18" s="243">
        <v>0</v>
      </c>
      <c r="AC18" s="243">
        <v>0</v>
      </c>
      <c r="AD18" s="243">
        <v>0</v>
      </c>
      <c r="AE18" s="243">
        <v>0</v>
      </c>
      <c r="AF18" s="243">
        <v>0</v>
      </c>
      <c r="AG18" s="243">
        <v>0</v>
      </c>
      <c r="AH18" s="243">
        <v>0</v>
      </c>
      <c r="AI18" s="243">
        <v>0.5</v>
      </c>
      <c r="AJ18" s="243">
        <v>0</v>
      </c>
      <c r="AK18" s="243">
        <v>0</v>
      </c>
      <c r="AL18" s="243">
        <v>0.5</v>
      </c>
      <c r="AM18" s="243">
        <v>0</v>
      </c>
      <c r="AN18" s="243">
        <v>0</v>
      </c>
      <c r="AO18" s="243">
        <v>0.5</v>
      </c>
      <c r="AP18" s="243">
        <v>0</v>
      </c>
      <c r="AQ18" s="243">
        <v>0</v>
      </c>
      <c r="AR18" s="243">
        <v>0</v>
      </c>
      <c r="AS18" s="243">
        <v>0</v>
      </c>
      <c r="AT18" s="243">
        <v>0</v>
      </c>
      <c r="AU18" s="243">
        <v>0</v>
      </c>
      <c r="AV18" s="243">
        <v>0</v>
      </c>
      <c r="AW18" s="243">
        <v>0</v>
      </c>
      <c r="AX18" s="243">
        <v>0</v>
      </c>
      <c r="AY18" s="243">
        <v>0</v>
      </c>
      <c r="AZ18" s="243">
        <v>0</v>
      </c>
      <c r="BA18" s="243">
        <v>0</v>
      </c>
      <c r="BB18" s="243">
        <v>0</v>
      </c>
      <c r="BC18" s="243">
        <v>0</v>
      </c>
      <c r="BD18" s="243">
        <v>0</v>
      </c>
      <c r="BE18" s="243">
        <v>0</v>
      </c>
      <c r="BF18" s="243">
        <v>0</v>
      </c>
      <c r="BG18" s="243">
        <v>0</v>
      </c>
      <c r="BH18" s="243">
        <v>0</v>
      </c>
      <c r="BI18" s="243">
        <v>0</v>
      </c>
      <c r="BJ18" s="243">
        <v>0</v>
      </c>
      <c r="BK18" s="243">
        <v>0</v>
      </c>
      <c r="BL18" s="243">
        <v>0</v>
      </c>
      <c r="BM18" s="243">
        <v>0</v>
      </c>
      <c r="BN18" s="243">
        <v>0</v>
      </c>
      <c r="BO18" s="243">
        <v>0</v>
      </c>
      <c r="BP18" s="243">
        <v>0</v>
      </c>
      <c r="BQ18" s="243">
        <v>0</v>
      </c>
      <c r="BR18" s="243">
        <v>0</v>
      </c>
      <c r="BS18" s="243">
        <v>0</v>
      </c>
      <c r="BT18" s="243">
        <v>0.5</v>
      </c>
      <c r="BU18" s="243">
        <v>0</v>
      </c>
      <c r="BV18" s="243">
        <v>0</v>
      </c>
      <c r="BW18" s="243">
        <v>0</v>
      </c>
      <c r="BX18" s="4">
        <v>0</v>
      </c>
      <c r="BZ18" s="244">
        <f t="shared" si="0"/>
        <v>8</v>
      </c>
      <c r="CB18" s="3">
        <f t="shared" si="1"/>
        <v>3</v>
      </c>
      <c r="CC18" s="243">
        <f t="shared" si="2"/>
        <v>1</v>
      </c>
      <c r="CD18" s="243">
        <f t="shared" si="3"/>
        <v>2</v>
      </c>
      <c r="CE18" s="243">
        <f t="shared" si="4"/>
        <v>1</v>
      </c>
      <c r="CF18" s="243">
        <f t="shared" si="5"/>
        <v>0</v>
      </c>
      <c r="CG18" s="243">
        <f t="shared" si="6"/>
        <v>0</v>
      </c>
      <c r="CH18" s="243">
        <f t="shared" si="7"/>
        <v>0</v>
      </c>
      <c r="CI18" s="243">
        <f t="shared" si="8"/>
        <v>0</v>
      </c>
      <c r="CJ18" s="243">
        <f t="shared" si="9"/>
        <v>0</v>
      </c>
      <c r="CK18" s="243">
        <f t="shared" si="10"/>
        <v>0</v>
      </c>
      <c r="CL18" s="243">
        <f t="shared" si="11"/>
        <v>1</v>
      </c>
      <c r="CM18" s="4">
        <f t="shared" si="12"/>
        <v>0</v>
      </c>
      <c r="CO18" s="244">
        <f t="shared" si="13"/>
        <v>5</v>
      </c>
      <c r="CT18" s="3">
        <f t="shared" si="14"/>
        <v>4</v>
      </c>
      <c r="CU18" s="243">
        <f t="shared" si="15"/>
        <v>2</v>
      </c>
      <c r="CV18" s="243">
        <f t="shared" si="16"/>
        <v>1</v>
      </c>
      <c r="CW18" s="243">
        <f t="shared" si="17"/>
        <v>0</v>
      </c>
      <c r="CX18" s="243">
        <f t="shared" si="18"/>
        <v>0</v>
      </c>
      <c r="CY18" s="243">
        <f t="shared" si="19"/>
        <v>0</v>
      </c>
      <c r="CZ18" s="243">
        <f t="shared" si="20"/>
        <v>1</v>
      </c>
      <c r="DA18" s="4">
        <f t="shared" si="21"/>
        <v>0</v>
      </c>
      <c r="DC18" s="244" t="s">
        <v>902</v>
      </c>
      <c r="DD18" s="244">
        <f t="shared" si="22"/>
        <v>4</v>
      </c>
    </row>
    <row r="19" spans="2:108" x14ac:dyDescent="0.35">
      <c r="B19" s="145" t="s">
        <v>149</v>
      </c>
      <c r="C19" s="4" t="s">
        <v>150</v>
      </c>
      <c r="D19" s="30" t="s">
        <v>150</v>
      </c>
      <c r="E19" s="237" t="s">
        <v>2975</v>
      </c>
      <c r="F19" s="237"/>
      <c r="G19" s="31" t="s">
        <v>3704</v>
      </c>
      <c r="H19" s="3">
        <v>0</v>
      </c>
      <c r="I19" s="243">
        <v>0</v>
      </c>
      <c r="J19" s="243">
        <v>0</v>
      </c>
      <c r="K19" s="243">
        <v>0</v>
      </c>
      <c r="L19" s="243">
        <v>0</v>
      </c>
      <c r="M19" s="243">
        <v>0</v>
      </c>
      <c r="N19" s="243">
        <v>0.5</v>
      </c>
      <c r="O19" s="243">
        <v>0.5</v>
      </c>
      <c r="P19" s="243">
        <v>0.5</v>
      </c>
      <c r="Q19" s="243">
        <v>0.5</v>
      </c>
      <c r="R19" s="243">
        <v>0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X19" s="243">
        <v>0</v>
      </c>
      <c r="Y19" s="243">
        <v>0</v>
      </c>
      <c r="Z19" s="243">
        <v>0</v>
      </c>
      <c r="AA19" s="243">
        <v>0</v>
      </c>
      <c r="AB19" s="243">
        <v>0</v>
      </c>
      <c r="AC19" s="243">
        <v>0</v>
      </c>
      <c r="AD19" s="243">
        <v>0</v>
      </c>
      <c r="AE19" s="243">
        <v>0</v>
      </c>
      <c r="AF19" s="243">
        <v>0</v>
      </c>
      <c r="AG19" s="243">
        <v>0</v>
      </c>
      <c r="AH19" s="243">
        <v>0</v>
      </c>
      <c r="AI19" s="243">
        <v>0.5</v>
      </c>
      <c r="AJ19" s="243">
        <v>0</v>
      </c>
      <c r="AK19" s="243">
        <v>0.5</v>
      </c>
      <c r="AL19" s="243">
        <v>0.5</v>
      </c>
      <c r="AM19" s="243">
        <v>0</v>
      </c>
      <c r="AN19" s="243">
        <v>0</v>
      </c>
      <c r="AO19" s="243">
        <v>0</v>
      </c>
      <c r="AP19" s="243">
        <v>0</v>
      </c>
      <c r="AQ19" s="243">
        <v>0</v>
      </c>
      <c r="AR19" s="243">
        <v>0</v>
      </c>
      <c r="AS19" s="243">
        <v>0</v>
      </c>
      <c r="AT19" s="243">
        <v>0</v>
      </c>
      <c r="AU19" s="243">
        <v>0</v>
      </c>
      <c r="AV19" s="243">
        <v>0</v>
      </c>
      <c r="AW19" s="243">
        <v>0</v>
      </c>
      <c r="AX19" s="243">
        <v>0</v>
      </c>
      <c r="AY19" s="243">
        <v>0</v>
      </c>
      <c r="AZ19" s="243">
        <v>0</v>
      </c>
      <c r="BA19" s="243">
        <v>0</v>
      </c>
      <c r="BB19" s="243">
        <v>0</v>
      </c>
      <c r="BC19" s="243">
        <v>0</v>
      </c>
      <c r="BD19" s="243">
        <v>0</v>
      </c>
      <c r="BE19" s="243">
        <v>0</v>
      </c>
      <c r="BF19" s="243">
        <v>0</v>
      </c>
      <c r="BG19" s="243">
        <v>0</v>
      </c>
      <c r="BH19" s="243">
        <v>0</v>
      </c>
      <c r="BI19" s="243">
        <v>0</v>
      </c>
      <c r="BJ19" s="243">
        <v>0</v>
      </c>
      <c r="BK19" s="243">
        <v>0.5</v>
      </c>
      <c r="BL19" s="243">
        <v>0</v>
      </c>
      <c r="BM19" s="243">
        <v>0</v>
      </c>
      <c r="BN19" s="243">
        <v>0</v>
      </c>
      <c r="BO19" s="243">
        <v>0</v>
      </c>
      <c r="BP19" s="243">
        <v>0</v>
      </c>
      <c r="BQ19" s="243">
        <v>0</v>
      </c>
      <c r="BR19" s="243">
        <v>0</v>
      </c>
      <c r="BS19" s="243">
        <v>0</v>
      </c>
      <c r="BT19" s="243">
        <v>0.5</v>
      </c>
      <c r="BU19" s="243">
        <v>0</v>
      </c>
      <c r="BV19" s="243">
        <v>0</v>
      </c>
      <c r="BW19" s="243">
        <v>0</v>
      </c>
      <c r="BX19" s="4">
        <v>0</v>
      </c>
      <c r="BZ19" s="244">
        <f t="shared" si="0"/>
        <v>9</v>
      </c>
      <c r="CB19" s="3">
        <f t="shared" si="1"/>
        <v>4</v>
      </c>
      <c r="CC19" s="243">
        <f t="shared" si="2"/>
        <v>0</v>
      </c>
      <c r="CD19" s="243">
        <f t="shared" si="3"/>
        <v>3</v>
      </c>
      <c r="CE19" s="243">
        <f t="shared" si="4"/>
        <v>0</v>
      </c>
      <c r="CF19" s="243">
        <f t="shared" si="5"/>
        <v>0</v>
      </c>
      <c r="CG19" s="243">
        <f t="shared" si="6"/>
        <v>0</v>
      </c>
      <c r="CH19" s="243">
        <f t="shared" si="7"/>
        <v>0</v>
      </c>
      <c r="CI19" s="243">
        <f t="shared" si="8"/>
        <v>0</v>
      </c>
      <c r="CJ19" s="243">
        <f t="shared" si="9"/>
        <v>0</v>
      </c>
      <c r="CK19" s="243">
        <f t="shared" si="10"/>
        <v>1</v>
      </c>
      <c r="CL19" s="243">
        <f t="shared" si="11"/>
        <v>1</v>
      </c>
      <c r="CM19" s="4">
        <f t="shared" si="12"/>
        <v>0</v>
      </c>
      <c r="CO19" s="244">
        <f t="shared" si="13"/>
        <v>4</v>
      </c>
      <c r="CT19" s="3">
        <f t="shared" si="14"/>
        <v>4</v>
      </c>
      <c r="CU19" s="243">
        <f t="shared" si="15"/>
        <v>3</v>
      </c>
      <c r="CV19" s="243">
        <f t="shared" si="16"/>
        <v>0</v>
      </c>
      <c r="CW19" s="243">
        <f t="shared" si="17"/>
        <v>0</v>
      </c>
      <c r="CX19" s="243">
        <f t="shared" si="18"/>
        <v>0</v>
      </c>
      <c r="CY19" s="243">
        <f t="shared" si="19"/>
        <v>1</v>
      </c>
      <c r="CZ19" s="243">
        <f t="shared" si="20"/>
        <v>1</v>
      </c>
      <c r="DA19" s="4">
        <f t="shared" si="21"/>
        <v>0</v>
      </c>
      <c r="DC19" s="150" t="s">
        <v>900</v>
      </c>
      <c r="DD19" s="244">
        <f t="shared" si="22"/>
        <v>4</v>
      </c>
    </row>
    <row r="20" spans="2:108" x14ac:dyDescent="0.35">
      <c r="B20" s="145" t="s">
        <v>334</v>
      </c>
      <c r="C20" s="4" t="s">
        <v>335</v>
      </c>
      <c r="D20" s="30" t="s">
        <v>3733</v>
      </c>
      <c r="E20" s="237" t="s">
        <v>1374</v>
      </c>
      <c r="F20" s="237"/>
      <c r="G20" s="31" t="s">
        <v>3704</v>
      </c>
      <c r="H20" s="3">
        <v>0</v>
      </c>
      <c r="I20" s="243">
        <v>0</v>
      </c>
      <c r="J20" s="243">
        <v>0</v>
      </c>
      <c r="K20" s="243">
        <v>0</v>
      </c>
      <c r="L20" s="243">
        <v>0</v>
      </c>
      <c r="M20" s="243">
        <v>0</v>
      </c>
      <c r="N20" s="243">
        <v>0</v>
      </c>
      <c r="O20" s="243">
        <v>0</v>
      </c>
      <c r="P20" s="243">
        <v>0</v>
      </c>
      <c r="Q20" s="243">
        <v>0</v>
      </c>
      <c r="R20" s="243">
        <v>0</v>
      </c>
      <c r="S20" s="243">
        <v>0</v>
      </c>
      <c r="T20" s="243">
        <v>0</v>
      </c>
      <c r="U20" s="243">
        <v>0</v>
      </c>
      <c r="V20" s="243">
        <v>0</v>
      </c>
      <c r="W20" s="243">
        <v>0</v>
      </c>
      <c r="X20" s="243">
        <v>0</v>
      </c>
      <c r="Y20" s="243">
        <v>0</v>
      </c>
      <c r="Z20" s="243">
        <v>0</v>
      </c>
      <c r="AA20" s="243">
        <v>0</v>
      </c>
      <c r="AB20" s="243">
        <v>0</v>
      </c>
      <c r="AC20" s="243">
        <v>0</v>
      </c>
      <c r="AD20" s="243">
        <v>0</v>
      </c>
      <c r="AE20" s="243">
        <v>0</v>
      </c>
      <c r="AF20" s="243">
        <v>0</v>
      </c>
      <c r="AG20" s="243">
        <v>0</v>
      </c>
      <c r="AH20" s="243">
        <v>1</v>
      </c>
      <c r="AI20" s="243">
        <v>0</v>
      </c>
      <c r="AJ20" s="243">
        <v>0.5</v>
      </c>
      <c r="AK20" s="243">
        <v>0.5</v>
      </c>
      <c r="AL20" s="243">
        <v>0</v>
      </c>
      <c r="AM20" s="243">
        <v>0.5</v>
      </c>
      <c r="AN20" s="243">
        <v>0</v>
      </c>
      <c r="AO20" s="243">
        <v>0</v>
      </c>
      <c r="AP20" s="243">
        <v>0</v>
      </c>
      <c r="AQ20" s="243">
        <v>0</v>
      </c>
      <c r="AR20" s="243">
        <v>0.5</v>
      </c>
      <c r="AS20" s="243">
        <v>1</v>
      </c>
      <c r="AT20" s="243">
        <v>0.5</v>
      </c>
      <c r="AU20" s="243">
        <v>0.5</v>
      </c>
      <c r="AV20" s="243">
        <v>0</v>
      </c>
      <c r="AW20" s="243">
        <v>0.5</v>
      </c>
      <c r="AX20" s="243">
        <v>0.5</v>
      </c>
      <c r="AY20" s="243">
        <v>0</v>
      </c>
      <c r="AZ20" s="243">
        <v>0.5</v>
      </c>
      <c r="BA20" s="243">
        <v>0.5</v>
      </c>
      <c r="BB20" s="243">
        <v>0</v>
      </c>
      <c r="BC20" s="243">
        <v>0</v>
      </c>
      <c r="BD20" s="243">
        <v>0</v>
      </c>
      <c r="BE20" s="243">
        <v>0</v>
      </c>
      <c r="BF20" s="243">
        <v>0</v>
      </c>
      <c r="BG20" s="243">
        <v>0</v>
      </c>
      <c r="BH20" s="243">
        <v>0</v>
      </c>
      <c r="BI20" s="243">
        <v>0.5</v>
      </c>
      <c r="BJ20" s="243">
        <v>0</v>
      </c>
      <c r="BK20" s="243">
        <v>0</v>
      </c>
      <c r="BL20" s="243">
        <v>0</v>
      </c>
      <c r="BM20" s="243">
        <v>0</v>
      </c>
      <c r="BN20" s="243">
        <v>0</v>
      </c>
      <c r="BO20" s="243">
        <v>0</v>
      </c>
      <c r="BP20" s="243">
        <v>0</v>
      </c>
      <c r="BQ20" s="243">
        <v>0</v>
      </c>
      <c r="BR20" s="243">
        <v>0</v>
      </c>
      <c r="BS20" s="243">
        <v>0</v>
      </c>
      <c r="BT20" s="243">
        <v>0</v>
      </c>
      <c r="BU20" s="243">
        <v>0</v>
      </c>
      <c r="BV20" s="243">
        <v>0</v>
      </c>
      <c r="BW20" s="243">
        <v>0.5</v>
      </c>
      <c r="BX20" s="4">
        <v>0.5</v>
      </c>
      <c r="BZ20" s="244">
        <f t="shared" si="0"/>
        <v>15</v>
      </c>
      <c r="CB20" s="3">
        <f t="shared" si="1"/>
        <v>0</v>
      </c>
      <c r="CC20" s="243">
        <f t="shared" si="2"/>
        <v>0</v>
      </c>
      <c r="CD20" s="243">
        <f t="shared" si="3"/>
        <v>4</v>
      </c>
      <c r="CE20" s="243">
        <f t="shared" si="4"/>
        <v>0</v>
      </c>
      <c r="CF20" s="243">
        <f t="shared" si="5"/>
        <v>0</v>
      </c>
      <c r="CG20" s="243">
        <f t="shared" si="6"/>
        <v>5</v>
      </c>
      <c r="CH20" s="243">
        <f t="shared" si="7"/>
        <v>3</v>
      </c>
      <c r="CI20" s="243">
        <f t="shared" si="8"/>
        <v>0</v>
      </c>
      <c r="CJ20" s="243">
        <f t="shared" si="9"/>
        <v>1</v>
      </c>
      <c r="CK20" s="243">
        <f t="shared" si="10"/>
        <v>0</v>
      </c>
      <c r="CL20" s="243">
        <f t="shared" si="11"/>
        <v>0</v>
      </c>
      <c r="CM20" s="4">
        <f t="shared" si="12"/>
        <v>2</v>
      </c>
      <c r="CO20" s="244">
        <f t="shared" si="13"/>
        <v>5</v>
      </c>
      <c r="CT20" s="3">
        <f t="shared" si="14"/>
        <v>0</v>
      </c>
      <c r="CU20" s="243">
        <f t="shared" si="15"/>
        <v>4</v>
      </c>
      <c r="CV20" s="243">
        <f t="shared" si="16"/>
        <v>0</v>
      </c>
      <c r="CW20" s="243">
        <f t="shared" si="17"/>
        <v>0</v>
      </c>
      <c r="CX20" s="243">
        <f t="shared" si="18"/>
        <v>9</v>
      </c>
      <c r="CY20" s="243">
        <f t="shared" si="19"/>
        <v>0</v>
      </c>
      <c r="CZ20" s="243">
        <f t="shared" si="20"/>
        <v>0</v>
      </c>
      <c r="DA20" s="4">
        <f t="shared" si="21"/>
        <v>2</v>
      </c>
      <c r="DD20" s="244">
        <f t="shared" si="22"/>
        <v>3</v>
      </c>
    </row>
    <row r="21" spans="2:108" x14ac:dyDescent="0.35">
      <c r="B21" s="145" t="s">
        <v>264</v>
      </c>
      <c r="C21" s="4" t="s">
        <v>265</v>
      </c>
      <c r="D21" s="28" t="s">
        <v>265</v>
      </c>
      <c r="E21" s="234" t="s">
        <v>1513</v>
      </c>
      <c r="F21" s="234"/>
      <c r="G21" s="29" t="s">
        <v>3701</v>
      </c>
      <c r="H21" s="3">
        <v>0</v>
      </c>
      <c r="I21" s="243">
        <v>0</v>
      </c>
      <c r="J21" s="243">
        <v>0</v>
      </c>
      <c r="K21" s="243">
        <v>0</v>
      </c>
      <c r="L21" s="243">
        <v>0</v>
      </c>
      <c r="M21" s="243">
        <v>0</v>
      </c>
      <c r="N21" s="243">
        <v>0</v>
      </c>
      <c r="O21" s="243">
        <v>0</v>
      </c>
      <c r="P21" s="243">
        <v>0</v>
      </c>
      <c r="Q21" s="243">
        <v>0</v>
      </c>
      <c r="R21" s="243">
        <v>0</v>
      </c>
      <c r="S21" s="243">
        <v>0.5</v>
      </c>
      <c r="T21" s="243">
        <v>0.5</v>
      </c>
      <c r="U21" s="243">
        <v>0</v>
      </c>
      <c r="V21" s="243">
        <v>0</v>
      </c>
      <c r="W21" s="243">
        <v>0</v>
      </c>
      <c r="X21" s="243">
        <v>0</v>
      </c>
      <c r="Y21" s="243">
        <v>0</v>
      </c>
      <c r="Z21" s="243">
        <v>0</v>
      </c>
      <c r="AA21" s="243">
        <v>0</v>
      </c>
      <c r="AB21" s="243">
        <v>0</v>
      </c>
      <c r="AC21" s="243">
        <v>0</v>
      </c>
      <c r="AD21" s="243">
        <v>0</v>
      </c>
      <c r="AE21" s="243">
        <v>0</v>
      </c>
      <c r="AF21" s="243">
        <v>0</v>
      </c>
      <c r="AG21" s="243">
        <v>0</v>
      </c>
      <c r="AH21" s="243">
        <v>0</v>
      </c>
      <c r="AI21" s="243">
        <v>0</v>
      </c>
      <c r="AJ21" s="243">
        <v>0</v>
      </c>
      <c r="AK21" s="243">
        <v>0</v>
      </c>
      <c r="AL21" s="243">
        <v>0</v>
      </c>
      <c r="AM21" s="243">
        <v>0</v>
      </c>
      <c r="AN21" s="243">
        <v>0</v>
      </c>
      <c r="AO21" s="243">
        <v>0</v>
      </c>
      <c r="AP21" s="243">
        <v>0</v>
      </c>
      <c r="AQ21" s="243">
        <v>0</v>
      </c>
      <c r="AR21" s="243">
        <v>0.5</v>
      </c>
      <c r="AS21" s="243">
        <v>0.5</v>
      </c>
      <c r="AT21" s="243">
        <v>0.5</v>
      </c>
      <c r="AU21" s="243">
        <v>0.5</v>
      </c>
      <c r="AV21" s="243">
        <v>0.5</v>
      </c>
      <c r="AW21" s="243">
        <v>0.5</v>
      </c>
      <c r="AX21" s="243">
        <v>0.5</v>
      </c>
      <c r="AY21" s="243">
        <v>0</v>
      </c>
      <c r="AZ21" s="243">
        <v>0</v>
      </c>
      <c r="BA21" s="243">
        <v>0</v>
      </c>
      <c r="BB21" s="243">
        <v>0</v>
      </c>
      <c r="BC21" s="243">
        <v>0</v>
      </c>
      <c r="BD21" s="243">
        <v>0</v>
      </c>
      <c r="BE21" s="243">
        <v>0</v>
      </c>
      <c r="BF21" s="243">
        <v>0.5</v>
      </c>
      <c r="BG21" s="243">
        <v>0</v>
      </c>
      <c r="BH21" s="243">
        <v>0</v>
      </c>
      <c r="BI21" s="243">
        <v>0</v>
      </c>
      <c r="BJ21" s="243">
        <v>0</v>
      </c>
      <c r="BK21" s="243">
        <v>0</v>
      </c>
      <c r="BL21" s="243">
        <v>0</v>
      </c>
      <c r="BM21" s="243">
        <v>0</v>
      </c>
      <c r="BN21" s="243">
        <v>0</v>
      </c>
      <c r="BO21" s="243">
        <v>0</v>
      </c>
      <c r="BP21" s="243">
        <v>0.5</v>
      </c>
      <c r="BQ21" s="243">
        <v>0.5</v>
      </c>
      <c r="BR21" s="243">
        <v>0</v>
      </c>
      <c r="BS21" s="243">
        <v>0</v>
      </c>
      <c r="BT21" s="243">
        <v>0</v>
      </c>
      <c r="BU21" s="243">
        <v>0</v>
      </c>
      <c r="BV21" s="243">
        <v>0</v>
      </c>
      <c r="BW21" s="243">
        <v>0</v>
      </c>
      <c r="BX21" s="4">
        <v>0</v>
      </c>
      <c r="BZ21" s="244">
        <f t="shared" si="0"/>
        <v>12</v>
      </c>
      <c r="CB21" s="3">
        <f t="shared" si="1"/>
        <v>0</v>
      </c>
      <c r="CC21" s="243">
        <f t="shared" si="2"/>
        <v>2</v>
      </c>
      <c r="CD21" s="243">
        <f t="shared" si="3"/>
        <v>0</v>
      </c>
      <c r="CE21" s="243">
        <f t="shared" si="4"/>
        <v>0</v>
      </c>
      <c r="CF21" s="243">
        <f t="shared" si="5"/>
        <v>0</v>
      </c>
      <c r="CG21" s="243">
        <f t="shared" si="6"/>
        <v>6</v>
      </c>
      <c r="CH21" s="243">
        <f t="shared" si="7"/>
        <v>1</v>
      </c>
      <c r="CI21" s="243">
        <f t="shared" si="8"/>
        <v>0</v>
      </c>
      <c r="CJ21" s="243">
        <f t="shared" si="9"/>
        <v>1</v>
      </c>
      <c r="CK21" s="243">
        <f t="shared" si="10"/>
        <v>0</v>
      </c>
      <c r="CL21" s="243">
        <f t="shared" si="11"/>
        <v>2</v>
      </c>
      <c r="CM21" s="4">
        <f t="shared" si="12"/>
        <v>0</v>
      </c>
      <c r="CO21" s="244">
        <f t="shared" si="13"/>
        <v>5</v>
      </c>
      <c r="CT21" s="3">
        <f t="shared" si="14"/>
        <v>2</v>
      </c>
      <c r="CU21" s="243">
        <f t="shared" si="15"/>
        <v>0</v>
      </c>
      <c r="CV21" s="243">
        <f t="shared" si="16"/>
        <v>0</v>
      </c>
      <c r="CW21" s="243">
        <f t="shared" si="17"/>
        <v>0</v>
      </c>
      <c r="CX21" s="243">
        <f t="shared" si="18"/>
        <v>8</v>
      </c>
      <c r="CY21" s="243">
        <f t="shared" si="19"/>
        <v>0</v>
      </c>
      <c r="CZ21" s="243">
        <f t="shared" si="20"/>
        <v>2</v>
      </c>
      <c r="DA21" s="4">
        <f t="shared" si="21"/>
        <v>0</v>
      </c>
      <c r="DD21" s="244">
        <f t="shared" si="22"/>
        <v>3</v>
      </c>
    </row>
    <row r="22" spans="2:108" x14ac:dyDescent="0.35">
      <c r="B22" s="145" t="s">
        <v>137</v>
      </c>
      <c r="C22" s="4" t="s">
        <v>138</v>
      </c>
      <c r="D22" s="28" t="s">
        <v>2246</v>
      </c>
      <c r="E22" s="234" t="s">
        <v>909</v>
      </c>
      <c r="F22" s="234"/>
      <c r="G22" s="29" t="s">
        <v>3701</v>
      </c>
      <c r="H22" s="3">
        <v>0</v>
      </c>
      <c r="I22" s="243">
        <v>0</v>
      </c>
      <c r="J22" s="243">
        <v>0</v>
      </c>
      <c r="K22" s="243">
        <v>0</v>
      </c>
      <c r="L22" s="243">
        <v>0</v>
      </c>
      <c r="M22" s="243">
        <v>0</v>
      </c>
      <c r="N22" s="243">
        <v>1</v>
      </c>
      <c r="O22" s="243">
        <v>0.5</v>
      </c>
      <c r="P22" s="243">
        <v>1</v>
      </c>
      <c r="Q22" s="243">
        <v>1</v>
      </c>
      <c r="R22" s="243">
        <v>0</v>
      </c>
      <c r="S22" s="243">
        <v>0</v>
      </c>
      <c r="T22" s="243">
        <v>0.5</v>
      </c>
      <c r="U22" s="243">
        <v>0</v>
      </c>
      <c r="V22" s="243">
        <v>0</v>
      </c>
      <c r="W22" s="243">
        <v>0</v>
      </c>
      <c r="X22" s="243">
        <v>0</v>
      </c>
      <c r="Y22" s="243">
        <v>0</v>
      </c>
      <c r="Z22" s="243">
        <v>0</v>
      </c>
      <c r="AA22" s="243">
        <v>0</v>
      </c>
      <c r="AB22" s="243">
        <v>0</v>
      </c>
      <c r="AC22" s="243">
        <v>0</v>
      </c>
      <c r="AD22" s="243">
        <v>0</v>
      </c>
      <c r="AE22" s="243">
        <v>1</v>
      </c>
      <c r="AF22" s="243">
        <v>0</v>
      </c>
      <c r="AG22" s="243">
        <v>0</v>
      </c>
      <c r="AH22" s="243">
        <v>0</v>
      </c>
      <c r="AI22" s="243">
        <v>0</v>
      </c>
      <c r="AJ22" s="243">
        <v>0</v>
      </c>
      <c r="AK22" s="243">
        <v>0</v>
      </c>
      <c r="AL22" s="243">
        <v>0</v>
      </c>
      <c r="AM22" s="243">
        <v>0</v>
      </c>
      <c r="AN22" s="243">
        <v>0</v>
      </c>
      <c r="AO22" s="243">
        <v>1</v>
      </c>
      <c r="AP22" s="243">
        <v>0</v>
      </c>
      <c r="AQ22" s="243">
        <v>0</v>
      </c>
      <c r="AR22" s="243">
        <v>0.5</v>
      </c>
      <c r="AS22" s="243">
        <v>0</v>
      </c>
      <c r="AT22" s="243">
        <v>0</v>
      </c>
      <c r="AU22" s="243">
        <v>1</v>
      </c>
      <c r="AV22" s="243">
        <v>0</v>
      </c>
      <c r="AW22" s="243">
        <v>0</v>
      </c>
      <c r="AX22" s="243">
        <v>0</v>
      </c>
      <c r="AY22" s="243">
        <v>0</v>
      </c>
      <c r="AZ22" s="243">
        <v>0</v>
      </c>
      <c r="BA22" s="243">
        <v>0</v>
      </c>
      <c r="BB22" s="243">
        <v>0</v>
      </c>
      <c r="BC22" s="243">
        <v>0</v>
      </c>
      <c r="BD22" s="243">
        <v>0</v>
      </c>
      <c r="BE22" s="243">
        <v>0</v>
      </c>
      <c r="BF22" s="243">
        <v>0</v>
      </c>
      <c r="BG22" s="243">
        <v>0</v>
      </c>
      <c r="BH22" s="243">
        <v>1</v>
      </c>
      <c r="BI22" s="243">
        <v>0.5</v>
      </c>
      <c r="BJ22" s="243">
        <v>0</v>
      </c>
      <c r="BK22" s="243">
        <v>0</v>
      </c>
      <c r="BL22" s="243">
        <v>0</v>
      </c>
      <c r="BM22" s="243">
        <v>0</v>
      </c>
      <c r="BN22" s="243">
        <v>0</v>
      </c>
      <c r="BO22" s="243">
        <v>0</v>
      </c>
      <c r="BP22" s="243">
        <v>0</v>
      </c>
      <c r="BQ22" s="243">
        <v>0</v>
      </c>
      <c r="BR22" s="243">
        <v>0</v>
      </c>
      <c r="BS22" s="243">
        <v>0</v>
      </c>
      <c r="BT22" s="243">
        <v>0</v>
      </c>
      <c r="BU22" s="243">
        <v>0</v>
      </c>
      <c r="BV22" s="243">
        <v>0</v>
      </c>
      <c r="BW22" s="243">
        <v>0</v>
      </c>
      <c r="BX22" s="4">
        <v>0</v>
      </c>
      <c r="BZ22" s="244">
        <f t="shared" si="0"/>
        <v>11</v>
      </c>
      <c r="CB22" s="3">
        <f t="shared" si="1"/>
        <v>4</v>
      </c>
      <c r="CC22" s="243">
        <f t="shared" si="2"/>
        <v>2</v>
      </c>
      <c r="CD22" s="243">
        <f t="shared" si="3"/>
        <v>0</v>
      </c>
      <c r="CE22" s="243">
        <f t="shared" si="4"/>
        <v>1</v>
      </c>
      <c r="CF22" s="243">
        <f t="shared" si="5"/>
        <v>0</v>
      </c>
      <c r="CG22" s="243">
        <f t="shared" si="6"/>
        <v>2</v>
      </c>
      <c r="CH22" s="243">
        <f t="shared" si="7"/>
        <v>0</v>
      </c>
      <c r="CI22" s="243">
        <f t="shared" si="8"/>
        <v>0</v>
      </c>
      <c r="CJ22" s="243">
        <f t="shared" si="9"/>
        <v>2</v>
      </c>
      <c r="CK22" s="243">
        <f t="shared" si="10"/>
        <v>0</v>
      </c>
      <c r="CL22" s="243">
        <f t="shared" si="11"/>
        <v>0</v>
      </c>
      <c r="CM22" s="4">
        <f t="shared" si="12"/>
        <v>0</v>
      </c>
      <c r="CO22" s="244">
        <f t="shared" si="13"/>
        <v>5</v>
      </c>
      <c r="CT22" s="3">
        <f t="shared" si="14"/>
        <v>6</v>
      </c>
      <c r="CU22" s="243">
        <f t="shared" si="15"/>
        <v>0</v>
      </c>
      <c r="CV22" s="243">
        <f t="shared" si="16"/>
        <v>1</v>
      </c>
      <c r="CW22" s="243">
        <f t="shared" si="17"/>
        <v>0</v>
      </c>
      <c r="CX22" s="243">
        <f t="shared" si="18"/>
        <v>4</v>
      </c>
      <c r="CY22" s="243">
        <f t="shared" si="19"/>
        <v>0</v>
      </c>
      <c r="CZ22" s="243">
        <f t="shared" si="20"/>
        <v>0</v>
      </c>
      <c r="DA22" s="4">
        <f t="shared" si="21"/>
        <v>0</v>
      </c>
      <c r="DD22" s="244">
        <f t="shared" si="22"/>
        <v>3</v>
      </c>
    </row>
    <row r="23" spans="2:108" x14ac:dyDescent="0.35">
      <c r="B23" s="145" t="s">
        <v>487</v>
      </c>
      <c r="C23" s="4" t="s">
        <v>488</v>
      </c>
      <c r="D23" s="28" t="s">
        <v>2243</v>
      </c>
      <c r="E23" s="234" t="s">
        <v>1534</v>
      </c>
      <c r="F23" s="234"/>
      <c r="G23" s="29" t="s">
        <v>3701</v>
      </c>
      <c r="H23" s="3">
        <v>0</v>
      </c>
      <c r="I23" s="243">
        <v>0</v>
      </c>
      <c r="J23" s="243">
        <v>0</v>
      </c>
      <c r="K23" s="243">
        <v>0</v>
      </c>
      <c r="L23" s="243">
        <v>0</v>
      </c>
      <c r="M23" s="243">
        <v>0</v>
      </c>
      <c r="N23" s="243">
        <v>0</v>
      </c>
      <c r="O23" s="243">
        <v>0</v>
      </c>
      <c r="P23" s="243">
        <v>0</v>
      </c>
      <c r="Q23" s="243">
        <v>0</v>
      </c>
      <c r="R23" s="243">
        <v>0</v>
      </c>
      <c r="S23" s="243">
        <v>0</v>
      </c>
      <c r="T23" s="243">
        <v>0</v>
      </c>
      <c r="U23" s="243">
        <v>0</v>
      </c>
      <c r="V23" s="243">
        <v>0</v>
      </c>
      <c r="W23" s="243">
        <v>0</v>
      </c>
      <c r="X23" s="243">
        <v>0</v>
      </c>
      <c r="Y23" s="243">
        <v>0</v>
      </c>
      <c r="Z23" s="243">
        <v>0</v>
      </c>
      <c r="AA23" s="243">
        <v>0</v>
      </c>
      <c r="AB23" s="243">
        <v>0</v>
      </c>
      <c r="AC23" s="243">
        <v>0</v>
      </c>
      <c r="AD23" s="243">
        <v>0</v>
      </c>
      <c r="AE23" s="243">
        <v>0</v>
      </c>
      <c r="AF23" s="243">
        <v>0</v>
      </c>
      <c r="AG23" s="243">
        <v>0</v>
      </c>
      <c r="AH23" s="243">
        <v>0</v>
      </c>
      <c r="AI23" s="243">
        <v>0</v>
      </c>
      <c r="AJ23" s="243">
        <v>0</v>
      </c>
      <c r="AK23" s="243">
        <v>0</v>
      </c>
      <c r="AL23" s="243">
        <v>0</v>
      </c>
      <c r="AM23" s="243">
        <v>0</v>
      </c>
      <c r="AN23" s="243">
        <v>0.5</v>
      </c>
      <c r="AO23" s="243">
        <v>0</v>
      </c>
      <c r="AP23" s="243">
        <v>0</v>
      </c>
      <c r="AQ23" s="243">
        <v>0</v>
      </c>
      <c r="AR23" s="243">
        <v>0</v>
      </c>
      <c r="AS23" s="243">
        <v>0</v>
      </c>
      <c r="AT23" s="243">
        <v>0.5</v>
      </c>
      <c r="AU23" s="243">
        <v>0.5</v>
      </c>
      <c r="AV23" s="243">
        <v>0.5</v>
      </c>
      <c r="AW23" s="243">
        <v>0.5</v>
      </c>
      <c r="AX23" s="243">
        <v>0.5</v>
      </c>
      <c r="AY23" s="243">
        <v>0</v>
      </c>
      <c r="AZ23" s="243">
        <v>0</v>
      </c>
      <c r="BA23" s="243">
        <v>0</v>
      </c>
      <c r="BB23" s="243">
        <v>0</v>
      </c>
      <c r="BC23" s="243">
        <v>0</v>
      </c>
      <c r="BD23" s="243">
        <v>0</v>
      </c>
      <c r="BE23" s="243">
        <v>0</v>
      </c>
      <c r="BF23" s="243">
        <v>0.5</v>
      </c>
      <c r="BG23" s="243">
        <v>0.5</v>
      </c>
      <c r="BH23" s="243">
        <v>0</v>
      </c>
      <c r="BI23" s="243">
        <v>0</v>
      </c>
      <c r="BJ23" s="243">
        <v>0</v>
      </c>
      <c r="BK23" s="243">
        <v>0</v>
      </c>
      <c r="BL23" s="243">
        <v>0</v>
      </c>
      <c r="BM23" s="243">
        <v>0</v>
      </c>
      <c r="BN23" s="243">
        <v>0</v>
      </c>
      <c r="BO23" s="243">
        <v>0</v>
      </c>
      <c r="BP23" s="243">
        <v>0</v>
      </c>
      <c r="BQ23" s="243">
        <v>0.5</v>
      </c>
      <c r="BR23" s="243">
        <v>0.5</v>
      </c>
      <c r="BS23" s="243">
        <v>0</v>
      </c>
      <c r="BT23" s="243">
        <v>0</v>
      </c>
      <c r="BU23" s="243">
        <v>0</v>
      </c>
      <c r="BV23" s="243">
        <v>0</v>
      </c>
      <c r="BW23" s="243">
        <v>0</v>
      </c>
      <c r="BX23" s="4">
        <v>0</v>
      </c>
      <c r="BZ23" s="244">
        <f t="shared" si="0"/>
        <v>10</v>
      </c>
      <c r="CB23" s="3">
        <f t="shared" si="1"/>
        <v>0</v>
      </c>
      <c r="CC23" s="243">
        <f t="shared" si="2"/>
        <v>0</v>
      </c>
      <c r="CD23" s="243">
        <f t="shared" si="3"/>
        <v>0</v>
      </c>
      <c r="CE23" s="243">
        <f t="shared" si="4"/>
        <v>1</v>
      </c>
      <c r="CF23" s="243">
        <f t="shared" si="5"/>
        <v>0</v>
      </c>
      <c r="CG23" s="243">
        <f t="shared" si="6"/>
        <v>4</v>
      </c>
      <c r="CH23" s="243">
        <f t="shared" si="7"/>
        <v>1</v>
      </c>
      <c r="CI23" s="243">
        <f t="shared" si="8"/>
        <v>0</v>
      </c>
      <c r="CJ23" s="243">
        <f t="shared" si="9"/>
        <v>2</v>
      </c>
      <c r="CK23" s="243">
        <f t="shared" si="10"/>
        <v>0</v>
      </c>
      <c r="CL23" s="243">
        <f t="shared" si="11"/>
        <v>2</v>
      </c>
      <c r="CM23" s="4">
        <f t="shared" si="12"/>
        <v>0</v>
      </c>
      <c r="CO23" s="244">
        <f t="shared" si="13"/>
        <v>5</v>
      </c>
      <c r="CT23" s="3">
        <f t="shared" si="14"/>
        <v>0</v>
      </c>
      <c r="CU23" s="243">
        <f t="shared" si="15"/>
        <v>0</v>
      </c>
      <c r="CV23" s="243">
        <f t="shared" si="16"/>
        <v>1</v>
      </c>
      <c r="CW23" s="243">
        <f t="shared" si="17"/>
        <v>0</v>
      </c>
      <c r="CX23" s="243">
        <f t="shared" si="18"/>
        <v>7</v>
      </c>
      <c r="CY23" s="243">
        <f t="shared" si="19"/>
        <v>0</v>
      </c>
      <c r="CZ23" s="243">
        <f t="shared" si="20"/>
        <v>2</v>
      </c>
      <c r="DA23" s="4">
        <f t="shared" si="21"/>
        <v>0</v>
      </c>
      <c r="DD23" s="244">
        <f t="shared" si="22"/>
        <v>3</v>
      </c>
    </row>
    <row r="24" spans="2:108" x14ac:dyDescent="0.35">
      <c r="B24" s="145" t="s">
        <v>143</v>
      </c>
      <c r="C24" s="4" t="s">
        <v>144</v>
      </c>
      <c r="D24" s="28" t="s">
        <v>1548</v>
      </c>
      <c r="E24" s="234" t="s">
        <v>909</v>
      </c>
      <c r="F24" s="234"/>
      <c r="G24" s="29" t="s">
        <v>3701</v>
      </c>
      <c r="H24" s="3">
        <v>0</v>
      </c>
      <c r="I24" s="243">
        <v>0</v>
      </c>
      <c r="J24" s="243">
        <v>0</v>
      </c>
      <c r="K24" s="243">
        <v>0</v>
      </c>
      <c r="L24" s="243">
        <v>0</v>
      </c>
      <c r="M24" s="243">
        <v>0</v>
      </c>
      <c r="N24" s="243">
        <v>0.5</v>
      </c>
      <c r="O24" s="243">
        <v>0.5</v>
      </c>
      <c r="P24" s="243">
        <v>0.5</v>
      </c>
      <c r="Q24" s="243">
        <v>0.5</v>
      </c>
      <c r="R24" s="243">
        <v>0</v>
      </c>
      <c r="S24" s="243">
        <v>0.5</v>
      </c>
      <c r="T24" s="243">
        <v>0</v>
      </c>
      <c r="U24" s="243">
        <v>0</v>
      </c>
      <c r="V24" s="243">
        <v>0.5</v>
      </c>
      <c r="W24" s="243">
        <v>0</v>
      </c>
      <c r="X24" s="243">
        <v>0</v>
      </c>
      <c r="Y24" s="243">
        <v>0</v>
      </c>
      <c r="Z24" s="243">
        <v>0</v>
      </c>
      <c r="AA24" s="243">
        <v>0</v>
      </c>
      <c r="AB24" s="243">
        <v>0</v>
      </c>
      <c r="AC24" s="243">
        <v>0</v>
      </c>
      <c r="AD24" s="243">
        <v>0</v>
      </c>
      <c r="AE24" s="243">
        <v>0</v>
      </c>
      <c r="AF24" s="243">
        <v>0</v>
      </c>
      <c r="AG24" s="243">
        <v>0</v>
      </c>
      <c r="AH24" s="243">
        <v>0</v>
      </c>
      <c r="AI24" s="243">
        <v>0</v>
      </c>
      <c r="AJ24" s="243">
        <v>0</v>
      </c>
      <c r="AK24" s="243">
        <v>0.5</v>
      </c>
      <c r="AL24" s="243">
        <v>0</v>
      </c>
      <c r="AM24" s="243">
        <v>0</v>
      </c>
      <c r="AN24" s="243">
        <v>0</v>
      </c>
      <c r="AO24" s="243">
        <v>0</v>
      </c>
      <c r="AP24" s="243">
        <v>0</v>
      </c>
      <c r="AQ24" s="243">
        <v>0</v>
      </c>
      <c r="AR24" s="243">
        <v>0</v>
      </c>
      <c r="AS24" s="243">
        <v>0</v>
      </c>
      <c r="AT24" s="243">
        <v>0</v>
      </c>
      <c r="AU24" s="243">
        <v>0</v>
      </c>
      <c r="AV24" s="243">
        <v>0</v>
      </c>
      <c r="AW24" s="243">
        <v>0</v>
      </c>
      <c r="AX24" s="243">
        <v>0</v>
      </c>
      <c r="AY24" s="243">
        <v>0</v>
      </c>
      <c r="AZ24" s="243">
        <v>0</v>
      </c>
      <c r="BA24" s="243">
        <v>0</v>
      </c>
      <c r="BB24" s="243">
        <v>0</v>
      </c>
      <c r="BC24" s="243">
        <v>0</v>
      </c>
      <c r="BD24" s="243">
        <v>0.5</v>
      </c>
      <c r="BE24" s="243">
        <v>0</v>
      </c>
      <c r="BF24" s="243">
        <v>0.5</v>
      </c>
      <c r="BG24" s="243">
        <v>0</v>
      </c>
      <c r="BH24" s="243">
        <v>0</v>
      </c>
      <c r="BI24" s="243">
        <v>0</v>
      </c>
      <c r="BJ24" s="243">
        <v>0</v>
      </c>
      <c r="BK24" s="243">
        <v>0</v>
      </c>
      <c r="BL24" s="243">
        <v>0</v>
      </c>
      <c r="BM24" s="243">
        <v>0</v>
      </c>
      <c r="BN24" s="243">
        <v>0</v>
      </c>
      <c r="BO24" s="243">
        <v>0</v>
      </c>
      <c r="BP24" s="243">
        <v>0</v>
      </c>
      <c r="BQ24" s="243">
        <v>0</v>
      </c>
      <c r="BR24" s="243">
        <v>0</v>
      </c>
      <c r="BS24" s="243">
        <v>0</v>
      </c>
      <c r="BT24" s="243">
        <v>0</v>
      </c>
      <c r="BU24" s="243">
        <v>0</v>
      </c>
      <c r="BV24" s="243">
        <v>0</v>
      </c>
      <c r="BW24" s="243">
        <v>0</v>
      </c>
      <c r="BX24" s="4">
        <v>0</v>
      </c>
      <c r="BZ24" s="244">
        <f t="shared" si="0"/>
        <v>9</v>
      </c>
      <c r="CB24" s="3">
        <f t="shared" si="1"/>
        <v>4</v>
      </c>
      <c r="CC24" s="243">
        <f t="shared" si="2"/>
        <v>2</v>
      </c>
      <c r="CD24" s="243">
        <f t="shared" si="3"/>
        <v>1</v>
      </c>
      <c r="CE24" s="243">
        <f t="shared" si="4"/>
        <v>0</v>
      </c>
      <c r="CF24" s="243">
        <f t="shared" si="5"/>
        <v>0</v>
      </c>
      <c r="CG24" s="243">
        <f t="shared" si="6"/>
        <v>0</v>
      </c>
      <c r="CH24" s="243">
        <f t="shared" si="7"/>
        <v>0</v>
      </c>
      <c r="CI24" s="243">
        <f t="shared" si="8"/>
        <v>1</v>
      </c>
      <c r="CJ24" s="243">
        <f t="shared" si="9"/>
        <v>1</v>
      </c>
      <c r="CK24" s="243">
        <f t="shared" si="10"/>
        <v>0</v>
      </c>
      <c r="CL24" s="243">
        <f t="shared" si="11"/>
        <v>0</v>
      </c>
      <c r="CM24" s="4">
        <f t="shared" si="12"/>
        <v>0</v>
      </c>
      <c r="CO24" s="244">
        <f t="shared" si="13"/>
        <v>5</v>
      </c>
      <c r="CT24" s="3">
        <f t="shared" si="14"/>
        <v>6</v>
      </c>
      <c r="CU24" s="243">
        <f t="shared" si="15"/>
        <v>1</v>
      </c>
      <c r="CV24" s="243">
        <f t="shared" si="16"/>
        <v>0</v>
      </c>
      <c r="CW24" s="243">
        <f t="shared" si="17"/>
        <v>0</v>
      </c>
      <c r="CX24" s="243">
        <f t="shared" si="18"/>
        <v>2</v>
      </c>
      <c r="CY24" s="243">
        <f t="shared" si="19"/>
        <v>0</v>
      </c>
      <c r="CZ24" s="243">
        <f t="shared" si="20"/>
        <v>0</v>
      </c>
      <c r="DA24" s="4">
        <f t="shared" si="21"/>
        <v>0</v>
      </c>
      <c r="DD24" s="244">
        <f t="shared" si="22"/>
        <v>3</v>
      </c>
    </row>
    <row r="25" spans="2:108" x14ac:dyDescent="0.35">
      <c r="B25" s="145" t="s">
        <v>326</v>
      </c>
      <c r="C25" s="4" t="s">
        <v>327</v>
      </c>
      <c r="D25" s="30" t="s">
        <v>2992</v>
      </c>
      <c r="E25" s="237" t="s">
        <v>1374</v>
      </c>
      <c r="F25" s="237"/>
      <c r="G25" s="31" t="s">
        <v>3704</v>
      </c>
      <c r="H25" s="3">
        <v>0</v>
      </c>
      <c r="I25" s="243">
        <v>0</v>
      </c>
      <c r="J25" s="243">
        <v>0</v>
      </c>
      <c r="K25" s="243">
        <v>0</v>
      </c>
      <c r="L25" s="243">
        <v>0</v>
      </c>
      <c r="M25" s="243">
        <v>0</v>
      </c>
      <c r="N25" s="243">
        <v>0</v>
      </c>
      <c r="O25" s="243">
        <v>0</v>
      </c>
      <c r="P25" s="243">
        <v>0</v>
      </c>
      <c r="Q25" s="243">
        <v>0</v>
      </c>
      <c r="R25" s="243">
        <v>0</v>
      </c>
      <c r="S25" s="243">
        <v>0</v>
      </c>
      <c r="T25" s="243">
        <v>0</v>
      </c>
      <c r="U25" s="243">
        <v>0</v>
      </c>
      <c r="V25" s="243">
        <v>1</v>
      </c>
      <c r="W25" s="243">
        <v>0</v>
      </c>
      <c r="X25" s="243">
        <v>0</v>
      </c>
      <c r="Y25" s="243">
        <v>1</v>
      </c>
      <c r="Z25" s="243">
        <v>0</v>
      </c>
      <c r="AA25" s="243">
        <v>0</v>
      </c>
      <c r="AB25" s="243">
        <v>0</v>
      </c>
      <c r="AC25" s="243">
        <v>0</v>
      </c>
      <c r="AD25" s="243">
        <v>0</v>
      </c>
      <c r="AE25" s="243">
        <v>0</v>
      </c>
      <c r="AF25" s="243">
        <v>0</v>
      </c>
      <c r="AG25" s="243">
        <v>0</v>
      </c>
      <c r="AH25" s="243">
        <v>0</v>
      </c>
      <c r="AI25" s="243">
        <v>0</v>
      </c>
      <c r="AJ25" s="243">
        <v>0</v>
      </c>
      <c r="AK25" s="243">
        <v>0</v>
      </c>
      <c r="AL25" s="243">
        <v>0</v>
      </c>
      <c r="AM25" s="243">
        <v>0</v>
      </c>
      <c r="AN25" s="243">
        <v>0</v>
      </c>
      <c r="AO25" s="243">
        <v>0</v>
      </c>
      <c r="AP25" s="243">
        <v>0</v>
      </c>
      <c r="AQ25" s="243">
        <v>0</v>
      </c>
      <c r="AR25" s="243">
        <v>0</v>
      </c>
      <c r="AS25" s="243">
        <v>0.5</v>
      </c>
      <c r="AT25" s="243">
        <v>0.5</v>
      </c>
      <c r="AU25" s="243">
        <v>0.5</v>
      </c>
      <c r="AV25" s="243">
        <v>0.5</v>
      </c>
      <c r="AW25" s="243">
        <v>0</v>
      </c>
      <c r="AX25" s="243">
        <v>0</v>
      </c>
      <c r="AY25" s="243">
        <v>0</v>
      </c>
      <c r="AZ25" s="243">
        <v>0</v>
      </c>
      <c r="BA25" s="243">
        <v>0.5</v>
      </c>
      <c r="BB25" s="243">
        <v>0</v>
      </c>
      <c r="BC25" s="243">
        <v>0</v>
      </c>
      <c r="BD25" s="243">
        <v>0</v>
      </c>
      <c r="BE25" s="243">
        <v>0</v>
      </c>
      <c r="BF25" s="243">
        <v>0</v>
      </c>
      <c r="BG25" s="243">
        <v>0</v>
      </c>
      <c r="BH25" s="243">
        <v>0</v>
      </c>
      <c r="BI25" s="243">
        <v>0</v>
      </c>
      <c r="BJ25" s="243">
        <v>0.5</v>
      </c>
      <c r="BK25" s="243">
        <v>0</v>
      </c>
      <c r="BL25" s="243">
        <v>0</v>
      </c>
      <c r="BM25" s="243">
        <v>0</v>
      </c>
      <c r="BN25" s="243">
        <v>0</v>
      </c>
      <c r="BO25" s="243">
        <v>0</v>
      </c>
      <c r="BP25" s="243">
        <v>0</v>
      </c>
      <c r="BQ25" s="243">
        <v>0</v>
      </c>
      <c r="BR25" s="243">
        <v>0</v>
      </c>
      <c r="BS25" s="243">
        <v>0</v>
      </c>
      <c r="BT25" s="243">
        <v>0</v>
      </c>
      <c r="BU25" s="243">
        <v>0</v>
      </c>
      <c r="BV25" s="243">
        <v>0</v>
      </c>
      <c r="BW25" s="243">
        <v>0</v>
      </c>
      <c r="BX25" s="4">
        <v>0.5</v>
      </c>
      <c r="BZ25" s="244">
        <f t="shared" si="0"/>
        <v>9</v>
      </c>
      <c r="CB25" s="3">
        <f t="shared" si="1"/>
        <v>0</v>
      </c>
      <c r="CC25" s="243">
        <f t="shared" si="2"/>
        <v>2</v>
      </c>
      <c r="CD25" s="243">
        <f t="shared" si="3"/>
        <v>0</v>
      </c>
      <c r="CE25" s="243">
        <f t="shared" si="4"/>
        <v>0</v>
      </c>
      <c r="CF25" s="243">
        <f t="shared" si="5"/>
        <v>0</v>
      </c>
      <c r="CG25" s="243">
        <f t="shared" si="6"/>
        <v>4</v>
      </c>
      <c r="CH25" s="243">
        <f t="shared" si="7"/>
        <v>1</v>
      </c>
      <c r="CI25" s="243">
        <f t="shared" si="8"/>
        <v>0</v>
      </c>
      <c r="CJ25" s="243">
        <f t="shared" si="9"/>
        <v>1</v>
      </c>
      <c r="CK25" s="243">
        <f t="shared" si="10"/>
        <v>0</v>
      </c>
      <c r="CL25" s="243">
        <f t="shared" si="11"/>
        <v>0</v>
      </c>
      <c r="CM25" s="4">
        <f t="shared" si="12"/>
        <v>1</v>
      </c>
      <c r="CO25" s="244">
        <f t="shared" si="13"/>
        <v>5</v>
      </c>
      <c r="CT25" s="3">
        <f t="shared" si="14"/>
        <v>2</v>
      </c>
      <c r="CU25" s="243">
        <f t="shared" si="15"/>
        <v>0</v>
      </c>
      <c r="CV25" s="243">
        <f t="shared" si="16"/>
        <v>0</v>
      </c>
      <c r="CW25" s="243">
        <f t="shared" si="17"/>
        <v>0</v>
      </c>
      <c r="CX25" s="243">
        <f t="shared" si="18"/>
        <v>6</v>
      </c>
      <c r="CY25" s="243">
        <f t="shared" si="19"/>
        <v>0</v>
      </c>
      <c r="CZ25" s="243">
        <f t="shared" si="20"/>
        <v>0</v>
      </c>
      <c r="DA25" s="4">
        <f t="shared" si="21"/>
        <v>1</v>
      </c>
      <c r="DD25" s="244">
        <f t="shared" si="22"/>
        <v>3</v>
      </c>
    </row>
    <row r="26" spans="2:108" x14ac:dyDescent="0.35">
      <c r="B26" s="145" t="s">
        <v>426</v>
      </c>
      <c r="C26" s="4" t="s">
        <v>427</v>
      </c>
      <c r="D26" s="54" t="s">
        <v>1564</v>
      </c>
      <c r="E26" s="233" t="s">
        <v>1374</v>
      </c>
      <c r="F26" s="233" t="s">
        <v>1534</v>
      </c>
      <c r="G26" s="55" t="s">
        <v>3708</v>
      </c>
      <c r="H26" s="3">
        <v>0</v>
      </c>
      <c r="I26" s="243">
        <v>0</v>
      </c>
      <c r="J26" s="243">
        <v>0</v>
      </c>
      <c r="K26" s="243">
        <v>0</v>
      </c>
      <c r="L26" s="243">
        <v>0</v>
      </c>
      <c r="M26" s="243">
        <v>0</v>
      </c>
      <c r="N26" s="243">
        <v>0</v>
      </c>
      <c r="O26" s="243">
        <v>0</v>
      </c>
      <c r="P26" s="243">
        <v>0</v>
      </c>
      <c r="Q26" s="243">
        <v>0</v>
      </c>
      <c r="R26" s="243">
        <v>0</v>
      </c>
      <c r="S26" s="243">
        <v>0</v>
      </c>
      <c r="T26" s="243">
        <v>0</v>
      </c>
      <c r="U26" s="243">
        <v>0</v>
      </c>
      <c r="V26" s="243">
        <v>0</v>
      </c>
      <c r="W26" s="243">
        <v>0</v>
      </c>
      <c r="X26" s="243">
        <v>0</v>
      </c>
      <c r="Y26" s="243">
        <v>0</v>
      </c>
      <c r="Z26" s="243">
        <v>0</v>
      </c>
      <c r="AA26" s="243">
        <v>0</v>
      </c>
      <c r="AB26" s="243">
        <v>0</v>
      </c>
      <c r="AC26" s="243">
        <v>0</v>
      </c>
      <c r="AD26" s="243">
        <v>0</v>
      </c>
      <c r="AE26" s="243">
        <v>0</v>
      </c>
      <c r="AF26" s="243">
        <v>0</v>
      </c>
      <c r="AG26" s="243">
        <v>0</v>
      </c>
      <c r="AH26" s="243">
        <v>0</v>
      </c>
      <c r="AI26" s="243">
        <v>0</v>
      </c>
      <c r="AJ26" s="243">
        <v>0</v>
      </c>
      <c r="AK26" s="243">
        <v>0.5</v>
      </c>
      <c r="AL26" s="243">
        <v>0</v>
      </c>
      <c r="AM26" s="243">
        <v>0</v>
      </c>
      <c r="AN26" s="243">
        <v>0</v>
      </c>
      <c r="AO26" s="243">
        <v>0</v>
      </c>
      <c r="AP26" s="243">
        <v>0</v>
      </c>
      <c r="AQ26" s="243">
        <v>0</v>
      </c>
      <c r="AR26" s="243">
        <v>0</v>
      </c>
      <c r="AS26" s="243">
        <v>0.5</v>
      </c>
      <c r="AT26" s="243">
        <v>0</v>
      </c>
      <c r="AU26" s="243">
        <v>0.5</v>
      </c>
      <c r="AV26" s="243">
        <v>0.5</v>
      </c>
      <c r="AW26" s="243">
        <v>0.5</v>
      </c>
      <c r="AX26" s="243">
        <v>0</v>
      </c>
      <c r="AY26" s="243">
        <v>0</v>
      </c>
      <c r="AZ26" s="243">
        <v>0</v>
      </c>
      <c r="BA26" s="243">
        <v>0</v>
      </c>
      <c r="BB26" s="243">
        <v>0</v>
      </c>
      <c r="BC26" s="243">
        <v>0</v>
      </c>
      <c r="BD26" s="243">
        <v>0.5</v>
      </c>
      <c r="BE26" s="243">
        <v>0</v>
      </c>
      <c r="BF26" s="243">
        <v>0</v>
      </c>
      <c r="BG26" s="243">
        <v>0</v>
      </c>
      <c r="BH26" s="243">
        <v>0</v>
      </c>
      <c r="BI26" s="243">
        <v>0.5</v>
      </c>
      <c r="BJ26" s="243">
        <v>0</v>
      </c>
      <c r="BK26" s="243">
        <v>0</v>
      </c>
      <c r="BL26" s="243">
        <v>0</v>
      </c>
      <c r="BM26" s="243">
        <v>0</v>
      </c>
      <c r="BN26" s="243">
        <v>0</v>
      </c>
      <c r="BO26" s="243">
        <v>0</v>
      </c>
      <c r="BP26" s="243">
        <v>0</v>
      </c>
      <c r="BQ26" s="243">
        <v>0</v>
      </c>
      <c r="BR26" s="243">
        <v>0</v>
      </c>
      <c r="BS26" s="243">
        <v>0</v>
      </c>
      <c r="BT26" s="243">
        <v>0</v>
      </c>
      <c r="BU26" s="243">
        <v>0</v>
      </c>
      <c r="BV26" s="243">
        <v>0</v>
      </c>
      <c r="BW26" s="243">
        <v>0.5</v>
      </c>
      <c r="BX26" s="4">
        <v>0</v>
      </c>
      <c r="BZ26" s="244">
        <f t="shared" si="0"/>
        <v>8</v>
      </c>
      <c r="CB26" s="3">
        <f t="shared" si="1"/>
        <v>0</v>
      </c>
      <c r="CC26" s="243">
        <f t="shared" si="2"/>
        <v>0</v>
      </c>
      <c r="CD26" s="243">
        <f t="shared" si="3"/>
        <v>1</v>
      </c>
      <c r="CE26" s="243">
        <f t="shared" si="4"/>
        <v>0</v>
      </c>
      <c r="CF26" s="243">
        <f t="shared" si="5"/>
        <v>0</v>
      </c>
      <c r="CG26" s="243">
        <f t="shared" si="6"/>
        <v>4</v>
      </c>
      <c r="CH26" s="243">
        <f t="shared" si="7"/>
        <v>0</v>
      </c>
      <c r="CI26" s="243">
        <f t="shared" si="8"/>
        <v>1</v>
      </c>
      <c r="CJ26" s="243">
        <f t="shared" si="9"/>
        <v>1</v>
      </c>
      <c r="CK26" s="243">
        <f t="shared" si="10"/>
        <v>0</v>
      </c>
      <c r="CL26" s="243">
        <f t="shared" si="11"/>
        <v>0</v>
      </c>
      <c r="CM26" s="4">
        <f t="shared" si="12"/>
        <v>1</v>
      </c>
      <c r="CO26" s="244">
        <f t="shared" si="13"/>
        <v>5</v>
      </c>
      <c r="CT26" s="3">
        <f t="shared" si="14"/>
        <v>0</v>
      </c>
      <c r="CU26" s="243">
        <f t="shared" si="15"/>
        <v>1</v>
      </c>
      <c r="CV26" s="243">
        <f t="shared" si="16"/>
        <v>0</v>
      </c>
      <c r="CW26" s="243">
        <f t="shared" si="17"/>
        <v>0</v>
      </c>
      <c r="CX26" s="243">
        <f t="shared" si="18"/>
        <v>6</v>
      </c>
      <c r="CY26" s="243">
        <f t="shared" si="19"/>
        <v>0</v>
      </c>
      <c r="CZ26" s="243">
        <f t="shared" si="20"/>
        <v>0</v>
      </c>
      <c r="DA26" s="4">
        <f t="shared" si="21"/>
        <v>1</v>
      </c>
      <c r="DD26" s="244">
        <f t="shared" si="22"/>
        <v>3</v>
      </c>
    </row>
    <row r="27" spans="2:108" x14ac:dyDescent="0.35">
      <c r="B27" s="145" t="s">
        <v>113</v>
      </c>
      <c r="C27" s="4" t="s">
        <v>114</v>
      </c>
      <c r="D27" s="28" t="s">
        <v>1576</v>
      </c>
      <c r="E27" s="234" t="s">
        <v>927</v>
      </c>
      <c r="F27" s="234"/>
      <c r="G27" s="29" t="s">
        <v>3701</v>
      </c>
      <c r="H27" s="3">
        <v>0</v>
      </c>
      <c r="I27" s="243">
        <v>0.5</v>
      </c>
      <c r="J27" s="243">
        <v>0</v>
      </c>
      <c r="K27" s="243">
        <v>0</v>
      </c>
      <c r="L27" s="243">
        <v>0</v>
      </c>
      <c r="M27" s="243">
        <v>0.5</v>
      </c>
      <c r="N27" s="243">
        <v>0</v>
      </c>
      <c r="O27" s="243">
        <v>0</v>
      </c>
      <c r="P27" s="243">
        <v>0.5</v>
      </c>
      <c r="Q27" s="243">
        <v>0</v>
      </c>
      <c r="R27" s="243">
        <v>0</v>
      </c>
      <c r="S27" s="243">
        <v>0</v>
      </c>
      <c r="T27" s="243">
        <v>0</v>
      </c>
      <c r="U27" s="243">
        <v>1</v>
      </c>
      <c r="V27" s="243">
        <v>1</v>
      </c>
      <c r="W27" s="243">
        <v>1</v>
      </c>
      <c r="X27" s="243">
        <v>0.5</v>
      </c>
      <c r="Y27" s="243">
        <v>1</v>
      </c>
      <c r="Z27" s="243">
        <v>1</v>
      </c>
      <c r="AA27" s="243">
        <v>1</v>
      </c>
      <c r="AB27" s="243">
        <v>0</v>
      </c>
      <c r="AC27" s="243">
        <v>0</v>
      </c>
      <c r="AD27" s="243">
        <v>0.5</v>
      </c>
      <c r="AE27" s="243">
        <v>0</v>
      </c>
      <c r="AF27" s="243">
        <v>1</v>
      </c>
      <c r="AG27" s="243">
        <v>1</v>
      </c>
      <c r="AH27" s="243">
        <v>0</v>
      </c>
      <c r="AI27" s="243">
        <v>0</v>
      </c>
      <c r="AJ27" s="243">
        <v>0</v>
      </c>
      <c r="AK27" s="243">
        <v>0</v>
      </c>
      <c r="AL27" s="243">
        <v>0</v>
      </c>
      <c r="AM27" s="243">
        <v>0</v>
      </c>
      <c r="AN27" s="243">
        <v>0</v>
      </c>
      <c r="AO27" s="243">
        <v>0</v>
      </c>
      <c r="AP27" s="243">
        <v>0</v>
      </c>
      <c r="AQ27" s="243">
        <v>0.5</v>
      </c>
      <c r="AR27" s="243">
        <v>0</v>
      </c>
      <c r="AS27" s="243">
        <v>0</v>
      </c>
      <c r="AT27" s="243">
        <v>0</v>
      </c>
      <c r="AU27" s="243">
        <v>0</v>
      </c>
      <c r="AV27" s="243">
        <v>0</v>
      </c>
      <c r="AW27" s="243">
        <v>0</v>
      </c>
      <c r="AX27" s="243">
        <v>0</v>
      </c>
      <c r="AY27" s="243">
        <v>0</v>
      </c>
      <c r="AZ27" s="243">
        <v>0</v>
      </c>
      <c r="BA27" s="243">
        <v>0</v>
      </c>
      <c r="BB27" s="243">
        <v>0</v>
      </c>
      <c r="BC27" s="243">
        <v>0</v>
      </c>
      <c r="BD27" s="243">
        <v>0</v>
      </c>
      <c r="BE27" s="243">
        <v>0</v>
      </c>
      <c r="BF27" s="243">
        <v>0</v>
      </c>
      <c r="BG27" s="243">
        <v>0</v>
      </c>
      <c r="BH27" s="243">
        <v>0</v>
      </c>
      <c r="BI27" s="243">
        <v>0</v>
      </c>
      <c r="BJ27" s="243">
        <v>0</v>
      </c>
      <c r="BK27" s="243">
        <v>0</v>
      </c>
      <c r="BL27" s="243">
        <v>0</v>
      </c>
      <c r="BM27" s="243">
        <v>0</v>
      </c>
      <c r="BN27" s="243">
        <v>0</v>
      </c>
      <c r="BO27" s="243">
        <v>0</v>
      </c>
      <c r="BP27" s="243">
        <v>0</v>
      </c>
      <c r="BQ27" s="243">
        <v>0</v>
      </c>
      <c r="BR27" s="243">
        <v>0</v>
      </c>
      <c r="BS27" s="243">
        <v>0</v>
      </c>
      <c r="BT27" s="243">
        <v>0.5</v>
      </c>
      <c r="BU27" s="243">
        <v>0</v>
      </c>
      <c r="BV27" s="243">
        <v>0</v>
      </c>
      <c r="BW27" s="243">
        <v>0</v>
      </c>
      <c r="BX27" s="4">
        <v>0</v>
      </c>
      <c r="BZ27" s="244">
        <f t="shared" si="0"/>
        <v>15</v>
      </c>
      <c r="CB27" s="3">
        <f t="shared" si="1"/>
        <v>3</v>
      </c>
      <c r="CC27" s="243">
        <f t="shared" si="2"/>
        <v>10</v>
      </c>
      <c r="CD27" s="243">
        <f t="shared" si="3"/>
        <v>0</v>
      </c>
      <c r="CE27" s="243">
        <f t="shared" si="4"/>
        <v>0</v>
      </c>
      <c r="CF27" s="243">
        <f t="shared" si="5"/>
        <v>1</v>
      </c>
      <c r="CG27" s="243">
        <f t="shared" si="6"/>
        <v>0</v>
      </c>
      <c r="CH27" s="243">
        <f t="shared" si="7"/>
        <v>0</v>
      </c>
      <c r="CI27" s="243">
        <f t="shared" si="8"/>
        <v>0</v>
      </c>
      <c r="CJ27" s="243">
        <f t="shared" si="9"/>
        <v>0</v>
      </c>
      <c r="CK27" s="243">
        <f t="shared" si="10"/>
        <v>0</v>
      </c>
      <c r="CL27" s="243">
        <f t="shared" si="11"/>
        <v>1</v>
      </c>
      <c r="CM27" s="4">
        <f t="shared" si="12"/>
        <v>0</v>
      </c>
      <c r="CO27" s="244">
        <f t="shared" si="13"/>
        <v>4</v>
      </c>
      <c r="CT27" s="3">
        <f t="shared" si="14"/>
        <v>13</v>
      </c>
      <c r="CU27" s="243">
        <f t="shared" si="15"/>
        <v>0</v>
      </c>
      <c r="CV27" s="243">
        <f t="shared" si="16"/>
        <v>0</v>
      </c>
      <c r="CW27" s="243">
        <f t="shared" si="17"/>
        <v>1</v>
      </c>
      <c r="CX27" s="243">
        <f t="shared" si="18"/>
        <v>0</v>
      </c>
      <c r="CY27" s="243">
        <f t="shared" si="19"/>
        <v>0</v>
      </c>
      <c r="CZ27" s="243">
        <f t="shared" si="20"/>
        <v>1</v>
      </c>
      <c r="DA27" s="4">
        <f t="shared" si="21"/>
        <v>0</v>
      </c>
      <c r="DD27" s="244">
        <f t="shared" si="22"/>
        <v>3</v>
      </c>
    </row>
    <row r="28" spans="2:108" x14ac:dyDescent="0.35">
      <c r="B28" s="145" t="s">
        <v>87</v>
      </c>
      <c r="C28" s="4" t="s">
        <v>88</v>
      </c>
      <c r="D28" s="54" t="s">
        <v>1592</v>
      </c>
      <c r="E28" s="233" t="s">
        <v>1589</v>
      </c>
      <c r="F28" s="233"/>
      <c r="G28" s="55" t="s">
        <v>3708</v>
      </c>
      <c r="H28" s="3">
        <v>0.5</v>
      </c>
      <c r="I28" s="243">
        <v>1</v>
      </c>
      <c r="J28" s="243">
        <v>0.5</v>
      </c>
      <c r="K28" s="243">
        <v>1</v>
      </c>
      <c r="L28" s="243">
        <v>1</v>
      </c>
      <c r="M28" s="243">
        <v>0</v>
      </c>
      <c r="N28" s="243">
        <v>0</v>
      </c>
      <c r="O28" s="243">
        <v>0</v>
      </c>
      <c r="P28" s="243">
        <v>0</v>
      </c>
      <c r="Q28" s="243">
        <v>0</v>
      </c>
      <c r="R28" s="243">
        <v>0</v>
      </c>
      <c r="S28" s="243">
        <v>0</v>
      </c>
      <c r="T28" s="243">
        <v>0</v>
      </c>
      <c r="U28" s="243">
        <v>0</v>
      </c>
      <c r="V28" s="243">
        <v>0</v>
      </c>
      <c r="W28" s="243">
        <v>0</v>
      </c>
      <c r="X28" s="243">
        <v>0</v>
      </c>
      <c r="Y28" s="243">
        <v>0</v>
      </c>
      <c r="Z28" s="243">
        <v>0</v>
      </c>
      <c r="AA28" s="243">
        <v>0</v>
      </c>
      <c r="AB28" s="243">
        <v>0</v>
      </c>
      <c r="AC28" s="243">
        <v>0</v>
      </c>
      <c r="AD28" s="243">
        <v>0</v>
      </c>
      <c r="AE28" s="243">
        <v>0</v>
      </c>
      <c r="AF28" s="243">
        <v>0</v>
      </c>
      <c r="AG28" s="243">
        <v>0</v>
      </c>
      <c r="AH28" s="243">
        <v>0</v>
      </c>
      <c r="AI28" s="243">
        <v>0</v>
      </c>
      <c r="AJ28" s="243">
        <v>0</v>
      </c>
      <c r="AK28" s="243">
        <v>0</v>
      </c>
      <c r="AL28" s="243">
        <v>0</v>
      </c>
      <c r="AM28" s="243">
        <v>0</v>
      </c>
      <c r="AN28" s="243">
        <v>0</v>
      </c>
      <c r="AO28" s="243">
        <v>0</v>
      </c>
      <c r="AP28" s="243">
        <v>0</v>
      </c>
      <c r="AQ28" s="243">
        <v>0</v>
      </c>
      <c r="AR28" s="243">
        <v>0</v>
      </c>
      <c r="AS28" s="243">
        <v>0.5</v>
      </c>
      <c r="AT28" s="243">
        <v>0.5</v>
      </c>
      <c r="AU28" s="243">
        <v>0.5</v>
      </c>
      <c r="AV28" s="243">
        <v>0.5</v>
      </c>
      <c r="AW28" s="243">
        <v>0.5</v>
      </c>
      <c r="AX28" s="243">
        <v>0</v>
      </c>
      <c r="AY28" s="243">
        <v>0</v>
      </c>
      <c r="AZ28" s="243">
        <v>0</v>
      </c>
      <c r="BA28" s="243">
        <v>0</v>
      </c>
      <c r="BB28" s="243">
        <v>0</v>
      </c>
      <c r="BC28" s="243">
        <v>0</v>
      </c>
      <c r="BD28" s="243">
        <v>0</v>
      </c>
      <c r="BE28" s="243">
        <v>0</v>
      </c>
      <c r="BF28" s="243">
        <v>0</v>
      </c>
      <c r="BG28" s="243">
        <v>0</v>
      </c>
      <c r="BH28" s="243">
        <v>0.5</v>
      </c>
      <c r="BI28" s="243">
        <v>0</v>
      </c>
      <c r="BJ28" s="243">
        <v>0</v>
      </c>
      <c r="BK28" s="243">
        <v>0.5</v>
      </c>
      <c r="BL28" s="243">
        <v>0</v>
      </c>
      <c r="BM28" s="243">
        <v>0</v>
      </c>
      <c r="BN28" s="243">
        <v>0</v>
      </c>
      <c r="BO28" s="243">
        <v>0.5</v>
      </c>
      <c r="BP28" s="243">
        <v>0</v>
      </c>
      <c r="BQ28" s="243">
        <v>0</v>
      </c>
      <c r="BR28" s="243">
        <v>0</v>
      </c>
      <c r="BS28" s="243">
        <v>0</v>
      </c>
      <c r="BT28" s="243">
        <v>0</v>
      </c>
      <c r="BU28" s="243">
        <v>0</v>
      </c>
      <c r="BV28" s="243">
        <v>0</v>
      </c>
      <c r="BW28" s="243">
        <v>0</v>
      </c>
      <c r="BX28" s="4">
        <v>0</v>
      </c>
      <c r="BZ28" s="244">
        <f t="shared" si="0"/>
        <v>13</v>
      </c>
      <c r="CB28" s="3">
        <f t="shared" si="1"/>
        <v>5</v>
      </c>
      <c r="CC28" s="243">
        <f t="shared" si="2"/>
        <v>0</v>
      </c>
      <c r="CD28" s="243">
        <f t="shared" si="3"/>
        <v>0</v>
      </c>
      <c r="CE28" s="243">
        <f t="shared" si="4"/>
        <v>0</v>
      </c>
      <c r="CF28" s="243">
        <f t="shared" si="5"/>
        <v>0</v>
      </c>
      <c r="CG28" s="243">
        <f t="shared" si="6"/>
        <v>5</v>
      </c>
      <c r="CH28" s="243">
        <f t="shared" si="7"/>
        <v>0</v>
      </c>
      <c r="CI28" s="243">
        <f t="shared" si="8"/>
        <v>0</v>
      </c>
      <c r="CJ28" s="243">
        <f t="shared" si="9"/>
        <v>1</v>
      </c>
      <c r="CK28" s="243">
        <f t="shared" si="10"/>
        <v>2</v>
      </c>
      <c r="CL28" s="243">
        <f t="shared" si="11"/>
        <v>0</v>
      </c>
      <c r="CM28" s="4">
        <f t="shared" si="12"/>
        <v>0</v>
      </c>
      <c r="CO28" s="244">
        <f t="shared" si="13"/>
        <v>4</v>
      </c>
      <c r="CT28" s="3">
        <f t="shared" si="14"/>
        <v>5</v>
      </c>
      <c r="CU28" s="243">
        <f t="shared" si="15"/>
        <v>0</v>
      </c>
      <c r="CV28" s="243">
        <f t="shared" si="16"/>
        <v>0</v>
      </c>
      <c r="CW28" s="243">
        <f t="shared" si="17"/>
        <v>0</v>
      </c>
      <c r="CX28" s="243">
        <f t="shared" si="18"/>
        <v>6</v>
      </c>
      <c r="CY28" s="243">
        <f t="shared" si="19"/>
        <v>2</v>
      </c>
      <c r="CZ28" s="243">
        <f t="shared" si="20"/>
        <v>0</v>
      </c>
      <c r="DA28" s="4">
        <f t="shared" si="21"/>
        <v>0</v>
      </c>
      <c r="DD28" s="244">
        <f t="shared" si="22"/>
        <v>3</v>
      </c>
    </row>
    <row r="29" spans="2:108" x14ac:dyDescent="0.35">
      <c r="B29" s="145" t="s">
        <v>107</v>
      </c>
      <c r="C29" s="4" t="s">
        <v>108</v>
      </c>
      <c r="D29" s="61" t="s">
        <v>108</v>
      </c>
      <c r="E29" s="235" t="s">
        <v>1374</v>
      </c>
      <c r="F29" s="235"/>
      <c r="G29" s="62" t="s">
        <v>3712</v>
      </c>
      <c r="H29" s="3">
        <v>0</v>
      </c>
      <c r="I29" s="243">
        <v>0.5</v>
      </c>
      <c r="J29" s="243">
        <v>0.5</v>
      </c>
      <c r="K29" s="243">
        <v>0</v>
      </c>
      <c r="L29" s="243">
        <v>0.5</v>
      </c>
      <c r="M29" s="243">
        <v>0</v>
      </c>
      <c r="N29" s="243">
        <v>0</v>
      </c>
      <c r="O29" s="243">
        <v>0</v>
      </c>
      <c r="P29" s="243">
        <v>0</v>
      </c>
      <c r="Q29" s="243">
        <v>0</v>
      </c>
      <c r="R29" s="243">
        <v>0</v>
      </c>
      <c r="S29" s="243">
        <v>0.5</v>
      </c>
      <c r="T29" s="243">
        <v>0.5</v>
      </c>
      <c r="U29" s="243">
        <v>0</v>
      </c>
      <c r="V29" s="243">
        <v>0</v>
      </c>
      <c r="W29" s="243">
        <v>0</v>
      </c>
      <c r="X29" s="243">
        <v>0</v>
      </c>
      <c r="Y29" s="243">
        <v>0</v>
      </c>
      <c r="Z29" s="243">
        <v>0</v>
      </c>
      <c r="AA29" s="243">
        <v>0</v>
      </c>
      <c r="AB29" s="243">
        <v>1</v>
      </c>
      <c r="AC29" s="243">
        <v>1</v>
      </c>
      <c r="AD29" s="243">
        <v>1</v>
      </c>
      <c r="AE29" s="243">
        <v>0.5</v>
      </c>
      <c r="AF29" s="243">
        <v>0</v>
      </c>
      <c r="AG29" s="243">
        <v>0</v>
      </c>
      <c r="AH29" s="243">
        <v>0</v>
      </c>
      <c r="AI29" s="243">
        <v>0</v>
      </c>
      <c r="AJ29" s="243">
        <v>0</v>
      </c>
      <c r="AK29" s="243">
        <v>0</v>
      </c>
      <c r="AL29" s="243">
        <v>0.5</v>
      </c>
      <c r="AM29" s="243">
        <v>0</v>
      </c>
      <c r="AN29" s="243">
        <v>0</v>
      </c>
      <c r="AO29" s="243">
        <v>0</v>
      </c>
      <c r="AP29" s="243">
        <v>0</v>
      </c>
      <c r="AQ29" s="243">
        <v>0</v>
      </c>
      <c r="AR29" s="243">
        <v>0</v>
      </c>
      <c r="AS29" s="243">
        <v>0</v>
      </c>
      <c r="AT29" s="243">
        <v>0</v>
      </c>
      <c r="AU29" s="243">
        <v>0</v>
      </c>
      <c r="AV29" s="243">
        <v>0</v>
      </c>
      <c r="AW29" s="243">
        <v>0</v>
      </c>
      <c r="AX29" s="243">
        <v>0</v>
      </c>
      <c r="AY29" s="243">
        <v>0</v>
      </c>
      <c r="AZ29" s="243">
        <v>0</v>
      </c>
      <c r="BA29" s="243">
        <v>0</v>
      </c>
      <c r="BB29" s="243">
        <v>0</v>
      </c>
      <c r="BC29" s="243">
        <v>0</v>
      </c>
      <c r="BD29" s="243">
        <v>0</v>
      </c>
      <c r="BE29" s="243">
        <v>0</v>
      </c>
      <c r="BF29" s="243">
        <v>0.5</v>
      </c>
      <c r="BG29" s="243">
        <v>0</v>
      </c>
      <c r="BH29" s="243">
        <v>0</v>
      </c>
      <c r="BI29" s="243">
        <v>0</v>
      </c>
      <c r="BJ29" s="243">
        <v>0</v>
      </c>
      <c r="BK29" s="243">
        <v>0</v>
      </c>
      <c r="BL29" s="243">
        <v>0</v>
      </c>
      <c r="BM29" s="243">
        <v>0</v>
      </c>
      <c r="BN29" s="243">
        <v>0</v>
      </c>
      <c r="BO29" s="243">
        <v>0</v>
      </c>
      <c r="BP29" s="243">
        <v>0</v>
      </c>
      <c r="BQ29" s="243">
        <v>0</v>
      </c>
      <c r="BR29" s="243">
        <v>0</v>
      </c>
      <c r="BS29" s="243">
        <v>0</v>
      </c>
      <c r="BT29" s="243">
        <v>0</v>
      </c>
      <c r="BU29" s="243">
        <v>0</v>
      </c>
      <c r="BV29" s="243">
        <v>0</v>
      </c>
      <c r="BW29" s="243">
        <v>0</v>
      </c>
      <c r="BX29" s="4">
        <v>0</v>
      </c>
      <c r="BZ29" s="244">
        <f t="shared" si="0"/>
        <v>11</v>
      </c>
      <c r="CB29" s="3">
        <f t="shared" si="1"/>
        <v>3</v>
      </c>
      <c r="CC29" s="243">
        <f t="shared" si="2"/>
        <v>6</v>
      </c>
      <c r="CD29" s="243">
        <f t="shared" si="3"/>
        <v>1</v>
      </c>
      <c r="CE29" s="243">
        <f t="shared" si="4"/>
        <v>0</v>
      </c>
      <c r="CF29" s="243">
        <f t="shared" si="5"/>
        <v>0</v>
      </c>
      <c r="CG29" s="243">
        <f t="shared" si="6"/>
        <v>0</v>
      </c>
      <c r="CH29" s="243">
        <f t="shared" si="7"/>
        <v>0</v>
      </c>
      <c r="CI29" s="243">
        <f t="shared" si="8"/>
        <v>0</v>
      </c>
      <c r="CJ29" s="243">
        <f t="shared" si="9"/>
        <v>1</v>
      </c>
      <c r="CK29" s="243">
        <f t="shared" si="10"/>
        <v>0</v>
      </c>
      <c r="CL29" s="243">
        <f t="shared" si="11"/>
        <v>0</v>
      </c>
      <c r="CM29" s="4">
        <f t="shared" si="12"/>
        <v>0</v>
      </c>
      <c r="CO29" s="244">
        <f t="shared" si="13"/>
        <v>4</v>
      </c>
      <c r="CT29" s="3">
        <f t="shared" si="14"/>
        <v>9</v>
      </c>
      <c r="CU29" s="243">
        <f t="shared" si="15"/>
        <v>1</v>
      </c>
      <c r="CV29" s="243">
        <f t="shared" si="16"/>
        <v>0</v>
      </c>
      <c r="CW29" s="243">
        <f t="shared" si="17"/>
        <v>0</v>
      </c>
      <c r="CX29" s="243">
        <f t="shared" si="18"/>
        <v>1</v>
      </c>
      <c r="CY29" s="243">
        <f t="shared" si="19"/>
        <v>0</v>
      </c>
      <c r="CZ29" s="243">
        <f t="shared" si="20"/>
        <v>0</v>
      </c>
      <c r="DA29" s="4">
        <f t="shared" si="21"/>
        <v>0</v>
      </c>
      <c r="DD29" s="244">
        <f t="shared" si="22"/>
        <v>3</v>
      </c>
    </row>
    <row r="30" spans="2:108" x14ac:dyDescent="0.35">
      <c r="B30" s="145" t="s">
        <v>346</v>
      </c>
      <c r="C30" s="4" t="s">
        <v>347</v>
      </c>
      <c r="D30" s="28" t="s">
        <v>1605</v>
      </c>
      <c r="E30" s="234" t="s">
        <v>1513</v>
      </c>
      <c r="F30" s="234"/>
      <c r="G30" s="29" t="s">
        <v>3701</v>
      </c>
      <c r="H30" s="3">
        <v>0</v>
      </c>
      <c r="I30" s="243">
        <v>0</v>
      </c>
      <c r="J30" s="243">
        <v>0</v>
      </c>
      <c r="K30" s="243">
        <v>0</v>
      </c>
      <c r="L30" s="243">
        <v>0</v>
      </c>
      <c r="M30" s="243">
        <v>0</v>
      </c>
      <c r="N30" s="243">
        <v>0</v>
      </c>
      <c r="O30" s="243">
        <v>0</v>
      </c>
      <c r="P30" s="243">
        <v>0</v>
      </c>
      <c r="Q30" s="243">
        <v>0</v>
      </c>
      <c r="R30" s="243">
        <v>0</v>
      </c>
      <c r="S30" s="243">
        <v>0</v>
      </c>
      <c r="T30" s="243">
        <v>0</v>
      </c>
      <c r="U30" s="243">
        <v>0</v>
      </c>
      <c r="V30" s="243">
        <v>0</v>
      </c>
      <c r="W30" s="243">
        <v>0</v>
      </c>
      <c r="X30" s="243">
        <v>0</v>
      </c>
      <c r="Y30" s="243">
        <v>0</v>
      </c>
      <c r="Z30" s="243">
        <v>0</v>
      </c>
      <c r="AA30" s="243">
        <v>0</v>
      </c>
      <c r="AB30" s="243">
        <v>0</v>
      </c>
      <c r="AC30" s="243">
        <v>0</v>
      </c>
      <c r="AD30" s="243">
        <v>0</v>
      </c>
      <c r="AE30" s="243">
        <v>0</v>
      </c>
      <c r="AF30" s="243">
        <v>0</v>
      </c>
      <c r="AG30" s="243">
        <v>0</v>
      </c>
      <c r="AH30" s="243">
        <v>0.5</v>
      </c>
      <c r="AI30" s="243">
        <v>0</v>
      </c>
      <c r="AJ30" s="243">
        <v>0</v>
      </c>
      <c r="AK30" s="243">
        <v>0</v>
      </c>
      <c r="AL30" s="243">
        <v>0</v>
      </c>
      <c r="AM30" s="243">
        <v>0</v>
      </c>
      <c r="AN30" s="243">
        <v>0</v>
      </c>
      <c r="AO30" s="243">
        <v>0</v>
      </c>
      <c r="AP30" s="243">
        <v>0</v>
      </c>
      <c r="AQ30" s="243">
        <v>0</v>
      </c>
      <c r="AR30" s="243">
        <v>0.5</v>
      </c>
      <c r="AS30" s="243">
        <v>0.5</v>
      </c>
      <c r="AT30" s="243">
        <v>0.5</v>
      </c>
      <c r="AU30" s="243">
        <v>0.5</v>
      </c>
      <c r="AV30" s="243">
        <v>0.5</v>
      </c>
      <c r="AW30" s="243">
        <v>0.5</v>
      </c>
      <c r="AX30" s="243">
        <v>0</v>
      </c>
      <c r="AY30" s="243">
        <v>0</v>
      </c>
      <c r="AZ30" s="243">
        <v>0</v>
      </c>
      <c r="BA30" s="243">
        <v>0</v>
      </c>
      <c r="BB30" s="243">
        <v>0</v>
      </c>
      <c r="BC30" s="243">
        <v>0</v>
      </c>
      <c r="BD30" s="243">
        <v>0</v>
      </c>
      <c r="BE30" s="243">
        <v>0</v>
      </c>
      <c r="BF30" s="243">
        <v>0.5</v>
      </c>
      <c r="BG30" s="243">
        <v>0</v>
      </c>
      <c r="BH30" s="243">
        <v>0</v>
      </c>
      <c r="BI30" s="243">
        <v>0</v>
      </c>
      <c r="BJ30" s="243">
        <v>0</v>
      </c>
      <c r="BK30" s="243">
        <v>0.5</v>
      </c>
      <c r="BL30" s="243">
        <v>0</v>
      </c>
      <c r="BM30" s="243">
        <v>0</v>
      </c>
      <c r="BN30" s="243">
        <v>0.5</v>
      </c>
      <c r="BO30" s="243">
        <v>0</v>
      </c>
      <c r="BP30" s="243">
        <v>0</v>
      </c>
      <c r="BQ30" s="243">
        <v>0</v>
      </c>
      <c r="BR30" s="243">
        <v>0</v>
      </c>
      <c r="BS30" s="243">
        <v>0</v>
      </c>
      <c r="BT30" s="243">
        <v>0</v>
      </c>
      <c r="BU30" s="243">
        <v>0</v>
      </c>
      <c r="BV30" s="243">
        <v>0</v>
      </c>
      <c r="BW30" s="243">
        <v>0</v>
      </c>
      <c r="BX30" s="4">
        <v>0</v>
      </c>
      <c r="BZ30" s="244">
        <f t="shared" si="0"/>
        <v>10</v>
      </c>
      <c r="CB30" s="3">
        <f t="shared" si="1"/>
        <v>0</v>
      </c>
      <c r="CC30" s="243">
        <f t="shared" si="2"/>
        <v>0</v>
      </c>
      <c r="CD30" s="243">
        <f t="shared" si="3"/>
        <v>1</v>
      </c>
      <c r="CE30" s="243">
        <f t="shared" si="4"/>
        <v>0</v>
      </c>
      <c r="CF30" s="243">
        <f t="shared" si="5"/>
        <v>0</v>
      </c>
      <c r="CG30" s="243">
        <f t="shared" si="6"/>
        <v>6</v>
      </c>
      <c r="CH30" s="243">
        <f t="shared" si="7"/>
        <v>0</v>
      </c>
      <c r="CI30" s="243">
        <f t="shared" si="8"/>
        <v>0</v>
      </c>
      <c r="CJ30" s="243">
        <f t="shared" si="9"/>
        <v>1</v>
      </c>
      <c r="CK30" s="243">
        <f t="shared" si="10"/>
        <v>2</v>
      </c>
      <c r="CL30" s="243">
        <f t="shared" si="11"/>
        <v>0</v>
      </c>
      <c r="CM30" s="4">
        <f t="shared" si="12"/>
        <v>0</v>
      </c>
      <c r="CO30" s="244">
        <f t="shared" si="13"/>
        <v>4</v>
      </c>
      <c r="CT30" s="3">
        <f t="shared" si="14"/>
        <v>0</v>
      </c>
      <c r="CU30" s="243">
        <f t="shared" si="15"/>
        <v>1</v>
      </c>
      <c r="CV30" s="243">
        <f t="shared" si="16"/>
        <v>0</v>
      </c>
      <c r="CW30" s="243">
        <f t="shared" si="17"/>
        <v>0</v>
      </c>
      <c r="CX30" s="243">
        <f t="shared" si="18"/>
        <v>7</v>
      </c>
      <c r="CY30" s="243">
        <f t="shared" si="19"/>
        <v>2</v>
      </c>
      <c r="CZ30" s="243">
        <f t="shared" si="20"/>
        <v>0</v>
      </c>
      <c r="DA30" s="4">
        <f t="shared" si="21"/>
        <v>0</v>
      </c>
      <c r="DD30" s="244">
        <f t="shared" si="22"/>
        <v>3</v>
      </c>
    </row>
    <row r="31" spans="2:108" x14ac:dyDescent="0.35">
      <c r="B31" s="145" t="s">
        <v>362</v>
      </c>
      <c r="C31" s="4" t="s">
        <v>362</v>
      </c>
      <c r="D31" s="28" t="s">
        <v>1610</v>
      </c>
      <c r="E31" s="234" t="s">
        <v>1357</v>
      </c>
      <c r="F31" s="234"/>
      <c r="G31" s="29" t="s">
        <v>3701</v>
      </c>
      <c r="H31" s="3">
        <v>0</v>
      </c>
      <c r="I31" s="243">
        <v>0</v>
      </c>
      <c r="J31" s="243">
        <v>0</v>
      </c>
      <c r="K31" s="243">
        <v>0</v>
      </c>
      <c r="L31" s="243">
        <v>0</v>
      </c>
      <c r="M31" s="243">
        <v>0</v>
      </c>
      <c r="N31" s="243">
        <v>0</v>
      </c>
      <c r="O31" s="243">
        <v>0</v>
      </c>
      <c r="P31" s="243">
        <v>0</v>
      </c>
      <c r="Q31" s="243">
        <v>0</v>
      </c>
      <c r="R31" s="243">
        <v>0</v>
      </c>
      <c r="S31" s="243">
        <v>0</v>
      </c>
      <c r="T31" s="243">
        <v>0</v>
      </c>
      <c r="U31" s="243">
        <v>0</v>
      </c>
      <c r="V31" s="243">
        <v>0</v>
      </c>
      <c r="W31" s="243">
        <v>0</v>
      </c>
      <c r="X31" s="243">
        <v>0</v>
      </c>
      <c r="Y31" s="243">
        <v>0</v>
      </c>
      <c r="Z31" s="243">
        <v>0</v>
      </c>
      <c r="AA31" s="243">
        <v>0</v>
      </c>
      <c r="AB31" s="243">
        <v>0</v>
      </c>
      <c r="AC31" s="243">
        <v>0</v>
      </c>
      <c r="AD31" s="243">
        <v>0</v>
      </c>
      <c r="AE31" s="243">
        <v>0</v>
      </c>
      <c r="AF31" s="243">
        <v>0</v>
      </c>
      <c r="AG31" s="243">
        <v>0</v>
      </c>
      <c r="AH31" s="243">
        <v>0</v>
      </c>
      <c r="AI31" s="243">
        <v>0.5</v>
      </c>
      <c r="AJ31" s="243">
        <v>0</v>
      </c>
      <c r="AK31" s="243">
        <v>0</v>
      </c>
      <c r="AL31" s="243">
        <v>0.5</v>
      </c>
      <c r="AM31" s="243">
        <v>0</v>
      </c>
      <c r="AN31" s="243">
        <v>0.5</v>
      </c>
      <c r="AO31" s="243">
        <v>1</v>
      </c>
      <c r="AP31" s="243">
        <v>0.5</v>
      </c>
      <c r="AQ31" s="243">
        <v>0</v>
      </c>
      <c r="AR31" s="243">
        <v>0</v>
      </c>
      <c r="AS31" s="243">
        <v>0</v>
      </c>
      <c r="AT31" s="243">
        <v>0</v>
      </c>
      <c r="AU31" s="243">
        <v>0</v>
      </c>
      <c r="AV31" s="243">
        <v>0</v>
      </c>
      <c r="AW31" s="243">
        <v>0.5</v>
      </c>
      <c r="AX31" s="243">
        <v>1</v>
      </c>
      <c r="AY31" s="243">
        <v>0</v>
      </c>
      <c r="AZ31" s="243">
        <v>0</v>
      </c>
      <c r="BA31" s="243">
        <v>0.5</v>
      </c>
      <c r="BB31" s="243">
        <v>0</v>
      </c>
      <c r="BC31" s="243">
        <v>0</v>
      </c>
      <c r="BD31" s="243">
        <v>0</v>
      </c>
      <c r="BE31" s="243">
        <v>0</v>
      </c>
      <c r="BF31" s="243">
        <v>0</v>
      </c>
      <c r="BG31" s="243">
        <v>0</v>
      </c>
      <c r="BH31" s="243">
        <v>0</v>
      </c>
      <c r="BI31" s="243">
        <v>0</v>
      </c>
      <c r="BJ31" s="243">
        <v>0</v>
      </c>
      <c r="BK31" s="243">
        <v>0</v>
      </c>
      <c r="BL31" s="243">
        <v>0</v>
      </c>
      <c r="BM31" s="243">
        <v>0</v>
      </c>
      <c r="BN31" s="243">
        <v>0</v>
      </c>
      <c r="BO31" s="243">
        <v>0</v>
      </c>
      <c r="BP31" s="243">
        <v>0</v>
      </c>
      <c r="BQ31" s="243">
        <v>0</v>
      </c>
      <c r="BR31" s="243">
        <v>0</v>
      </c>
      <c r="BS31" s="243">
        <v>0</v>
      </c>
      <c r="BT31" s="243">
        <v>0</v>
      </c>
      <c r="BU31" s="243">
        <v>0</v>
      </c>
      <c r="BV31" s="243">
        <v>0</v>
      </c>
      <c r="BW31" s="243">
        <v>0</v>
      </c>
      <c r="BX31" s="4">
        <v>0</v>
      </c>
      <c r="BZ31" s="244">
        <f t="shared" si="0"/>
        <v>8</v>
      </c>
      <c r="CB31" s="3">
        <f t="shared" si="1"/>
        <v>0</v>
      </c>
      <c r="CC31" s="243">
        <f t="shared" si="2"/>
        <v>0</v>
      </c>
      <c r="CD31" s="243">
        <f t="shared" si="3"/>
        <v>2</v>
      </c>
      <c r="CE31" s="243">
        <f t="shared" si="4"/>
        <v>3</v>
      </c>
      <c r="CF31" s="243">
        <f t="shared" si="5"/>
        <v>0</v>
      </c>
      <c r="CG31" s="243">
        <f t="shared" si="6"/>
        <v>1</v>
      </c>
      <c r="CH31" s="243">
        <f t="shared" si="7"/>
        <v>2</v>
      </c>
      <c r="CI31" s="243">
        <f t="shared" si="8"/>
        <v>0</v>
      </c>
      <c r="CJ31" s="243">
        <f t="shared" si="9"/>
        <v>0</v>
      </c>
      <c r="CK31" s="243">
        <f t="shared" si="10"/>
        <v>0</v>
      </c>
      <c r="CL31" s="243">
        <f t="shared" si="11"/>
        <v>0</v>
      </c>
      <c r="CM31" s="4">
        <f t="shared" si="12"/>
        <v>0</v>
      </c>
      <c r="CO31" s="244">
        <f t="shared" si="13"/>
        <v>4</v>
      </c>
      <c r="CT31" s="3">
        <f t="shared" si="14"/>
        <v>0</v>
      </c>
      <c r="CU31" s="243">
        <f t="shared" si="15"/>
        <v>2</v>
      </c>
      <c r="CV31" s="243">
        <f t="shared" si="16"/>
        <v>3</v>
      </c>
      <c r="CW31" s="243">
        <f t="shared" si="17"/>
        <v>0</v>
      </c>
      <c r="CX31" s="243">
        <f t="shared" si="18"/>
        <v>3</v>
      </c>
      <c r="CY31" s="243">
        <f t="shared" si="19"/>
        <v>0</v>
      </c>
      <c r="CZ31" s="243">
        <f t="shared" si="20"/>
        <v>0</v>
      </c>
      <c r="DA31" s="4">
        <f t="shared" si="21"/>
        <v>0</v>
      </c>
      <c r="DD31" s="244">
        <f t="shared" si="22"/>
        <v>3</v>
      </c>
    </row>
    <row r="32" spans="2:108" x14ac:dyDescent="0.35">
      <c r="B32" s="145" t="s">
        <v>432</v>
      </c>
      <c r="C32" s="4" t="s">
        <v>433</v>
      </c>
      <c r="D32" s="142" t="s">
        <v>913</v>
      </c>
      <c r="E32" s="236" t="s">
        <v>913</v>
      </c>
      <c r="F32" s="236"/>
      <c r="G32" s="139" t="s">
        <v>3703</v>
      </c>
      <c r="H32" s="3">
        <v>0</v>
      </c>
      <c r="I32" s="243">
        <v>0</v>
      </c>
      <c r="J32" s="243">
        <v>0</v>
      </c>
      <c r="K32" s="243">
        <v>0</v>
      </c>
      <c r="L32" s="243">
        <v>0</v>
      </c>
      <c r="M32" s="243">
        <v>0</v>
      </c>
      <c r="N32" s="243">
        <v>0</v>
      </c>
      <c r="O32" s="243">
        <v>0</v>
      </c>
      <c r="P32" s="243">
        <v>0</v>
      </c>
      <c r="Q32" s="243">
        <v>0</v>
      </c>
      <c r="R32" s="243">
        <v>0</v>
      </c>
      <c r="S32" s="243">
        <v>0</v>
      </c>
      <c r="T32" s="243">
        <v>0</v>
      </c>
      <c r="U32" s="243">
        <v>0</v>
      </c>
      <c r="V32" s="243">
        <v>0</v>
      </c>
      <c r="W32" s="243">
        <v>0</v>
      </c>
      <c r="X32" s="243">
        <v>0</v>
      </c>
      <c r="Y32" s="243">
        <v>0</v>
      </c>
      <c r="Z32" s="243">
        <v>0</v>
      </c>
      <c r="AA32" s="243">
        <v>0</v>
      </c>
      <c r="AB32" s="243">
        <v>0</v>
      </c>
      <c r="AC32" s="243">
        <v>0</v>
      </c>
      <c r="AD32" s="243">
        <v>0</v>
      </c>
      <c r="AE32" s="243">
        <v>0</v>
      </c>
      <c r="AF32" s="243">
        <v>0</v>
      </c>
      <c r="AG32" s="243">
        <v>0</v>
      </c>
      <c r="AH32" s="243">
        <v>0</v>
      </c>
      <c r="AI32" s="243">
        <v>0</v>
      </c>
      <c r="AJ32" s="243">
        <v>0</v>
      </c>
      <c r="AK32" s="243">
        <v>0</v>
      </c>
      <c r="AL32" s="243">
        <v>0.5</v>
      </c>
      <c r="AM32" s="243">
        <v>0.5</v>
      </c>
      <c r="AN32" s="243">
        <v>0.5</v>
      </c>
      <c r="AO32" s="243">
        <v>0</v>
      </c>
      <c r="AP32" s="243">
        <v>0</v>
      </c>
      <c r="AQ32" s="243">
        <v>0</v>
      </c>
      <c r="AR32" s="243">
        <v>0</v>
      </c>
      <c r="AS32" s="243">
        <v>0.5</v>
      </c>
      <c r="AT32" s="243">
        <v>0.5</v>
      </c>
      <c r="AU32" s="243">
        <v>0</v>
      </c>
      <c r="AV32" s="243">
        <v>0.5</v>
      </c>
      <c r="AW32" s="243">
        <v>0.5</v>
      </c>
      <c r="AX32" s="243">
        <v>0</v>
      </c>
      <c r="AY32" s="243">
        <v>0</v>
      </c>
      <c r="AZ32" s="243">
        <v>0</v>
      </c>
      <c r="BA32" s="243">
        <v>0</v>
      </c>
      <c r="BB32" s="243">
        <v>0</v>
      </c>
      <c r="BC32" s="243">
        <v>0</v>
      </c>
      <c r="BD32" s="243">
        <v>0</v>
      </c>
      <c r="BE32" s="243">
        <v>0</v>
      </c>
      <c r="BF32" s="243">
        <v>0</v>
      </c>
      <c r="BG32" s="243">
        <v>0.5</v>
      </c>
      <c r="BH32" s="243">
        <v>0</v>
      </c>
      <c r="BI32" s="243">
        <v>0</v>
      </c>
      <c r="BJ32" s="243">
        <v>0</v>
      </c>
      <c r="BK32" s="243">
        <v>0</v>
      </c>
      <c r="BL32" s="243">
        <v>0</v>
      </c>
      <c r="BM32" s="243">
        <v>0</v>
      </c>
      <c r="BN32" s="243">
        <v>0</v>
      </c>
      <c r="BO32" s="243">
        <v>0</v>
      </c>
      <c r="BP32" s="243">
        <v>0</v>
      </c>
      <c r="BQ32" s="243">
        <v>0</v>
      </c>
      <c r="BR32" s="243">
        <v>0</v>
      </c>
      <c r="BS32" s="243">
        <v>0</v>
      </c>
      <c r="BT32" s="243">
        <v>0</v>
      </c>
      <c r="BU32" s="243">
        <v>0</v>
      </c>
      <c r="BV32" s="243">
        <v>0</v>
      </c>
      <c r="BW32" s="243">
        <v>0</v>
      </c>
      <c r="BX32" s="4">
        <v>0</v>
      </c>
      <c r="BZ32" s="244">
        <f t="shared" si="0"/>
        <v>8</v>
      </c>
      <c r="CB32" s="3">
        <f t="shared" si="1"/>
        <v>0</v>
      </c>
      <c r="CC32" s="243">
        <f t="shared" si="2"/>
        <v>0</v>
      </c>
      <c r="CD32" s="243">
        <f t="shared" si="3"/>
        <v>2</v>
      </c>
      <c r="CE32" s="243">
        <f t="shared" si="4"/>
        <v>1</v>
      </c>
      <c r="CF32" s="243">
        <f t="shared" si="5"/>
        <v>0</v>
      </c>
      <c r="CG32" s="243">
        <f t="shared" si="6"/>
        <v>4</v>
      </c>
      <c r="CH32" s="243">
        <f t="shared" si="7"/>
        <v>0</v>
      </c>
      <c r="CI32" s="243">
        <f t="shared" si="8"/>
        <v>0</v>
      </c>
      <c r="CJ32" s="243">
        <f t="shared" si="9"/>
        <v>1</v>
      </c>
      <c r="CK32" s="243">
        <f t="shared" si="10"/>
        <v>0</v>
      </c>
      <c r="CL32" s="243">
        <f t="shared" si="11"/>
        <v>0</v>
      </c>
      <c r="CM32" s="4">
        <f t="shared" si="12"/>
        <v>0</v>
      </c>
      <c r="CO32" s="244">
        <f t="shared" si="13"/>
        <v>4</v>
      </c>
      <c r="CT32" s="3">
        <f t="shared" si="14"/>
        <v>0</v>
      </c>
      <c r="CU32" s="243">
        <f t="shared" si="15"/>
        <v>2</v>
      </c>
      <c r="CV32" s="243">
        <f t="shared" si="16"/>
        <v>1</v>
      </c>
      <c r="CW32" s="243">
        <f t="shared" si="17"/>
        <v>0</v>
      </c>
      <c r="CX32" s="243">
        <f t="shared" si="18"/>
        <v>5</v>
      </c>
      <c r="CY32" s="243">
        <f t="shared" si="19"/>
        <v>0</v>
      </c>
      <c r="CZ32" s="243">
        <f t="shared" si="20"/>
        <v>0</v>
      </c>
      <c r="DA32" s="4">
        <f t="shared" si="21"/>
        <v>0</v>
      </c>
      <c r="DD32" s="244">
        <f t="shared" si="22"/>
        <v>3</v>
      </c>
    </row>
    <row r="33" spans="2:108" x14ac:dyDescent="0.35">
      <c r="B33" s="145" t="s">
        <v>363</v>
      </c>
      <c r="C33" s="4" t="s">
        <v>364</v>
      </c>
      <c r="D33" s="104" t="s">
        <v>3028</v>
      </c>
      <c r="E33" s="238" t="s">
        <v>3029</v>
      </c>
      <c r="F33" s="235"/>
      <c r="G33" s="62" t="s">
        <v>3712</v>
      </c>
      <c r="H33" s="3">
        <v>0</v>
      </c>
      <c r="I33" s="243">
        <v>0</v>
      </c>
      <c r="J33" s="243">
        <v>0</v>
      </c>
      <c r="K33" s="243">
        <v>0</v>
      </c>
      <c r="L33" s="243">
        <v>0</v>
      </c>
      <c r="M33" s="243">
        <v>0</v>
      </c>
      <c r="N33" s="243">
        <v>0</v>
      </c>
      <c r="O33" s="243">
        <v>0</v>
      </c>
      <c r="P33" s="243">
        <v>0</v>
      </c>
      <c r="Q33" s="243">
        <v>0</v>
      </c>
      <c r="R33" s="243">
        <v>0</v>
      </c>
      <c r="S33" s="243">
        <v>0</v>
      </c>
      <c r="T33" s="243">
        <v>0</v>
      </c>
      <c r="U33" s="243">
        <v>0</v>
      </c>
      <c r="V33" s="243">
        <v>0</v>
      </c>
      <c r="W33" s="243">
        <v>0</v>
      </c>
      <c r="X33" s="243">
        <v>0</v>
      </c>
      <c r="Y33" s="243">
        <v>0</v>
      </c>
      <c r="Z33" s="243">
        <v>0</v>
      </c>
      <c r="AA33" s="243">
        <v>0</v>
      </c>
      <c r="AB33" s="243">
        <v>0</v>
      </c>
      <c r="AC33" s="243">
        <v>0</v>
      </c>
      <c r="AD33" s="243">
        <v>0</v>
      </c>
      <c r="AE33" s="243">
        <v>0</v>
      </c>
      <c r="AF33" s="243">
        <v>0</v>
      </c>
      <c r="AG33" s="243">
        <v>0</v>
      </c>
      <c r="AH33" s="243">
        <v>0</v>
      </c>
      <c r="AI33" s="243">
        <v>0.5</v>
      </c>
      <c r="AJ33" s="243">
        <v>0</v>
      </c>
      <c r="AK33" s="243">
        <v>0</v>
      </c>
      <c r="AL33" s="243">
        <v>0.5</v>
      </c>
      <c r="AM33" s="243">
        <v>0</v>
      </c>
      <c r="AN33" s="243">
        <v>0.5</v>
      </c>
      <c r="AO33" s="243">
        <v>0</v>
      </c>
      <c r="AP33" s="243">
        <v>0</v>
      </c>
      <c r="AQ33" s="243">
        <v>0</v>
      </c>
      <c r="AR33" s="243">
        <v>0</v>
      </c>
      <c r="AS33" s="243">
        <v>0</v>
      </c>
      <c r="AT33" s="243">
        <v>0</v>
      </c>
      <c r="AU33" s="243">
        <v>0</v>
      </c>
      <c r="AV33" s="243">
        <v>0</v>
      </c>
      <c r="AW33" s="243">
        <v>0</v>
      </c>
      <c r="AX33" s="243">
        <v>0.5</v>
      </c>
      <c r="AY33" s="243">
        <v>0</v>
      </c>
      <c r="AZ33" s="243">
        <v>0</v>
      </c>
      <c r="BA33" s="243">
        <v>0.5</v>
      </c>
      <c r="BB33" s="243">
        <v>0</v>
      </c>
      <c r="BC33" s="243">
        <v>0</v>
      </c>
      <c r="BD33" s="243">
        <v>0</v>
      </c>
      <c r="BE33" s="243">
        <v>0</v>
      </c>
      <c r="BF33" s="243">
        <v>0</v>
      </c>
      <c r="BG33" s="243">
        <v>0</v>
      </c>
      <c r="BH33" s="243">
        <v>0.5</v>
      </c>
      <c r="BI33" s="243">
        <v>0</v>
      </c>
      <c r="BJ33" s="243">
        <v>0</v>
      </c>
      <c r="BK33" s="243">
        <v>0</v>
      </c>
      <c r="BL33" s="243">
        <v>0</v>
      </c>
      <c r="BM33" s="243">
        <v>0</v>
      </c>
      <c r="BN33" s="243">
        <v>0</v>
      </c>
      <c r="BO33" s="243">
        <v>0</v>
      </c>
      <c r="BP33" s="243">
        <v>0</v>
      </c>
      <c r="BQ33" s="243">
        <v>0</v>
      </c>
      <c r="BR33" s="243">
        <v>0</v>
      </c>
      <c r="BS33" s="243">
        <v>0</v>
      </c>
      <c r="BT33" s="243">
        <v>0</v>
      </c>
      <c r="BU33" s="243">
        <v>0</v>
      </c>
      <c r="BV33" s="243">
        <v>0</v>
      </c>
      <c r="BW33" s="243">
        <v>0</v>
      </c>
      <c r="BX33" s="4">
        <v>0</v>
      </c>
      <c r="BZ33" s="244">
        <f t="shared" si="0"/>
        <v>6</v>
      </c>
      <c r="CB33" s="3">
        <f t="shared" si="1"/>
        <v>0</v>
      </c>
      <c r="CC33" s="243">
        <f t="shared" si="2"/>
        <v>0</v>
      </c>
      <c r="CD33" s="243">
        <f t="shared" si="3"/>
        <v>2</v>
      </c>
      <c r="CE33" s="243">
        <f t="shared" si="4"/>
        <v>1</v>
      </c>
      <c r="CF33" s="243">
        <f t="shared" si="5"/>
        <v>0</v>
      </c>
      <c r="CG33" s="243">
        <f t="shared" si="6"/>
        <v>0</v>
      </c>
      <c r="CH33" s="243">
        <f t="shared" si="7"/>
        <v>2</v>
      </c>
      <c r="CI33" s="243">
        <f t="shared" si="8"/>
        <v>0</v>
      </c>
      <c r="CJ33" s="243">
        <f t="shared" si="9"/>
        <v>1</v>
      </c>
      <c r="CK33" s="243">
        <f t="shared" si="10"/>
        <v>0</v>
      </c>
      <c r="CL33" s="243">
        <f t="shared" si="11"/>
        <v>0</v>
      </c>
      <c r="CM33" s="4">
        <f t="shared" si="12"/>
        <v>0</v>
      </c>
      <c r="CO33" s="244">
        <f t="shared" si="13"/>
        <v>4</v>
      </c>
      <c r="CT33" s="3">
        <f t="shared" si="14"/>
        <v>0</v>
      </c>
      <c r="CU33" s="243">
        <f t="shared" si="15"/>
        <v>2</v>
      </c>
      <c r="CV33" s="243">
        <f t="shared" si="16"/>
        <v>1</v>
      </c>
      <c r="CW33" s="243">
        <f t="shared" si="17"/>
        <v>0</v>
      </c>
      <c r="CX33" s="243">
        <f t="shared" si="18"/>
        <v>3</v>
      </c>
      <c r="CY33" s="243">
        <f t="shared" si="19"/>
        <v>0</v>
      </c>
      <c r="CZ33" s="243">
        <f t="shared" si="20"/>
        <v>0</v>
      </c>
      <c r="DA33" s="4">
        <f t="shared" si="21"/>
        <v>0</v>
      </c>
      <c r="DD33" s="244">
        <f t="shared" si="22"/>
        <v>3</v>
      </c>
    </row>
    <row r="34" spans="2:108" x14ac:dyDescent="0.35">
      <c r="B34" s="145" t="s">
        <v>379</v>
      </c>
      <c r="C34" s="4" t="s">
        <v>380</v>
      </c>
      <c r="D34" s="30" t="s">
        <v>380</v>
      </c>
      <c r="E34" s="237" t="s">
        <v>3042</v>
      </c>
      <c r="F34" s="237"/>
      <c r="G34" s="31" t="s">
        <v>3704</v>
      </c>
      <c r="H34" s="3">
        <v>0</v>
      </c>
      <c r="I34" s="243">
        <v>0</v>
      </c>
      <c r="J34" s="243">
        <v>0</v>
      </c>
      <c r="K34" s="243">
        <v>0</v>
      </c>
      <c r="L34" s="243">
        <v>0</v>
      </c>
      <c r="M34" s="243">
        <v>0</v>
      </c>
      <c r="N34" s="243">
        <v>0</v>
      </c>
      <c r="O34" s="243">
        <v>0</v>
      </c>
      <c r="P34" s="243">
        <v>0</v>
      </c>
      <c r="Q34" s="243">
        <v>0</v>
      </c>
      <c r="R34" s="243">
        <v>0</v>
      </c>
      <c r="S34" s="243">
        <v>0</v>
      </c>
      <c r="T34" s="243">
        <v>0</v>
      </c>
      <c r="U34" s="243">
        <v>0</v>
      </c>
      <c r="V34" s="243">
        <v>0</v>
      </c>
      <c r="W34" s="243">
        <v>0</v>
      </c>
      <c r="X34" s="243">
        <v>0</v>
      </c>
      <c r="Y34" s="243">
        <v>0</v>
      </c>
      <c r="Z34" s="243">
        <v>0</v>
      </c>
      <c r="AA34" s="243">
        <v>0</v>
      </c>
      <c r="AB34" s="243">
        <v>0</v>
      </c>
      <c r="AC34" s="243">
        <v>0</v>
      </c>
      <c r="AD34" s="243">
        <v>0</v>
      </c>
      <c r="AE34" s="243">
        <v>0</v>
      </c>
      <c r="AF34" s="243">
        <v>0</v>
      </c>
      <c r="AG34" s="243">
        <v>0</v>
      </c>
      <c r="AH34" s="243">
        <v>0</v>
      </c>
      <c r="AI34" s="243">
        <v>0.5</v>
      </c>
      <c r="AJ34" s="243">
        <v>0</v>
      </c>
      <c r="AK34" s="243">
        <v>0</v>
      </c>
      <c r="AL34" s="243">
        <v>0</v>
      </c>
      <c r="AM34" s="243">
        <v>0.5</v>
      </c>
      <c r="AN34" s="243">
        <v>0</v>
      </c>
      <c r="AO34" s="243">
        <v>0</v>
      </c>
      <c r="AP34" s="243">
        <v>0</v>
      </c>
      <c r="AQ34" s="243">
        <v>0</v>
      </c>
      <c r="AR34" s="243">
        <v>0</v>
      </c>
      <c r="AS34" s="243">
        <v>0</v>
      </c>
      <c r="AT34" s="243">
        <v>0</v>
      </c>
      <c r="AU34" s="243">
        <v>0</v>
      </c>
      <c r="AV34" s="243">
        <v>0</v>
      </c>
      <c r="AW34" s="243">
        <v>0.5</v>
      </c>
      <c r="AX34" s="243">
        <v>0.5</v>
      </c>
      <c r="AY34" s="243">
        <v>0</v>
      </c>
      <c r="AZ34" s="243">
        <v>0</v>
      </c>
      <c r="BA34" s="243">
        <v>0.5</v>
      </c>
      <c r="BB34" s="243">
        <v>0</v>
      </c>
      <c r="BC34" s="243">
        <v>0</v>
      </c>
      <c r="BD34" s="243">
        <v>0</v>
      </c>
      <c r="BE34" s="243">
        <v>0</v>
      </c>
      <c r="BF34" s="243">
        <v>0</v>
      </c>
      <c r="BG34" s="243">
        <v>0</v>
      </c>
      <c r="BH34" s="243">
        <v>0</v>
      </c>
      <c r="BI34" s="243">
        <v>0</v>
      </c>
      <c r="BJ34" s="243">
        <v>0</v>
      </c>
      <c r="BK34" s="243">
        <v>0</v>
      </c>
      <c r="BL34" s="243">
        <v>0</v>
      </c>
      <c r="BM34" s="243">
        <v>0.5</v>
      </c>
      <c r="BN34" s="243">
        <v>0</v>
      </c>
      <c r="BO34" s="243">
        <v>0</v>
      </c>
      <c r="BP34" s="243">
        <v>0</v>
      </c>
      <c r="BQ34" s="243">
        <v>0</v>
      </c>
      <c r="BR34" s="243">
        <v>0</v>
      </c>
      <c r="BS34" s="243">
        <v>0</v>
      </c>
      <c r="BT34" s="243">
        <v>0</v>
      </c>
      <c r="BU34" s="243">
        <v>0</v>
      </c>
      <c r="BV34" s="243">
        <v>0</v>
      </c>
      <c r="BW34" s="243">
        <v>0</v>
      </c>
      <c r="BX34" s="4">
        <v>0</v>
      </c>
      <c r="BZ34" s="244">
        <f t="shared" si="0"/>
        <v>6</v>
      </c>
      <c r="CB34" s="3">
        <f t="shared" si="1"/>
        <v>0</v>
      </c>
      <c r="CC34" s="243">
        <f t="shared" si="2"/>
        <v>0</v>
      </c>
      <c r="CD34" s="243">
        <f t="shared" si="3"/>
        <v>2</v>
      </c>
      <c r="CE34" s="243">
        <f t="shared" si="4"/>
        <v>0</v>
      </c>
      <c r="CF34" s="243">
        <f t="shared" si="5"/>
        <v>0</v>
      </c>
      <c r="CG34" s="243">
        <f t="shared" si="6"/>
        <v>1</v>
      </c>
      <c r="CH34" s="243">
        <f t="shared" si="7"/>
        <v>2</v>
      </c>
      <c r="CI34" s="243">
        <f t="shared" si="8"/>
        <v>0</v>
      </c>
      <c r="CJ34" s="243">
        <f t="shared" si="9"/>
        <v>0</v>
      </c>
      <c r="CK34" s="243">
        <f t="shared" si="10"/>
        <v>1</v>
      </c>
      <c r="CL34" s="243">
        <f t="shared" si="11"/>
        <v>0</v>
      </c>
      <c r="CM34" s="4">
        <f t="shared" si="12"/>
        <v>0</v>
      </c>
      <c r="CO34" s="244">
        <f t="shared" si="13"/>
        <v>4</v>
      </c>
      <c r="CT34" s="3">
        <f t="shared" si="14"/>
        <v>0</v>
      </c>
      <c r="CU34" s="243">
        <f t="shared" si="15"/>
        <v>2</v>
      </c>
      <c r="CV34" s="243">
        <f t="shared" si="16"/>
        <v>0</v>
      </c>
      <c r="CW34" s="243">
        <f t="shared" si="17"/>
        <v>0</v>
      </c>
      <c r="CX34" s="243">
        <f t="shared" si="18"/>
        <v>3</v>
      </c>
      <c r="CY34" s="243">
        <f t="shared" si="19"/>
        <v>1</v>
      </c>
      <c r="CZ34" s="243">
        <f t="shared" si="20"/>
        <v>0</v>
      </c>
      <c r="DA34" s="4">
        <f t="shared" si="21"/>
        <v>0</v>
      </c>
      <c r="DD34" s="244">
        <f t="shared" si="22"/>
        <v>3</v>
      </c>
    </row>
    <row r="35" spans="2:108" x14ac:dyDescent="0.35">
      <c r="B35" s="145" t="s">
        <v>435</v>
      </c>
      <c r="C35" s="4" t="s">
        <v>436</v>
      </c>
      <c r="D35" s="28" t="s">
        <v>1629</v>
      </c>
      <c r="E35" s="234" t="s">
        <v>1374</v>
      </c>
      <c r="F35" s="234"/>
      <c r="G35" s="29" t="s">
        <v>3701</v>
      </c>
      <c r="H35" s="3">
        <v>0</v>
      </c>
      <c r="I35" s="243">
        <v>0</v>
      </c>
      <c r="J35" s="243">
        <v>0</v>
      </c>
      <c r="K35" s="243">
        <v>0</v>
      </c>
      <c r="L35" s="243">
        <v>0</v>
      </c>
      <c r="M35" s="243">
        <v>0</v>
      </c>
      <c r="N35" s="243">
        <v>0</v>
      </c>
      <c r="O35" s="243">
        <v>0</v>
      </c>
      <c r="P35" s="243">
        <v>0</v>
      </c>
      <c r="Q35" s="243">
        <v>0</v>
      </c>
      <c r="R35" s="243">
        <v>0</v>
      </c>
      <c r="S35" s="243">
        <v>0</v>
      </c>
      <c r="T35" s="243">
        <v>0</v>
      </c>
      <c r="U35" s="243">
        <v>0</v>
      </c>
      <c r="V35" s="243">
        <v>0</v>
      </c>
      <c r="W35" s="243">
        <v>0</v>
      </c>
      <c r="X35" s="243">
        <v>0</v>
      </c>
      <c r="Y35" s="243">
        <v>0</v>
      </c>
      <c r="Z35" s="243">
        <v>0</v>
      </c>
      <c r="AA35" s="243">
        <v>0</v>
      </c>
      <c r="AB35" s="243">
        <v>0</v>
      </c>
      <c r="AC35" s="243">
        <v>0</v>
      </c>
      <c r="AD35" s="243">
        <v>0</v>
      </c>
      <c r="AE35" s="243">
        <v>0</v>
      </c>
      <c r="AF35" s="243">
        <v>0</v>
      </c>
      <c r="AG35" s="243">
        <v>0</v>
      </c>
      <c r="AH35" s="243">
        <v>0</v>
      </c>
      <c r="AI35" s="243">
        <v>0</v>
      </c>
      <c r="AJ35" s="243">
        <v>0</v>
      </c>
      <c r="AK35" s="243">
        <v>0</v>
      </c>
      <c r="AL35" s="243">
        <v>0.5</v>
      </c>
      <c r="AM35" s="243">
        <v>0</v>
      </c>
      <c r="AN35" s="243">
        <v>0</v>
      </c>
      <c r="AO35" s="243">
        <v>0</v>
      </c>
      <c r="AP35" s="243">
        <v>0.5</v>
      </c>
      <c r="AQ35" s="243">
        <v>0</v>
      </c>
      <c r="AR35" s="243">
        <v>0</v>
      </c>
      <c r="AS35" s="243">
        <v>0</v>
      </c>
      <c r="AT35" s="243">
        <v>0.5</v>
      </c>
      <c r="AU35" s="243">
        <v>0</v>
      </c>
      <c r="AV35" s="243">
        <v>0</v>
      </c>
      <c r="AW35" s="243">
        <v>0</v>
      </c>
      <c r="AX35" s="243">
        <v>0</v>
      </c>
      <c r="AY35" s="243">
        <v>0</v>
      </c>
      <c r="AZ35" s="243">
        <v>0</v>
      </c>
      <c r="BA35" s="243">
        <v>0</v>
      </c>
      <c r="BB35" s="243">
        <v>0</v>
      </c>
      <c r="BC35" s="243">
        <v>0</v>
      </c>
      <c r="BD35" s="243">
        <v>0</v>
      </c>
      <c r="BE35" s="243">
        <v>0</v>
      </c>
      <c r="BF35" s="243">
        <v>0.5</v>
      </c>
      <c r="BG35" s="243">
        <v>0</v>
      </c>
      <c r="BH35" s="243">
        <v>0.5</v>
      </c>
      <c r="BI35" s="243">
        <v>0.5</v>
      </c>
      <c r="BJ35" s="243">
        <v>0</v>
      </c>
      <c r="BK35" s="243">
        <v>0</v>
      </c>
      <c r="BL35" s="243">
        <v>0</v>
      </c>
      <c r="BM35" s="243">
        <v>0</v>
      </c>
      <c r="BN35" s="243">
        <v>0</v>
      </c>
      <c r="BO35" s="243">
        <v>0</v>
      </c>
      <c r="BP35" s="243">
        <v>0</v>
      </c>
      <c r="BQ35" s="243">
        <v>0</v>
      </c>
      <c r="BR35" s="243">
        <v>0</v>
      </c>
      <c r="BS35" s="243">
        <v>0</v>
      </c>
      <c r="BT35" s="243">
        <v>0</v>
      </c>
      <c r="BU35" s="243">
        <v>0</v>
      </c>
      <c r="BV35" s="243">
        <v>0</v>
      </c>
      <c r="BW35" s="243">
        <v>0</v>
      </c>
      <c r="BX35" s="4">
        <v>0</v>
      </c>
      <c r="BZ35" s="244">
        <f t="shared" si="0"/>
        <v>6</v>
      </c>
      <c r="CB35" s="3">
        <f t="shared" si="1"/>
        <v>0</v>
      </c>
      <c r="CC35" s="243">
        <f t="shared" si="2"/>
        <v>0</v>
      </c>
      <c r="CD35" s="243">
        <f t="shared" si="3"/>
        <v>1</v>
      </c>
      <c r="CE35" s="243">
        <f t="shared" si="4"/>
        <v>1</v>
      </c>
      <c r="CF35" s="243">
        <f t="shared" si="5"/>
        <v>0</v>
      </c>
      <c r="CG35" s="243">
        <f t="shared" si="6"/>
        <v>1</v>
      </c>
      <c r="CH35" s="243">
        <f t="shared" si="7"/>
        <v>0</v>
      </c>
      <c r="CI35" s="243">
        <f t="shared" si="8"/>
        <v>0</v>
      </c>
      <c r="CJ35" s="243">
        <f t="shared" si="9"/>
        <v>3</v>
      </c>
      <c r="CK35" s="243">
        <f t="shared" si="10"/>
        <v>0</v>
      </c>
      <c r="CL35" s="243">
        <f t="shared" si="11"/>
        <v>0</v>
      </c>
      <c r="CM35" s="4">
        <f t="shared" si="12"/>
        <v>0</v>
      </c>
      <c r="CO35" s="244">
        <f t="shared" si="13"/>
        <v>4</v>
      </c>
      <c r="CT35" s="3">
        <f t="shared" si="14"/>
        <v>0</v>
      </c>
      <c r="CU35" s="243">
        <f t="shared" si="15"/>
        <v>1</v>
      </c>
      <c r="CV35" s="243">
        <f t="shared" si="16"/>
        <v>1</v>
      </c>
      <c r="CW35" s="243">
        <f t="shared" si="17"/>
        <v>0</v>
      </c>
      <c r="CX35" s="243">
        <f t="shared" si="18"/>
        <v>4</v>
      </c>
      <c r="CY35" s="243">
        <f t="shared" si="19"/>
        <v>0</v>
      </c>
      <c r="CZ35" s="243">
        <f t="shared" si="20"/>
        <v>0</v>
      </c>
      <c r="DA35" s="4">
        <f t="shared" si="21"/>
        <v>0</v>
      </c>
      <c r="DD35" s="244">
        <f t="shared" si="22"/>
        <v>3</v>
      </c>
    </row>
    <row r="36" spans="2:108" x14ac:dyDescent="0.35">
      <c r="B36" s="145" t="s">
        <v>437</v>
      </c>
      <c r="C36" s="4" t="s">
        <v>438</v>
      </c>
      <c r="D36" s="142" t="s">
        <v>913</v>
      </c>
      <c r="E36" s="236" t="s">
        <v>913</v>
      </c>
      <c r="F36" s="236"/>
      <c r="G36" s="139" t="s">
        <v>3703</v>
      </c>
      <c r="H36" s="3">
        <v>0</v>
      </c>
      <c r="I36" s="243">
        <v>0</v>
      </c>
      <c r="J36" s="243">
        <v>0</v>
      </c>
      <c r="K36" s="243">
        <v>0</v>
      </c>
      <c r="L36" s="243">
        <v>0</v>
      </c>
      <c r="M36" s="243">
        <v>0</v>
      </c>
      <c r="N36" s="243">
        <v>0</v>
      </c>
      <c r="O36" s="243">
        <v>0</v>
      </c>
      <c r="P36" s="243">
        <v>0</v>
      </c>
      <c r="Q36" s="243">
        <v>0</v>
      </c>
      <c r="R36" s="243">
        <v>0</v>
      </c>
      <c r="S36" s="243">
        <v>0</v>
      </c>
      <c r="T36" s="243">
        <v>0</v>
      </c>
      <c r="U36" s="243">
        <v>0</v>
      </c>
      <c r="V36" s="243">
        <v>0</v>
      </c>
      <c r="W36" s="243">
        <v>0</v>
      </c>
      <c r="X36" s="243">
        <v>0</v>
      </c>
      <c r="Y36" s="243">
        <v>0</v>
      </c>
      <c r="Z36" s="243">
        <v>0</v>
      </c>
      <c r="AA36" s="243">
        <v>0</v>
      </c>
      <c r="AB36" s="243">
        <v>0</v>
      </c>
      <c r="AC36" s="243">
        <v>0</v>
      </c>
      <c r="AD36" s="243">
        <v>0</v>
      </c>
      <c r="AE36" s="243">
        <v>0</v>
      </c>
      <c r="AF36" s="243">
        <v>0</v>
      </c>
      <c r="AG36" s="243">
        <v>0</v>
      </c>
      <c r="AH36" s="243">
        <v>0</v>
      </c>
      <c r="AI36" s="243">
        <v>0</v>
      </c>
      <c r="AJ36" s="243">
        <v>0</v>
      </c>
      <c r="AK36" s="243">
        <v>0</v>
      </c>
      <c r="AL36" s="243">
        <v>0.5</v>
      </c>
      <c r="AM36" s="243">
        <v>0</v>
      </c>
      <c r="AN36" s="243">
        <v>0</v>
      </c>
      <c r="AO36" s="243">
        <v>0</v>
      </c>
      <c r="AP36" s="243">
        <v>0</v>
      </c>
      <c r="AQ36" s="243">
        <v>0</v>
      </c>
      <c r="AR36" s="243">
        <v>0.5</v>
      </c>
      <c r="AS36" s="243">
        <v>0.5</v>
      </c>
      <c r="AT36" s="243">
        <v>0</v>
      </c>
      <c r="AU36" s="243">
        <v>0</v>
      </c>
      <c r="AV36" s="243">
        <v>0.5</v>
      </c>
      <c r="AW36" s="243">
        <v>0</v>
      </c>
      <c r="AX36" s="243">
        <v>0.5</v>
      </c>
      <c r="AY36" s="243">
        <v>0</v>
      </c>
      <c r="AZ36" s="243">
        <v>0</v>
      </c>
      <c r="BA36" s="243">
        <v>0</v>
      </c>
      <c r="BB36" s="243">
        <v>0</v>
      </c>
      <c r="BC36" s="243">
        <v>0</v>
      </c>
      <c r="BD36" s="243">
        <v>0</v>
      </c>
      <c r="BE36" s="243">
        <v>0</v>
      </c>
      <c r="BF36" s="243">
        <v>0</v>
      </c>
      <c r="BG36" s="243">
        <v>0</v>
      </c>
      <c r="BH36" s="243">
        <v>0</v>
      </c>
      <c r="BI36" s="243">
        <v>0</v>
      </c>
      <c r="BJ36" s="243">
        <v>0</v>
      </c>
      <c r="BK36" s="243">
        <v>0</v>
      </c>
      <c r="BL36" s="243">
        <v>0</v>
      </c>
      <c r="BM36" s="243">
        <v>0</v>
      </c>
      <c r="BN36" s="243">
        <v>0.5</v>
      </c>
      <c r="BO36" s="243">
        <v>0</v>
      </c>
      <c r="BP36" s="243">
        <v>0</v>
      </c>
      <c r="BQ36" s="243">
        <v>0</v>
      </c>
      <c r="BR36" s="243">
        <v>0</v>
      </c>
      <c r="BS36" s="243">
        <v>0</v>
      </c>
      <c r="BT36" s="243">
        <v>0</v>
      </c>
      <c r="BU36" s="243">
        <v>0</v>
      </c>
      <c r="BV36" s="243">
        <v>0</v>
      </c>
      <c r="BW36" s="243">
        <v>0</v>
      </c>
      <c r="BX36" s="4">
        <v>0</v>
      </c>
      <c r="BZ36" s="244">
        <f t="shared" si="0"/>
        <v>6</v>
      </c>
      <c r="CB36" s="3">
        <f t="shared" si="1"/>
        <v>0</v>
      </c>
      <c r="CC36" s="243">
        <f t="shared" si="2"/>
        <v>0</v>
      </c>
      <c r="CD36" s="243">
        <f t="shared" si="3"/>
        <v>1</v>
      </c>
      <c r="CE36" s="243">
        <f t="shared" si="4"/>
        <v>0</v>
      </c>
      <c r="CF36" s="243">
        <f t="shared" si="5"/>
        <v>0</v>
      </c>
      <c r="CG36" s="243">
        <f t="shared" si="6"/>
        <v>3</v>
      </c>
      <c r="CH36" s="243">
        <f t="shared" si="7"/>
        <v>1</v>
      </c>
      <c r="CI36" s="243">
        <f t="shared" si="8"/>
        <v>0</v>
      </c>
      <c r="CJ36" s="243">
        <f t="shared" si="9"/>
        <v>0</v>
      </c>
      <c r="CK36" s="243">
        <f t="shared" si="10"/>
        <v>1</v>
      </c>
      <c r="CL36" s="243">
        <f t="shared" si="11"/>
        <v>0</v>
      </c>
      <c r="CM36" s="4">
        <f t="shared" si="12"/>
        <v>0</v>
      </c>
      <c r="CO36" s="244">
        <f t="shared" si="13"/>
        <v>4</v>
      </c>
      <c r="CT36" s="3">
        <f t="shared" si="14"/>
        <v>0</v>
      </c>
      <c r="CU36" s="243">
        <f t="shared" si="15"/>
        <v>1</v>
      </c>
      <c r="CV36" s="243">
        <f t="shared" si="16"/>
        <v>0</v>
      </c>
      <c r="CW36" s="243">
        <f t="shared" si="17"/>
        <v>0</v>
      </c>
      <c r="CX36" s="243">
        <f t="shared" si="18"/>
        <v>4</v>
      </c>
      <c r="CY36" s="243">
        <f t="shared" si="19"/>
        <v>1</v>
      </c>
      <c r="CZ36" s="243">
        <f t="shared" si="20"/>
        <v>0</v>
      </c>
      <c r="DA36" s="4">
        <f t="shared" si="21"/>
        <v>0</v>
      </c>
      <c r="DD36" s="244">
        <f t="shared" si="22"/>
        <v>3</v>
      </c>
    </row>
    <row r="37" spans="2:108" x14ac:dyDescent="0.35">
      <c r="B37" s="145" t="s">
        <v>473</v>
      </c>
      <c r="C37" s="4" t="s">
        <v>474</v>
      </c>
      <c r="D37" s="28" t="s">
        <v>1638</v>
      </c>
      <c r="E37" s="234" t="s">
        <v>923</v>
      </c>
      <c r="F37" s="234"/>
      <c r="G37" s="29" t="s">
        <v>3701</v>
      </c>
      <c r="H37" s="3">
        <v>0</v>
      </c>
      <c r="I37" s="243">
        <v>0</v>
      </c>
      <c r="J37" s="243">
        <v>0</v>
      </c>
      <c r="K37" s="243">
        <v>0</v>
      </c>
      <c r="L37" s="243">
        <v>0</v>
      </c>
      <c r="M37" s="243">
        <v>0</v>
      </c>
      <c r="N37" s="243">
        <v>0</v>
      </c>
      <c r="O37" s="243">
        <v>0</v>
      </c>
      <c r="P37" s="243">
        <v>0</v>
      </c>
      <c r="Q37" s="243">
        <v>0</v>
      </c>
      <c r="R37" s="243">
        <v>0</v>
      </c>
      <c r="S37" s="243">
        <v>0</v>
      </c>
      <c r="T37" s="243">
        <v>0</v>
      </c>
      <c r="U37" s="243">
        <v>0</v>
      </c>
      <c r="V37" s="243">
        <v>0</v>
      </c>
      <c r="W37" s="243">
        <v>0</v>
      </c>
      <c r="X37" s="243">
        <v>0</v>
      </c>
      <c r="Y37" s="243">
        <v>0</v>
      </c>
      <c r="Z37" s="243">
        <v>0</v>
      </c>
      <c r="AA37" s="243">
        <v>0</v>
      </c>
      <c r="AB37" s="243">
        <v>0</v>
      </c>
      <c r="AC37" s="243">
        <v>0</v>
      </c>
      <c r="AD37" s="243">
        <v>0</v>
      </c>
      <c r="AE37" s="243">
        <v>0</v>
      </c>
      <c r="AF37" s="243">
        <v>0</v>
      </c>
      <c r="AG37" s="243">
        <v>0</v>
      </c>
      <c r="AH37" s="243">
        <v>0</v>
      </c>
      <c r="AI37" s="243">
        <v>0</v>
      </c>
      <c r="AJ37" s="243">
        <v>0</v>
      </c>
      <c r="AK37" s="243">
        <v>0</v>
      </c>
      <c r="AL37" s="243">
        <v>0</v>
      </c>
      <c r="AM37" s="243">
        <v>0</v>
      </c>
      <c r="AN37" s="243">
        <v>0.5</v>
      </c>
      <c r="AO37" s="243">
        <v>0</v>
      </c>
      <c r="AP37" s="243">
        <v>0.5</v>
      </c>
      <c r="AQ37" s="243">
        <v>0</v>
      </c>
      <c r="AR37" s="243">
        <v>0</v>
      </c>
      <c r="AS37" s="243">
        <v>0.5</v>
      </c>
      <c r="AT37" s="243">
        <v>0</v>
      </c>
      <c r="AU37" s="243">
        <v>0</v>
      </c>
      <c r="AV37" s="243">
        <v>0</v>
      </c>
      <c r="AW37" s="243">
        <v>0</v>
      </c>
      <c r="AX37" s="243">
        <v>0</v>
      </c>
      <c r="AY37" s="243">
        <v>0</v>
      </c>
      <c r="AZ37" s="243">
        <v>0</v>
      </c>
      <c r="BA37" s="243">
        <v>0</v>
      </c>
      <c r="BB37" s="243">
        <v>0</v>
      </c>
      <c r="BC37" s="243">
        <v>0</v>
      </c>
      <c r="BD37" s="243">
        <v>0</v>
      </c>
      <c r="BE37" s="243">
        <v>0</v>
      </c>
      <c r="BF37" s="243">
        <v>0.5</v>
      </c>
      <c r="BG37" s="243">
        <v>0</v>
      </c>
      <c r="BH37" s="243">
        <v>0</v>
      </c>
      <c r="BI37" s="243">
        <v>0</v>
      </c>
      <c r="BJ37" s="243">
        <v>0.5</v>
      </c>
      <c r="BK37" s="243">
        <v>0</v>
      </c>
      <c r="BL37" s="243">
        <v>0</v>
      </c>
      <c r="BM37" s="243">
        <v>0</v>
      </c>
      <c r="BN37" s="243">
        <v>0</v>
      </c>
      <c r="BO37" s="243">
        <v>0</v>
      </c>
      <c r="BP37" s="243">
        <v>0</v>
      </c>
      <c r="BQ37" s="243">
        <v>0</v>
      </c>
      <c r="BR37" s="243">
        <v>0</v>
      </c>
      <c r="BS37" s="243">
        <v>0</v>
      </c>
      <c r="BT37" s="243">
        <v>0</v>
      </c>
      <c r="BU37" s="243">
        <v>0</v>
      </c>
      <c r="BV37" s="243">
        <v>0.5</v>
      </c>
      <c r="BW37" s="243">
        <v>0</v>
      </c>
      <c r="BX37" s="4">
        <v>0</v>
      </c>
      <c r="BZ37" s="244">
        <f t="shared" si="0"/>
        <v>6</v>
      </c>
      <c r="CB37" s="3">
        <f t="shared" si="1"/>
        <v>0</v>
      </c>
      <c r="CC37" s="243">
        <f t="shared" si="2"/>
        <v>0</v>
      </c>
      <c r="CD37" s="243">
        <f t="shared" si="3"/>
        <v>0</v>
      </c>
      <c r="CE37" s="243">
        <f t="shared" si="4"/>
        <v>2</v>
      </c>
      <c r="CF37" s="243">
        <f t="shared" si="5"/>
        <v>0</v>
      </c>
      <c r="CG37" s="243">
        <f t="shared" si="6"/>
        <v>1</v>
      </c>
      <c r="CH37" s="243">
        <f t="shared" si="7"/>
        <v>0</v>
      </c>
      <c r="CI37" s="243">
        <f t="shared" si="8"/>
        <v>0</v>
      </c>
      <c r="CJ37" s="243">
        <f t="shared" si="9"/>
        <v>2</v>
      </c>
      <c r="CK37" s="243">
        <f t="shared" si="10"/>
        <v>0</v>
      </c>
      <c r="CL37" s="243">
        <f t="shared" si="11"/>
        <v>0</v>
      </c>
      <c r="CM37" s="4">
        <f t="shared" si="12"/>
        <v>1</v>
      </c>
      <c r="CO37" s="244">
        <f t="shared" si="13"/>
        <v>4</v>
      </c>
      <c r="CT37" s="3">
        <f t="shared" si="14"/>
        <v>0</v>
      </c>
      <c r="CU37" s="243">
        <f t="shared" si="15"/>
        <v>0</v>
      </c>
      <c r="CV37" s="243">
        <f t="shared" si="16"/>
        <v>2</v>
      </c>
      <c r="CW37" s="243">
        <f t="shared" si="17"/>
        <v>0</v>
      </c>
      <c r="CX37" s="243">
        <f t="shared" si="18"/>
        <v>3</v>
      </c>
      <c r="CY37" s="243">
        <f t="shared" si="19"/>
        <v>0</v>
      </c>
      <c r="CZ37" s="243">
        <f t="shared" si="20"/>
        <v>0</v>
      </c>
      <c r="DA37" s="4">
        <f t="shared" si="21"/>
        <v>1</v>
      </c>
      <c r="DD37" s="244">
        <f t="shared" si="22"/>
        <v>3</v>
      </c>
    </row>
    <row r="38" spans="2:108" x14ac:dyDescent="0.35">
      <c r="B38" s="145" t="s">
        <v>577</v>
      </c>
      <c r="C38" s="4" t="s">
        <v>578</v>
      </c>
      <c r="D38" s="28" t="s">
        <v>1647</v>
      </c>
      <c r="E38" s="234" t="s">
        <v>1648</v>
      </c>
      <c r="F38" s="234"/>
      <c r="G38" s="29" t="s">
        <v>3701</v>
      </c>
      <c r="H38" s="3">
        <v>0</v>
      </c>
      <c r="I38" s="243">
        <v>0</v>
      </c>
      <c r="J38" s="243">
        <v>0</v>
      </c>
      <c r="K38" s="243">
        <v>0</v>
      </c>
      <c r="L38" s="243">
        <v>0</v>
      </c>
      <c r="M38" s="243">
        <v>0</v>
      </c>
      <c r="N38" s="243">
        <v>0</v>
      </c>
      <c r="O38" s="243">
        <v>0</v>
      </c>
      <c r="P38" s="243">
        <v>0</v>
      </c>
      <c r="Q38" s="243">
        <v>0</v>
      </c>
      <c r="R38" s="243">
        <v>0</v>
      </c>
      <c r="S38" s="243">
        <v>0</v>
      </c>
      <c r="T38" s="243">
        <v>0</v>
      </c>
      <c r="U38" s="243">
        <v>0</v>
      </c>
      <c r="V38" s="243">
        <v>0</v>
      </c>
      <c r="W38" s="243">
        <v>0</v>
      </c>
      <c r="X38" s="243">
        <v>0</v>
      </c>
      <c r="Y38" s="243">
        <v>0</v>
      </c>
      <c r="Z38" s="243">
        <v>0</v>
      </c>
      <c r="AA38" s="243">
        <v>0</v>
      </c>
      <c r="AB38" s="243">
        <v>0</v>
      </c>
      <c r="AC38" s="243">
        <v>0</v>
      </c>
      <c r="AD38" s="243">
        <v>0</v>
      </c>
      <c r="AE38" s="243">
        <v>0</v>
      </c>
      <c r="AF38" s="243">
        <v>0</v>
      </c>
      <c r="AG38" s="243">
        <v>0</v>
      </c>
      <c r="AH38" s="243">
        <v>0</v>
      </c>
      <c r="AI38" s="243">
        <v>0</v>
      </c>
      <c r="AJ38" s="243">
        <v>0</v>
      </c>
      <c r="AK38" s="243">
        <v>0</v>
      </c>
      <c r="AL38" s="243">
        <v>0</v>
      </c>
      <c r="AM38" s="243">
        <v>0</v>
      </c>
      <c r="AN38" s="243">
        <v>0</v>
      </c>
      <c r="AO38" s="243">
        <v>0</v>
      </c>
      <c r="AP38" s="243">
        <v>0</v>
      </c>
      <c r="AQ38" s="243">
        <v>0</v>
      </c>
      <c r="AR38" s="243">
        <v>0</v>
      </c>
      <c r="AS38" s="243">
        <v>1</v>
      </c>
      <c r="AT38" s="243">
        <v>0</v>
      </c>
      <c r="AU38" s="243">
        <v>0</v>
      </c>
      <c r="AV38" s="243">
        <v>0</v>
      </c>
      <c r="AW38" s="243">
        <v>0</v>
      </c>
      <c r="AX38" s="243">
        <v>0</v>
      </c>
      <c r="AY38" s="243">
        <v>0</v>
      </c>
      <c r="AZ38" s="243">
        <v>0</v>
      </c>
      <c r="BA38" s="243">
        <v>0</v>
      </c>
      <c r="BB38" s="243">
        <v>0</v>
      </c>
      <c r="BC38" s="243">
        <v>0</v>
      </c>
      <c r="BD38" s="243">
        <v>0</v>
      </c>
      <c r="BE38" s="243">
        <v>0</v>
      </c>
      <c r="BF38" s="243">
        <v>0</v>
      </c>
      <c r="BG38" s="243">
        <v>0</v>
      </c>
      <c r="BH38" s="243">
        <v>0</v>
      </c>
      <c r="BI38" s="243">
        <v>0</v>
      </c>
      <c r="BJ38" s="243">
        <v>0.5</v>
      </c>
      <c r="BK38" s="243">
        <v>1</v>
      </c>
      <c r="BL38" s="243">
        <v>0</v>
      </c>
      <c r="BM38" s="243">
        <v>0.5</v>
      </c>
      <c r="BN38" s="243">
        <v>0</v>
      </c>
      <c r="BO38" s="243">
        <v>0.5</v>
      </c>
      <c r="BP38" s="243">
        <v>0</v>
      </c>
      <c r="BQ38" s="243">
        <v>0</v>
      </c>
      <c r="BR38" s="243">
        <v>0</v>
      </c>
      <c r="BS38" s="243">
        <v>0</v>
      </c>
      <c r="BT38" s="243">
        <v>0</v>
      </c>
      <c r="BU38" s="243">
        <v>0.5</v>
      </c>
      <c r="BV38" s="243">
        <v>0</v>
      </c>
      <c r="BW38" s="243">
        <v>0</v>
      </c>
      <c r="BX38" s="4">
        <v>0</v>
      </c>
      <c r="BZ38" s="244">
        <f t="shared" si="0"/>
        <v>6</v>
      </c>
      <c r="CB38" s="3">
        <f t="shared" si="1"/>
        <v>0</v>
      </c>
      <c r="CC38" s="243">
        <f t="shared" si="2"/>
        <v>0</v>
      </c>
      <c r="CD38" s="243">
        <f t="shared" si="3"/>
        <v>0</v>
      </c>
      <c r="CE38" s="243">
        <f t="shared" si="4"/>
        <v>0</v>
      </c>
      <c r="CF38" s="243">
        <f t="shared" si="5"/>
        <v>0</v>
      </c>
      <c r="CG38" s="243">
        <f t="shared" si="6"/>
        <v>1</v>
      </c>
      <c r="CH38" s="243">
        <f t="shared" si="7"/>
        <v>0</v>
      </c>
      <c r="CI38" s="243">
        <f t="shared" si="8"/>
        <v>0</v>
      </c>
      <c r="CJ38" s="243">
        <f t="shared" si="9"/>
        <v>1</v>
      </c>
      <c r="CK38" s="243">
        <f t="shared" si="10"/>
        <v>3</v>
      </c>
      <c r="CL38" s="243">
        <f t="shared" si="11"/>
        <v>0</v>
      </c>
      <c r="CM38" s="4">
        <f t="shared" si="12"/>
        <v>1</v>
      </c>
      <c r="CO38" s="244">
        <f t="shared" si="13"/>
        <v>4</v>
      </c>
      <c r="CT38" s="3">
        <f t="shared" si="14"/>
        <v>0</v>
      </c>
      <c r="CU38" s="243">
        <f t="shared" si="15"/>
        <v>0</v>
      </c>
      <c r="CV38" s="243">
        <f t="shared" si="16"/>
        <v>0</v>
      </c>
      <c r="CW38" s="243">
        <f t="shared" si="17"/>
        <v>0</v>
      </c>
      <c r="CX38" s="243">
        <f t="shared" si="18"/>
        <v>2</v>
      </c>
      <c r="CY38" s="243">
        <f t="shared" si="19"/>
        <v>3</v>
      </c>
      <c r="CZ38" s="243">
        <f t="shared" si="20"/>
        <v>0</v>
      </c>
      <c r="DA38" s="4">
        <f t="shared" si="21"/>
        <v>1</v>
      </c>
      <c r="DD38" s="244">
        <f t="shared" si="22"/>
        <v>3</v>
      </c>
    </row>
    <row r="39" spans="2:108" x14ac:dyDescent="0.35">
      <c r="B39" s="145" t="s">
        <v>705</v>
      </c>
      <c r="C39" s="4" t="s">
        <v>706</v>
      </c>
      <c r="D39" s="28" t="s">
        <v>2249</v>
      </c>
      <c r="E39" s="234" t="s">
        <v>1652</v>
      </c>
      <c r="F39" s="234"/>
      <c r="G39" s="29" t="s">
        <v>3701</v>
      </c>
      <c r="H39" s="3">
        <v>0</v>
      </c>
      <c r="I39" s="243">
        <v>0</v>
      </c>
      <c r="J39" s="243">
        <v>0</v>
      </c>
      <c r="K39" s="243">
        <v>0</v>
      </c>
      <c r="L39" s="243">
        <v>0</v>
      </c>
      <c r="M39" s="243">
        <v>0</v>
      </c>
      <c r="N39" s="243">
        <v>0</v>
      </c>
      <c r="O39" s="243">
        <v>0</v>
      </c>
      <c r="P39" s="243">
        <v>0</v>
      </c>
      <c r="Q39" s="243">
        <v>0</v>
      </c>
      <c r="R39" s="243">
        <v>0</v>
      </c>
      <c r="S39" s="243">
        <v>0</v>
      </c>
      <c r="T39" s="243">
        <v>0</v>
      </c>
      <c r="U39" s="243">
        <v>0</v>
      </c>
      <c r="V39" s="243">
        <v>0</v>
      </c>
      <c r="W39" s="243">
        <v>0</v>
      </c>
      <c r="X39" s="243">
        <v>0</v>
      </c>
      <c r="Y39" s="243">
        <v>0</v>
      </c>
      <c r="Z39" s="243">
        <v>0</v>
      </c>
      <c r="AA39" s="243">
        <v>0</v>
      </c>
      <c r="AB39" s="243">
        <v>0</v>
      </c>
      <c r="AC39" s="243">
        <v>0</v>
      </c>
      <c r="AD39" s="243">
        <v>0</v>
      </c>
      <c r="AE39" s="243">
        <v>0</v>
      </c>
      <c r="AF39" s="243">
        <v>0</v>
      </c>
      <c r="AG39" s="243">
        <v>0</v>
      </c>
      <c r="AH39" s="243">
        <v>0</v>
      </c>
      <c r="AI39" s="243">
        <v>0</v>
      </c>
      <c r="AJ39" s="243">
        <v>0</v>
      </c>
      <c r="AK39" s="243">
        <v>0</v>
      </c>
      <c r="AL39" s="243">
        <v>0</v>
      </c>
      <c r="AM39" s="243">
        <v>0</v>
      </c>
      <c r="AN39" s="243">
        <v>0</v>
      </c>
      <c r="AO39" s="243">
        <v>0</v>
      </c>
      <c r="AP39" s="243">
        <v>0</v>
      </c>
      <c r="AQ39" s="243">
        <v>0</v>
      </c>
      <c r="AR39" s="243">
        <v>0</v>
      </c>
      <c r="AS39" s="243">
        <v>0</v>
      </c>
      <c r="AT39" s="243">
        <v>0</v>
      </c>
      <c r="AU39" s="243">
        <v>0</v>
      </c>
      <c r="AV39" s="243">
        <v>0</v>
      </c>
      <c r="AW39" s="243">
        <v>0</v>
      </c>
      <c r="AX39" s="243">
        <v>0.5</v>
      </c>
      <c r="AY39" s="243">
        <v>0</v>
      </c>
      <c r="AZ39" s="243">
        <v>0</v>
      </c>
      <c r="BA39" s="243">
        <v>0</v>
      </c>
      <c r="BB39" s="243">
        <v>0</v>
      </c>
      <c r="BC39" s="243">
        <v>0</v>
      </c>
      <c r="BD39" s="243">
        <v>0.5</v>
      </c>
      <c r="BE39" s="243">
        <v>0</v>
      </c>
      <c r="BF39" s="243">
        <v>0</v>
      </c>
      <c r="BG39" s="243">
        <v>0</v>
      </c>
      <c r="BH39" s="243">
        <v>0</v>
      </c>
      <c r="BI39" s="243">
        <v>0</v>
      </c>
      <c r="BJ39" s="243">
        <v>0</v>
      </c>
      <c r="BK39" s="243">
        <v>0</v>
      </c>
      <c r="BL39" s="243">
        <v>0</v>
      </c>
      <c r="BM39" s="243">
        <v>0</v>
      </c>
      <c r="BN39" s="243">
        <v>0</v>
      </c>
      <c r="BO39" s="243">
        <v>0</v>
      </c>
      <c r="BP39" s="243">
        <v>0</v>
      </c>
      <c r="BQ39" s="243">
        <v>0.5</v>
      </c>
      <c r="BR39" s="243">
        <v>0</v>
      </c>
      <c r="BS39" s="243">
        <v>0</v>
      </c>
      <c r="BT39" s="243">
        <v>0</v>
      </c>
      <c r="BU39" s="243">
        <v>0</v>
      </c>
      <c r="BV39" s="243">
        <v>0.5</v>
      </c>
      <c r="BW39" s="243">
        <v>0.5</v>
      </c>
      <c r="BX39" s="4">
        <v>0</v>
      </c>
      <c r="BZ39" s="244">
        <f t="shared" si="0"/>
        <v>5</v>
      </c>
      <c r="CB39" s="3">
        <f t="shared" si="1"/>
        <v>0</v>
      </c>
      <c r="CC39" s="243">
        <f t="shared" si="2"/>
        <v>0</v>
      </c>
      <c r="CD39" s="243">
        <f t="shared" si="3"/>
        <v>0</v>
      </c>
      <c r="CE39" s="243">
        <f t="shared" si="4"/>
        <v>0</v>
      </c>
      <c r="CF39" s="243">
        <f t="shared" si="5"/>
        <v>0</v>
      </c>
      <c r="CG39" s="243">
        <f t="shared" si="6"/>
        <v>0</v>
      </c>
      <c r="CH39" s="243">
        <f t="shared" si="7"/>
        <v>1</v>
      </c>
      <c r="CI39" s="243">
        <f t="shared" si="8"/>
        <v>1</v>
      </c>
      <c r="CJ39" s="243">
        <f t="shared" si="9"/>
        <v>0</v>
      </c>
      <c r="CK39" s="243">
        <f t="shared" si="10"/>
        <v>0</v>
      </c>
      <c r="CL39" s="243">
        <f t="shared" si="11"/>
        <v>1</v>
      </c>
      <c r="CM39" s="4">
        <f t="shared" si="12"/>
        <v>2</v>
      </c>
      <c r="CO39" s="244">
        <f t="shared" si="13"/>
        <v>4</v>
      </c>
      <c r="CT39" s="3">
        <f t="shared" si="14"/>
        <v>0</v>
      </c>
      <c r="CU39" s="243">
        <f t="shared" si="15"/>
        <v>0</v>
      </c>
      <c r="CV39" s="243">
        <f t="shared" si="16"/>
        <v>0</v>
      </c>
      <c r="CW39" s="243">
        <f t="shared" si="17"/>
        <v>0</v>
      </c>
      <c r="CX39" s="243">
        <f t="shared" si="18"/>
        <v>2</v>
      </c>
      <c r="CY39" s="243">
        <f t="shared" si="19"/>
        <v>0</v>
      </c>
      <c r="CZ39" s="243">
        <f t="shared" si="20"/>
        <v>1</v>
      </c>
      <c r="DA39" s="4">
        <f t="shared" si="21"/>
        <v>2</v>
      </c>
      <c r="DD39" s="244">
        <f t="shared" si="22"/>
        <v>3</v>
      </c>
    </row>
    <row r="40" spans="2:108" x14ac:dyDescent="0.35">
      <c r="B40" s="145" t="s">
        <v>238</v>
      </c>
      <c r="C40" s="4" t="s">
        <v>239</v>
      </c>
      <c r="D40" s="30" t="s">
        <v>3047</v>
      </c>
      <c r="E40" s="237" t="s">
        <v>1374</v>
      </c>
      <c r="F40" s="237"/>
      <c r="G40" s="31" t="s">
        <v>3704</v>
      </c>
      <c r="H40" s="3">
        <v>0</v>
      </c>
      <c r="I40" s="243">
        <v>0</v>
      </c>
      <c r="J40" s="243">
        <v>0</v>
      </c>
      <c r="K40" s="243">
        <v>0</v>
      </c>
      <c r="L40" s="243">
        <v>0</v>
      </c>
      <c r="M40" s="243">
        <v>0</v>
      </c>
      <c r="N40" s="243">
        <v>0</v>
      </c>
      <c r="O40" s="243">
        <v>0</v>
      </c>
      <c r="P40" s="243">
        <v>0</v>
      </c>
      <c r="Q40" s="243">
        <v>0</v>
      </c>
      <c r="R40" s="243">
        <v>0.5</v>
      </c>
      <c r="S40" s="243">
        <v>0</v>
      </c>
      <c r="T40" s="243">
        <v>0</v>
      </c>
      <c r="U40" s="243">
        <v>0</v>
      </c>
      <c r="V40" s="243">
        <v>0</v>
      </c>
      <c r="W40" s="243">
        <v>0.5</v>
      </c>
      <c r="X40" s="243">
        <v>0</v>
      </c>
      <c r="Y40" s="243">
        <v>0</v>
      </c>
      <c r="Z40" s="243">
        <v>0</v>
      </c>
      <c r="AA40" s="243">
        <v>0</v>
      </c>
      <c r="AB40" s="243">
        <v>0</v>
      </c>
      <c r="AC40" s="243">
        <v>0</v>
      </c>
      <c r="AD40" s="243">
        <v>0</v>
      </c>
      <c r="AE40" s="243">
        <v>0</v>
      </c>
      <c r="AF40" s="243">
        <v>0</v>
      </c>
      <c r="AG40" s="243">
        <v>0</v>
      </c>
      <c r="AH40" s="243">
        <v>0</v>
      </c>
      <c r="AI40" s="243">
        <v>0.5</v>
      </c>
      <c r="AJ40" s="243">
        <v>0</v>
      </c>
      <c r="AK40" s="243">
        <v>0</v>
      </c>
      <c r="AL40" s="243">
        <v>0</v>
      </c>
      <c r="AM40" s="243">
        <v>0</v>
      </c>
      <c r="AN40" s="243">
        <v>0</v>
      </c>
      <c r="AO40" s="243">
        <v>0</v>
      </c>
      <c r="AP40" s="243">
        <v>0</v>
      </c>
      <c r="AQ40" s="243">
        <v>0</v>
      </c>
      <c r="AR40" s="243">
        <v>0</v>
      </c>
      <c r="AS40" s="243">
        <v>0</v>
      </c>
      <c r="AT40" s="243">
        <v>0</v>
      </c>
      <c r="AU40" s="243">
        <v>0</v>
      </c>
      <c r="AV40" s="243">
        <v>0</v>
      </c>
      <c r="AW40" s="243">
        <v>0</v>
      </c>
      <c r="AX40" s="243">
        <v>0</v>
      </c>
      <c r="AY40" s="243">
        <v>0</v>
      </c>
      <c r="AZ40" s="243">
        <v>0</v>
      </c>
      <c r="BA40" s="243">
        <v>0</v>
      </c>
      <c r="BB40" s="243">
        <v>0</v>
      </c>
      <c r="BC40" s="243">
        <v>0</v>
      </c>
      <c r="BD40" s="243">
        <v>0</v>
      </c>
      <c r="BE40" s="243">
        <v>0</v>
      </c>
      <c r="BF40" s="243">
        <v>0</v>
      </c>
      <c r="BG40" s="243">
        <v>0</v>
      </c>
      <c r="BH40" s="243">
        <v>0</v>
      </c>
      <c r="BI40" s="243">
        <v>0</v>
      </c>
      <c r="BJ40" s="243">
        <v>0</v>
      </c>
      <c r="BK40" s="243">
        <v>0</v>
      </c>
      <c r="BL40" s="243">
        <v>0.5</v>
      </c>
      <c r="BM40" s="243">
        <v>0</v>
      </c>
      <c r="BN40" s="243">
        <v>0</v>
      </c>
      <c r="BO40" s="243">
        <v>0</v>
      </c>
      <c r="BP40" s="243">
        <v>0</v>
      </c>
      <c r="BQ40" s="243">
        <v>0</v>
      </c>
      <c r="BR40" s="243">
        <v>0</v>
      </c>
      <c r="BS40" s="243">
        <v>0</v>
      </c>
      <c r="BT40" s="243">
        <v>0</v>
      </c>
      <c r="BU40" s="243">
        <v>0</v>
      </c>
      <c r="BV40" s="243">
        <v>0</v>
      </c>
      <c r="BW40" s="243">
        <v>0</v>
      </c>
      <c r="BX40" s="4">
        <v>0</v>
      </c>
      <c r="BZ40" s="244">
        <f t="shared" si="0"/>
        <v>4</v>
      </c>
      <c r="CB40" s="3">
        <f t="shared" si="1"/>
        <v>1</v>
      </c>
      <c r="CC40" s="243">
        <f t="shared" si="2"/>
        <v>1</v>
      </c>
      <c r="CD40" s="243">
        <f t="shared" si="3"/>
        <v>1</v>
      </c>
      <c r="CE40" s="243">
        <f t="shared" si="4"/>
        <v>0</v>
      </c>
      <c r="CF40" s="243">
        <f t="shared" si="5"/>
        <v>0</v>
      </c>
      <c r="CG40" s="243">
        <f t="shared" si="6"/>
        <v>0</v>
      </c>
      <c r="CH40" s="243">
        <f t="shared" si="7"/>
        <v>0</v>
      </c>
      <c r="CI40" s="243">
        <f t="shared" si="8"/>
        <v>0</v>
      </c>
      <c r="CJ40" s="243">
        <f t="shared" si="9"/>
        <v>0</v>
      </c>
      <c r="CK40" s="243">
        <f t="shared" si="10"/>
        <v>1</v>
      </c>
      <c r="CL40" s="243">
        <f t="shared" si="11"/>
        <v>0</v>
      </c>
      <c r="CM40" s="4">
        <f t="shared" si="12"/>
        <v>0</v>
      </c>
      <c r="CO40" s="244">
        <f t="shared" si="13"/>
        <v>4</v>
      </c>
      <c r="CT40" s="3">
        <f t="shared" si="14"/>
        <v>2</v>
      </c>
      <c r="CU40" s="243">
        <f t="shared" si="15"/>
        <v>1</v>
      </c>
      <c r="CV40" s="243">
        <f t="shared" si="16"/>
        <v>0</v>
      </c>
      <c r="CW40" s="243">
        <f t="shared" si="17"/>
        <v>0</v>
      </c>
      <c r="CX40" s="243">
        <f t="shared" si="18"/>
        <v>0</v>
      </c>
      <c r="CY40" s="243">
        <f t="shared" si="19"/>
        <v>1</v>
      </c>
      <c r="CZ40" s="243">
        <f t="shared" si="20"/>
        <v>0</v>
      </c>
      <c r="DA40" s="4">
        <f t="shared" si="21"/>
        <v>0</v>
      </c>
      <c r="DD40" s="244">
        <f t="shared" si="22"/>
        <v>3</v>
      </c>
    </row>
    <row r="41" spans="2:108" x14ac:dyDescent="0.35">
      <c r="B41" s="145" t="s">
        <v>314</v>
      </c>
      <c r="C41" s="4" t="s">
        <v>315</v>
      </c>
      <c r="D41" s="28" t="s">
        <v>1676</v>
      </c>
      <c r="E41" s="234" t="s">
        <v>1513</v>
      </c>
      <c r="F41" s="234"/>
      <c r="G41" s="29" t="s">
        <v>3701</v>
      </c>
      <c r="H41" s="3">
        <v>0</v>
      </c>
      <c r="I41" s="243">
        <v>0</v>
      </c>
      <c r="J41" s="243">
        <v>0</v>
      </c>
      <c r="K41" s="243">
        <v>0</v>
      </c>
      <c r="L41" s="243">
        <v>0</v>
      </c>
      <c r="M41" s="243">
        <v>0</v>
      </c>
      <c r="N41" s="243">
        <v>0</v>
      </c>
      <c r="O41" s="243">
        <v>0</v>
      </c>
      <c r="P41" s="243">
        <v>0</v>
      </c>
      <c r="Q41" s="243">
        <v>0</v>
      </c>
      <c r="R41" s="243">
        <v>0</v>
      </c>
      <c r="S41" s="243">
        <v>0</v>
      </c>
      <c r="T41" s="243">
        <v>0.5</v>
      </c>
      <c r="U41" s="243">
        <v>0</v>
      </c>
      <c r="V41" s="243">
        <v>0</v>
      </c>
      <c r="W41" s="243">
        <v>0</v>
      </c>
      <c r="X41" s="243">
        <v>0</v>
      </c>
      <c r="Y41" s="243">
        <v>0</v>
      </c>
      <c r="Z41" s="243">
        <v>0</v>
      </c>
      <c r="AA41" s="243">
        <v>0</v>
      </c>
      <c r="AB41" s="243">
        <v>0</v>
      </c>
      <c r="AC41" s="243">
        <v>0</v>
      </c>
      <c r="AD41" s="243">
        <v>0</v>
      </c>
      <c r="AE41" s="243">
        <v>0</v>
      </c>
      <c r="AF41" s="243">
        <v>0</v>
      </c>
      <c r="AG41" s="243">
        <v>0</v>
      </c>
      <c r="AH41" s="243">
        <v>0</v>
      </c>
      <c r="AI41" s="243">
        <v>0</v>
      </c>
      <c r="AJ41" s="243">
        <v>0</v>
      </c>
      <c r="AK41" s="243">
        <v>0</v>
      </c>
      <c r="AL41" s="243">
        <v>0</v>
      </c>
      <c r="AM41" s="243">
        <v>0</v>
      </c>
      <c r="AN41" s="243">
        <v>0</v>
      </c>
      <c r="AO41" s="243">
        <v>0</v>
      </c>
      <c r="AP41" s="243">
        <v>0.5</v>
      </c>
      <c r="AQ41" s="243">
        <v>0</v>
      </c>
      <c r="AR41" s="243">
        <v>0</v>
      </c>
      <c r="AS41" s="243">
        <v>0</v>
      </c>
      <c r="AT41" s="243">
        <v>0</v>
      </c>
      <c r="AU41" s="243">
        <v>0</v>
      </c>
      <c r="AV41" s="243">
        <v>0</v>
      </c>
      <c r="AW41" s="243">
        <v>0</v>
      </c>
      <c r="AX41" s="243">
        <v>0</v>
      </c>
      <c r="AY41" s="243">
        <v>0</v>
      </c>
      <c r="AZ41" s="243">
        <v>0</v>
      </c>
      <c r="BA41" s="243">
        <v>0</v>
      </c>
      <c r="BB41" s="243">
        <v>0</v>
      </c>
      <c r="BC41" s="243">
        <v>0</v>
      </c>
      <c r="BD41" s="243">
        <v>0</v>
      </c>
      <c r="BE41" s="243">
        <v>0.5</v>
      </c>
      <c r="BF41" s="243">
        <v>0</v>
      </c>
      <c r="BG41" s="243">
        <v>0</v>
      </c>
      <c r="BH41" s="243">
        <v>0</v>
      </c>
      <c r="BI41" s="243">
        <v>0</v>
      </c>
      <c r="BJ41" s="243">
        <v>0.5</v>
      </c>
      <c r="BK41" s="243">
        <v>0</v>
      </c>
      <c r="BL41" s="243">
        <v>0</v>
      </c>
      <c r="BM41" s="243">
        <v>0</v>
      </c>
      <c r="BN41" s="243">
        <v>0</v>
      </c>
      <c r="BO41" s="243">
        <v>0</v>
      </c>
      <c r="BP41" s="243">
        <v>0</v>
      </c>
      <c r="BQ41" s="243">
        <v>0</v>
      </c>
      <c r="BR41" s="243">
        <v>0</v>
      </c>
      <c r="BS41" s="243">
        <v>0</v>
      </c>
      <c r="BT41" s="243">
        <v>0</v>
      </c>
      <c r="BU41" s="243">
        <v>0</v>
      </c>
      <c r="BV41" s="243">
        <v>0</v>
      </c>
      <c r="BW41" s="243">
        <v>0</v>
      </c>
      <c r="BX41" s="4">
        <v>0</v>
      </c>
      <c r="BZ41" s="244">
        <f t="shared" si="0"/>
        <v>4</v>
      </c>
      <c r="CB41" s="3">
        <f t="shared" si="1"/>
        <v>0</v>
      </c>
      <c r="CC41" s="243">
        <f t="shared" si="2"/>
        <v>1</v>
      </c>
      <c r="CD41" s="243">
        <f t="shared" si="3"/>
        <v>0</v>
      </c>
      <c r="CE41" s="243">
        <f t="shared" si="4"/>
        <v>1</v>
      </c>
      <c r="CF41" s="243">
        <f t="shared" si="5"/>
        <v>0</v>
      </c>
      <c r="CG41" s="243">
        <f t="shared" si="6"/>
        <v>0</v>
      </c>
      <c r="CH41" s="243">
        <f t="shared" si="7"/>
        <v>0</v>
      </c>
      <c r="CI41" s="243">
        <f t="shared" si="8"/>
        <v>1</v>
      </c>
      <c r="CJ41" s="243">
        <f t="shared" si="9"/>
        <v>1</v>
      </c>
      <c r="CK41" s="243">
        <f t="shared" si="10"/>
        <v>0</v>
      </c>
      <c r="CL41" s="243">
        <f t="shared" si="11"/>
        <v>0</v>
      </c>
      <c r="CM41" s="4">
        <f t="shared" si="12"/>
        <v>0</v>
      </c>
      <c r="CO41" s="244">
        <f t="shared" si="13"/>
        <v>4</v>
      </c>
      <c r="CT41" s="3">
        <f t="shared" si="14"/>
        <v>1</v>
      </c>
      <c r="CU41" s="243">
        <f t="shared" si="15"/>
        <v>0</v>
      </c>
      <c r="CV41" s="243">
        <f t="shared" si="16"/>
        <v>1</v>
      </c>
      <c r="CW41" s="243">
        <f t="shared" si="17"/>
        <v>0</v>
      </c>
      <c r="CX41" s="243">
        <f t="shared" si="18"/>
        <v>2</v>
      </c>
      <c r="CY41" s="243">
        <f t="shared" si="19"/>
        <v>0</v>
      </c>
      <c r="CZ41" s="243">
        <f t="shared" si="20"/>
        <v>0</v>
      </c>
      <c r="DA41" s="4">
        <f t="shared" si="21"/>
        <v>0</v>
      </c>
      <c r="DD41" s="244">
        <f t="shared" si="22"/>
        <v>3</v>
      </c>
    </row>
    <row r="42" spans="2:108" x14ac:dyDescent="0.35">
      <c r="B42" s="145" t="s">
        <v>811</v>
      </c>
      <c r="C42" s="4" t="s">
        <v>811</v>
      </c>
      <c r="D42" s="61" t="s">
        <v>3734</v>
      </c>
      <c r="E42" s="235" t="s">
        <v>3063</v>
      </c>
      <c r="F42" s="235" t="s">
        <v>1374</v>
      </c>
      <c r="G42" s="62" t="s">
        <v>3712</v>
      </c>
      <c r="H42" s="3">
        <v>0</v>
      </c>
      <c r="I42" s="243">
        <v>0</v>
      </c>
      <c r="J42" s="243">
        <v>0</v>
      </c>
      <c r="K42" s="243">
        <v>0</v>
      </c>
      <c r="L42" s="243">
        <v>0</v>
      </c>
      <c r="M42" s="243">
        <v>0</v>
      </c>
      <c r="N42" s="243">
        <v>0</v>
      </c>
      <c r="O42" s="243">
        <v>0</v>
      </c>
      <c r="P42" s="243">
        <v>0</v>
      </c>
      <c r="Q42" s="243">
        <v>0</v>
      </c>
      <c r="R42" s="243">
        <v>0</v>
      </c>
      <c r="S42" s="243">
        <v>0</v>
      </c>
      <c r="T42" s="243">
        <v>0</v>
      </c>
      <c r="U42" s="243">
        <v>0</v>
      </c>
      <c r="V42" s="243">
        <v>0</v>
      </c>
      <c r="W42" s="243">
        <v>0</v>
      </c>
      <c r="X42" s="243">
        <v>0</v>
      </c>
      <c r="Y42" s="243">
        <v>0</v>
      </c>
      <c r="Z42" s="243">
        <v>0</v>
      </c>
      <c r="AA42" s="243">
        <v>0</v>
      </c>
      <c r="AB42" s="243">
        <v>0</v>
      </c>
      <c r="AC42" s="243">
        <v>0</v>
      </c>
      <c r="AD42" s="243">
        <v>0</v>
      </c>
      <c r="AE42" s="243">
        <v>0</v>
      </c>
      <c r="AF42" s="243">
        <v>0</v>
      </c>
      <c r="AG42" s="243">
        <v>0</v>
      </c>
      <c r="AH42" s="243">
        <v>0</v>
      </c>
      <c r="AI42" s="243">
        <v>0</v>
      </c>
      <c r="AJ42" s="243">
        <v>0</v>
      </c>
      <c r="AK42" s="243">
        <v>0</v>
      </c>
      <c r="AL42" s="243">
        <v>0</v>
      </c>
      <c r="AM42" s="243">
        <v>0</v>
      </c>
      <c r="AN42" s="243">
        <v>0</v>
      </c>
      <c r="AO42" s="243">
        <v>0</v>
      </c>
      <c r="AP42" s="243">
        <v>0</v>
      </c>
      <c r="AQ42" s="243">
        <v>0</v>
      </c>
      <c r="AR42" s="243">
        <v>0</v>
      </c>
      <c r="AS42" s="243">
        <v>0</v>
      </c>
      <c r="AT42" s="243">
        <v>0</v>
      </c>
      <c r="AU42" s="243">
        <v>0</v>
      </c>
      <c r="AV42" s="243">
        <v>0</v>
      </c>
      <c r="AW42" s="243">
        <v>0</v>
      </c>
      <c r="AX42" s="243">
        <v>0</v>
      </c>
      <c r="AY42" s="243">
        <v>0</v>
      </c>
      <c r="AZ42" s="243">
        <v>0</v>
      </c>
      <c r="BA42" s="243">
        <v>0</v>
      </c>
      <c r="BB42" s="243">
        <v>0</v>
      </c>
      <c r="BC42" s="243">
        <v>0</v>
      </c>
      <c r="BD42" s="243">
        <v>0</v>
      </c>
      <c r="BE42" s="243">
        <v>0</v>
      </c>
      <c r="BF42" s="243">
        <v>0</v>
      </c>
      <c r="BG42" s="243">
        <v>0.5</v>
      </c>
      <c r="BH42" s="243">
        <v>0</v>
      </c>
      <c r="BI42" s="243">
        <v>0.5</v>
      </c>
      <c r="BJ42" s="243">
        <v>0.5</v>
      </c>
      <c r="BK42" s="243">
        <v>0</v>
      </c>
      <c r="BL42" s="243">
        <v>0</v>
      </c>
      <c r="BM42" s="243">
        <v>0</v>
      </c>
      <c r="BN42" s="243">
        <v>0</v>
      </c>
      <c r="BO42" s="243">
        <v>0</v>
      </c>
      <c r="BP42" s="243">
        <v>1</v>
      </c>
      <c r="BQ42" s="243">
        <v>0.5</v>
      </c>
      <c r="BR42" s="243">
        <v>1</v>
      </c>
      <c r="BS42" s="243">
        <v>1</v>
      </c>
      <c r="BT42" s="243">
        <v>1</v>
      </c>
      <c r="BU42" s="243">
        <v>0</v>
      </c>
      <c r="BV42" s="243">
        <v>0</v>
      </c>
      <c r="BW42" s="243">
        <v>0.5</v>
      </c>
      <c r="BX42" s="4">
        <v>0</v>
      </c>
      <c r="BZ42" s="244">
        <f t="shared" si="0"/>
        <v>9</v>
      </c>
      <c r="CB42" s="3">
        <f t="shared" si="1"/>
        <v>0</v>
      </c>
      <c r="CC42" s="243">
        <f t="shared" si="2"/>
        <v>0</v>
      </c>
      <c r="CD42" s="243">
        <f t="shared" si="3"/>
        <v>0</v>
      </c>
      <c r="CE42" s="243">
        <f t="shared" si="4"/>
        <v>0</v>
      </c>
      <c r="CF42" s="243">
        <f t="shared" si="5"/>
        <v>0</v>
      </c>
      <c r="CG42" s="243">
        <f t="shared" si="6"/>
        <v>0</v>
      </c>
      <c r="CH42" s="243">
        <f t="shared" si="7"/>
        <v>0</v>
      </c>
      <c r="CI42" s="243">
        <f t="shared" si="8"/>
        <v>0</v>
      </c>
      <c r="CJ42" s="243">
        <f t="shared" si="9"/>
        <v>3</v>
      </c>
      <c r="CK42" s="243">
        <f t="shared" si="10"/>
        <v>0</v>
      </c>
      <c r="CL42" s="243">
        <f t="shared" si="11"/>
        <v>5</v>
      </c>
      <c r="CM42" s="4">
        <f t="shared" si="12"/>
        <v>1</v>
      </c>
      <c r="CO42" s="244">
        <f t="shared" si="13"/>
        <v>3</v>
      </c>
      <c r="CT42" s="3">
        <f t="shared" si="14"/>
        <v>0</v>
      </c>
      <c r="CU42" s="243">
        <f t="shared" si="15"/>
        <v>0</v>
      </c>
      <c r="CV42" s="243">
        <f t="shared" si="16"/>
        <v>0</v>
      </c>
      <c r="CW42" s="243">
        <f t="shared" si="17"/>
        <v>0</v>
      </c>
      <c r="CX42" s="243">
        <f t="shared" si="18"/>
        <v>3</v>
      </c>
      <c r="CY42" s="243">
        <f t="shared" si="19"/>
        <v>0</v>
      </c>
      <c r="CZ42" s="243">
        <f t="shared" si="20"/>
        <v>5</v>
      </c>
      <c r="DA42" s="4">
        <f t="shared" si="21"/>
        <v>1</v>
      </c>
      <c r="DD42" s="244">
        <f t="shared" si="22"/>
        <v>3</v>
      </c>
    </row>
    <row r="43" spans="2:108" x14ac:dyDescent="0.35">
      <c r="B43" s="145" t="s">
        <v>99</v>
      </c>
      <c r="C43" s="4" t="s">
        <v>100</v>
      </c>
      <c r="D43" s="28" t="s">
        <v>100</v>
      </c>
      <c r="E43" s="234" t="s">
        <v>1513</v>
      </c>
      <c r="F43" s="234"/>
      <c r="G43" s="29" t="s">
        <v>3701</v>
      </c>
      <c r="H43" s="3">
        <v>0</v>
      </c>
      <c r="I43" s="243">
        <v>1</v>
      </c>
      <c r="J43" s="243">
        <v>0.5</v>
      </c>
      <c r="K43" s="243">
        <v>0</v>
      </c>
      <c r="L43" s="243">
        <v>0</v>
      </c>
      <c r="M43" s="243">
        <v>0.5</v>
      </c>
      <c r="N43" s="243">
        <v>0</v>
      </c>
      <c r="O43" s="243">
        <v>0</v>
      </c>
      <c r="P43" s="243">
        <v>0</v>
      </c>
      <c r="Q43" s="243">
        <v>0</v>
      </c>
      <c r="R43" s="243">
        <v>0</v>
      </c>
      <c r="S43" s="243">
        <v>0</v>
      </c>
      <c r="T43" s="243">
        <v>0</v>
      </c>
      <c r="U43" s="243">
        <v>0</v>
      </c>
      <c r="V43" s="243">
        <v>0</v>
      </c>
      <c r="W43" s="243">
        <v>0</v>
      </c>
      <c r="X43" s="243">
        <v>0</v>
      </c>
      <c r="Y43" s="243">
        <v>0</v>
      </c>
      <c r="Z43" s="243">
        <v>0</v>
      </c>
      <c r="AA43" s="243">
        <v>0</v>
      </c>
      <c r="AB43" s="243">
        <v>0</v>
      </c>
      <c r="AC43" s="243">
        <v>0</v>
      </c>
      <c r="AD43" s="243">
        <v>0</v>
      </c>
      <c r="AE43" s="243">
        <v>0</v>
      </c>
      <c r="AF43" s="243">
        <v>0</v>
      </c>
      <c r="AG43" s="243">
        <v>0</v>
      </c>
      <c r="AH43" s="243">
        <v>0</v>
      </c>
      <c r="AI43" s="243">
        <v>0</v>
      </c>
      <c r="AJ43" s="243">
        <v>0</v>
      </c>
      <c r="AK43" s="243">
        <v>0</v>
      </c>
      <c r="AL43" s="243">
        <v>0</v>
      </c>
      <c r="AM43" s="243">
        <v>0</v>
      </c>
      <c r="AN43" s="243">
        <v>0</v>
      </c>
      <c r="AO43" s="243">
        <v>0</v>
      </c>
      <c r="AP43" s="243">
        <v>0</v>
      </c>
      <c r="AQ43" s="243">
        <v>1</v>
      </c>
      <c r="AR43" s="243">
        <v>0</v>
      </c>
      <c r="AS43" s="243">
        <v>0</v>
      </c>
      <c r="AT43" s="243">
        <v>0</v>
      </c>
      <c r="AU43" s="243">
        <v>0</v>
      </c>
      <c r="AV43" s="243">
        <v>0</v>
      </c>
      <c r="AW43" s="243">
        <v>0</v>
      </c>
      <c r="AX43" s="243">
        <v>0</v>
      </c>
      <c r="AY43" s="243">
        <v>0</v>
      </c>
      <c r="AZ43" s="243">
        <v>0</v>
      </c>
      <c r="BA43" s="243">
        <v>0</v>
      </c>
      <c r="BB43" s="243">
        <v>0</v>
      </c>
      <c r="BC43" s="243">
        <v>0</v>
      </c>
      <c r="BD43" s="243">
        <v>0</v>
      </c>
      <c r="BE43" s="243">
        <v>0</v>
      </c>
      <c r="BF43" s="243">
        <v>0.5</v>
      </c>
      <c r="BG43" s="243">
        <v>0.5</v>
      </c>
      <c r="BH43" s="243">
        <v>0</v>
      </c>
      <c r="BI43" s="243">
        <v>0.5</v>
      </c>
      <c r="BJ43" s="243">
        <v>0.5</v>
      </c>
      <c r="BK43" s="243">
        <v>0</v>
      </c>
      <c r="BL43" s="243">
        <v>0</v>
      </c>
      <c r="BM43" s="243">
        <v>0</v>
      </c>
      <c r="BN43" s="243">
        <v>0</v>
      </c>
      <c r="BO43" s="243">
        <v>0</v>
      </c>
      <c r="BP43" s="243">
        <v>0</v>
      </c>
      <c r="BQ43" s="243">
        <v>0</v>
      </c>
      <c r="BR43" s="243">
        <v>0</v>
      </c>
      <c r="BS43" s="243">
        <v>0</v>
      </c>
      <c r="BT43" s="243">
        <v>0</v>
      </c>
      <c r="BU43" s="243">
        <v>0</v>
      </c>
      <c r="BV43" s="243">
        <v>0</v>
      </c>
      <c r="BW43" s="243">
        <v>0</v>
      </c>
      <c r="BX43" s="4">
        <v>0</v>
      </c>
      <c r="BZ43" s="244">
        <f t="shared" si="0"/>
        <v>8</v>
      </c>
      <c r="CB43" s="3">
        <f t="shared" si="1"/>
        <v>3</v>
      </c>
      <c r="CC43" s="243">
        <f t="shared" si="2"/>
        <v>0</v>
      </c>
      <c r="CD43" s="243">
        <f t="shared" si="3"/>
        <v>0</v>
      </c>
      <c r="CE43" s="243">
        <f t="shared" si="4"/>
        <v>0</v>
      </c>
      <c r="CF43" s="243">
        <f t="shared" si="5"/>
        <v>1</v>
      </c>
      <c r="CG43" s="243">
        <f t="shared" si="6"/>
        <v>0</v>
      </c>
      <c r="CH43" s="243">
        <f t="shared" si="7"/>
        <v>0</v>
      </c>
      <c r="CI43" s="243">
        <f t="shared" si="8"/>
        <v>0</v>
      </c>
      <c r="CJ43" s="243">
        <f t="shared" si="9"/>
        <v>4</v>
      </c>
      <c r="CK43" s="243">
        <f t="shared" si="10"/>
        <v>0</v>
      </c>
      <c r="CL43" s="243">
        <f t="shared" si="11"/>
        <v>0</v>
      </c>
      <c r="CM43" s="4">
        <f t="shared" si="12"/>
        <v>0</v>
      </c>
      <c r="CO43" s="244">
        <f t="shared" si="13"/>
        <v>3</v>
      </c>
      <c r="CT43" s="3">
        <f t="shared" si="14"/>
        <v>3</v>
      </c>
      <c r="CU43" s="243">
        <f t="shared" si="15"/>
        <v>0</v>
      </c>
      <c r="CV43" s="243">
        <f t="shared" si="16"/>
        <v>0</v>
      </c>
      <c r="CW43" s="243">
        <f t="shared" si="17"/>
        <v>1</v>
      </c>
      <c r="CX43" s="243">
        <f t="shared" si="18"/>
        <v>4</v>
      </c>
      <c r="CY43" s="243">
        <f t="shared" si="19"/>
        <v>0</v>
      </c>
      <c r="CZ43" s="243">
        <f t="shared" si="20"/>
        <v>0</v>
      </c>
      <c r="DA43" s="4">
        <f t="shared" si="21"/>
        <v>0</v>
      </c>
      <c r="DD43" s="244">
        <f t="shared" si="22"/>
        <v>3</v>
      </c>
    </row>
    <row r="44" spans="2:108" x14ac:dyDescent="0.35">
      <c r="B44" s="145" t="s">
        <v>115</v>
      </c>
      <c r="C44" s="4" t="s">
        <v>116</v>
      </c>
      <c r="D44" s="142" t="s">
        <v>913</v>
      </c>
      <c r="E44" s="236" t="s">
        <v>913</v>
      </c>
      <c r="F44" s="236"/>
      <c r="G44" s="139" t="s">
        <v>3703</v>
      </c>
      <c r="H44" s="3">
        <v>0</v>
      </c>
      <c r="I44" s="243">
        <v>0</v>
      </c>
      <c r="J44" s="243">
        <v>0.5</v>
      </c>
      <c r="K44" s="243">
        <v>0.5</v>
      </c>
      <c r="L44" s="243">
        <v>0.5</v>
      </c>
      <c r="M44" s="243">
        <v>0</v>
      </c>
      <c r="N44" s="243">
        <v>0</v>
      </c>
      <c r="O44" s="243">
        <v>0</v>
      </c>
      <c r="P44" s="243">
        <v>0.5</v>
      </c>
      <c r="Q44" s="243">
        <v>0</v>
      </c>
      <c r="R44" s="243">
        <v>0</v>
      </c>
      <c r="S44" s="243">
        <v>0</v>
      </c>
      <c r="T44" s="243">
        <v>0</v>
      </c>
      <c r="U44" s="243">
        <v>0</v>
      </c>
      <c r="V44" s="243">
        <v>0</v>
      </c>
      <c r="W44" s="243">
        <v>0</v>
      </c>
      <c r="X44" s="243">
        <v>0</v>
      </c>
      <c r="Y44" s="243">
        <v>0</v>
      </c>
      <c r="Z44" s="243">
        <v>0</v>
      </c>
      <c r="AA44" s="243">
        <v>0</v>
      </c>
      <c r="AB44" s="243">
        <v>0</v>
      </c>
      <c r="AC44" s="243">
        <v>0</v>
      </c>
      <c r="AD44" s="243">
        <v>0</v>
      </c>
      <c r="AE44" s="243">
        <v>0</v>
      </c>
      <c r="AF44" s="243">
        <v>0</v>
      </c>
      <c r="AG44" s="243">
        <v>0</v>
      </c>
      <c r="AH44" s="243">
        <v>0</v>
      </c>
      <c r="AI44" s="243">
        <v>0</v>
      </c>
      <c r="AJ44" s="243">
        <v>0</v>
      </c>
      <c r="AK44" s="243">
        <v>0</v>
      </c>
      <c r="AL44" s="243">
        <v>0</v>
      </c>
      <c r="AM44" s="243">
        <v>0</v>
      </c>
      <c r="AN44" s="243">
        <v>0</v>
      </c>
      <c r="AO44" s="243">
        <v>0</v>
      </c>
      <c r="AP44" s="243">
        <v>0.5</v>
      </c>
      <c r="AQ44" s="243">
        <v>0</v>
      </c>
      <c r="AR44" s="243">
        <v>0</v>
      </c>
      <c r="AS44" s="243">
        <v>0</v>
      </c>
      <c r="AT44" s="243">
        <v>0</v>
      </c>
      <c r="AU44" s="243">
        <v>0</v>
      </c>
      <c r="AV44" s="243">
        <v>0</v>
      </c>
      <c r="AW44" s="243">
        <v>0</v>
      </c>
      <c r="AX44" s="243">
        <v>0</v>
      </c>
      <c r="AY44" s="243">
        <v>0.5</v>
      </c>
      <c r="AZ44" s="243">
        <v>0.5</v>
      </c>
      <c r="BA44" s="243">
        <v>0.5</v>
      </c>
      <c r="BB44" s="243">
        <v>0</v>
      </c>
      <c r="BC44" s="243">
        <v>0</v>
      </c>
      <c r="BD44" s="243">
        <v>0</v>
      </c>
      <c r="BE44" s="243">
        <v>0</v>
      </c>
      <c r="BF44" s="243">
        <v>0</v>
      </c>
      <c r="BG44" s="243">
        <v>0</v>
      </c>
      <c r="BH44" s="243">
        <v>0</v>
      </c>
      <c r="BI44" s="243">
        <v>0</v>
      </c>
      <c r="BJ44" s="243">
        <v>0</v>
      </c>
      <c r="BK44" s="243">
        <v>0</v>
      </c>
      <c r="BL44" s="243">
        <v>0</v>
      </c>
      <c r="BM44" s="243">
        <v>0</v>
      </c>
      <c r="BN44" s="243">
        <v>0</v>
      </c>
      <c r="BO44" s="243">
        <v>0</v>
      </c>
      <c r="BP44" s="243">
        <v>0</v>
      </c>
      <c r="BQ44" s="243">
        <v>0</v>
      </c>
      <c r="BR44" s="243">
        <v>0</v>
      </c>
      <c r="BS44" s="243">
        <v>0</v>
      </c>
      <c r="BT44" s="243">
        <v>0</v>
      </c>
      <c r="BU44" s="243">
        <v>0</v>
      </c>
      <c r="BV44" s="243">
        <v>0</v>
      </c>
      <c r="BW44" s="243">
        <v>0</v>
      </c>
      <c r="BX44" s="4">
        <v>0</v>
      </c>
      <c r="BZ44" s="244">
        <f t="shared" si="0"/>
        <v>8</v>
      </c>
      <c r="CB44" s="3">
        <f t="shared" si="1"/>
        <v>4</v>
      </c>
      <c r="CC44" s="243">
        <f t="shared" si="2"/>
        <v>0</v>
      </c>
      <c r="CD44" s="243">
        <f t="shared" si="3"/>
        <v>0</v>
      </c>
      <c r="CE44" s="243">
        <f t="shared" si="4"/>
        <v>1</v>
      </c>
      <c r="CF44" s="243">
        <f t="shared" si="5"/>
        <v>0</v>
      </c>
      <c r="CG44" s="243">
        <f t="shared" si="6"/>
        <v>0</v>
      </c>
      <c r="CH44" s="243">
        <f t="shared" si="7"/>
        <v>3</v>
      </c>
      <c r="CI44" s="243">
        <f t="shared" si="8"/>
        <v>0</v>
      </c>
      <c r="CJ44" s="243">
        <f t="shared" si="9"/>
        <v>0</v>
      </c>
      <c r="CK44" s="243">
        <f t="shared" si="10"/>
        <v>0</v>
      </c>
      <c r="CL44" s="243">
        <f t="shared" si="11"/>
        <v>0</v>
      </c>
      <c r="CM44" s="4">
        <f t="shared" si="12"/>
        <v>0</v>
      </c>
      <c r="CO44" s="244">
        <f t="shared" si="13"/>
        <v>3</v>
      </c>
      <c r="CT44" s="3">
        <f t="shared" si="14"/>
        <v>4</v>
      </c>
      <c r="CU44" s="243">
        <f t="shared" si="15"/>
        <v>0</v>
      </c>
      <c r="CV44" s="243">
        <f t="shared" si="16"/>
        <v>1</v>
      </c>
      <c r="CW44" s="243">
        <f t="shared" si="17"/>
        <v>0</v>
      </c>
      <c r="CX44" s="243">
        <f t="shared" si="18"/>
        <v>3</v>
      </c>
      <c r="CY44" s="243">
        <f t="shared" si="19"/>
        <v>0</v>
      </c>
      <c r="CZ44" s="243">
        <f t="shared" si="20"/>
        <v>0</v>
      </c>
      <c r="DA44" s="4">
        <f t="shared" si="21"/>
        <v>0</v>
      </c>
      <c r="DD44" s="244">
        <f t="shared" si="22"/>
        <v>3</v>
      </c>
    </row>
    <row r="45" spans="2:108" x14ac:dyDescent="0.35">
      <c r="B45" s="145" t="s">
        <v>338</v>
      </c>
      <c r="C45" s="4" t="s">
        <v>339</v>
      </c>
      <c r="D45" s="30" t="s">
        <v>339</v>
      </c>
      <c r="E45" s="237" t="s">
        <v>1374</v>
      </c>
      <c r="F45" s="237"/>
      <c r="G45" s="31" t="s">
        <v>3704</v>
      </c>
      <c r="H45" s="3">
        <v>0</v>
      </c>
      <c r="I45" s="243">
        <v>0</v>
      </c>
      <c r="J45" s="243">
        <v>0</v>
      </c>
      <c r="K45" s="243">
        <v>0</v>
      </c>
      <c r="L45" s="243">
        <v>0</v>
      </c>
      <c r="M45" s="243">
        <v>0</v>
      </c>
      <c r="N45" s="243">
        <v>0</v>
      </c>
      <c r="O45" s="243">
        <v>0</v>
      </c>
      <c r="P45" s="243">
        <v>0</v>
      </c>
      <c r="Q45" s="243">
        <v>0</v>
      </c>
      <c r="R45" s="243">
        <v>0</v>
      </c>
      <c r="S45" s="243">
        <v>0</v>
      </c>
      <c r="T45" s="243">
        <v>0</v>
      </c>
      <c r="U45" s="243">
        <v>0</v>
      </c>
      <c r="V45" s="243">
        <v>0</v>
      </c>
      <c r="W45" s="243">
        <v>0</v>
      </c>
      <c r="X45" s="243">
        <v>0</v>
      </c>
      <c r="Y45" s="243">
        <v>0</v>
      </c>
      <c r="Z45" s="243">
        <v>0</v>
      </c>
      <c r="AA45" s="243">
        <v>0</v>
      </c>
      <c r="AB45" s="243">
        <v>0</v>
      </c>
      <c r="AC45" s="243">
        <v>0</v>
      </c>
      <c r="AD45" s="243">
        <v>0</v>
      </c>
      <c r="AE45" s="243">
        <v>0</v>
      </c>
      <c r="AF45" s="243">
        <v>0</v>
      </c>
      <c r="AG45" s="243">
        <v>0</v>
      </c>
      <c r="AH45" s="243">
        <v>0.5</v>
      </c>
      <c r="AI45" s="243">
        <v>0</v>
      </c>
      <c r="AJ45" s="243">
        <v>1</v>
      </c>
      <c r="AK45" s="243">
        <v>0.5</v>
      </c>
      <c r="AL45" s="243">
        <v>0.5</v>
      </c>
      <c r="AM45" s="243">
        <v>0.5</v>
      </c>
      <c r="AN45" s="243">
        <v>0</v>
      </c>
      <c r="AO45" s="243">
        <v>1</v>
      </c>
      <c r="AP45" s="243">
        <v>0</v>
      </c>
      <c r="AQ45" s="243">
        <v>0</v>
      </c>
      <c r="AR45" s="243">
        <v>0</v>
      </c>
      <c r="AS45" s="243">
        <v>0</v>
      </c>
      <c r="AT45" s="243">
        <v>0</v>
      </c>
      <c r="AU45" s="243">
        <v>0</v>
      </c>
      <c r="AV45" s="243">
        <v>0</v>
      </c>
      <c r="AW45" s="243">
        <v>0</v>
      </c>
      <c r="AX45" s="243">
        <v>0</v>
      </c>
      <c r="AY45" s="243">
        <v>0</v>
      </c>
      <c r="AZ45" s="243">
        <v>0</v>
      </c>
      <c r="BA45" s="243">
        <v>0.5</v>
      </c>
      <c r="BB45" s="243">
        <v>0</v>
      </c>
      <c r="BC45" s="243">
        <v>0</v>
      </c>
      <c r="BD45" s="243">
        <v>0</v>
      </c>
      <c r="BE45" s="243">
        <v>0</v>
      </c>
      <c r="BF45" s="243">
        <v>0</v>
      </c>
      <c r="BG45" s="243">
        <v>0</v>
      </c>
      <c r="BH45" s="243">
        <v>0</v>
      </c>
      <c r="BI45" s="243">
        <v>0</v>
      </c>
      <c r="BJ45" s="243">
        <v>0</v>
      </c>
      <c r="BK45" s="243">
        <v>0</v>
      </c>
      <c r="BL45" s="243">
        <v>0</v>
      </c>
      <c r="BM45" s="243">
        <v>0</v>
      </c>
      <c r="BN45" s="243">
        <v>0</v>
      </c>
      <c r="BO45" s="243">
        <v>0</v>
      </c>
      <c r="BP45" s="243">
        <v>0</v>
      </c>
      <c r="BQ45" s="243">
        <v>0</v>
      </c>
      <c r="BR45" s="243">
        <v>0</v>
      </c>
      <c r="BS45" s="243">
        <v>0</v>
      </c>
      <c r="BT45" s="243">
        <v>0</v>
      </c>
      <c r="BU45" s="243">
        <v>0</v>
      </c>
      <c r="BV45" s="243">
        <v>0</v>
      </c>
      <c r="BW45" s="243">
        <v>0</v>
      </c>
      <c r="BX45" s="4">
        <v>0</v>
      </c>
      <c r="BZ45" s="244">
        <f t="shared" si="0"/>
        <v>7</v>
      </c>
      <c r="CB45" s="3">
        <f t="shared" si="1"/>
        <v>0</v>
      </c>
      <c r="CC45" s="243">
        <f t="shared" si="2"/>
        <v>0</v>
      </c>
      <c r="CD45" s="243">
        <f t="shared" si="3"/>
        <v>5</v>
      </c>
      <c r="CE45" s="243">
        <f t="shared" si="4"/>
        <v>1</v>
      </c>
      <c r="CF45" s="243">
        <f t="shared" si="5"/>
        <v>0</v>
      </c>
      <c r="CG45" s="243">
        <f t="shared" si="6"/>
        <v>0</v>
      </c>
      <c r="CH45" s="243">
        <f t="shared" si="7"/>
        <v>1</v>
      </c>
      <c r="CI45" s="243">
        <f t="shared" si="8"/>
        <v>0</v>
      </c>
      <c r="CJ45" s="243">
        <f t="shared" si="9"/>
        <v>0</v>
      </c>
      <c r="CK45" s="243">
        <f t="shared" si="10"/>
        <v>0</v>
      </c>
      <c r="CL45" s="243">
        <f t="shared" si="11"/>
        <v>0</v>
      </c>
      <c r="CM45" s="4">
        <f t="shared" si="12"/>
        <v>0</v>
      </c>
      <c r="CO45" s="244">
        <f t="shared" si="13"/>
        <v>3</v>
      </c>
      <c r="CT45" s="3">
        <f t="shared" si="14"/>
        <v>0</v>
      </c>
      <c r="CU45" s="243">
        <f t="shared" si="15"/>
        <v>5</v>
      </c>
      <c r="CV45" s="243">
        <f t="shared" si="16"/>
        <v>1</v>
      </c>
      <c r="CW45" s="243">
        <f t="shared" si="17"/>
        <v>0</v>
      </c>
      <c r="CX45" s="243">
        <f t="shared" si="18"/>
        <v>1</v>
      </c>
      <c r="CY45" s="243">
        <f t="shared" si="19"/>
        <v>0</v>
      </c>
      <c r="CZ45" s="243">
        <f t="shared" si="20"/>
        <v>0</v>
      </c>
      <c r="DA45" s="4">
        <f t="shared" si="21"/>
        <v>0</v>
      </c>
      <c r="DD45" s="244">
        <f t="shared" si="22"/>
        <v>3</v>
      </c>
    </row>
    <row r="46" spans="2:108" x14ac:dyDescent="0.35">
      <c r="B46" s="145" t="s">
        <v>358</v>
      </c>
      <c r="C46" s="4" t="s">
        <v>359</v>
      </c>
      <c r="D46" s="54" t="s">
        <v>2251</v>
      </c>
      <c r="E46" s="233" t="s">
        <v>909</v>
      </c>
      <c r="F46" s="233"/>
      <c r="G46" s="55" t="s">
        <v>3708</v>
      </c>
      <c r="H46" s="3">
        <v>0</v>
      </c>
      <c r="I46" s="243">
        <v>0</v>
      </c>
      <c r="J46" s="243">
        <v>0</v>
      </c>
      <c r="K46" s="243">
        <v>0</v>
      </c>
      <c r="L46" s="243">
        <v>0</v>
      </c>
      <c r="M46" s="243">
        <v>0</v>
      </c>
      <c r="N46" s="243">
        <v>0</v>
      </c>
      <c r="O46" s="243">
        <v>0</v>
      </c>
      <c r="P46" s="243">
        <v>0</v>
      </c>
      <c r="Q46" s="243">
        <v>0</v>
      </c>
      <c r="R46" s="243">
        <v>0</v>
      </c>
      <c r="S46" s="243">
        <v>0</v>
      </c>
      <c r="T46" s="243">
        <v>0</v>
      </c>
      <c r="U46" s="243">
        <v>0</v>
      </c>
      <c r="V46" s="243">
        <v>0</v>
      </c>
      <c r="W46" s="243">
        <v>0</v>
      </c>
      <c r="X46" s="243">
        <v>0</v>
      </c>
      <c r="Y46" s="243">
        <v>0</v>
      </c>
      <c r="Z46" s="243">
        <v>0</v>
      </c>
      <c r="AA46" s="243">
        <v>0</v>
      </c>
      <c r="AB46" s="243">
        <v>0</v>
      </c>
      <c r="AC46" s="243">
        <v>0</v>
      </c>
      <c r="AD46" s="243">
        <v>0</v>
      </c>
      <c r="AE46" s="243">
        <v>0</v>
      </c>
      <c r="AF46" s="243">
        <v>0</v>
      </c>
      <c r="AG46" s="243">
        <v>0</v>
      </c>
      <c r="AH46" s="243">
        <v>0</v>
      </c>
      <c r="AI46" s="243">
        <v>0.5</v>
      </c>
      <c r="AJ46" s="243">
        <v>0.5</v>
      </c>
      <c r="AK46" s="243">
        <v>0.5</v>
      </c>
      <c r="AL46" s="243">
        <v>0.5</v>
      </c>
      <c r="AM46" s="243">
        <v>0</v>
      </c>
      <c r="AN46" s="243">
        <v>0</v>
      </c>
      <c r="AO46" s="243">
        <v>0</v>
      </c>
      <c r="AP46" s="243">
        <v>0</v>
      </c>
      <c r="AQ46" s="243">
        <v>0</v>
      </c>
      <c r="AR46" s="243">
        <v>0</v>
      </c>
      <c r="AS46" s="243">
        <v>0</v>
      </c>
      <c r="AT46" s="243">
        <v>0</v>
      </c>
      <c r="AU46" s="243">
        <v>0</v>
      </c>
      <c r="AV46" s="243">
        <v>0</v>
      </c>
      <c r="AW46" s="243">
        <v>0</v>
      </c>
      <c r="AX46" s="243">
        <v>0</v>
      </c>
      <c r="AY46" s="243">
        <v>0</v>
      </c>
      <c r="AZ46" s="243">
        <v>0</v>
      </c>
      <c r="BA46" s="243">
        <v>0</v>
      </c>
      <c r="BB46" s="243">
        <v>0</v>
      </c>
      <c r="BC46" s="243">
        <v>0</v>
      </c>
      <c r="BD46" s="243">
        <v>0</v>
      </c>
      <c r="BE46" s="243">
        <v>0</v>
      </c>
      <c r="BF46" s="243">
        <v>0.5</v>
      </c>
      <c r="BG46" s="243">
        <v>0</v>
      </c>
      <c r="BH46" s="243">
        <v>0.5</v>
      </c>
      <c r="BI46" s="243">
        <v>0</v>
      </c>
      <c r="BJ46" s="243">
        <v>0</v>
      </c>
      <c r="BK46" s="243">
        <v>0</v>
      </c>
      <c r="BL46" s="243">
        <v>0</v>
      </c>
      <c r="BM46" s="243">
        <v>0</v>
      </c>
      <c r="BN46" s="243">
        <v>0</v>
      </c>
      <c r="BO46" s="243">
        <v>0</v>
      </c>
      <c r="BP46" s="243">
        <v>0</v>
      </c>
      <c r="BQ46" s="243">
        <v>0</v>
      </c>
      <c r="BR46" s="243">
        <v>0</v>
      </c>
      <c r="BS46" s="243">
        <v>0</v>
      </c>
      <c r="BT46" s="243">
        <v>0</v>
      </c>
      <c r="BU46" s="243">
        <v>0</v>
      </c>
      <c r="BV46" s="243">
        <v>0</v>
      </c>
      <c r="BW46" s="243">
        <v>0</v>
      </c>
      <c r="BX46" s="4">
        <v>0.5</v>
      </c>
      <c r="BZ46" s="244">
        <f t="shared" si="0"/>
        <v>7</v>
      </c>
      <c r="CB46" s="3">
        <f t="shared" si="1"/>
        <v>0</v>
      </c>
      <c r="CC46" s="243">
        <f t="shared" si="2"/>
        <v>0</v>
      </c>
      <c r="CD46" s="243">
        <f t="shared" si="3"/>
        <v>4</v>
      </c>
      <c r="CE46" s="243">
        <f t="shared" si="4"/>
        <v>0</v>
      </c>
      <c r="CF46" s="243">
        <f t="shared" si="5"/>
        <v>0</v>
      </c>
      <c r="CG46" s="243">
        <f t="shared" si="6"/>
        <v>0</v>
      </c>
      <c r="CH46" s="243">
        <f t="shared" si="7"/>
        <v>0</v>
      </c>
      <c r="CI46" s="243">
        <f t="shared" si="8"/>
        <v>0</v>
      </c>
      <c r="CJ46" s="243">
        <f t="shared" si="9"/>
        <v>2</v>
      </c>
      <c r="CK46" s="243">
        <f t="shared" si="10"/>
        <v>0</v>
      </c>
      <c r="CL46" s="243">
        <f t="shared" si="11"/>
        <v>0</v>
      </c>
      <c r="CM46" s="4">
        <f t="shared" si="12"/>
        <v>1</v>
      </c>
      <c r="CO46" s="244">
        <f t="shared" si="13"/>
        <v>3</v>
      </c>
      <c r="CT46" s="3">
        <f t="shared" si="14"/>
        <v>0</v>
      </c>
      <c r="CU46" s="243">
        <f t="shared" si="15"/>
        <v>4</v>
      </c>
      <c r="CV46" s="243">
        <f t="shared" si="16"/>
        <v>0</v>
      </c>
      <c r="CW46" s="243">
        <f t="shared" si="17"/>
        <v>0</v>
      </c>
      <c r="CX46" s="243">
        <f t="shared" si="18"/>
        <v>2</v>
      </c>
      <c r="CY46" s="243">
        <f t="shared" si="19"/>
        <v>0</v>
      </c>
      <c r="CZ46" s="243">
        <f t="shared" si="20"/>
        <v>0</v>
      </c>
      <c r="DA46" s="4">
        <f t="shared" si="21"/>
        <v>1</v>
      </c>
      <c r="DD46" s="244">
        <f t="shared" si="22"/>
        <v>3</v>
      </c>
    </row>
    <row r="47" spans="2:108" x14ac:dyDescent="0.35">
      <c r="B47" s="145" t="s">
        <v>455</v>
      </c>
      <c r="C47" s="4" t="s">
        <v>456</v>
      </c>
      <c r="D47" s="28" t="s">
        <v>1697</v>
      </c>
      <c r="E47" s="234" t="s">
        <v>1589</v>
      </c>
      <c r="F47" s="234"/>
      <c r="G47" s="29" t="s">
        <v>3701</v>
      </c>
      <c r="H47" s="3">
        <v>0</v>
      </c>
      <c r="I47" s="243">
        <v>0</v>
      </c>
      <c r="J47" s="243">
        <v>0</v>
      </c>
      <c r="K47" s="243">
        <v>0</v>
      </c>
      <c r="L47" s="243">
        <v>0</v>
      </c>
      <c r="M47" s="243">
        <v>0</v>
      </c>
      <c r="N47" s="243">
        <v>0</v>
      </c>
      <c r="O47" s="243">
        <v>0</v>
      </c>
      <c r="P47" s="243">
        <v>0</v>
      </c>
      <c r="Q47" s="243">
        <v>0</v>
      </c>
      <c r="R47" s="243">
        <v>0</v>
      </c>
      <c r="S47" s="243">
        <v>0</v>
      </c>
      <c r="T47" s="243">
        <v>0</v>
      </c>
      <c r="U47" s="243">
        <v>0</v>
      </c>
      <c r="V47" s="243">
        <v>0</v>
      </c>
      <c r="W47" s="243">
        <v>0</v>
      </c>
      <c r="X47" s="243">
        <v>0</v>
      </c>
      <c r="Y47" s="243">
        <v>0</v>
      </c>
      <c r="Z47" s="243">
        <v>0</v>
      </c>
      <c r="AA47" s="243">
        <v>0</v>
      </c>
      <c r="AB47" s="243">
        <v>0</v>
      </c>
      <c r="AC47" s="243">
        <v>0</v>
      </c>
      <c r="AD47" s="243">
        <v>0</v>
      </c>
      <c r="AE47" s="243">
        <v>0</v>
      </c>
      <c r="AF47" s="243">
        <v>0</v>
      </c>
      <c r="AG47" s="243">
        <v>0</v>
      </c>
      <c r="AH47" s="243">
        <v>0</v>
      </c>
      <c r="AI47" s="243">
        <v>0</v>
      </c>
      <c r="AJ47" s="243">
        <v>0</v>
      </c>
      <c r="AK47" s="243">
        <v>0</v>
      </c>
      <c r="AL47" s="243">
        <v>0.5</v>
      </c>
      <c r="AM47" s="243">
        <v>0</v>
      </c>
      <c r="AN47" s="243">
        <v>0</v>
      </c>
      <c r="AO47" s="243">
        <v>0</v>
      </c>
      <c r="AP47" s="243">
        <v>0</v>
      </c>
      <c r="AQ47" s="243">
        <v>0</v>
      </c>
      <c r="AR47" s="243">
        <v>0</v>
      </c>
      <c r="AS47" s="243">
        <v>0</v>
      </c>
      <c r="AT47" s="243">
        <v>0</v>
      </c>
      <c r="AU47" s="243">
        <v>0</v>
      </c>
      <c r="AV47" s="243">
        <v>0</v>
      </c>
      <c r="AW47" s="243">
        <v>0</v>
      </c>
      <c r="AX47" s="243">
        <v>0</v>
      </c>
      <c r="AY47" s="243">
        <v>0</v>
      </c>
      <c r="AZ47" s="243">
        <v>0</v>
      </c>
      <c r="BA47" s="243">
        <v>0</v>
      </c>
      <c r="BB47" s="243">
        <v>0</v>
      </c>
      <c r="BC47" s="243">
        <v>0</v>
      </c>
      <c r="BD47" s="243">
        <v>0</v>
      </c>
      <c r="BE47" s="243">
        <v>0</v>
      </c>
      <c r="BF47" s="243">
        <v>0</v>
      </c>
      <c r="BG47" s="243">
        <v>0.5</v>
      </c>
      <c r="BH47" s="243">
        <v>0.5</v>
      </c>
      <c r="BI47" s="243">
        <v>0.5</v>
      </c>
      <c r="BJ47" s="243">
        <v>1</v>
      </c>
      <c r="BK47" s="243">
        <v>0</v>
      </c>
      <c r="BL47" s="243">
        <v>0</v>
      </c>
      <c r="BM47" s="243">
        <v>0</v>
      </c>
      <c r="BN47" s="243">
        <v>0</v>
      </c>
      <c r="BO47" s="243">
        <v>0</v>
      </c>
      <c r="BP47" s="243">
        <v>0</v>
      </c>
      <c r="BQ47" s="243">
        <v>0</v>
      </c>
      <c r="BR47" s="243">
        <v>0</v>
      </c>
      <c r="BS47" s="243">
        <v>0</v>
      </c>
      <c r="BT47" s="243">
        <v>1</v>
      </c>
      <c r="BU47" s="243">
        <v>0</v>
      </c>
      <c r="BV47" s="243">
        <v>0</v>
      </c>
      <c r="BW47" s="243">
        <v>0</v>
      </c>
      <c r="BX47" s="4">
        <v>0</v>
      </c>
      <c r="BZ47" s="244">
        <f t="shared" si="0"/>
        <v>6</v>
      </c>
      <c r="CB47" s="3">
        <f t="shared" si="1"/>
        <v>0</v>
      </c>
      <c r="CC47" s="243">
        <f t="shared" si="2"/>
        <v>0</v>
      </c>
      <c r="CD47" s="243">
        <f t="shared" si="3"/>
        <v>1</v>
      </c>
      <c r="CE47" s="243">
        <f t="shared" si="4"/>
        <v>0</v>
      </c>
      <c r="CF47" s="243">
        <f t="shared" si="5"/>
        <v>0</v>
      </c>
      <c r="CG47" s="243">
        <f t="shared" si="6"/>
        <v>0</v>
      </c>
      <c r="CH47" s="243">
        <f t="shared" si="7"/>
        <v>0</v>
      </c>
      <c r="CI47" s="243">
        <f t="shared" si="8"/>
        <v>0</v>
      </c>
      <c r="CJ47" s="243">
        <f t="shared" si="9"/>
        <v>4</v>
      </c>
      <c r="CK47" s="243">
        <f t="shared" si="10"/>
        <v>0</v>
      </c>
      <c r="CL47" s="243">
        <f t="shared" si="11"/>
        <v>1</v>
      </c>
      <c r="CM47" s="4">
        <f t="shared" si="12"/>
        <v>0</v>
      </c>
      <c r="CO47" s="244">
        <f t="shared" si="13"/>
        <v>3</v>
      </c>
      <c r="CT47" s="3">
        <f t="shared" si="14"/>
        <v>0</v>
      </c>
      <c r="CU47" s="243">
        <f t="shared" si="15"/>
        <v>1</v>
      </c>
      <c r="CV47" s="243">
        <f t="shared" si="16"/>
        <v>0</v>
      </c>
      <c r="CW47" s="243">
        <f t="shared" si="17"/>
        <v>0</v>
      </c>
      <c r="CX47" s="243">
        <f t="shared" si="18"/>
        <v>4</v>
      </c>
      <c r="CY47" s="243">
        <f t="shared" si="19"/>
        <v>0</v>
      </c>
      <c r="CZ47" s="243">
        <f t="shared" si="20"/>
        <v>1</v>
      </c>
      <c r="DA47" s="4">
        <f t="shared" si="21"/>
        <v>0</v>
      </c>
      <c r="DD47" s="244">
        <f t="shared" si="22"/>
        <v>3</v>
      </c>
    </row>
    <row r="48" spans="2:108" x14ac:dyDescent="0.35">
      <c r="B48" s="145" t="s">
        <v>457</v>
      </c>
      <c r="C48" s="4" t="s">
        <v>458</v>
      </c>
      <c r="D48" s="110" t="s">
        <v>3735</v>
      </c>
      <c r="E48" s="239" t="s">
        <v>1374</v>
      </c>
      <c r="F48" s="237"/>
      <c r="G48" s="31" t="s">
        <v>3704</v>
      </c>
      <c r="H48" s="3">
        <v>0</v>
      </c>
      <c r="I48" s="243">
        <v>0</v>
      </c>
      <c r="J48" s="243">
        <v>0</v>
      </c>
      <c r="K48" s="243">
        <v>0</v>
      </c>
      <c r="L48" s="243">
        <v>0</v>
      </c>
      <c r="M48" s="243">
        <v>0</v>
      </c>
      <c r="N48" s="243">
        <v>0</v>
      </c>
      <c r="O48" s="243">
        <v>0</v>
      </c>
      <c r="P48" s="243">
        <v>0</v>
      </c>
      <c r="Q48" s="243">
        <v>0</v>
      </c>
      <c r="R48" s="243">
        <v>0</v>
      </c>
      <c r="S48" s="243">
        <v>0</v>
      </c>
      <c r="T48" s="243">
        <v>0</v>
      </c>
      <c r="U48" s="243">
        <v>0</v>
      </c>
      <c r="V48" s="243">
        <v>0</v>
      </c>
      <c r="W48" s="243">
        <v>0</v>
      </c>
      <c r="X48" s="243">
        <v>0</v>
      </c>
      <c r="Y48" s="243">
        <v>0</v>
      </c>
      <c r="Z48" s="243">
        <v>0</v>
      </c>
      <c r="AA48" s="243">
        <v>0</v>
      </c>
      <c r="AB48" s="243">
        <v>0</v>
      </c>
      <c r="AC48" s="243">
        <v>0</v>
      </c>
      <c r="AD48" s="243">
        <v>0</v>
      </c>
      <c r="AE48" s="243">
        <v>0</v>
      </c>
      <c r="AF48" s="243">
        <v>0</v>
      </c>
      <c r="AG48" s="243">
        <v>0</v>
      </c>
      <c r="AH48" s="243">
        <v>0</v>
      </c>
      <c r="AI48" s="243">
        <v>0</v>
      </c>
      <c r="AJ48" s="243">
        <v>0</v>
      </c>
      <c r="AK48" s="243">
        <v>0</v>
      </c>
      <c r="AL48" s="243">
        <v>0.5</v>
      </c>
      <c r="AM48" s="243">
        <v>0</v>
      </c>
      <c r="AN48" s="243">
        <v>0</v>
      </c>
      <c r="AO48" s="243">
        <v>0</v>
      </c>
      <c r="AP48" s="243">
        <v>0</v>
      </c>
      <c r="AQ48" s="243">
        <v>0</v>
      </c>
      <c r="AR48" s="243">
        <v>0</v>
      </c>
      <c r="AS48" s="243">
        <v>0</v>
      </c>
      <c r="AT48" s="243">
        <v>0</v>
      </c>
      <c r="AU48" s="243">
        <v>0</v>
      </c>
      <c r="AV48" s="243">
        <v>0</v>
      </c>
      <c r="AW48" s="243">
        <v>0</v>
      </c>
      <c r="AX48" s="243">
        <v>0</v>
      </c>
      <c r="AY48" s="243">
        <v>0</v>
      </c>
      <c r="AZ48" s="243">
        <v>0</v>
      </c>
      <c r="BA48" s="243">
        <v>0</v>
      </c>
      <c r="BB48" s="243">
        <v>0</v>
      </c>
      <c r="BC48" s="243">
        <v>0</v>
      </c>
      <c r="BD48" s="243">
        <v>0</v>
      </c>
      <c r="BE48" s="243">
        <v>0</v>
      </c>
      <c r="BF48" s="243">
        <v>0</v>
      </c>
      <c r="BG48" s="243">
        <v>0.5</v>
      </c>
      <c r="BH48" s="243">
        <v>0</v>
      </c>
      <c r="BI48" s="243">
        <v>0</v>
      </c>
      <c r="BJ48" s="243">
        <v>0</v>
      </c>
      <c r="BK48" s="243">
        <v>0</v>
      </c>
      <c r="BL48" s="243">
        <v>0</v>
      </c>
      <c r="BM48" s="243">
        <v>0</v>
      </c>
      <c r="BN48" s="243">
        <v>0</v>
      </c>
      <c r="BO48" s="243">
        <v>0</v>
      </c>
      <c r="BP48" s="243">
        <v>0</v>
      </c>
      <c r="BQ48" s="243">
        <v>1</v>
      </c>
      <c r="BR48" s="243">
        <v>1</v>
      </c>
      <c r="BS48" s="243">
        <v>0.5</v>
      </c>
      <c r="BT48" s="243">
        <v>0.5</v>
      </c>
      <c r="BU48" s="243">
        <v>0</v>
      </c>
      <c r="BV48" s="243">
        <v>0</v>
      </c>
      <c r="BW48" s="243">
        <v>0</v>
      </c>
      <c r="BX48" s="4">
        <v>0</v>
      </c>
      <c r="BZ48" s="244">
        <f t="shared" si="0"/>
        <v>6</v>
      </c>
      <c r="CB48" s="3">
        <f t="shared" si="1"/>
        <v>0</v>
      </c>
      <c r="CC48" s="243">
        <f t="shared" si="2"/>
        <v>0</v>
      </c>
      <c r="CD48" s="243">
        <f t="shared" si="3"/>
        <v>1</v>
      </c>
      <c r="CE48" s="243">
        <f t="shared" si="4"/>
        <v>0</v>
      </c>
      <c r="CF48" s="243">
        <f t="shared" si="5"/>
        <v>0</v>
      </c>
      <c r="CG48" s="243">
        <f t="shared" si="6"/>
        <v>0</v>
      </c>
      <c r="CH48" s="243">
        <f t="shared" si="7"/>
        <v>0</v>
      </c>
      <c r="CI48" s="243">
        <f t="shared" si="8"/>
        <v>0</v>
      </c>
      <c r="CJ48" s="243">
        <f t="shared" si="9"/>
        <v>1</v>
      </c>
      <c r="CK48" s="243">
        <f t="shared" si="10"/>
        <v>0</v>
      </c>
      <c r="CL48" s="243">
        <f t="shared" si="11"/>
        <v>4</v>
      </c>
      <c r="CM48" s="4">
        <f t="shared" si="12"/>
        <v>0</v>
      </c>
      <c r="CO48" s="244">
        <f t="shared" si="13"/>
        <v>3</v>
      </c>
      <c r="CT48" s="3">
        <f t="shared" si="14"/>
        <v>0</v>
      </c>
      <c r="CU48" s="243">
        <f t="shared" si="15"/>
        <v>1</v>
      </c>
      <c r="CV48" s="243">
        <f t="shared" si="16"/>
        <v>0</v>
      </c>
      <c r="CW48" s="243">
        <f t="shared" si="17"/>
        <v>0</v>
      </c>
      <c r="CX48" s="243">
        <f t="shared" si="18"/>
        <v>1</v>
      </c>
      <c r="CY48" s="243">
        <f t="shared" si="19"/>
        <v>0</v>
      </c>
      <c r="CZ48" s="243">
        <f t="shared" si="20"/>
        <v>4</v>
      </c>
      <c r="DA48" s="4">
        <f t="shared" si="21"/>
        <v>0</v>
      </c>
      <c r="DD48" s="244">
        <f t="shared" si="22"/>
        <v>3</v>
      </c>
    </row>
    <row r="49" spans="2:108" x14ac:dyDescent="0.35">
      <c r="B49" s="145" t="s">
        <v>543</v>
      </c>
      <c r="C49" s="4" t="s">
        <v>543</v>
      </c>
      <c r="D49" s="54" t="s">
        <v>1709</v>
      </c>
      <c r="E49" s="233" t="s">
        <v>911</v>
      </c>
      <c r="F49" s="233"/>
      <c r="G49" s="55" t="s">
        <v>3708</v>
      </c>
      <c r="H49" s="3">
        <v>0</v>
      </c>
      <c r="I49" s="243">
        <v>0</v>
      </c>
      <c r="J49" s="243">
        <v>0</v>
      </c>
      <c r="K49" s="243">
        <v>0</v>
      </c>
      <c r="L49" s="243">
        <v>0</v>
      </c>
      <c r="M49" s="243">
        <v>0</v>
      </c>
      <c r="N49" s="243">
        <v>0</v>
      </c>
      <c r="O49" s="243">
        <v>0</v>
      </c>
      <c r="P49" s="243">
        <v>0</v>
      </c>
      <c r="Q49" s="243">
        <v>0</v>
      </c>
      <c r="R49" s="243">
        <v>0</v>
      </c>
      <c r="S49" s="243">
        <v>0</v>
      </c>
      <c r="T49" s="243">
        <v>0</v>
      </c>
      <c r="U49" s="243">
        <v>0</v>
      </c>
      <c r="V49" s="243">
        <v>0</v>
      </c>
      <c r="W49" s="243">
        <v>0</v>
      </c>
      <c r="X49" s="243">
        <v>0</v>
      </c>
      <c r="Y49" s="243">
        <v>0</v>
      </c>
      <c r="Z49" s="243">
        <v>0</v>
      </c>
      <c r="AA49" s="243">
        <v>0</v>
      </c>
      <c r="AB49" s="243">
        <v>0</v>
      </c>
      <c r="AC49" s="243">
        <v>0</v>
      </c>
      <c r="AD49" s="243">
        <v>0</v>
      </c>
      <c r="AE49" s="243">
        <v>0</v>
      </c>
      <c r="AF49" s="243">
        <v>0</v>
      </c>
      <c r="AG49" s="243">
        <v>0</v>
      </c>
      <c r="AH49" s="243">
        <v>0</v>
      </c>
      <c r="AI49" s="243">
        <v>0</v>
      </c>
      <c r="AJ49" s="243">
        <v>0</v>
      </c>
      <c r="AK49" s="243">
        <v>0</v>
      </c>
      <c r="AL49" s="243">
        <v>0</v>
      </c>
      <c r="AM49" s="243">
        <v>0</v>
      </c>
      <c r="AN49" s="243">
        <v>0</v>
      </c>
      <c r="AO49" s="243">
        <v>0</v>
      </c>
      <c r="AP49" s="243">
        <v>0</v>
      </c>
      <c r="AQ49" s="243">
        <v>0.5</v>
      </c>
      <c r="AR49" s="243">
        <v>0</v>
      </c>
      <c r="AS49" s="243">
        <v>0</v>
      </c>
      <c r="AT49" s="243">
        <v>0</v>
      </c>
      <c r="AU49" s="243">
        <v>0</v>
      </c>
      <c r="AV49" s="243">
        <v>0</v>
      </c>
      <c r="AW49" s="243">
        <v>0</v>
      </c>
      <c r="AX49" s="243">
        <v>0</v>
      </c>
      <c r="AY49" s="243">
        <v>0</v>
      </c>
      <c r="AZ49" s="243">
        <v>0</v>
      </c>
      <c r="BA49" s="243">
        <v>0</v>
      </c>
      <c r="BB49" s="243">
        <v>0</v>
      </c>
      <c r="BC49" s="243">
        <v>0</v>
      </c>
      <c r="BD49" s="243">
        <v>0</v>
      </c>
      <c r="BE49" s="243">
        <v>0</v>
      </c>
      <c r="BF49" s="243">
        <v>0</v>
      </c>
      <c r="BG49" s="243">
        <v>0</v>
      </c>
      <c r="BH49" s="243">
        <v>0</v>
      </c>
      <c r="BI49" s="243">
        <v>0.5</v>
      </c>
      <c r="BJ49" s="243">
        <v>0</v>
      </c>
      <c r="BK49" s="243">
        <v>0.5</v>
      </c>
      <c r="BL49" s="243">
        <v>0</v>
      </c>
      <c r="BM49" s="243">
        <v>0.5</v>
      </c>
      <c r="BN49" s="243">
        <v>0.5</v>
      </c>
      <c r="BO49" s="243">
        <v>0.5</v>
      </c>
      <c r="BP49" s="243">
        <v>0</v>
      </c>
      <c r="BQ49" s="243">
        <v>0</v>
      </c>
      <c r="BR49" s="243">
        <v>0</v>
      </c>
      <c r="BS49" s="243">
        <v>0</v>
      </c>
      <c r="BT49" s="243">
        <v>0</v>
      </c>
      <c r="BU49" s="243">
        <v>0</v>
      </c>
      <c r="BV49" s="243">
        <v>0</v>
      </c>
      <c r="BW49" s="243">
        <v>0</v>
      </c>
      <c r="BX49" s="4">
        <v>0</v>
      </c>
      <c r="BZ49" s="244">
        <f t="shared" si="0"/>
        <v>6</v>
      </c>
      <c r="CB49" s="3">
        <f t="shared" si="1"/>
        <v>0</v>
      </c>
      <c r="CC49" s="243">
        <f t="shared" si="2"/>
        <v>0</v>
      </c>
      <c r="CD49" s="243">
        <f t="shared" si="3"/>
        <v>0</v>
      </c>
      <c r="CE49" s="243">
        <f t="shared" si="4"/>
        <v>0</v>
      </c>
      <c r="CF49" s="243">
        <f t="shared" si="5"/>
        <v>1</v>
      </c>
      <c r="CG49" s="243">
        <f t="shared" si="6"/>
        <v>0</v>
      </c>
      <c r="CH49" s="243">
        <f t="shared" si="7"/>
        <v>0</v>
      </c>
      <c r="CI49" s="243">
        <f t="shared" si="8"/>
        <v>0</v>
      </c>
      <c r="CJ49" s="243">
        <f t="shared" si="9"/>
        <v>1</v>
      </c>
      <c r="CK49" s="243">
        <f t="shared" si="10"/>
        <v>4</v>
      </c>
      <c r="CL49" s="243">
        <f t="shared" si="11"/>
        <v>0</v>
      </c>
      <c r="CM49" s="4">
        <f t="shared" si="12"/>
        <v>0</v>
      </c>
      <c r="CO49" s="244">
        <f t="shared" si="13"/>
        <v>3</v>
      </c>
      <c r="CT49" s="3">
        <f t="shared" si="14"/>
        <v>0</v>
      </c>
      <c r="CU49" s="243">
        <f t="shared" si="15"/>
        <v>0</v>
      </c>
      <c r="CV49" s="243">
        <f t="shared" si="16"/>
        <v>0</v>
      </c>
      <c r="CW49" s="243">
        <f t="shared" si="17"/>
        <v>1</v>
      </c>
      <c r="CX49" s="243">
        <f t="shared" si="18"/>
        <v>1</v>
      </c>
      <c r="CY49" s="243">
        <f t="shared" si="19"/>
        <v>4</v>
      </c>
      <c r="CZ49" s="243">
        <f t="shared" si="20"/>
        <v>0</v>
      </c>
      <c r="DA49" s="4">
        <f t="shared" si="21"/>
        <v>0</v>
      </c>
      <c r="DD49" s="244">
        <f t="shared" si="22"/>
        <v>3</v>
      </c>
    </row>
    <row r="50" spans="2:108" x14ac:dyDescent="0.35">
      <c r="B50" s="145" t="s">
        <v>95</v>
      </c>
      <c r="C50" s="4" t="s">
        <v>96</v>
      </c>
      <c r="D50" s="110" t="s">
        <v>3087</v>
      </c>
      <c r="E50" s="239" t="s">
        <v>3757</v>
      </c>
      <c r="F50" s="237"/>
      <c r="G50" s="31" t="s">
        <v>3704</v>
      </c>
      <c r="H50" s="3">
        <v>0.5</v>
      </c>
      <c r="I50" s="243">
        <v>0</v>
      </c>
      <c r="J50" s="243">
        <v>0</v>
      </c>
      <c r="K50" s="243">
        <v>0</v>
      </c>
      <c r="L50" s="243">
        <v>0</v>
      </c>
      <c r="M50" s="243">
        <v>0</v>
      </c>
      <c r="N50" s="243">
        <v>0</v>
      </c>
      <c r="O50" s="243">
        <v>0</v>
      </c>
      <c r="P50" s="243">
        <v>0</v>
      </c>
      <c r="Q50" s="243">
        <v>0</v>
      </c>
      <c r="R50" s="243">
        <v>0</v>
      </c>
      <c r="S50" s="243">
        <v>0</v>
      </c>
      <c r="T50" s="243">
        <v>0</v>
      </c>
      <c r="U50" s="243">
        <v>0</v>
      </c>
      <c r="V50" s="243">
        <v>0</v>
      </c>
      <c r="W50" s="243">
        <v>0</v>
      </c>
      <c r="X50" s="243">
        <v>0</v>
      </c>
      <c r="Y50" s="243">
        <v>0</v>
      </c>
      <c r="Z50" s="243">
        <v>0</v>
      </c>
      <c r="AA50" s="243">
        <v>0</v>
      </c>
      <c r="AB50" s="243">
        <v>0</v>
      </c>
      <c r="AC50" s="243">
        <v>0</v>
      </c>
      <c r="AD50" s="243">
        <v>0</v>
      </c>
      <c r="AE50" s="243">
        <v>0</v>
      </c>
      <c r="AF50" s="243">
        <v>0</v>
      </c>
      <c r="AG50" s="243">
        <v>0</v>
      </c>
      <c r="AH50" s="243">
        <v>0</v>
      </c>
      <c r="AI50" s="243">
        <v>0.5</v>
      </c>
      <c r="AJ50" s="243">
        <v>0</v>
      </c>
      <c r="AK50" s="243">
        <v>0</v>
      </c>
      <c r="AL50" s="243">
        <v>0</v>
      </c>
      <c r="AM50" s="243">
        <v>0</v>
      </c>
      <c r="AN50" s="243">
        <v>0</v>
      </c>
      <c r="AO50" s="243">
        <v>0</v>
      </c>
      <c r="AP50" s="243">
        <v>0</v>
      </c>
      <c r="AQ50" s="243">
        <v>0</v>
      </c>
      <c r="AR50" s="243">
        <v>0</v>
      </c>
      <c r="AS50" s="243">
        <v>0</v>
      </c>
      <c r="AT50" s="243">
        <v>0</v>
      </c>
      <c r="AU50" s="243">
        <v>0</v>
      </c>
      <c r="AV50" s="243">
        <v>0</v>
      </c>
      <c r="AW50" s="243">
        <v>0</v>
      </c>
      <c r="AX50" s="243">
        <v>0.5</v>
      </c>
      <c r="AY50" s="243">
        <v>0</v>
      </c>
      <c r="AZ50" s="243">
        <v>0.5</v>
      </c>
      <c r="BA50" s="243">
        <v>0.5</v>
      </c>
      <c r="BB50" s="243">
        <v>0</v>
      </c>
      <c r="BC50" s="243">
        <v>0</v>
      </c>
      <c r="BD50" s="243">
        <v>0</v>
      </c>
      <c r="BE50" s="243">
        <v>0</v>
      </c>
      <c r="BF50" s="243">
        <v>0</v>
      </c>
      <c r="BG50" s="243">
        <v>0</v>
      </c>
      <c r="BH50" s="243">
        <v>0</v>
      </c>
      <c r="BI50" s="243">
        <v>0</v>
      </c>
      <c r="BJ50" s="243">
        <v>0</v>
      </c>
      <c r="BK50" s="243">
        <v>0</v>
      </c>
      <c r="BL50" s="243">
        <v>0</v>
      </c>
      <c r="BM50" s="243">
        <v>0</v>
      </c>
      <c r="BN50" s="243">
        <v>0</v>
      </c>
      <c r="BO50" s="243">
        <v>0</v>
      </c>
      <c r="BP50" s="243">
        <v>0</v>
      </c>
      <c r="BQ50" s="243">
        <v>0</v>
      </c>
      <c r="BR50" s="243">
        <v>0</v>
      </c>
      <c r="BS50" s="243">
        <v>0</v>
      </c>
      <c r="BT50" s="243">
        <v>0</v>
      </c>
      <c r="BU50" s="243">
        <v>0</v>
      </c>
      <c r="BV50" s="243">
        <v>0</v>
      </c>
      <c r="BW50" s="243">
        <v>0</v>
      </c>
      <c r="BX50" s="4">
        <v>0</v>
      </c>
      <c r="BZ50" s="244">
        <f t="shared" si="0"/>
        <v>5</v>
      </c>
      <c r="CB50" s="3">
        <f t="shared" si="1"/>
        <v>1</v>
      </c>
      <c r="CC50" s="243">
        <f t="shared" si="2"/>
        <v>0</v>
      </c>
      <c r="CD50" s="243">
        <f t="shared" si="3"/>
        <v>1</v>
      </c>
      <c r="CE50" s="243">
        <f t="shared" si="4"/>
        <v>0</v>
      </c>
      <c r="CF50" s="243">
        <f t="shared" si="5"/>
        <v>0</v>
      </c>
      <c r="CG50" s="243">
        <f t="shared" si="6"/>
        <v>0</v>
      </c>
      <c r="CH50" s="243">
        <f t="shared" si="7"/>
        <v>3</v>
      </c>
      <c r="CI50" s="243">
        <f t="shared" si="8"/>
        <v>0</v>
      </c>
      <c r="CJ50" s="243">
        <f t="shared" si="9"/>
        <v>0</v>
      </c>
      <c r="CK50" s="243">
        <f t="shared" si="10"/>
        <v>0</v>
      </c>
      <c r="CL50" s="243">
        <f t="shared" si="11"/>
        <v>0</v>
      </c>
      <c r="CM50" s="4">
        <f t="shared" si="12"/>
        <v>0</v>
      </c>
      <c r="CO50" s="244">
        <f t="shared" si="13"/>
        <v>3</v>
      </c>
      <c r="CT50" s="3">
        <f t="shared" si="14"/>
        <v>1</v>
      </c>
      <c r="CU50" s="243">
        <f t="shared" si="15"/>
        <v>1</v>
      </c>
      <c r="CV50" s="243">
        <f t="shared" si="16"/>
        <v>0</v>
      </c>
      <c r="CW50" s="243">
        <f t="shared" si="17"/>
        <v>0</v>
      </c>
      <c r="CX50" s="243">
        <f t="shared" si="18"/>
        <v>3</v>
      </c>
      <c r="CY50" s="243">
        <f t="shared" si="19"/>
        <v>0</v>
      </c>
      <c r="CZ50" s="243">
        <f t="shared" si="20"/>
        <v>0</v>
      </c>
      <c r="DA50" s="4">
        <f t="shared" si="21"/>
        <v>0</v>
      </c>
      <c r="DD50" s="244">
        <f t="shared" si="22"/>
        <v>3</v>
      </c>
    </row>
    <row r="51" spans="2:108" x14ac:dyDescent="0.35">
      <c r="B51" s="145" t="s">
        <v>217</v>
      </c>
      <c r="C51" s="4" t="s">
        <v>218</v>
      </c>
      <c r="D51" s="28" t="s">
        <v>2254</v>
      </c>
      <c r="E51" s="234" t="s">
        <v>1713</v>
      </c>
      <c r="F51" s="234"/>
      <c r="G51" s="29" t="s">
        <v>3701</v>
      </c>
      <c r="H51" s="3">
        <v>0</v>
      </c>
      <c r="I51" s="243">
        <v>0</v>
      </c>
      <c r="J51" s="243">
        <v>0</v>
      </c>
      <c r="K51" s="243">
        <v>0</v>
      </c>
      <c r="L51" s="243">
        <v>0</v>
      </c>
      <c r="M51" s="243">
        <v>0</v>
      </c>
      <c r="N51" s="243">
        <v>0</v>
      </c>
      <c r="O51" s="243">
        <v>0.5</v>
      </c>
      <c r="P51" s="243">
        <v>0.5</v>
      </c>
      <c r="Q51" s="243">
        <v>0</v>
      </c>
      <c r="R51" s="243">
        <v>0</v>
      </c>
      <c r="S51" s="243">
        <v>0</v>
      </c>
      <c r="T51" s="243">
        <v>0</v>
      </c>
      <c r="U51" s="243">
        <v>0</v>
      </c>
      <c r="V51" s="243">
        <v>0</v>
      </c>
      <c r="W51" s="243">
        <v>0</v>
      </c>
      <c r="X51" s="243">
        <v>0</v>
      </c>
      <c r="Y51" s="243">
        <v>0</v>
      </c>
      <c r="Z51" s="243">
        <v>0</v>
      </c>
      <c r="AA51" s="243">
        <v>0</v>
      </c>
      <c r="AB51" s="243">
        <v>0</v>
      </c>
      <c r="AC51" s="243">
        <v>0</v>
      </c>
      <c r="AD51" s="243">
        <v>0</v>
      </c>
      <c r="AE51" s="243">
        <v>0</v>
      </c>
      <c r="AF51" s="243">
        <v>0</v>
      </c>
      <c r="AG51" s="243">
        <v>0</v>
      </c>
      <c r="AH51" s="243">
        <v>0</v>
      </c>
      <c r="AI51" s="243">
        <v>0</v>
      </c>
      <c r="AJ51" s="243">
        <v>0</v>
      </c>
      <c r="AK51" s="243">
        <v>0</v>
      </c>
      <c r="AL51" s="243">
        <v>0</v>
      </c>
      <c r="AM51" s="243">
        <v>0</v>
      </c>
      <c r="AN51" s="243">
        <v>0</v>
      </c>
      <c r="AO51" s="243">
        <v>0</v>
      </c>
      <c r="AP51" s="243">
        <v>0</v>
      </c>
      <c r="AQ51" s="243">
        <v>0</v>
      </c>
      <c r="AR51" s="243">
        <v>0</v>
      </c>
      <c r="AS51" s="243">
        <v>0</v>
      </c>
      <c r="AT51" s="243">
        <v>0</v>
      </c>
      <c r="AU51" s="243">
        <v>0</v>
      </c>
      <c r="AV51" s="243">
        <v>0</v>
      </c>
      <c r="AW51" s="243">
        <v>0</v>
      </c>
      <c r="AX51" s="243">
        <v>0</v>
      </c>
      <c r="AY51" s="243">
        <v>0</v>
      </c>
      <c r="AZ51" s="243">
        <v>0</v>
      </c>
      <c r="BA51" s="243">
        <v>0</v>
      </c>
      <c r="BB51" s="243">
        <v>0</v>
      </c>
      <c r="BC51" s="243">
        <v>0</v>
      </c>
      <c r="BD51" s="243">
        <v>0</v>
      </c>
      <c r="BE51" s="243">
        <v>0</v>
      </c>
      <c r="BF51" s="243">
        <v>0</v>
      </c>
      <c r="BG51" s="243">
        <v>0</v>
      </c>
      <c r="BH51" s="243">
        <v>0.5</v>
      </c>
      <c r="BI51" s="243">
        <v>0.5</v>
      </c>
      <c r="BJ51" s="243">
        <v>0</v>
      </c>
      <c r="BK51" s="243">
        <v>0</v>
      </c>
      <c r="BL51" s="243">
        <v>0</v>
      </c>
      <c r="BM51" s="243">
        <v>0</v>
      </c>
      <c r="BN51" s="243">
        <v>0</v>
      </c>
      <c r="BO51" s="243">
        <v>0</v>
      </c>
      <c r="BP51" s="243">
        <v>0</v>
      </c>
      <c r="BQ51" s="243">
        <v>0</v>
      </c>
      <c r="BR51" s="243">
        <v>0</v>
      </c>
      <c r="BS51" s="243">
        <v>0</v>
      </c>
      <c r="BT51" s="243">
        <v>0</v>
      </c>
      <c r="BU51" s="243">
        <v>0</v>
      </c>
      <c r="BV51" s="243">
        <v>0</v>
      </c>
      <c r="BW51" s="243">
        <v>0.5</v>
      </c>
      <c r="BX51" s="4">
        <v>0</v>
      </c>
      <c r="BZ51" s="244">
        <f t="shared" si="0"/>
        <v>5</v>
      </c>
      <c r="CB51" s="3">
        <f t="shared" si="1"/>
        <v>2</v>
      </c>
      <c r="CC51" s="243">
        <f t="shared" si="2"/>
        <v>0</v>
      </c>
      <c r="CD51" s="243">
        <f t="shared" si="3"/>
        <v>0</v>
      </c>
      <c r="CE51" s="243">
        <f t="shared" si="4"/>
        <v>0</v>
      </c>
      <c r="CF51" s="243">
        <f t="shared" si="5"/>
        <v>0</v>
      </c>
      <c r="CG51" s="243">
        <f t="shared" si="6"/>
        <v>0</v>
      </c>
      <c r="CH51" s="243">
        <f t="shared" si="7"/>
        <v>0</v>
      </c>
      <c r="CI51" s="243">
        <f t="shared" si="8"/>
        <v>0</v>
      </c>
      <c r="CJ51" s="243">
        <f t="shared" si="9"/>
        <v>2</v>
      </c>
      <c r="CK51" s="243">
        <f t="shared" si="10"/>
        <v>0</v>
      </c>
      <c r="CL51" s="243">
        <f t="shared" si="11"/>
        <v>0</v>
      </c>
      <c r="CM51" s="4">
        <f t="shared" si="12"/>
        <v>1</v>
      </c>
      <c r="CO51" s="244">
        <f t="shared" si="13"/>
        <v>3</v>
      </c>
      <c r="CT51" s="3">
        <f t="shared" si="14"/>
        <v>2</v>
      </c>
      <c r="CU51" s="243">
        <f t="shared" si="15"/>
        <v>0</v>
      </c>
      <c r="CV51" s="243">
        <f t="shared" si="16"/>
        <v>0</v>
      </c>
      <c r="CW51" s="243">
        <f t="shared" si="17"/>
        <v>0</v>
      </c>
      <c r="CX51" s="243">
        <f t="shared" si="18"/>
        <v>2</v>
      </c>
      <c r="CY51" s="243">
        <f t="shared" si="19"/>
        <v>0</v>
      </c>
      <c r="CZ51" s="243">
        <f t="shared" si="20"/>
        <v>0</v>
      </c>
      <c r="DA51" s="4">
        <f t="shared" si="21"/>
        <v>1</v>
      </c>
      <c r="DD51" s="244">
        <f t="shared" si="22"/>
        <v>3</v>
      </c>
    </row>
    <row r="52" spans="2:108" x14ac:dyDescent="0.35">
      <c r="B52" s="145" t="s">
        <v>232</v>
      </c>
      <c r="C52" s="4" t="s">
        <v>233</v>
      </c>
      <c r="D52" s="54" t="s">
        <v>2252</v>
      </c>
      <c r="E52" s="233" t="s">
        <v>911</v>
      </c>
      <c r="F52" s="233"/>
      <c r="G52" s="55" t="s">
        <v>3708</v>
      </c>
      <c r="H52" s="3">
        <v>0</v>
      </c>
      <c r="I52" s="243">
        <v>0</v>
      </c>
      <c r="J52" s="243">
        <v>0</v>
      </c>
      <c r="K52" s="243">
        <v>0</v>
      </c>
      <c r="L52" s="243">
        <v>0</v>
      </c>
      <c r="M52" s="243">
        <v>0</v>
      </c>
      <c r="N52" s="243">
        <v>0</v>
      </c>
      <c r="O52" s="243">
        <v>0</v>
      </c>
      <c r="P52" s="243">
        <v>0.5</v>
      </c>
      <c r="Q52" s="243">
        <v>0</v>
      </c>
      <c r="R52" s="243">
        <v>0</v>
      </c>
      <c r="S52" s="243">
        <v>0</v>
      </c>
      <c r="T52" s="243">
        <v>0</v>
      </c>
      <c r="U52" s="243">
        <v>0</v>
      </c>
      <c r="V52" s="243">
        <v>0</v>
      </c>
      <c r="W52" s="243">
        <v>0</v>
      </c>
      <c r="X52" s="243">
        <v>0</v>
      </c>
      <c r="Y52" s="243">
        <v>0</v>
      </c>
      <c r="Z52" s="243">
        <v>0</v>
      </c>
      <c r="AA52" s="243">
        <v>0</v>
      </c>
      <c r="AB52" s="243">
        <v>0</v>
      </c>
      <c r="AC52" s="243">
        <v>0</v>
      </c>
      <c r="AD52" s="243">
        <v>0</v>
      </c>
      <c r="AE52" s="243">
        <v>0</v>
      </c>
      <c r="AF52" s="243">
        <v>0</v>
      </c>
      <c r="AG52" s="243">
        <v>0</v>
      </c>
      <c r="AH52" s="243">
        <v>0</v>
      </c>
      <c r="AI52" s="243">
        <v>0</v>
      </c>
      <c r="AJ52" s="243">
        <v>0</v>
      </c>
      <c r="AK52" s="243">
        <v>0</v>
      </c>
      <c r="AL52" s="243">
        <v>0</v>
      </c>
      <c r="AM52" s="243">
        <v>0</v>
      </c>
      <c r="AN52" s="243">
        <v>0.5</v>
      </c>
      <c r="AO52" s="243">
        <v>0</v>
      </c>
      <c r="AP52" s="243">
        <v>0</v>
      </c>
      <c r="AQ52" s="243">
        <v>0</v>
      </c>
      <c r="AR52" s="243">
        <v>0</v>
      </c>
      <c r="AS52" s="243">
        <v>0</v>
      </c>
      <c r="AT52" s="243">
        <v>0</v>
      </c>
      <c r="AU52" s="243">
        <v>0.5</v>
      </c>
      <c r="AV52" s="243">
        <v>0.5</v>
      </c>
      <c r="AW52" s="243">
        <v>0.5</v>
      </c>
      <c r="AX52" s="243">
        <v>0</v>
      </c>
      <c r="AY52" s="243">
        <v>0</v>
      </c>
      <c r="AZ52" s="243">
        <v>0</v>
      </c>
      <c r="BA52" s="243">
        <v>0</v>
      </c>
      <c r="BB52" s="243">
        <v>0</v>
      </c>
      <c r="BC52" s="243">
        <v>0</v>
      </c>
      <c r="BD52" s="243">
        <v>0</v>
      </c>
      <c r="BE52" s="243">
        <v>0</v>
      </c>
      <c r="BF52" s="243">
        <v>0</v>
      </c>
      <c r="BG52" s="243">
        <v>0</v>
      </c>
      <c r="BH52" s="243">
        <v>0</v>
      </c>
      <c r="BI52" s="243">
        <v>0</v>
      </c>
      <c r="BJ52" s="243">
        <v>0</v>
      </c>
      <c r="BK52" s="243">
        <v>0</v>
      </c>
      <c r="BL52" s="243">
        <v>0</v>
      </c>
      <c r="BM52" s="243">
        <v>0</v>
      </c>
      <c r="BN52" s="243">
        <v>0</v>
      </c>
      <c r="BO52" s="243">
        <v>0</v>
      </c>
      <c r="BP52" s="243">
        <v>0</v>
      </c>
      <c r="BQ52" s="243">
        <v>0</v>
      </c>
      <c r="BR52" s="243">
        <v>0</v>
      </c>
      <c r="BS52" s="243">
        <v>0</v>
      </c>
      <c r="BT52" s="243">
        <v>0</v>
      </c>
      <c r="BU52" s="243">
        <v>0</v>
      </c>
      <c r="BV52" s="243">
        <v>0</v>
      </c>
      <c r="BW52" s="243">
        <v>0</v>
      </c>
      <c r="BX52" s="4">
        <v>0</v>
      </c>
      <c r="BZ52" s="244">
        <f t="shared" si="0"/>
        <v>5</v>
      </c>
      <c r="CB52" s="3">
        <f t="shared" si="1"/>
        <v>1</v>
      </c>
      <c r="CC52" s="243">
        <f t="shared" si="2"/>
        <v>0</v>
      </c>
      <c r="CD52" s="243">
        <f t="shared" si="3"/>
        <v>0</v>
      </c>
      <c r="CE52" s="243">
        <f t="shared" si="4"/>
        <v>1</v>
      </c>
      <c r="CF52" s="243">
        <f t="shared" si="5"/>
        <v>0</v>
      </c>
      <c r="CG52" s="243">
        <f t="shared" si="6"/>
        <v>3</v>
      </c>
      <c r="CH52" s="243">
        <f t="shared" si="7"/>
        <v>0</v>
      </c>
      <c r="CI52" s="243">
        <f t="shared" si="8"/>
        <v>0</v>
      </c>
      <c r="CJ52" s="243">
        <f t="shared" si="9"/>
        <v>0</v>
      </c>
      <c r="CK52" s="243">
        <f t="shared" si="10"/>
        <v>0</v>
      </c>
      <c r="CL52" s="243">
        <f t="shared" si="11"/>
        <v>0</v>
      </c>
      <c r="CM52" s="4">
        <f t="shared" si="12"/>
        <v>0</v>
      </c>
      <c r="CO52" s="244">
        <f t="shared" si="13"/>
        <v>3</v>
      </c>
      <c r="CT52" s="3">
        <f t="shared" si="14"/>
        <v>1</v>
      </c>
      <c r="CU52" s="243">
        <f t="shared" si="15"/>
        <v>0</v>
      </c>
      <c r="CV52" s="243">
        <f t="shared" si="16"/>
        <v>1</v>
      </c>
      <c r="CW52" s="243">
        <f t="shared" si="17"/>
        <v>0</v>
      </c>
      <c r="CX52" s="243">
        <f t="shared" si="18"/>
        <v>3</v>
      </c>
      <c r="CY52" s="243">
        <f t="shared" si="19"/>
        <v>0</v>
      </c>
      <c r="CZ52" s="243">
        <f t="shared" si="20"/>
        <v>0</v>
      </c>
      <c r="DA52" s="4">
        <f t="shared" si="21"/>
        <v>0</v>
      </c>
      <c r="DD52" s="244">
        <f t="shared" si="22"/>
        <v>3</v>
      </c>
    </row>
    <row r="53" spans="2:108" x14ac:dyDescent="0.35">
      <c r="B53" s="145" t="s">
        <v>302</v>
      </c>
      <c r="C53" s="4" t="s">
        <v>303</v>
      </c>
      <c r="D53" s="54" t="s">
        <v>2255</v>
      </c>
      <c r="E53" s="233" t="s">
        <v>1734</v>
      </c>
      <c r="F53" s="233" t="s">
        <v>1479</v>
      </c>
      <c r="G53" s="55" t="s">
        <v>3708</v>
      </c>
      <c r="H53" s="3">
        <v>0</v>
      </c>
      <c r="I53" s="243">
        <v>0</v>
      </c>
      <c r="J53" s="243">
        <v>0</v>
      </c>
      <c r="K53" s="243">
        <v>0</v>
      </c>
      <c r="L53" s="243">
        <v>0</v>
      </c>
      <c r="M53" s="243">
        <v>0</v>
      </c>
      <c r="N53" s="243">
        <v>0</v>
      </c>
      <c r="O53" s="243">
        <v>0</v>
      </c>
      <c r="P53" s="243">
        <v>0</v>
      </c>
      <c r="Q53" s="243">
        <v>0</v>
      </c>
      <c r="R53" s="243">
        <v>0</v>
      </c>
      <c r="S53" s="243">
        <v>0.5</v>
      </c>
      <c r="T53" s="243">
        <v>0</v>
      </c>
      <c r="U53" s="243">
        <v>0</v>
      </c>
      <c r="V53" s="243">
        <v>0</v>
      </c>
      <c r="W53" s="243">
        <v>0</v>
      </c>
      <c r="X53" s="243">
        <v>0</v>
      </c>
      <c r="Y53" s="243">
        <v>0</v>
      </c>
      <c r="Z53" s="243">
        <v>0</v>
      </c>
      <c r="AA53" s="243">
        <v>0</v>
      </c>
      <c r="AB53" s="243">
        <v>0</v>
      </c>
      <c r="AC53" s="243">
        <v>0</v>
      </c>
      <c r="AD53" s="243">
        <v>0</v>
      </c>
      <c r="AE53" s="243">
        <v>0</v>
      </c>
      <c r="AF53" s="243">
        <v>0</v>
      </c>
      <c r="AG53" s="243">
        <v>0</v>
      </c>
      <c r="AH53" s="243">
        <v>0</v>
      </c>
      <c r="AI53" s="243">
        <v>0</v>
      </c>
      <c r="AJ53" s="243">
        <v>0</v>
      </c>
      <c r="AK53" s="243">
        <v>0</v>
      </c>
      <c r="AL53" s="243">
        <v>0</v>
      </c>
      <c r="AM53" s="243">
        <v>0</v>
      </c>
      <c r="AN53" s="243">
        <v>0</v>
      </c>
      <c r="AO53" s="243">
        <v>0</v>
      </c>
      <c r="AP53" s="243">
        <v>0</v>
      </c>
      <c r="AQ53" s="243">
        <v>0</v>
      </c>
      <c r="AR53" s="243">
        <v>0</v>
      </c>
      <c r="AS53" s="243">
        <v>0</v>
      </c>
      <c r="AT53" s="243">
        <v>0</v>
      </c>
      <c r="AU53" s="243">
        <v>0</v>
      </c>
      <c r="AV53" s="243">
        <v>0</v>
      </c>
      <c r="AW53" s="243">
        <v>0</v>
      </c>
      <c r="AX53" s="243">
        <v>0</v>
      </c>
      <c r="AY53" s="243">
        <v>0</v>
      </c>
      <c r="AZ53" s="243">
        <v>0.5</v>
      </c>
      <c r="BA53" s="243">
        <v>0</v>
      </c>
      <c r="BB53" s="243">
        <v>0</v>
      </c>
      <c r="BC53" s="243">
        <v>0</v>
      </c>
      <c r="BD53" s="243">
        <v>0</v>
      </c>
      <c r="BE53" s="243">
        <v>0</v>
      </c>
      <c r="BF53" s="243">
        <v>0</v>
      </c>
      <c r="BG53" s="243">
        <v>0</v>
      </c>
      <c r="BH53" s="243">
        <v>0</v>
      </c>
      <c r="BI53" s="243">
        <v>0</v>
      </c>
      <c r="BJ53" s="243">
        <v>0</v>
      </c>
      <c r="BK53" s="243">
        <v>0</v>
      </c>
      <c r="BL53" s="243">
        <v>0</v>
      </c>
      <c r="BM53" s="243">
        <v>0</v>
      </c>
      <c r="BN53" s="243">
        <v>0</v>
      </c>
      <c r="BO53" s="243">
        <v>0</v>
      </c>
      <c r="BP53" s="243">
        <v>0</v>
      </c>
      <c r="BQ53" s="243">
        <v>0.5</v>
      </c>
      <c r="BR53" s="243">
        <v>0.5</v>
      </c>
      <c r="BS53" s="243">
        <v>0.5</v>
      </c>
      <c r="BT53" s="243">
        <v>0</v>
      </c>
      <c r="BU53" s="243">
        <v>0</v>
      </c>
      <c r="BV53" s="243">
        <v>0</v>
      </c>
      <c r="BW53" s="243">
        <v>0</v>
      </c>
      <c r="BX53" s="4">
        <v>0</v>
      </c>
      <c r="BZ53" s="244">
        <f t="shared" si="0"/>
        <v>5</v>
      </c>
      <c r="CB53" s="3">
        <f t="shared" si="1"/>
        <v>0</v>
      </c>
      <c r="CC53" s="243">
        <f t="shared" si="2"/>
        <v>1</v>
      </c>
      <c r="CD53" s="243">
        <f t="shared" si="3"/>
        <v>0</v>
      </c>
      <c r="CE53" s="243">
        <f t="shared" si="4"/>
        <v>0</v>
      </c>
      <c r="CF53" s="243">
        <f t="shared" si="5"/>
        <v>0</v>
      </c>
      <c r="CG53" s="243">
        <f t="shared" si="6"/>
        <v>0</v>
      </c>
      <c r="CH53" s="243">
        <f t="shared" si="7"/>
        <v>1</v>
      </c>
      <c r="CI53" s="243">
        <f t="shared" si="8"/>
        <v>0</v>
      </c>
      <c r="CJ53" s="243">
        <f t="shared" si="9"/>
        <v>0</v>
      </c>
      <c r="CK53" s="243">
        <f t="shared" si="10"/>
        <v>0</v>
      </c>
      <c r="CL53" s="243">
        <f t="shared" si="11"/>
        <v>3</v>
      </c>
      <c r="CM53" s="4">
        <f t="shared" si="12"/>
        <v>0</v>
      </c>
      <c r="CO53" s="244">
        <f t="shared" si="13"/>
        <v>3</v>
      </c>
      <c r="CT53" s="3">
        <f t="shared" si="14"/>
        <v>1</v>
      </c>
      <c r="CU53" s="243">
        <f t="shared" si="15"/>
        <v>0</v>
      </c>
      <c r="CV53" s="243">
        <f t="shared" si="16"/>
        <v>0</v>
      </c>
      <c r="CW53" s="243">
        <f t="shared" si="17"/>
        <v>0</v>
      </c>
      <c r="CX53" s="243">
        <f t="shared" si="18"/>
        <v>1</v>
      </c>
      <c r="CY53" s="243">
        <f t="shared" si="19"/>
        <v>0</v>
      </c>
      <c r="CZ53" s="243">
        <f t="shared" si="20"/>
        <v>3</v>
      </c>
      <c r="DA53" s="4">
        <f t="shared" si="21"/>
        <v>0</v>
      </c>
      <c r="DD53" s="244">
        <f t="shared" si="22"/>
        <v>3</v>
      </c>
    </row>
    <row r="54" spans="2:108" x14ac:dyDescent="0.35">
      <c r="B54" s="145" t="s">
        <v>546</v>
      </c>
      <c r="C54" s="4" t="s">
        <v>547</v>
      </c>
      <c r="D54" s="54" t="s">
        <v>1746</v>
      </c>
      <c r="E54" s="233" t="s">
        <v>911</v>
      </c>
      <c r="F54" s="233"/>
      <c r="G54" s="55" t="s">
        <v>3708</v>
      </c>
      <c r="H54" s="3">
        <v>0</v>
      </c>
      <c r="I54" s="243">
        <v>0</v>
      </c>
      <c r="J54" s="243">
        <v>0</v>
      </c>
      <c r="K54" s="243">
        <v>0</v>
      </c>
      <c r="L54" s="243">
        <v>0</v>
      </c>
      <c r="M54" s="243">
        <v>0</v>
      </c>
      <c r="N54" s="243">
        <v>0</v>
      </c>
      <c r="O54" s="243">
        <v>0</v>
      </c>
      <c r="P54" s="243">
        <v>0</v>
      </c>
      <c r="Q54" s="243">
        <v>0</v>
      </c>
      <c r="R54" s="243">
        <v>0</v>
      </c>
      <c r="S54" s="243">
        <v>0</v>
      </c>
      <c r="T54" s="243">
        <v>0</v>
      </c>
      <c r="U54" s="243">
        <v>0</v>
      </c>
      <c r="V54" s="243">
        <v>0</v>
      </c>
      <c r="W54" s="243">
        <v>0</v>
      </c>
      <c r="X54" s="243">
        <v>0</v>
      </c>
      <c r="Y54" s="243">
        <v>0</v>
      </c>
      <c r="Z54" s="243">
        <v>0</v>
      </c>
      <c r="AA54" s="243">
        <v>0</v>
      </c>
      <c r="AB54" s="243">
        <v>0</v>
      </c>
      <c r="AC54" s="243">
        <v>0</v>
      </c>
      <c r="AD54" s="243">
        <v>0</v>
      </c>
      <c r="AE54" s="243">
        <v>0</v>
      </c>
      <c r="AF54" s="243">
        <v>0</v>
      </c>
      <c r="AG54" s="243">
        <v>0</v>
      </c>
      <c r="AH54" s="243">
        <v>0</v>
      </c>
      <c r="AI54" s="243">
        <v>0</v>
      </c>
      <c r="AJ54" s="243">
        <v>0</v>
      </c>
      <c r="AK54" s="243">
        <v>0</v>
      </c>
      <c r="AL54" s="243">
        <v>0</v>
      </c>
      <c r="AM54" s="243">
        <v>0</v>
      </c>
      <c r="AN54" s="243">
        <v>0</v>
      </c>
      <c r="AO54" s="243">
        <v>0</v>
      </c>
      <c r="AP54" s="243">
        <v>0</v>
      </c>
      <c r="AQ54" s="243">
        <v>0.5</v>
      </c>
      <c r="AR54" s="243">
        <v>0</v>
      </c>
      <c r="AS54" s="243">
        <v>0</v>
      </c>
      <c r="AT54" s="243">
        <v>0</v>
      </c>
      <c r="AU54" s="243">
        <v>0</v>
      </c>
      <c r="AV54" s="243">
        <v>0</v>
      </c>
      <c r="AW54" s="243">
        <v>0</v>
      </c>
      <c r="AX54" s="243">
        <v>0</v>
      </c>
      <c r="AY54" s="243">
        <v>0</v>
      </c>
      <c r="AZ54" s="243">
        <v>0</v>
      </c>
      <c r="BA54" s="243">
        <v>0</v>
      </c>
      <c r="BB54" s="243">
        <v>0</v>
      </c>
      <c r="BC54" s="243">
        <v>0</v>
      </c>
      <c r="BD54" s="243">
        <v>0</v>
      </c>
      <c r="BE54" s="243">
        <v>0</v>
      </c>
      <c r="BF54" s="243">
        <v>0</v>
      </c>
      <c r="BG54" s="243">
        <v>0</v>
      </c>
      <c r="BH54" s="243">
        <v>0</v>
      </c>
      <c r="BI54" s="243">
        <v>0</v>
      </c>
      <c r="BJ54" s="243">
        <v>0</v>
      </c>
      <c r="BK54" s="243">
        <v>0</v>
      </c>
      <c r="BL54" s="243">
        <v>0</v>
      </c>
      <c r="BM54" s="243">
        <v>0</v>
      </c>
      <c r="BN54" s="243">
        <v>0</v>
      </c>
      <c r="BO54" s="243">
        <v>0</v>
      </c>
      <c r="BP54" s="243">
        <v>0</v>
      </c>
      <c r="BQ54" s="243">
        <v>0</v>
      </c>
      <c r="BR54" s="243">
        <v>0.5</v>
      </c>
      <c r="BS54" s="243">
        <v>0.5</v>
      </c>
      <c r="BT54" s="243">
        <v>0</v>
      </c>
      <c r="BU54" s="243">
        <v>1</v>
      </c>
      <c r="BV54" s="243">
        <v>1</v>
      </c>
      <c r="BW54" s="243">
        <v>0</v>
      </c>
      <c r="BX54" s="4">
        <v>0</v>
      </c>
      <c r="BZ54" s="244">
        <f t="shared" si="0"/>
        <v>5</v>
      </c>
      <c r="CB54" s="3">
        <f t="shared" si="1"/>
        <v>0</v>
      </c>
      <c r="CC54" s="243">
        <f t="shared" si="2"/>
        <v>0</v>
      </c>
      <c r="CD54" s="243">
        <f t="shared" si="3"/>
        <v>0</v>
      </c>
      <c r="CE54" s="243">
        <f t="shared" si="4"/>
        <v>0</v>
      </c>
      <c r="CF54" s="243">
        <f t="shared" si="5"/>
        <v>1</v>
      </c>
      <c r="CG54" s="243">
        <f t="shared" si="6"/>
        <v>0</v>
      </c>
      <c r="CH54" s="243">
        <f t="shared" si="7"/>
        <v>0</v>
      </c>
      <c r="CI54" s="243">
        <f t="shared" si="8"/>
        <v>0</v>
      </c>
      <c r="CJ54" s="243">
        <f t="shared" si="9"/>
        <v>0</v>
      </c>
      <c r="CK54" s="243">
        <f t="shared" si="10"/>
        <v>0</v>
      </c>
      <c r="CL54" s="243">
        <f t="shared" si="11"/>
        <v>2</v>
      </c>
      <c r="CM54" s="4">
        <f t="shared" si="12"/>
        <v>2</v>
      </c>
      <c r="CO54" s="244">
        <f t="shared" si="13"/>
        <v>3</v>
      </c>
      <c r="CT54" s="3">
        <f t="shared" si="14"/>
        <v>0</v>
      </c>
      <c r="CU54" s="243">
        <f t="shared" si="15"/>
        <v>0</v>
      </c>
      <c r="CV54" s="243">
        <f t="shared" si="16"/>
        <v>0</v>
      </c>
      <c r="CW54" s="243">
        <f t="shared" si="17"/>
        <v>1</v>
      </c>
      <c r="CX54" s="243">
        <f t="shared" si="18"/>
        <v>0</v>
      </c>
      <c r="CY54" s="243">
        <f t="shared" si="19"/>
        <v>0</v>
      </c>
      <c r="CZ54" s="243">
        <f t="shared" si="20"/>
        <v>2</v>
      </c>
      <c r="DA54" s="4">
        <f t="shared" si="21"/>
        <v>2</v>
      </c>
      <c r="DD54" s="244">
        <f t="shared" si="22"/>
        <v>3</v>
      </c>
    </row>
    <row r="55" spans="2:108" x14ac:dyDescent="0.35">
      <c r="B55" s="145" t="s">
        <v>650</v>
      </c>
      <c r="C55" s="4" t="s">
        <v>651</v>
      </c>
      <c r="D55" s="28" t="s">
        <v>1754</v>
      </c>
      <c r="E55" s="234" t="s">
        <v>1513</v>
      </c>
      <c r="F55" s="234"/>
      <c r="G55" s="29" t="s">
        <v>3701</v>
      </c>
      <c r="H55" s="3">
        <v>0</v>
      </c>
      <c r="I55" s="243">
        <v>0</v>
      </c>
      <c r="J55" s="243">
        <v>0</v>
      </c>
      <c r="K55" s="243">
        <v>0</v>
      </c>
      <c r="L55" s="243">
        <v>0</v>
      </c>
      <c r="M55" s="243">
        <v>0</v>
      </c>
      <c r="N55" s="243">
        <v>0</v>
      </c>
      <c r="O55" s="243">
        <v>0</v>
      </c>
      <c r="P55" s="243">
        <v>0</v>
      </c>
      <c r="Q55" s="243">
        <v>0</v>
      </c>
      <c r="R55" s="243">
        <v>0</v>
      </c>
      <c r="S55" s="243">
        <v>0</v>
      </c>
      <c r="T55" s="243">
        <v>0</v>
      </c>
      <c r="U55" s="243">
        <v>0</v>
      </c>
      <c r="V55" s="243">
        <v>0</v>
      </c>
      <c r="W55" s="243">
        <v>0</v>
      </c>
      <c r="X55" s="243">
        <v>0</v>
      </c>
      <c r="Y55" s="243">
        <v>0</v>
      </c>
      <c r="Z55" s="243">
        <v>0</v>
      </c>
      <c r="AA55" s="243">
        <v>0</v>
      </c>
      <c r="AB55" s="243">
        <v>0</v>
      </c>
      <c r="AC55" s="243">
        <v>0</v>
      </c>
      <c r="AD55" s="243">
        <v>0</v>
      </c>
      <c r="AE55" s="243">
        <v>0</v>
      </c>
      <c r="AF55" s="243">
        <v>0</v>
      </c>
      <c r="AG55" s="243">
        <v>0</v>
      </c>
      <c r="AH55" s="243">
        <v>0</v>
      </c>
      <c r="AI55" s="243">
        <v>0</v>
      </c>
      <c r="AJ55" s="243">
        <v>0</v>
      </c>
      <c r="AK55" s="243">
        <v>0</v>
      </c>
      <c r="AL55" s="243">
        <v>0</v>
      </c>
      <c r="AM55" s="243">
        <v>0</v>
      </c>
      <c r="AN55" s="243">
        <v>0</v>
      </c>
      <c r="AO55" s="243">
        <v>0</v>
      </c>
      <c r="AP55" s="243">
        <v>0</v>
      </c>
      <c r="AQ55" s="243">
        <v>0</v>
      </c>
      <c r="AR55" s="243">
        <v>0</v>
      </c>
      <c r="AS55" s="243">
        <v>0</v>
      </c>
      <c r="AT55" s="243">
        <v>0</v>
      </c>
      <c r="AU55" s="243">
        <v>0.5</v>
      </c>
      <c r="AV55" s="243">
        <v>0</v>
      </c>
      <c r="AW55" s="243">
        <v>0.5</v>
      </c>
      <c r="AX55" s="243">
        <v>0</v>
      </c>
      <c r="AY55" s="243">
        <v>0</v>
      </c>
      <c r="AZ55" s="243">
        <v>0</v>
      </c>
      <c r="BA55" s="243">
        <v>0</v>
      </c>
      <c r="BB55" s="243">
        <v>0</v>
      </c>
      <c r="BC55" s="243">
        <v>0</v>
      </c>
      <c r="BD55" s="243">
        <v>0</v>
      </c>
      <c r="BE55" s="243">
        <v>0</v>
      </c>
      <c r="BF55" s="243">
        <v>0</v>
      </c>
      <c r="BG55" s="243">
        <v>0</v>
      </c>
      <c r="BH55" s="243">
        <v>0</v>
      </c>
      <c r="BI55" s="243">
        <v>0</v>
      </c>
      <c r="BJ55" s="243">
        <v>0</v>
      </c>
      <c r="BK55" s="243">
        <v>0</v>
      </c>
      <c r="BL55" s="243">
        <v>0</v>
      </c>
      <c r="BM55" s="243">
        <v>0</v>
      </c>
      <c r="BN55" s="243">
        <v>1</v>
      </c>
      <c r="BO55" s="243">
        <v>0</v>
      </c>
      <c r="BP55" s="243">
        <v>0</v>
      </c>
      <c r="BQ55" s="243">
        <v>1</v>
      </c>
      <c r="BR55" s="243">
        <v>0.5</v>
      </c>
      <c r="BS55" s="243">
        <v>0</v>
      </c>
      <c r="BT55" s="243">
        <v>0</v>
      </c>
      <c r="BU55" s="243">
        <v>0</v>
      </c>
      <c r="BV55" s="243">
        <v>0</v>
      </c>
      <c r="BW55" s="243">
        <v>0</v>
      </c>
      <c r="BX55" s="4">
        <v>0</v>
      </c>
      <c r="BZ55" s="244">
        <f t="shared" si="0"/>
        <v>5</v>
      </c>
      <c r="CB55" s="3">
        <f t="shared" si="1"/>
        <v>0</v>
      </c>
      <c r="CC55" s="243">
        <f t="shared" si="2"/>
        <v>0</v>
      </c>
      <c r="CD55" s="243">
        <f t="shared" si="3"/>
        <v>0</v>
      </c>
      <c r="CE55" s="243">
        <f t="shared" si="4"/>
        <v>0</v>
      </c>
      <c r="CF55" s="243">
        <f t="shared" si="5"/>
        <v>0</v>
      </c>
      <c r="CG55" s="243">
        <f t="shared" si="6"/>
        <v>2</v>
      </c>
      <c r="CH55" s="243">
        <f t="shared" si="7"/>
        <v>0</v>
      </c>
      <c r="CI55" s="243">
        <f t="shared" si="8"/>
        <v>0</v>
      </c>
      <c r="CJ55" s="243">
        <f t="shared" si="9"/>
        <v>0</v>
      </c>
      <c r="CK55" s="243">
        <f t="shared" si="10"/>
        <v>1</v>
      </c>
      <c r="CL55" s="243">
        <f t="shared" si="11"/>
        <v>2</v>
      </c>
      <c r="CM55" s="4">
        <f t="shared" si="12"/>
        <v>0</v>
      </c>
      <c r="CO55" s="244">
        <f t="shared" si="13"/>
        <v>3</v>
      </c>
      <c r="CT55" s="3">
        <f t="shared" si="14"/>
        <v>0</v>
      </c>
      <c r="CU55" s="243">
        <f t="shared" si="15"/>
        <v>0</v>
      </c>
      <c r="CV55" s="243">
        <f t="shared" si="16"/>
        <v>0</v>
      </c>
      <c r="CW55" s="243">
        <f t="shared" si="17"/>
        <v>0</v>
      </c>
      <c r="CX55" s="243">
        <f t="shared" si="18"/>
        <v>2</v>
      </c>
      <c r="CY55" s="243">
        <f t="shared" si="19"/>
        <v>1</v>
      </c>
      <c r="CZ55" s="243">
        <f t="shared" si="20"/>
        <v>2</v>
      </c>
      <c r="DA55" s="4">
        <f t="shared" si="21"/>
        <v>0</v>
      </c>
      <c r="DD55" s="244">
        <f t="shared" si="22"/>
        <v>3</v>
      </c>
    </row>
    <row r="56" spans="2:108" x14ac:dyDescent="0.35">
      <c r="B56" s="145" t="s">
        <v>187</v>
      </c>
      <c r="C56" s="4" t="s">
        <v>188</v>
      </c>
      <c r="D56" s="142" t="s">
        <v>913</v>
      </c>
      <c r="E56" s="236" t="s">
        <v>913</v>
      </c>
      <c r="F56" s="236"/>
      <c r="G56" s="139" t="s">
        <v>3703</v>
      </c>
      <c r="H56" s="3">
        <v>0</v>
      </c>
      <c r="I56" s="243">
        <v>0</v>
      </c>
      <c r="J56" s="243">
        <v>0</v>
      </c>
      <c r="K56" s="243">
        <v>0</v>
      </c>
      <c r="L56" s="243">
        <v>0</v>
      </c>
      <c r="M56" s="243">
        <v>0</v>
      </c>
      <c r="N56" s="243">
        <v>0.5</v>
      </c>
      <c r="O56" s="243">
        <v>0.5</v>
      </c>
      <c r="P56" s="243">
        <v>0</v>
      </c>
      <c r="Q56" s="243">
        <v>0</v>
      </c>
      <c r="R56" s="243">
        <v>0</v>
      </c>
      <c r="S56" s="243">
        <v>0</v>
      </c>
      <c r="T56" s="243">
        <v>0</v>
      </c>
      <c r="U56" s="243">
        <v>0</v>
      </c>
      <c r="V56" s="243">
        <v>0</v>
      </c>
      <c r="W56" s="243">
        <v>0</v>
      </c>
      <c r="X56" s="243">
        <v>0</v>
      </c>
      <c r="Y56" s="243">
        <v>0</v>
      </c>
      <c r="Z56" s="243">
        <v>0</v>
      </c>
      <c r="AA56" s="243">
        <v>0</v>
      </c>
      <c r="AB56" s="243">
        <v>0</v>
      </c>
      <c r="AC56" s="243">
        <v>0</v>
      </c>
      <c r="AD56" s="243">
        <v>0</v>
      </c>
      <c r="AE56" s="243">
        <v>0</v>
      </c>
      <c r="AF56" s="243">
        <v>0</v>
      </c>
      <c r="AG56" s="243">
        <v>0</v>
      </c>
      <c r="AH56" s="243">
        <v>0</v>
      </c>
      <c r="AI56" s="243">
        <v>0.5</v>
      </c>
      <c r="AJ56" s="243">
        <v>0</v>
      </c>
      <c r="AK56" s="243">
        <v>0</v>
      </c>
      <c r="AL56" s="243">
        <v>0</v>
      </c>
      <c r="AM56" s="243">
        <v>0</v>
      </c>
      <c r="AN56" s="243">
        <v>0</v>
      </c>
      <c r="AO56" s="243">
        <v>0</v>
      </c>
      <c r="AP56" s="243">
        <v>0</v>
      </c>
      <c r="AQ56" s="243">
        <v>0</v>
      </c>
      <c r="AR56" s="243">
        <v>0</v>
      </c>
      <c r="AS56" s="243">
        <v>0</v>
      </c>
      <c r="AT56" s="243">
        <v>0</v>
      </c>
      <c r="AU56" s="243">
        <v>0</v>
      </c>
      <c r="AV56" s="243">
        <v>0</v>
      </c>
      <c r="AW56" s="243">
        <v>0</v>
      </c>
      <c r="AX56" s="243">
        <v>0</v>
      </c>
      <c r="AY56" s="243">
        <v>0</v>
      </c>
      <c r="AZ56" s="243">
        <v>0</v>
      </c>
      <c r="BA56" s="243">
        <v>0</v>
      </c>
      <c r="BB56" s="243">
        <v>0</v>
      </c>
      <c r="BC56" s="243">
        <v>0</v>
      </c>
      <c r="BD56" s="243">
        <v>0</v>
      </c>
      <c r="BE56" s="243">
        <v>0</v>
      </c>
      <c r="BF56" s="243">
        <v>0</v>
      </c>
      <c r="BG56" s="243">
        <v>0</v>
      </c>
      <c r="BH56" s="243">
        <v>0</v>
      </c>
      <c r="BI56" s="243">
        <v>0</v>
      </c>
      <c r="BJ56" s="243">
        <v>0</v>
      </c>
      <c r="BK56" s="243">
        <v>0</v>
      </c>
      <c r="BL56" s="243">
        <v>0.5</v>
      </c>
      <c r="BM56" s="243">
        <v>0</v>
      </c>
      <c r="BN56" s="243">
        <v>0</v>
      </c>
      <c r="BO56" s="243">
        <v>0</v>
      </c>
      <c r="BP56" s="243">
        <v>0</v>
      </c>
      <c r="BQ56" s="243">
        <v>0</v>
      </c>
      <c r="BR56" s="243">
        <v>0</v>
      </c>
      <c r="BS56" s="243">
        <v>0</v>
      </c>
      <c r="BT56" s="243">
        <v>0</v>
      </c>
      <c r="BU56" s="243">
        <v>0</v>
      </c>
      <c r="BV56" s="243">
        <v>0</v>
      </c>
      <c r="BW56" s="243">
        <v>0</v>
      </c>
      <c r="BX56" s="4">
        <v>0</v>
      </c>
      <c r="BZ56" s="244">
        <f t="shared" si="0"/>
        <v>4</v>
      </c>
      <c r="CB56" s="3">
        <f t="shared" si="1"/>
        <v>2</v>
      </c>
      <c r="CC56" s="243">
        <f t="shared" si="2"/>
        <v>0</v>
      </c>
      <c r="CD56" s="243">
        <f t="shared" si="3"/>
        <v>1</v>
      </c>
      <c r="CE56" s="243">
        <f t="shared" si="4"/>
        <v>0</v>
      </c>
      <c r="CF56" s="243">
        <f t="shared" si="5"/>
        <v>0</v>
      </c>
      <c r="CG56" s="243">
        <f t="shared" si="6"/>
        <v>0</v>
      </c>
      <c r="CH56" s="243">
        <f t="shared" si="7"/>
        <v>0</v>
      </c>
      <c r="CI56" s="243">
        <f t="shared" si="8"/>
        <v>0</v>
      </c>
      <c r="CJ56" s="243">
        <f t="shared" si="9"/>
        <v>0</v>
      </c>
      <c r="CK56" s="243">
        <f t="shared" si="10"/>
        <v>1</v>
      </c>
      <c r="CL56" s="243">
        <f t="shared" si="11"/>
        <v>0</v>
      </c>
      <c r="CM56" s="4">
        <f t="shared" si="12"/>
        <v>0</v>
      </c>
      <c r="CO56" s="244">
        <f t="shared" si="13"/>
        <v>3</v>
      </c>
      <c r="CT56" s="3">
        <f t="shared" si="14"/>
        <v>2</v>
      </c>
      <c r="CU56" s="243">
        <f t="shared" si="15"/>
        <v>1</v>
      </c>
      <c r="CV56" s="243">
        <f t="shared" si="16"/>
        <v>0</v>
      </c>
      <c r="CW56" s="243">
        <f t="shared" si="17"/>
        <v>0</v>
      </c>
      <c r="CX56" s="243">
        <f t="shared" si="18"/>
        <v>0</v>
      </c>
      <c r="CY56" s="243">
        <f t="shared" si="19"/>
        <v>1</v>
      </c>
      <c r="CZ56" s="243">
        <f t="shared" si="20"/>
        <v>0</v>
      </c>
      <c r="DA56" s="4">
        <f t="shared" si="21"/>
        <v>0</v>
      </c>
      <c r="DD56" s="244">
        <f t="shared" si="22"/>
        <v>3</v>
      </c>
    </row>
    <row r="57" spans="2:108" x14ac:dyDescent="0.35">
      <c r="B57" s="145" t="s">
        <v>240</v>
      </c>
      <c r="C57" s="4" t="s">
        <v>241</v>
      </c>
      <c r="D57" s="28" t="s">
        <v>241</v>
      </c>
      <c r="E57" s="234" t="s">
        <v>1534</v>
      </c>
      <c r="F57" s="234"/>
      <c r="G57" s="29" t="s">
        <v>3701</v>
      </c>
      <c r="H57" s="3">
        <v>0</v>
      </c>
      <c r="I57" s="243">
        <v>0</v>
      </c>
      <c r="J57" s="243">
        <v>0</v>
      </c>
      <c r="K57" s="243">
        <v>0</v>
      </c>
      <c r="L57" s="243">
        <v>0</v>
      </c>
      <c r="M57" s="243">
        <v>0</v>
      </c>
      <c r="N57" s="243">
        <v>0</v>
      </c>
      <c r="O57" s="243">
        <v>0</v>
      </c>
      <c r="P57" s="243">
        <v>0</v>
      </c>
      <c r="Q57" s="243">
        <v>0</v>
      </c>
      <c r="R57" s="243">
        <v>0.5</v>
      </c>
      <c r="S57" s="243">
        <v>0</v>
      </c>
      <c r="T57" s="243">
        <v>0</v>
      </c>
      <c r="U57" s="243">
        <v>0</v>
      </c>
      <c r="V57" s="243">
        <v>0</v>
      </c>
      <c r="W57" s="243">
        <v>0</v>
      </c>
      <c r="X57" s="243">
        <v>0</v>
      </c>
      <c r="Y57" s="243">
        <v>0</v>
      </c>
      <c r="Z57" s="243">
        <v>0</v>
      </c>
      <c r="AA57" s="243">
        <v>0</v>
      </c>
      <c r="AB57" s="243">
        <v>0</v>
      </c>
      <c r="AC57" s="243">
        <v>0</v>
      </c>
      <c r="AD57" s="243">
        <v>0</v>
      </c>
      <c r="AE57" s="243">
        <v>0</v>
      </c>
      <c r="AF57" s="243">
        <v>0</v>
      </c>
      <c r="AG57" s="243">
        <v>0</v>
      </c>
      <c r="AH57" s="243">
        <v>0</v>
      </c>
      <c r="AI57" s="243">
        <v>0</v>
      </c>
      <c r="AJ57" s="243">
        <v>0</v>
      </c>
      <c r="AK57" s="243">
        <v>0</v>
      </c>
      <c r="AL57" s="243">
        <v>1</v>
      </c>
      <c r="AM57" s="243">
        <v>0</v>
      </c>
      <c r="AN57" s="243">
        <v>0</v>
      </c>
      <c r="AO57" s="243">
        <v>0</v>
      </c>
      <c r="AP57" s="243">
        <v>0</v>
      </c>
      <c r="AQ57" s="243">
        <v>0</v>
      </c>
      <c r="AR57" s="243">
        <v>0</v>
      </c>
      <c r="AS57" s="243">
        <v>0</v>
      </c>
      <c r="AT57" s="243">
        <v>0</v>
      </c>
      <c r="AU57" s="243">
        <v>0</v>
      </c>
      <c r="AV57" s="243">
        <v>0.5</v>
      </c>
      <c r="AW57" s="243">
        <v>1</v>
      </c>
      <c r="AX57" s="243">
        <v>0</v>
      </c>
      <c r="AY57" s="243">
        <v>0</v>
      </c>
      <c r="AZ57" s="243">
        <v>0</v>
      </c>
      <c r="BA57" s="243">
        <v>0</v>
      </c>
      <c r="BB57" s="243">
        <v>0</v>
      </c>
      <c r="BC57" s="243">
        <v>0</v>
      </c>
      <c r="BD57" s="243">
        <v>0</v>
      </c>
      <c r="BE57" s="243">
        <v>0</v>
      </c>
      <c r="BF57" s="243">
        <v>0</v>
      </c>
      <c r="BG57" s="243">
        <v>0</v>
      </c>
      <c r="BH57" s="243">
        <v>0</v>
      </c>
      <c r="BI57" s="243">
        <v>0</v>
      </c>
      <c r="BJ57" s="243">
        <v>0</v>
      </c>
      <c r="BK57" s="243">
        <v>0</v>
      </c>
      <c r="BL57" s="243">
        <v>0</v>
      </c>
      <c r="BM57" s="243">
        <v>0</v>
      </c>
      <c r="BN57" s="243">
        <v>0</v>
      </c>
      <c r="BO57" s="243">
        <v>0</v>
      </c>
      <c r="BP57" s="243">
        <v>0</v>
      </c>
      <c r="BQ57" s="243">
        <v>0</v>
      </c>
      <c r="BR57" s="243">
        <v>0</v>
      </c>
      <c r="BS57" s="243">
        <v>0</v>
      </c>
      <c r="BT57" s="243">
        <v>0</v>
      </c>
      <c r="BU57" s="243">
        <v>0</v>
      </c>
      <c r="BV57" s="243">
        <v>0</v>
      </c>
      <c r="BW57" s="243">
        <v>0</v>
      </c>
      <c r="BX57" s="4">
        <v>0</v>
      </c>
      <c r="BZ57" s="244">
        <f t="shared" si="0"/>
        <v>4</v>
      </c>
      <c r="CB57" s="3">
        <f t="shared" si="1"/>
        <v>1</v>
      </c>
      <c r="CC57" s="243">
        <f t="shared" si="2"/>
        <v>0</v>
      </c>
      <c r="CD57" s="243">
        <f t="shared" si="3"/>
        <v>1</v>
      </c>
      <c r="CE57" s="243">
        <f t="shared" si="4"/>
        <v>0</v>
      </c>
      <c r="CF57" s="243">
        <f t="shared" si="5"/>
        <v>0</v>
      </c>
      <c r="CG57" s="243">
        <f t="shared" si="6"/>
        <v>2</v>
      </c>
      <c r="CH57" s="243">
        <f t="shared" si="7"/>
        <v>0</v>
      </c>
      <c r="CI57" s="243">
        <f t="shared" si="8"/>
        <v>0</v>
      </c>
      <c r="CJ57" s="243">
        <f t="shared" si="9"/>
        <v>0</v>
      </c>
      <c r="CK57" s="243">
        <f t="shared" si="10"/>
        <v>0</v>
      </c>
      <c r="CL57" s="243">
        <f t="shared" si="11"/>
        <v>0</v>
      </c>
      <c r="CM57" s="4">
        <f t="shared" si="12"/>
        <v>0</v>
      </c>
      <c r="CO57" s="244">
        <f t="shared" si="13"/>
        <v>3</v>
      </c>
      <c r="CT57" s="3">
        <f t="shared" si="14"/>
        <v>1</v>
      </c>
      <c r="CU57" s="243">
        <f t="shared" si="15"/>
        <v>1</v>
      </c>
      <c r="CV57" s="243">
        <f t="shared" si="16"/>
        <v>0</v>
      </c>
      <c r="CW57" s="243">
        <f t="shared" si="17"/>
        <v>0</v>
      </c>
      <c r="CX57" s="243">
        <f t="shared" si="18"/>
        <v>2</v>
      </c>
      <c r="CY57" s="243">
        <f t="shared" si="19"/>
        <v>0</v>
      </c>
      <c r="CZ57" s="243">
        <f t="shared" si="20"/>
        <v>0</v>
      </c>
      <c r="DA57" s="4">
        <f t="shared" si="21"/>
        <v>0</v>
      </c>
      <c r="DD57" s="244">
        <f t="shared" si="22"/>
        <v>3</v>
      </c>
    </row>
    <row r="58" spans="2:108" x14ac:dyDescent="0.35">
      <c r="B58" s="145" t="s">
        <v>262</v>
      </c>
      <c r="C58" s="4" t="s">
        <v>263</v>
      </c>
      <c r="D58" s="142" t="s">
        <v>913</v>
      </c>
      <c r="E58" s="236" t="s">
        <v>913</v>
      </c>
      <c r="F58" s="236"/>
      <c r="G58" s="139" t="s">
        <v>3703</v>
      </c>
      <c r="H58" s="3">
        <v>0</v>
      </c>
      <c r="I58" s="243">
        <v>0</v>
      </c>
      <c r="J58" s="243">
        <v>0</v>
      </c>
      <c r="K58" s="243">
        <v>0</v>
      </c>
      <c r="L58" s="243">
        <v>0</v>
      </c>
      <c r="M58" s="243">
        <v>0</v>
      </c>
      <c r="N58" s="243">
        <v>0</v>
      </c>
      <c r="O58" s="243">
        <v>0</v>
      </c>
      <c r="P58" s="243">
        <v>0</v>
      </c>
      <c r="Q58" s="243">
        <v>0</v>
      </c>
      <c r="R58" s="243">
        <v>0</v>
      </c>
      <c r="S58" s="243">
        <v>0.5</v>
      </c>
      <c r="T58" s="243">
        <v>0.5</v>
      </c>
      <c r="U58" s="243">
        <v>0</v>
      </c>
      <c r="V58" s="243">
        <v>0</v>
      </c>
      <c r="W58" s="243">
        <v>0</v>
      </c>
      <c r="X58" s="243">
        <v>0</v>
      </c>
      <c r="Y58" s="243">
        <v>0</v>
      </c>
      <c r="Z58" s="243">
        <v>0</v>
      </c>
      <c r="AA58" s="243">
        <v>0</v>
      </c>
      <c r="AB58" s="243">
        <v>0</v>
      </c>
      <c r="AC58" s="243">
        <v>0</v>
      </c>
      <c r="AD58" s="243">
        <v>0</v>
      </c>
      <c r="AE58" s="243">
        <v>0</v>
      </c>
      <c r="AF58" s="243">
        <v>0</v>
      </c>
      <c r="AG58" s="243">
        <v>0</v>
      </c>
      <c r="AH58" s="243">
        <v>0</v>
      </c>
      <c r="AI58" s="243">
        <v>0</v>
      </c>
      <c r="AJ58" s="243">
        <v>0</v>
      </c>
      <c r="AK58" s="243">
        <v>0</v>
      </c>
      <c r="AL58" s="243">
        <v>0</v>
      </c>
      <c r="AM58" s="243">
        <v>0</v>
      </c>
      <c r="AN58" s="243">
        <v>0</v>
      </c>
      <c r="AO58" s="243">
        <v>0</v>
      </c>
      <c r="AP58" s="243">
        <v>0</v>
      </c>
      <c r="AQ58" s="243">
        <v>0.5</v>
      </c>
      <c r="AR58" s="243">
        <v>0</v>
      </c>
      <c r="AS58" s="243">
        <v>0</v>
      </c>
      <c r="AT58" s="243">
        <v>0</v>
      </c>
      <c r="AU58" s="243">
        <v>0</v>
      </c>
      <c r="AV58" s="243">
        <v>0</v>
      </c>
      <c r="AW58" s="243">
        <v>0</v>
      </c>
      <c r="AX58" s="243">
        <v>0</v>
      </c>
      <c r="AY58" s="243">
        <v>0</v>
      </c>
      <c r="AZ58" s="243">
        <v>0</v>
      </c>
      <c r="BA58" s="243">
        <v>0</v>
      </c>
      <c r="BB58" s="243">
        <v>0</v>
      </c>
      <c r="BC58" s="243">
        <v>0</v>
      </c>
      <c r="BD58" s="243">
        <v>0</v>
      </c>
      <c r="BE58" s="243">
        <v>0</v>
      </c>
      <c r="BF58" s="243">
        <v>0</v>
      </c>
      <c r="BG58" s="243">
        <v>0</v>
      </c>
      <c r="BH58" s="243">
        <v>0</v>
      </c>
      <c r="BI58" s="243">
        <v>0</v>
      </c>
      <c r="BJ58" s="243">
        <v>0.5</v>
      </c>
      <c r="BK58" s="243">
        <v>0</v>
      </c>
      <c r="BL58" s="243">
        <v>0</v>
      </c>
      <c r="BM58" s="243">
        <v>0</v>
      </c>
      <c r="BN58" s="243">
        <v>0</v>
      </c>
      <c r="BO58" s="243">
        <v>0</v>
      </c>
      <c r="BP58" s="243">
        <v>0</v>
      </c>
      <c r="BQ58" s="243">
        <v>0</v>
      </c>
      <c r="BR58" s="243">
        <v>0</v>
      </c>
      <c r="BS58" s="243">
        <v>0</v>
      </c>
      <c r="BT58" s="243">
        <v>0</v>
      </c>
      <c r="BU58" s="243">
        <v>0</v>
      </c>
      <c r="BV58" s="243">
        <v>0</v>
      </c>
      <c r="BW58" s="243">
        <v>0</v>
      </c>
      <c r="BX58" s="4">
        <v>0</v>
      </c>
      <c r="BZ58" s="244">
        <f t="shared" si="0"/>
        <v>4</v>
      </c>
      <c r="CB58" s="3">
        <f t="shared" si="1"/>
        <v>0</v>
      </c>
      <c r="CC58" s="243">
        <f t="shared" si="2"/>
        <v>2</v>
      </c>
      <c r="CD58" s="243">
        <f t="shared" si="3"/>
        <v>0</v>
      </c>
      <c r="CE58" s="243">
        <f t="shared" si="4"/>
        <v>0</v>
      </c>
      <c r="CF58" s="243">
        <f t="shared" si="5"/>
        <v>1</v>
      </c>
      <c r="CG58" s="243">
        <f t="shared" si="6"/>
        <v>0</v>
      </c>
      <c r="CH58" s="243">
        <f t="shared" si="7"/>
        <v>0</v>
      </c>
      <c r="CI58" s="243">
        <f t="shared" si="8"/>
        <v>0</v>
      </c>
      <c r="CJ58" s="243">
        <f t="shared" si="9"/>
        <v>1</v>
      </c>
      <c r="CK58" s="243">
        <f t="shared" si="10"/>
        <v>0</v>
      </c>
      <c r="CL58" s="243">
        <f t="shared" si="11"/>
        <v>0</v>
      </c>
      <c r="CM58" s="4">
        <f t="shared" si="12"/>
        <v>0</v>
      </c>
      <c r="CO58" s="244">
        <f t="shared" si="13"/>
        <v>3</v>
      </c>
      <c r="CT58" s="3">
        <f t="shared" si="14"/>
        <v>2</v>
      </c>
      <c r="CU58" s="243">
        <f t="shared" si="15"/>
        <v>0</v>
      </c>
      <c r="CV58" s="243">
        <f t="shared" si="16"/>
        <v>0</v>
      </c>
      <c r="CW58" s="243">
        <f t="shared" si="17"/>
        <v>1</v>
      </c>
      <c r="CX58" s="243">
        <f t="shared" si="18"/>
        <v>1</v>
      </c>
      <c r="CY58" s="243">
        <f t="shared" si="19"/>
        <v>0</v>
      </c>
      <c r="CZ58" s="243">
        <f t="shared" si="20"/>
        <v>0</v>
      </c>
      <c r="DA58" s="4">
        <f t="shared" si="21"/>
        <v>0</v>
      </c>
      <c r="DD58" s="244">
        <f t="shared" si="22"/>
        <v>3</v>
      </c>
    </row>
    <row r="59" spans="2:108" x14ac:dyDescent="0.35">
      <c r="B59" s="145" t="s">
        <v>308</v>
      </c>
      <c r="C59" s="4" t="s">
        <v>309</v>
      </c>
      <c r="D59" s="28" t="s">
        <v>2253</v>
      </c>
      <c r="E59" s="234" t="s">
        <v>1767</v>
      </c>
      <c r="F59" s="234"/>
      <c r="G59" s="29" t="s">
        <v>3701</v>
      </c>
      <c r="H59" s="3">
        <v>0</v>
      </c>
      <c r="I59" s="243">
        <v>0</v>
      </c>
      <c r="J59" s="243">
        <v>0</v>
      </c>
      <c r="K59" s="243">
        <v>0</v>
      </c>
      <c r="L59" s="243">
        <v>0</v>
      </c>
      <c r="M59" s="243">
        <v>0</v>
      </c>
      <c r="N59" s="243">
        <v>0</v>
      </c>
      <c r="O59" s="243">
        <v>0</v>
      </c>
      <c r="P59" s="243">
        <v>0</v>
      </c>
      <c r="Q59" s="243">
        <v>0</v>
      </c>
      <c r="R59" s="243">
        <v>0</v>
      </c>
      <c r="S59" s="243">
        <v>0</v>
      </c>
      <c r="T59" s="243">
        <v>0.5</v>
      </c>
      <c r="U59" s="243">
        <v>0</v>
      </c>
      <c r="V59" s="243">
        <v>0</v>
      </c>
      <c r="W59" s="243">
        <v>0</v>
      </c>
      <c r="X59" s="243">
        <v>0</v>
      </c>
      <c r="Y59" s="243">
        <v>0</v>
      </c>
      <c r="Z59" s="243">
        <v>0</v>
      </c>
      <c r="AA59" s="243">
        <v>0</v>
      </c>
      <c r="AB59" s="243">
        <v>0</v>
      </c>
      <c r="AC59" s="243">
        <v>0</v>
      </c>
      <c r="AD59" s="243">
        <v>0</v>
      </c>
      <c r="AE59" s="243">
        <v>0</v>
      </c>
      <c r="AF59" s="243">
        <v>0</v>
      </c>
      <c r="AG59" s="243">
        <v>0</v>
      </c>
      <c r="AH59" s="243">
        <v>0</v>
      </c>
      <c r="AI59" s="243">
        <v>0</v>
      </c>
      <c r="AJ59" s="243">
        <v>0.5</v>
      </c>
      <c r="AK59" s="243">
        <v>0.5</v>
      </c>
      <c r="AL59" s="243">
        <v>0</v>
      </c>
      <c r="AM59" s="243">
        <v>0</v>
      </c>
      <c r="AN59" s="243">
        <v>0</v>
      </c>
      <c r="AO59" s="243">
        <v>0</v>
      </c>
      <c r="AP59" s="243">
        <v>0</v>
      </c>
      <c r="AQ59" s="243">
        <v>0</v>
      </c>
      <c r="AR59" s="243">
        <v>0</v>
      </c>
      <c r="AS59" s="243">
        <v>0</v>
      </c>
      <c r="AT59" s="243">
        <v>0</v>
      </c>
      <c r="AU59" s="243">
        <v>0</v>
      </c>
      <c r="AV59" s="243">
        <v>0</v>
      </c>
      <c r="AW59" s="243">
        <v>0</v>
      </c>
      <c r="AX59" s="243">
        <v>0</v>
      </c>
      <c r="AY59" s="243">
        <v>0</v>
      </c>
      <c r="AZ59" s="243">
        <v>0</v>
      </c>
      <c r="BA59" s="243">
        <v>0</v>
      </c>
      <c r="BB59" s="243">
        <v>0</v>
      </c>
      <c r="BC59" s="243">
        <v>0</v>
      </c>
      <c r="BD59" s="243">
        <v>0</v>
      </c>
      <c r="BE59" s="243">
        <v>0</v>
      </c>
      <c r="BF59" s="243">
        <v>0</v>
      </c>
      <c r="BG59" s="243">
        <v>0</v>
      </c>
      <c r="BH59" s="243">
        <v>0</v>
      </c>
      <c r="BI59" s="243">
        <v>0</v>
      </c>
      <c r="BJ59" s="243">
        <v>0</v>
      </c>
      <c r="BK59" s="243">
        <v>0</v>
      </c>
      <c r="BL59" s="243">
        <v>0</v>
      </c>
      <c r="BM59" s="243">
        <v>0</v>
      </c>
      <c r="BN59" s="243">
        <v>0</v>
      </c>
      <c r="BO59" s="243">
        <v>0</v>
      </c>
      <c r="BP59" s="243">
        <v>0</v>
      </c>
      <c r="BQ59" s="243">
        <v>0</v>
      </c>
      <c r="BR59" s="243">
        <v>0</v>
      </c>
      <c r="BS59" s="243">
        <v>0</v>
      </c>
      <c r="BT59" s="243">
        <v>0.5</v>
      </c>
      <c r="BU59" s="243">
        <v>0</v>
      </c>
      <c r="BV59" s="243">
        <v>0</v>
      </c>
      <c r="BW59" s="243">
        <v>0</v>
      </c>
      <c r="BX59" s="4">
        <v>0</v>
      </c>
      <c r="BZ59" s="244">
        <f t="shared" si="0"/>
        <v>4</v>
      </c>
      <c r="CB59" s="3">
        <f t="shared" si="1"/>
        <v>0</v>
      </c>
      <c r="CC59" s="243">
        <f t="shared" si="2"/>
        <v>1</v>
      </c>
      <c r="CD59" s="243">
        <f t="shared" si="3"/>
        <v>2</v>
      </c>
      <c r="CE59" s="243">
        <f t="shared" si="4"/>
        <v>0</v>
      </c>
      <c r="CF59" s="243">
        <f t="shared" si="5"/>
        <v>0</v>
      </c>
      <c r="CG59" s="243">
        <f t="shared" si="6"/>
        <v>0</v>
      </c>
      <c r="CH59" s="243">
        <f t="shared" si="7"/>
        <v>0</v>
      </c>
      <c r="CI59" s="243">
        <f t="shared" si="8"/>
        <v>0</v>
      </c>
      <c r="CJ59" s="243">
        <f t="shared" si="9"/>
        <v>0</v>
      </c>
      <c r="CK59" s="243">
        <f t="shared" si="10"/>
        <v>0</v>
      </c>
      <c r="CL59" s="243">
        <f t="shared" si="11"/>
        <v>1</v>
      </c>
      <c r="CM59" s="4">
        <f t="shared" si="12"/>
        <v>0</v>
      </c>
      <c r="CO59" s="244">
        <f t="shared" si="13"/>
        <v>3</v>
      </c>
      <c r="CT59" s="3">
        <f t="shared" si="14"/>
        <v>1</v>
      </c>
      <c r="CU59" s="243">
        <f t="shared" si="15"/>
        <v>2</v>
      </c>
      <c r="CV59" s="243">
        <f t="shared" si="16"/>
        <v>0</v>
      </c>
      <c r="CW59" s="243">
        <f t="shared" si="17"/>
        <v>0</v>
      </c>
      <c r="CX59" s="243">
        <f t="shared" si="18"/>
        <v>0</v>
      </c>
      <c r="CY59" s="243">
        <f t="shared" si="19"/>
        <v>0</v>
      </c>
      <c r="CZ59" s="243">
        <f t="shared" si="20"/>
        <v>1</v>
      </c>
      <c r="DA59" s="4">
        <f t="shared" si="21"/>
        <v>0</v>
      </c>
      <c r="DD59" s="244">
        <f t="shared" si="22"/>
        <v>3</v>
      </c>
    </row>
    <row r="60" spans="2:108" x14ac:dyDescent="0.35">
      <c r="B60" s="145" t="s">
        <v>365</v>
      </c>
      <c r="C60" s="4" t="s">
        <v>366</v>
      </c>
      <c r="D60" s="142" t="s">
        <v>913</v>
      </c>
      <c r="E60" s="236" t="s">
        <v>913</v>
      </c>
      <c r="F60" s="236"/>
      <c r="G60" s="139" t="s">
        <v>3703</v>
      </c>
      <c r="H60" s="3">
        <v>0</v>
      </c>
      <c r="I60" s="243">
        <v>0</v>
      </c>
      <c r="J60" s="243">
        <v>0</v>
      </c>
      <c r="K60" s="243">
        <v>0</v>
      </c>
      <c r="L60" s="243">
        <v>0</v>
      </c>
      <c r="M60" s="243">
        <v>0</v>
      </c>
      <c r="N60" s="243">
        <v>0</v>
      </c>
      <c r="O60" s="243">
        <v>0</v>
      </c>
      <c r="P60" s="243">
        <v>0</v>
      </c>
      <c r="Q60" s="243">
        <v>0</v>
      </c>
      <c r="R60" s="243">
        <v>0</v>
      </c>
      <c r="S60" s="243">
        <v>0</v>
      </c>
      <c r="T60" s="243">
        <v>0</v>
      </c>
      <c r="U60" s="243">
        <v>0</v>
      </c>
      <c r="V60" s="243">
        <v>0</v>
      </c>
      <c r="W60" s="243">
        <v>0</v>
      </c>
      <c r="X60" s="243">
        <v>0</v>
      </c>
      <c r="Y60" s="243">
        <v>0</v>
      </c>
      <c r="Z60" s="243">
        <v>0</v>
      </c>
      <c r="AA60" s="243">
        <v>0</v>
      </c>
      <c r="AB60" s="243">
        <v>0</v>
      </c>
      <c r="AC60" s="243">
        <v>0</v>
      </c>
      <c r="AD60" s="243">
        <v>0</v>
      </c>
      <c r="AE60" s="243">
        <v>0</v>
      </c>
      <c r="AF60" s="243">
        <v>0</v>
      </c>
      <c r="AG60" s="243">
        <v>0</v>
      </c>
      <c r="AH60" s="243">
        <v>0</v>
      </c>
      <c r="AI60" s="243">
        <v>0.5</v>
      </c>
      <c r="AJ60" s="243">
        <v>0</v>
      </c>
      <c r="AK60" s="243">
        <v>0</v>
      </c>
      <c r="AL60" s="243">
        <v>0.5</v>
      </c>
      <c r="AM60" s="243">
        <v>0</v>
      </c>
      <c r="AN60" s="243">
        <v>0</v>
      </c>
      <c r="AO60" s="243">
        <v>0</v>
      </c>
      <c r="AP60" s="243">
        <v>0.5</v>
      </c>
      <c r="AQ60" s="243">
        <v>0</v>
      </c>
      <c r="AR60" s="243">
        <v>0</v>
      </c>
      <c r="AS60" s="243">
        <v>0</v>
      </c>
      <c r="AT60" s="243">
        <v>0</v>
      </c>
      <c r="AU60" s="243">
        <v>0</v>
      </c>
      <c r="AV60" s="243">
        <v>0</v>
      </c>
      <c r="AW60" s="243">
        <v>0</v>
      </c>
      <c r="AX60" s="243">
        <v>0</v>
      </c>
      <c r="AY60" s="243">
        <v>0</v>
      </c>
      <c r="AZ60" s="243">
        <v>0</v>
      </c>
      <c r="BA60" s="243">
        <v>0.5</v>
      </c>
      <c r="BB60" s="243">
        <v>0</v>
      </c>
      <c r="BC60" s="243">
        <v>0</v>
      </c>
      <c r="BD60" s="243">
        <v>0</v>
      </c>
      <c r="BE60" s="243">
        <v>0</v>
      </c>
      <c r="BF60" s="243">
        <v>0</v>
      </c>
      <c r="BG60" s="243">
        <v>0</v>
      </c>
      <c r="BH60" s="243">
        <v>0</v>
      </c>
      <c r="BI60" s="243">
        <v>0</v>
      </c>
      <c r="BJ60" s="243">
        <v>0</v>
      </c>
      <c r="BK60" s="243">
        <v>0</v>
      </c>
      <c r="BL60" s="243">
        <v>0</v>
      </c>
      <c r="BM60" s="243">
        <v>0</v>
      </c>
      <c r="BN60" s="243">
        <v>0</v>
      </c>
      <c r="BO60" s="243">
        <v>0</v>
      </c>
      <c r="BP60" s="243">
        <v>0</v>
      </c>
      <c r="BQ60" s="243">
        <v>0</v>
      </c>
      <c r="BR60" s="243">
        <v>0</v>
      </c>
      <c r="BS60" s="243">
        <v>0</v>
      </c>
      <c r="BT60" s="243">
        <v>0</v>
      </c>
      <c r="BU60" s="243">
        <v>0</v>
      </c>
      <c r="BV60" s="243">
        <v>0</v>
      </c>
      <c r="BW60" s="243">
        <v>0</v>
      </c>
      <c r="BX60" s="4">
        <v>0</v>
      </c>
      <c r="BZ60" s="244">
        <f t="shared" si="0"/>
        <v>4</v>
      </c>
      <c r="CB60" s="3">
        <f t="shared" si="1"/>
        <v>0</v>
      </c>
      <c r="CC60" s="243">
        <f t="shared" si="2"/>
        <v>0</v>
      </c>
      <c r="CD60" s="243">
        <f t="shared" si="3"/>
        <v>2</v>
      </c>
      <c r="CE60" s="243">
        <f t="shared" si="4"/>
        <v>1</v>
      </c>
      <c r="CF60" s="243">
        <f t="shared" si="5"/>
        <v>0</v>
      </c>
      <c r="CG60" s="243">
        <f t="shared" si="6"/>
        <v>0</v>
      </c>
      <c r="CH60" s="243">
        <f t="shared" si="7"/>
        <v>1</v>
      </c>
      <c r="CI60" s="243">
        <f t="shared" si="8"/>
        <v>0</v>
      </c>
      <c r="CJ60" s="243">
        <f t="shared" si="9"/>
        <v>0</v>
      </c>
      <c r="CK60" s="243">
        <f t="shared" si="10"/>
        <v>0</v>
      </c>
      <c r="CL60" s="243">
        <f t="shared" si="11"/>
        <v>0</v>
      </c>
      <c r="CM60" s="4">
        <f t="shared" si="12"/>
        <v>0</v>
      </c>
      <c r="CO60" s="244">
        <f t="shared" si="13"/>
        <v>3</v>
      </c>
      <c r="CT60" s="3">
        <f t="shared" si="14"/>
        <v>0</v>
      </c>
      <c r="CU60" s="243">
        <f t="shared" si="15"/>
        <v>2</v>
      </c>
      <c r="CV60" s="243">
        <f t="shared" si="16"/>
        <v>1</v>
      </c>
      <c r="CW60" s="243">
        <f t="shared" si="17"/>
        <v>0</v>
      </c>
      <c r="CX60" s="243">
        <f t="shared" si="18"/>
        <v>1</v>
      </c>
      <c r="CY60" s="243">
        <f t="shared" si="19"/>
        <v>0</v>
      </c>
      <c r="CZ60" s="243">
        <f t="shared" si="20"/>
        <v>0</v>
      </c>
      <c r="DA60" s="4">
        <f t="shared" si="21"/>
        <v>0</v>
      </c>
      <c r="DD60" s="244">
        <f t="shared" si="22"/>
        <v>3</v>
      </c>
    </row>
    <row r="61" spans="2:108" x14ac:dyDescent="0.35">
      <c r="B61" s="145" t="s">
        <v>381</v>
      </c>
      <c r="C61" s="4" t="s">
        <v>382</v>
      </c>
      <c r="D61" s="142" t="s">
        <v>913</v>
      </c>
      <c r="E61" s="236" t="s">
        <v>913</v>
      </c>
      <c r="F61" s="236"/>
      <c r="G61" s="139" t="s">
        <v>3703</v>
      </c>
      <c r="H61" s="3">
        <v>0</v>
      </c>
      <c r="I61" s="243">
        <v>0</v>
      </c>
      <c r="J61" s="243">
        <v>0</v>
      </c>
      <c r="K61" s="243">
        <v>0</v>
      </c>
      <c r="L61" s="243">
        <v>0</v>
      </c>
      <c r="M61" s="243">
        <v>0</v>
      </c>
      <c r="N61" s="243">
        <v>0</v>
      </c>
      <c r="O61" s="243">
        <v>0</v>
      </c>
      <c r="P61" s="243">
        <v>0</v>
      </c>
      <c r="Q61" s="243">
        <v>0</v>
      </c>
      <c r="R61" s="243">
        <v>0</v>
      </c>
      <c r="S61" s="243">
        <v>0</v>
      </c>
      <c r="T61" s="243">
        <v>0</v>
      </c>
      <c r="U61" s="243">
        <v>0</v>
      </c>
      <c r="V61" s="243">
        <v>0</v>
      </c>
      <c r="W61" s="243">
        <v>0</v>
      </c>
      <c r="X61" s="243">
        <v>0</v>
      </c>
      <c r="Y61" s="243">
        <v>0</v>
      </c>
      <c r="Z61" s="243">
        <v>0</v>
      </c>
      <c r="AA61" s="243">
        <v>0</v>
      </c>
      <c r="AB61" s="243">
        <v>0</v>
      </c>
      <c r="AC61" s="243">
        <v>0</v>
      </c>
      <c r="AD61" s="243">
        <v>0</v>
      </c>
      <c r="AE61" s="243">
        <v>0</v>
      </c>
      <c r="AF61" s="243">
        <v>0</v>
      </c>
      <c r="AG61" s="243">
        <v>0</v>
      </c>
      <c r="AH61" s="243">
        <v>0</v>
      </c>
      <c r="AI61" s="243">
        <v>0.5</v>
      </c>
      <c r="AJ61" s="243">
        <v>0</v>
      </c>
      <c r="AK61" s="243">
        <v>0</v>
      </c>
      <c r="AL61" s="243">
        <v>0</v>
      </c>
      <c r="AM61" s="243">
        <v>0</v>
      </c>
      <c r="AN61" s="243">
        <v>0</v>
      </c>
      <c r="AO61" s="243">
        <v>0</v>
      </c>
      <c r="AP61" s="243">
        <v>0.5</v>
      </c>
      <c r="AQ61" s="243">
        <v>0</v>
      </c>
      <c r="AR61" s="243">
        <v>0</v>
      </c>
      <c r="AS61" s="243">
        <v>0</v>
      </c>
      <c r="AT61" s="243">
        <v>0</v>
      </c>
      <c r="AU61" s="243">
        <v>0</v>
      </c>
      <c r="AV61" s="243">
        <v>0</v>
      </c>
      <c r="AW61" s="243">
        <v>0</v>
      </c>
      <c r="AX61" s="243">
        <v>0</v>
      </c>
      <c r="AY61" s="243">
        <v>0.5</v>
      </c>
      <c r="AZ61" s="243">
        <v>0</v>
      </c>
      <c r="BA61" s="243">
        <v>0.5</v>
      </c>
      <c r="BB61" s="243">
        <v>0</v>
      </c>
      <c r="BC61" s="243">
        <v>0</v>
      </c>
      <c r="BD61" s="243">
        <v>0</v>
      </c>
      <c r="BE61" s="243">
        <v>0</v>
      </c>
      <c r="BF61" s="243">
        <v>0</v>
      </c>
      <c r="BG61" s="243">
        <v>0</v>
      </c>
      <c r="BH61" s="243">
        <v>0</v>
      </c>
      <c r="BI61" s="243">
        <v>0</v>
      </c>
      <c r="BJ61" s="243">
        <v>0</v>
      </c>
      <c r="BK61" s="243">
        <v>0</v>
      </c>
      <c r="BL61" s="243">
        <v>0</v>
      </c>
      <c r="BM61" s="243">
        <v>0</v>
      </c>
      <c r="BN61" s="243">
        <v>0</v>
      </c>
      <c r="BO61" s="243">
        <v>0</v>
      </c>
      <c r="BP61" s="243">
        <v>0</v>
      </c>
      <c r="BQ61" s="243">
        <v>0</v>
      </c>
      <c r="BR61" s="243">
        <v>0</v>
      </c>
      <c r="BS61" s="243">
        <v>0</v>
      </c>
      <c r="BT61" s="243">
        <v>0</v>
      </c>
      <c r="BU61" s="243">
        <v>0</v>
      </c>
      <c r="BV61" s="243">
        <v>0</v>
      </c>
      <c r="BW61" s="243">
        <v>0</v>
      </c>
      <c r="BX61" s="4">
        <v>0</v>
      </c>
      <c r="BZ61" s="244">
        <f t="shared" si="0"/>
        <v>4</v>
      </c>
      <c r="CB61" s="3">
        <f t="shared" si="1"/>
        <v>0</v>
      </c>
      <c r="CC61" s="243">
        <f t="shared" si="2"/>
        <v>0</v>
      </c>
      <c r="CD61" s="243">
        <f t="shared" si="3"/>
        <v>1</v>
      </c>
      <c r="CE61" s="243">
        <f t="shared" si="4"/>
        <v>1</v>
      </c>
      <c r="CF61" s="243">
        <f t="shared" si="5"/>
        <v>0</v>
      </c>
      <c r="CG61" s="243">
        <f t="shared" si="6"/>
        <v>0</v>
      </c>
      <c r="CH61" s="243">
        <f t="shared" si="7"/>
        <v>2</v>
      </c>
      <c r="CI61" s="243">
        <f t="shared" si="8"/>
        <v>0</v>
      </c>
      <c r="CJ61" s="243">
        <f t="shared" si="9"/>
        <v>0</v>
      </c>
      <c r="CK61" s="243">
        <f t="shared" si="10"/>
        <v>0</v>
      </c>
      <c r="CL61" s="243">
        <f t="shared" si="11"/>
        <v>0</v>
      </c>
      <c r="CM61" s="4">
        <f t="shared" si="12"/>
        <v>0</v>
      </c>
      <c r="CO61" s="244">
        <f t="shared" si="13"/>
        <v>3</v>
      </c>
      <c r="CT61" s="3">
        <f t="shared" si="14"/>
        <v>0</v>
      </c>
      <c r="CU61" s="243">
        <f t="shared" si="15"/>
        <v>1</v>
      </c>
      <c r="CV61" s="243">
        <f t="shared" si="16"/>
        <v>1</v>
      </c>
      <c r="CW61" s="243">
        <f t="shared" si="17"/>
        <v>0</v>
      </c>
      <c r="CX61" s="243">
        <f t="shared" si="18"/>
        <v>2</v>
      </c>
      <c r="CY61" s="243">
        <f t="shared" si="19"/>
        <v>0</v>
      </c>
      <c r="CZ61" s="243">
        <f t="shared" si="20"/>
        <v>0</v>
      </c>
      <c r="DA61" s="4">
        <f t="shared" si="21"/>
        <v>0</v>
      </c>
      <c r="DD61" s="244">
        <f t="shared" si="22"/>
        <v>3</v>
      </c>
    </row>
    <row r="62" spans="2:108" x14ac:dyDescent="0.35">
      <c r="B62" s="145" t="s">
        <v>499</v>
      </c>
      <c r="C62" s="4" t="s">
        <v>500</v>
      </c>
      <c r="D62" s="28" t="s">
        <v>2256</v>
      </c>
      <c r="E62" s="234" t="s">
        <v>1589</v>
      </c>
      <c r="F62" s="234"/>
      <c r="G62" s="29" t="s">
        <v>3701</v>
      </c>
      <c r="H62" s="3">
        <v>0</v>
      </c>
      <c r="I62" s="243">
        <v>0</v>
      </c>
      <c r="J62" s="243">
        <v>0</v>
      </c>
      <c r="K62" s="243">
        <v>0</v>
      </c>
      <c r="L62" s="243">
        <v>0</v>
      </c>
      <c r="M62" s="243">
        <v>0</v>
      </c>
      <c r="N62" s="243">
        <v>0</v>
      </c>
      <c r="O62" s="243">
        <v>0</v>
      </c>
      <c r="P62" s="243">
        <v>0</v>
      </c>
      <c r="Q62" s="243">
        <v>0</v>
      </c>
      <c r="R62" s="243">
        <v>0</v>
      </c>
      <c r="S62" s="243">
        <v>0</v>
      </c>
      <c r="T62" s="243">
        <v>0</v>
      </c>
      <c r="U62" s="243">
        <v>0</v>
      </c>
      <c r="V62" s="243">
        <v>0</v>
      </c>
      <c r="W62" s="243">
        <v>0</v>
      </c>
      <c r="X62" s="243">
        <v>0</v>
      </c>
      <c r="Y62" s="243">
        <v>0</v>
      </c>
      <c r="Z62" s="243">
        <v>0</v>
      </c>
      <c r="AA62" s="243">
        <v>0</v>
      </c>
      <c r="AB62" s="243">
        <v>0</v>
      </c>
      <c r="AC62" s="243">
        <v>0</v>
      </c>
      <c r="AD62" s="243">
        <v>0</v>
      </c>
      <c r="AE62" s="243">
        <v>0</v>
      </c>
      <c r="AF62" s="243">
        <v>0</v>
      </c>
      <c r="AG62" s="243">
        <v>0</v>
      </c>
      <c r="AH62" s="243">
        <v>0</v>
      </c>
      <c r="AI62" s="243">
        <v>0</v>
      </c>
      <c r="AJ62" s="243">
        <v>0</v>
      </c>
      <c r="AK62" s="243">
        <v>0</v>
      </c>
      <c r="AL62" s="243">
        <v>0</v>
      </c>
      <c r="AM62" s="243">
        <v>0</v>
      </c>
      <c r="AN62" s="243">
        <v>0</v>
      </c>
      <c r="AO62" s="243">
        <v>0.5</v>
      </c>
      <c r="AP62" s="243">
        <v>0.5</v>
      </c>
      <c r="AQ62" s="243">
        <v>0</v>
      </c>
      <c r="AR62" s="243">
        <v>0</v>
      </c>
      <c r="AS62" s="243">
        <v>0</v>
      </c>
      <c r="AT62" s="243">
        <v>0</v>
      </c>
      <c r="AU62" s="243">
        <v>0</v>
      </c>
      <c r="AV62" s="243">
        <v>0</v>
      </c>
      <c r="AW62" s="243">
        <v>0</v>
      </c>
      <c r="AX62" s="243">
        <v>0</v>
      </c>
      <c r="AY62" s="243">
        <v>0</v>
      </c>
      <c r="AZ62" s="243">
        <v>0</v>
      </c>
      <c r="BA62" s="243">
        <v>0</v>
      </c>
      <c r="BB62" s="243">
        <v>0</v>
      </c>
      <c r="BC62" s="243">
        <v>0</v>
      </c>
      <c r="BD62" s="243">
        <v>0</v>
      </c>
      <c r="BE62" s="243">
        <v>0</v>
      </c>
      <c r="BF62" s="243">
        <v>0</v>
      </c>
      <c r="BG62" s="243">
        <v>0.5</v>
      </c>
      <c r="BH62" s="243">
        <v>0</v>
      </c>
      <c r="BI62" s="243">
        <v>0</v>
      </c>
      <c r="BJ62" s="243">
        <v>0</v>
      </c>
      <c r="BK62" s="243">
        <v>0</v>
      </c>
      <c r="BL62" s="243">
        <v>0</v>
      </c>
      <c r="BM62" s="243">
        <v>0</v>
      </c>
      <c r="BN62" s="243">
        <v>0</v>
      </c>
      <c r="BO62" s="243">
        <v>0</v>
      </c>
      <c r="BP62" s="243">
        <v>0</v>
      </c>
      <c r="BQ62" s="243">
        <v>0</v>
      </c>
      <c r="BR62" s="243">
        <v>0</v>
      </c>
      <c r="BS62" s="243">
        <v>0</v>
      </c>
      <c r="BT62" s="243">
        <v>0</v>
      </c>
      <c r="BU62" s="243">
        <v>0</v>
      </c>
      <c r="BV62" s="243">
        <v>0</v>
      </c>
      <c r="BW62" s="243">
        <v>0.5</v>
      </c>
      <c r="BX62" s="4">
        <v>0</v>
      </c>
      <c r="BZ62" s="244">
        <f t="shared" si="0"/>
        <v>4</v>
      </c>
      <c r="CB62" s="3">
        <f t="shared" si="1"/>
        <v>0</v>
      </c>
      <c r="CC62" s="243">
        <f t="shared" si="2"/>
        <v>0</v>
      </c>
      <c r="CD62" s="243">
        <f t="shared" si="3"/>
        <v>0</v>
      </c>
      <c r="CE62" s="243">
        <f t="shared" si="4"/>
        <v>2</v>
      </c>
      <c r="CF62" s="243">
        <f t="shared" si="5"/>
        <v>0</v>
      </c>
      <c r="CG62" s="243">
        <f t="shared" si="6"/>
        <v>0</v>
      </c>
      <c r="CH62" s="243">
        <f t="shared" si="7"/>
        <v>0</v>
      </c>
      <c r="CI62" s="243">
        <f t="shared" si="8"/>
        <v>0</v>
      </c>
      <c r="CJ62" s="243">
        <f t="shared" si="9"/>
        <v>1</v>
      </c>
      <c r="CK62" s="243">
        <f t="shared" si="10"/>
        <v>0</v>
      </c>
      <c r="CL62" s="243">
        <f t="shared" si="11"/>
        <v>0</v>
      </c>
      <c r="CM62" s="4">
        <f t="shared" si="12"/>
        <v>1</v>
      </c>
      <c r="CO62" s="244">
        <f t="shared" si="13"/>
        <v>3</v>
      </c>
      <c r="CT62" s="3">
        <f t="shared" si="14"/>
        <v>0</v>
      </c>
      <c r="CU62" s="243">
        <f t="shared" si="15"/>
        <v>0</v>
      </c>
      <c r="CV62" s="243">
        <f t="shared" si="16"/>
        <v>2</v>
      </c>
      <c r="CW62" s="243">
        <f t="shared" si="17"/>
        <v>0</v>
      </c>
      <c r="CX62" s="243">
        <f t="shared" si="18"/>
        <v>1</v>
      </c>
      <c r="CY62" s="243">
        <f t="shared" si="19"/>
        <v>0</v>
      </c>
      <c r="CZ62" s="243">
        <f t="shared" si="20"/>
        <v>0</v>
      </c>
      <c r="DA62" s="4">
        <f t="shared" si="21"/>
        <v>1</v>
      </c>
      <c r="DD62" s="244">
        <f t="shared" si="22"/>
        <v>3</v>
      </c>
    </row>
    <row r="63" spans="2:108" x14ac:dyDescent="0.35">
      <c r="B63" s="145" t="s">
        <v>519</v>
      </c>
      <c r="C63" s="4" t="s">
        <v>520</v>
      </c>
      <c r="D63" s="142" t="s">
        <v>913</v>
      </c>
      <c r="E63" s="236" t="s">
        <v>913</v>
      </c>
      <c r="F63" s="236"/>
      <c r="G63" s="139" t="s">
        <v>3703</v>
      </c>
      <c r="H63" s="3">
        <v>0</v>
      </c>
      <c r="I63" s="243">
        <v>0</v>
      </c>
      <c r="J63" s="243">
        <v>0</v>
      </c>
      <c r="K63" s="243">
        <v>0</v>
      </c>
      <c r="L63" s="243">
        <v>0</v>
      </c>
      <c r="M63" s="243">
        <v>0</v>
      </c>
      <c r="N63" s="243">
        <v>0</v>
      </c>
      <c r="O63" s="243">
        <v>0</v>
      </c>
      <c r="P63" s="243">
        <v>0</v>
      </c>
      <c r="Q63" s="243">
        <v>0</v>
      </c>
      <c r="R63" s="243">
        <v>0</v>
      </c>
      <c r="S63" s="243">
        <v>0</v>
      </c>
      <c r="T63" s="243">
        <v>0</v>
      </c>
      <c r="U63" s="243">
        <v>0</v>
      </c>
      <c r="V63" s="243">
        <v>0</v>
      </c>
      <c r="W63" s="243">
        <v>0</v>
      </c>
      <c r="X63" s="243">
        <v>0</v>
      </c>
      <c r="Y63" s="243">
        <v>0</v>
      </c>
      <c r="Z63" s="243">
        <v>0</v>
      </c>
      <c r="AA63" s="243">
        <v>0</v>
      </c>
      <c r="AB63" s="243">
        <v>0</v>
      </c>
      <c r="AC63" s="243">
        <v>0</v>
      </c>
      <c r="AD63" s="243">
        <v>0</v>
      </c>
      <c r="AE63" s="243">
        <v>0</v>
      </c>
      <c r="AF63" s="243">
        <v>0</v>
      </c>
      <c r="AG63" s="243">
        <v>0</v>
      </c>
      <c r="AH63" s="243">
        <v>0</v>
      </c>
      <c r="AI63" s="243">
        <v>0</v>
      </c>
      <c r="AJ63" s="243">
        <v>0</v>
      </c>
      <c r="AK63" s="243">
        <v>0</v>
      </c>
      <c r="AL63" s="243">
        <v>0</v>
      </c>
      <c r="AM63" s="243">
        <v>0</v>
      </c>
      <c r="AN63" s="243">
        <v>0</v>
      </c>
      <c r="AO63" s="243">
        <v>0</v>
      </c>
      <c r="AP63" s="243">
        <v>0.5</v>
      </c>
      <c r="AQ63" s="243">
        <v>0</v>
      </c>
      <c r="AR63" s="243">
        <v>0</v>
      </c>
      <c r="AS63" s="243">
        <v>0</v>
      </c>
      <c r="AT63" s="243">
        <v>0</v>
      </c>
      <c r="AU63" s="243">
        <v>0</v>
      </c>
      <c r="AV63" s="243">
        <v>0</v>
      </c>
      <c r="AW63" s="243">
        <v>0</v>
      </c>
      <c r="AX63" s="243">
        <v>0</v>
      </c>
      <c r="AY63" s="243">
        <v>0</v>
      </c>
      <c r="AZ63" s="243">
        <v>0</v>
      </c>
      <c r="BA63" s="243">
        <v>0.5</v>
      </c>
      <c r="BB63" s="243">
        <v>0</v>
      </c>
      <c r="BC63" s="243">
        <v>0</v>
      </c>
      <c r="BD63" s="243">
        <v>0</v>
      </c>
      <c r="BE63" s="243">
        <v>0</v>
      </c>
      <c r="BF63" s="243">
        <v>0</v>
      </c>
      <c r="BG63" s="243">
        <v>0</v>
      </c>
      <c r="BH63" s="243">
        <v>0</v>
      </c>
      <c r="BI63" s="243">
        <v>0</v>
      </c>
      <c r="BJ63" s="243">
        <v>0</v>
      </c>
      <c r="BK63" s="243">
        <v>0</v>
      </c>
      <c r="BL63" s="243">
        <v>0</v>
      </c>
      <c r="BM63" s="243">
        <v>0.5</v>
      </c>
      <c r="BN63" s="243">
        <v>0.5</v>
      </c>
      <c r="BO63" s="243">
        <v>0</v>
      </c>
      <c r="BP63" s="243">
        <v>0</v>
      </c>
      <c r="BQ63" s="243">
        <v>0</v>
      </c>
      <c r="BR63" s="243">
        <v>0</v>
      </c>
      <c r="BS63" s="243">
        <v>0</v>
      </c>
      <c r="BT63" s="243">
        <v>0</v>
      </c>
      <c r="BU63" s="243">
        <v>0</v>
      </c>
      <c r="BV63" s="243">
        <v>0</v>
      </c>
      <c r="BW63" s="243">
        <v>0</v>
      </c>
      <c r="BX63" s="4">
        <v>0</v>
      </c>
      <c r="BZ63" s="244">
        <f t="shared" si="0"/>
        <v>4</v>
      </c>
      <c r="CB63" s="3">
        <f t="shared" si="1"/>
        <v>0</v>
      </c>
      <c r="CC63" s="243">
        <f t="shared" si="2"/>
        <v>0</v>
      </c>
      <c r="CD63" s="243">
        <f t="shared" si="3"/>
        <v>0</v>
      </c>
      <c r="CE63" s="243">
        <f t="shared" si="4"/>
        <v>1</v>
      </c>
      <c r="CF63" s="243">
        <f t="shared" si="5"/>
        <v>0</v>
      </c>
      <c r="CG63" s="243">
        <f t="shared" si="6"/>
        <v>0</v>
      </c>
      <c r="CH63" s="243">
        <f t="shared" si="7"/>
        <v>1</v>
      </c>
      <c r="CI63" s="243">
        <f t="shared" si="8"/>
        <v>0</v>
      </c>
      <c r="CJ63" s="243">
        <f t="shared" si="9"/>
        <v>0</v>
      </c>
      <c r="CK63" s="243">
        <f t="shared" si="10"/>
        <v>2</v>
      </c>
      <c r="CL63" s="243">
        <f t="shared" si="11"/>
        <v>0</v>
      </c>
      <c r="CM63" s="4">
        <f t="shared" si="12"/>
        <v>0</v>
      </c>
      <c r="CO63" s="244">
        <f t="shared" si="13"/>
        <v>3</v>
      </c>
      <c r="CT63" s="3">
        <f t="shared" si="14"/>
        <v>0</v>
      </c>
      <c r="CU63" s="243">
        <f t="shared" si="15"/>
        <v>0</v>
      </c>
      <c r="CV63" s="243">
        <f t="shared" si="16"/>
        <v>1</v>
      </c>
      <c r="CW63" s="243">
        <f t="shared" si="17"/>
        <v>0</v>
      </c>
      <c r="CX63" s="243">
        <f t="shared" si="18"/>
        <v>1</v>
      </c>
      <c r="CY63" s="243">
        <f t="shared" si="19"/>
        <v>2</v>
      </c>
      <c r="CZ63" s="243">
        <f t="shared" si="20"/>
        <v>0</v>
      </c>
      <c r="DA63" s="4">
        <f t="shared" si="21"/>
        <v>0</v>
      </c>
      <c r="DD63" s="244">
        <f t="shared" si="22"/>
        <v>3</v>
      </c>
    </row>
    <row r="64" spans="2:108" x14ac:dyDescent="0.35">
      <c r="B64" s="145" t="s">
        <v>344</v>
      </c>
      <c r="C64" s="4" t="s">
        <v>345</v>
      </c>
      <c r="D64" s="28" t="s">
        <v>1783</v>
      </c>
      <c r="E64" s="234" t="s">
        <v>1784</v>
      </c>
      <c r="F64" s="234"/>
      <c r="G64" s="29" t="s">
        <v>3701</v>
      </c>
      <c r="H64" s="3">
        <v>0</v>
      </c>
      <c r="I64" s="243">
        <v>0</v>
      </c>
      <c r="J64" s="243">
        <v>0</v>
      </c>
      <c r="K64" s="243">
        <v>0</v>
      </c>
      <c r="L64" s="243">
        <v>0</v>
      </c>
      <c r="M64" s="243">
        <v>0</v>
      </c>
      <c r="N64" s="243">
        <v>0</v>
      </c>
      <c r="O64" s="243">
        <v>0</v>
      </c>
      <c r="P64" s="243">
        <v>0</v>
      </c>
      <c r="Q64" s="243">
        <v>0</v>
      </c>
      <c r="R64" s="243">
        <v>0</v>
      </c>
      <c r="S64" s="243">
        <v>0</v>
      </c>
      <c r="T64" s="243">
        <v>0</v>
      </c>
      <c r="U64" s="243">
        <v>0</v>
      </c>
      <c r="V64" s="243">
        <v>0</v>
      </c>
      <c r="W64" s="243">
        <v>0</v>
      </c>
      <c r="X64" s="243">
        <v>0</v>
      </c>
      <c r="Y64" s="243">
        <v>0</v>
      </c>
      <c r="Z64" s="243">
        <v>0</v>
      </c>
      <c r="AA64" s="243">
        <v>0</v>
      </c>
      <c r="AB64" s="243">
        <v>0</v>
      </c>
      <c r="AC64" s="243">
        <v>0</v>
      </c>
      <c r="AD64" s="243">
        <v>0</v>
      </c>
      <c r="AE64" s="243">
        <v>0</v>
      </c>
      <c r="AF64" s="243">
        <v>0</v>
      </c>
      <c r="AG64" s="243">
        <v>0</v>
      </c>
      <c r="AH64" s="243">
        <v>0.5</v>
      </c>
      <c r="AI64" s="243">
        <v>0</v>
      </c>
      <c r="AJ64" s="243">
        <v>0</v>
      </c>
      <c r="AK64" s="243">
        <v>0</v>
      </c>
      <c r="AL64" s="243">
        <v>0</v>
      </c>
      <c r="AM64" s="243">
        <v>0</v>
      </c>
      <c r="AN64" s="243">
        <v>0</v>
      </c>
      <c r="AO64" s="243">
        <v>0</v>
      </c>
      <c r="AP64" s="243">
        <v>0.5</v>
      </c>
      <c r="AQ64" s="243">
        <v>0</v>
      </c>
      <c r="AR64" s="243">
        <v>0</v>
      </c>
      <c r="AS64" s="243">
        <v>0</v>
      </c>
      <c r="AT64" s="243">
        <v>0</v>
      </c>
      <c r="AU64" s="243">
        <v>0</v>
      </c>
      <c r="AV64" s="243">
        <v>0</v>
      </c>
      <c r="AW64" s="243">
        <v>0</v>
      </c>
      <c r="AX64" s="243">
        <v>0</v>
      </c>
      <c r="AY64" s="243">
        <v>0</v>
      </c>
      <c r="AZ64" s="243">
        <v>0</v>
      </c>
      <c r="BA64" s="243">
        <v>0</v>
      </c>
      <c r="BB64" s="243">
        <v>0</v>
      </c>
      <c r="BC64" s="243">
        <v>0</v>
      </c>
      <c r="BD64" s="243">
        <v>0</v>
      </c>
      <c r="BE64" s="243">
        <v>0</v>
      </c>
      <c r="BF64" s="243">
        <v>0</v>
      </c>
      <c r="BG64" s="243">
        <v>0</v>
      </c>
      <c r="BH64" s="243">
        <v>0</v>
      </c>
      <c r="BI64" s="243">
        <v>0</v>
      </c>
      <c r="BJ64" s="243">
        <v>0</v>
      </c>
      <c r="BK64" s="243">
        <v>0</v>
      </c>
      <c r="BL64" s="243">
        <v>0</v>
      </c>
      <c r="BM64" s="243">
        <v>0</v>
      </c>
      <c r="BN64" s="243">
        <v>0</v>
      </c>
      <c r="BO64" s="243">
        <v>0</v>
      </c>
      <c r="BP64" s="243">
        <v>0</v>
      </c>
      <c r="BQ64" s="243">
        <v>0</v>
      </c>
      <c r="BR64" s="243">
        <v>0</v>
      </c>
      <c r="BS64" s="243">
        <v>0</v>
      </c>
      <c r="BT64" s="243">
        <v>0</v>
      </c>
      <c r="BU64" s="243">
        <v>0</v>
      </c>
      <c r="BV64" s="243">
        <v>0</v>
      </c>
      <c r="BW64" s="243">
        <v>0.5</v>
      </c>
      <c r="BX64" s="4">
        <v>0</v>
      </c>
      <c r="BZ64" s="244">
        <f t="shared" si="0"/>
        <v>3</v>
      </c>
      <c r="CB64" s="3">
        <f t="shared" si="1"/>
        <v>0</v>
      </c>
      <c r="CC64" s="243">
        <f t="shared" si="2"/>
        <v>0</v>
      </c>
      <c r="CD64" s="243">
        <f t="shared" si="3"/>
        <v>1</v>
      </c>
      <c r="CE64" s="243">
        <f t="shared" si="4"/>
        <v>1</v>
      </c>
      <c r="CF64" s="243">
        <f t="shared" si="5"/>
        <v>0</v>
      </c>
      <c r="CG64" s="243">
        <f t="shared" si="6"/>
        <v>0</v>
      </c>
      <c r="CH64" s="243">
        <f t="shared" si="7"/>
        <v>0</v>
      </c>
      <c r="CI64" s="243">
        <f t="shared" si="8"/>
        <v>0</v>
      </c>
      <c r="CJ64" s="243">
        <f t="shared" si="9"/>
        <v>0</v>
      </c>
      <c r="CK64" s="243">
        <f t="shared" si="10"/>
        <v>0</v>
      </c>
      <c r="CL64" s="243">
        <f t="shared" si="11"/>
        <v>0</v>
      </c>
      <c r="CM64" s="4">
        <f t="shared" si="12"/>
        <v>1</v>
      </c>
      <c r="CO64" s="244">
        <f t="shared" si="13"/>
        <v>3</v>
      </c>
      <c r="CT64" s="3">
        <f t="shared" si="14"/>
        <v>0</v>
      </c>
      <c r="CU64" s="243">
        <f t="shared" si="15"/>
        <v>1</v>
      </c>
      <c r="CV64" s="243">
        <f t="shared" si="16"/>
        <v>1</v>
      </c>
      <c r="CW64" s="243">
        <f t="shared" si="17"/>
        <v>0</v>
      </c>
      <c r="CX64" s="243">
        <f t="shared" si="18"/>
        <v>0</v>
      </c>
      <c r="CY64" s="243">
        <f t="shared" si="19"/>
        <v>0</v>
      </c>
      <c r="CZ64" s="243">
        <f t="shared" si="20"/>
        <v>0</v>
      </c>
      <c r="DA64" s="4">
        <f t="shared" si="21"/>
        <v>1</v>
      </c>
      <c r="DD64" s="244">
        <f t="shared" si="22"/>
        <v>3</v>
      </c>
    </row>
    <row r="65" spans="2:108" x14ac:dyDescent="0.35">
      <c r="B65" s="145" t="s">
        <v>352</v>
      </c>
      <c r="C65" s="4" t="s">
        <v>353</v>
      </c>
      <c r="D65" s="30" t="s">
        <v>353</v>
      </c>
      <c r="E65" s="237" t="s">
        <v>1374</v>
      </c>
      <c r="F65" s="237"/>
      <c r="G65" s="31" t="s">
        <v>3704</v>
      </c>
      <c r="H65" s="3">
        <v>0</v>
      </c>
      <c r="I65" s="243">
        <v>0</v>
      </c>
      <c r="J65" s="243">
        <v>0</v>
      </c>
      <c r="K65" s="243">
        <v>0</v>
      </c>
      <c r="L65" s="243">
        <v>0</v>
      </c>
      <c r="M65" s="243">
        <v>0</v>
      </c>
      <c r="N65" s="243">
        <v>0</v>
      </c>
      <c r="O65" s="243">
        <v>0</v>
      </c>
      <c r="P65" s="243">
        <v>0</v>
      </c>
      <c r="Q65" s="243">
        <v>0</v>
      </c>
      <c r="R65" s="243">
        <v>0</v>
      </c>
      <c r="S65" s="243">
        <v>0</v>
      </c>
      <c r="T65" s="243">
        <v>0</v>
      </c>
      <c r="U65" s="243">
        <v>0</v>
      </c>
      <c r="V65" s="243">
        <v>0</v>
      </c>
      <c r="W65" s="243">
        <v>0</v>
      </c>
      <c r="X65" s="243">
        <v>0</v>
      </c>
      <c r="Y65" s="243">
        <v>0</v>
      </c>
      <c r="Z65" s="243">
        <v>0</v>
      </c>
      <c r="AA65" s="243">
        <v>0</v>
      </c>
      <c r="AB65" s="243">
        <v>0</v>
      </c>
      <c r="AC65" s="243">
        <v>0</v>
      </c>
      <c r="AD65" s="243">
        <v>0</v>
      </c>
      <c r="AE65" s="243">
        <v>0</v>
      </c>
      <c r="AF65" s="243">
        <v>0</v>
      </c>
      <c r="AG65" s="243">
        <v>0</v>
      </c>
      <c r="AH65" s="243">
        <v>0.5</v>
      </c>
      <c r="AI65" s="243">
        <v>0</v>
      </c>
      <c r="AJ65" s="243">
        <v>0</v>
      </c>
      <c r="AK65" s="243">
        <v>0</v>
      </c>
      <c r="AL65" s="243">
        <v>0</v>
      </c>
      <c r="AM65" s="243">
        <v>0</v>
      </c>
      <c r="AN65" s="243">
        <v>0</v>
      </c>
      <c r="AO65" s="243">
        <v>0</v>
      </c>
      <c r="AP65" s="243">
        <v>0</v>
      </c>
      <c r="AQ65" s="243">
        <v>0</v>
      </c>
      <c r="AR65" s="243">
        <v>0</v>
      </c>
      <c r="AS65" s="243">
        <v>0</v>
      </c>
      <c r="AT65" s="243">
        <v>0</v>
      </c>
      <c r="AU65" s="243">
        <v>0</v>
      </c>
      <c r="AV65" s="243">
        <v>0</v>
      </c>
      <c r="AW65" s="243">
        <v>0</v>
      </c>
      <c r="AX65" s="243">
        <v>0</v>
      </c>
      <c r="AY65" s="243">
        <v>0</v>
      </c>
      <c r="AZ65" s="243">
        <v>0</v>
      </c>
      <c r="BA65" s="243">
        <v>0.5</v>
      </c>
      <c r="BB65" s="243">
        <v>0</v>
      </c>
      <c r="BC65" s="243">
        <v>0</v>
      </c>
      <c r="BD65" s="243">
        <v>0</v>
      </c>
      <c r="BE65" s="243">
        <v>0</v>
      </c>
      <c r="BF65" s="243">
        <v>0</v>
      </c>
      <c r="BG65" s="243">
        <v>0</v>
      </c>
      <c r="BH65" s="243">
        <v>0</v>
      </c>
      <c r="BI65" s="243">
        <v>0</v>
      </c>
      <c r="BJ65" s="243">
        <v>0</v>
      </c>
      <c r="BK65" s="243">
        <v>0</v>
      </c>
      <c r="BL65" s="243">
        <v>0</v>
      </c>
      <c r="BM65" s="243">
        <v>0</v>
      </c>
      <c r="BN65" s="243">
        <v>0</v>
      </c>
      <c r="BO65" s="243">
        <v>0</v>
      </c>
      <c r="BP65" s="243">
        <v>0</v>
      </c>
      <c r="BQ65" s="243">
        <v>0</v>
      </c>
      <c r="BR65" s="243">
        <v>0</v>
      </c>
      <c r="BS65" s="243">
        <v>0</v>
      </c>
      <c r="BT65" s="243">
        <v>0</v>
      </c>
      <c r="BU65" s="243">
        <v>0</v>
      </c>
      <c r="BV65" s="243">
        <v>0</v>
      </c>
      <c r="BW65" s="243">
        <v>0.5</v>
      </c>
      <c r="BX65" s="4">
        <v>0</v>
      </c>
      <c r="BZ65" s="244">
        <f t="shared" si="0"/>
        <v>3</v>
      </c>
      <c r="CB65" s="3">
        <f t="shared" si="1"/>
        <v>0</v>
      </c>
      <c r="CC65" s="243">
        <f t="shared" si="2"/>
        <v>0</v>
      </c>
      <c r="CD65" s="243">
        <f t="shared" si="3"/>
        <v>1</v>
      </c>
      <c r="CE65" s="243">
        <f t="shared" si="4"/>
        <v>0</v>
      </c>
      <c r="CF65" s="243">
        <f t="shared" si="5"/>
        <v>0</v>
      </c>
      <c r="CG65" s="243">
        <f t="shared" si="6"/>
        <v>0</v>
      </c>
      <c r="CH65" s="243">
        <f t="shared" si="7"/>
        <v>1</v>
      </c>
      <c r="CI65" s="243">
        <f t="shared" si="8"/>
        <v>0</v>
      </c>
      <c r="CJ65" s="243">
        <f t="shared" si="9"/>
        <v>0</v>
      </c>
      <c r="CK65" s="243">
        <f t="shared" si="10"/>
        <v>0</v>
      </c>
      <c r="CL65" s="243">
        <f t="shared" si="11"/>
        <v>0</v>
      </c>
      <c r="CM65" s="4">
        <f t="shared" si="12"/>
        <v>1</v>
      </c>
      <c r="CO65" s="244">
        <f t="shared" si="13"/>
        <v>3</v>
      </c>
      <c r="CT65" s="3">
        <f t="shared" si="14"/>
        <v>0</v>
      </c>
      <c r="CU65" s="243">
        <f t="shared" si="15"/>
        <v>1</v>
      </c>
      <c r="CV65" s="243">
        <f t="shared" si="16"/>
        <v>0</v>
      </c>
      <c r="CW65" s="243">
        <f t="shared" si="17"/>
        <v>0</v>
      </c>
      <c r="CX65" s="243">
        <f t="shared" si="18"/>
        <v>1</v>
      </c>
      <c r="CY65" s="243">
        <f t="shared" si="19"/>
        <v>0</v>
      </c>
      <c r="CZ65" s="243">
        <f t="shared" si="20"/>
        <v>0</v>
      </c>
      <c r="DA65" s="4">
        <f t="shared" si="21"/>
        <v>1</v>
      </c>
      <c r="DD65" s="244">
        <f t="shared" si="22"/>
        <v>3</v>
      </c>
    </row>
    <row r="66" spans="2:108" x14ac:dyDescent="0.35">
      <c r="B66" s="145" t="s">
        <v>383</v>
      </c>
      <c r="C66" s="4" t="s">
        <v>384</v>
      </c>
      <c r="D66" s="28" t="s">
        <v>384</v>
      </c>
      <c r="E66" s="234" t="s">
        <v>1357</v>
      </c>
      <c r="F66" s="234"/>
      <c r="G66" s="29" t="s">
        <v>3701</v>
      </c>
      <c r="H66" s="3">
        <v>0</v>
      </c>
      <c r="I66" s="243">
        <v>0</v>
      </c>
      <c r="J66" s="243">
        <v>0</v>
      </c>
      <c r="K66" s="243">
        <v>0</v>
      </c>
      <c r="L66" s="243">
        <v>0</v>
      </c>
      <c r="M66" s="243">
        <v>0</v>
      </c>
      <c r="N66" s="243">
        <v>0</v>
      </c>
      <c r="O66" s="243">
        <v>0</v>
      </c>
      <c r="P66" s="243">
        <v>0</v>
      </c>
      <c r="Q66" s="243">
        <v>0</v>
      </c>
      <c r="R66" s="243">
        <v>0</v>
      </c>
      <c r="S66" s="243">
        <v>0</v>
      </c>
      <c r="T66" s="243">
        <v>0</v>
      </c>
      <c r="U66" s="243">
        <v>0</v>
      </c>
      <c r="V66" s="243">
        <v>0</v>
      </c>
      <c r="W66" s="243">
        <v>0</v>
      </c>
      <c r="X66" s="243">
        <v>0</v>
      </c>
      <c r="Y66" s="243">
        <v>0</v>
      </c>
      <c r="Z66" s="243">
        <v>0</v>
      </c>
      <c r="AA66" s="243">
        <v>0</v>
      </c>
      <c r="AB66" s="243">
        <v>0</v>
      </c>
      <c r="AC66" s="243">
        <v>0</v>
      </c>
      <c r="AD66" s="243">
        <v>0</v>
      </c>
      <c r="AE66" s="243">
        <v>0</v>
      </c>
      <c r="AF66" s="243">
        <v>0</v>
      </c>
      <c r="AG66" s="243">
        <v>0</v>
      </c>
      <c r="AH66" s="243">
        <v>0</v>
      </c>
      <c r="AI66" s="243">
        <v>0.5</v>
      </c>
      <c r="AJ66" s="243">
        <v>0</v>
      </c>
      <c r="AK66" s="243">
        <v>0</v>
      </c>
      <c r="AL66" s="243">
        <v>0</v>
      </c>
      <c r="AM66" s="243">
        <v>0</v>
      </c>
      <c r="AN66" s="243">
        <v>0</v>
      </c>
      <c r="AO66" s="243">
        <v>0</v>
      </c>
      <c r="AP66" s="243">
        <v>0.5</v>
      </c>
      <c r="AQ66" s="243">
        <v>0</v>
      </c>
      <c r="AR66" s="243">
        <v>0</v>
      </c>
      <c r="AS66" s="243">
        <v>0</v>
      </c>
      <c r="AT66" s="243">
        <v>0</v>
      </c>
      <c r="AU66" s="243">
        <v>0</v>
      </c>
      <c r="AV66" s="243">
        <v>0</v>
      </c>
      <c r="AW66" s="243">
        <v>0</v>
      </c>
      <c r="AX66" s="243">
        <v>0</v>
      </c>
      <c r="AY66" s="243">
        <v>0</v>
      </c>
      <c r="AZ66" s="243">
        <v>0</v>
      </c>
      <c r="BA66" s="243">
        <v>0.5</v>
      </c>
      <c r="BB66" s="243">
        <v>0</v>
      </c>
      <c r="BC66" s="243">
        <v>0</v>
      </c>
      <c r="BD66" s="243">
        <v>0</v>
      </c>
      <c r="BE66" s="243">
        <v>0</v>
      </c>
      <c r="BF66" s="243">
        <v>0</v>
      </c>
      <c r="BG66" s="243">
        <v>0</v>
      </c>
      <c r="BH66" s="243">
        <v>0</v>
      </c>
      <c r="BI66" s="243">
        <v>0</v>
      </c>
      <c r="BJ66" s="243">
        <v>0</v>
      </c>
      <c r="BK66" s="243">
        <v>0</v>
      </c>
      <c r="BL66" s="243">
        <v>0</v>
      </c>
      <c r="BM66" s="243">
        <v>0</v>
      </c>
      <c r="BN66" s="243">
        <v>0</v>
      </c>
      <c r="BO66" s="243">
        <v>0</v>
      </c>
      <c r="BP66" s="243">
        <v>0</v>
      </c>
      <c r="BQ66" s="243">
        <v>0</v>
      </c>
      <c r="BR66" s="243">
        <v>0</v>
      </c>
      <c r="BS66" s="243">
        <v>0</v>
      </c>
      <c r="BT66" s="243">
        <v>0</v>
      </c>
      <c r="BU66" s="243">
        <v>0</v>
      </c>
      <c r="BV66" s="243">
        <v>0</v>
      </c>
      <c r="BW66" s="243">
        <v>0</v>
      </c>
      <c r="BX66" s="4">
        <v>0</v>
      </c>
      <c r="BZ66" s="244">
        <f t="shared" si="0"/>
        <v>3</v>
      </c>
      <c r="CB66" s="3">
        <f t="shared" si="1"/>
        <v>0</v>
      </c>
      <c r="CC66" s="243">
        <f t="shared" si="2"/>
        <v>0</v>
      </c>
      <c r="CD66" s="243">
        <f t="shared" si="3"/>
        <v>1</v>
      </c>
      <c r="CE66" s="243">
        <f t="shared" si="4"/>
        <v>1</v>
      </c>
      <c r="CF66" s="243">
        <f t="shared" si="5"/>
        <v>0</v>
      </c>
      <c r="CG66" s="243">
        <f t="shared" si="6"/>
        <v>0</v>
      </c>
      <c r="CH66" s="243">
        <f t="shared" si="7"/>
        <v>1</v>
      </c>
      <c r="CI66" s="243">
        <f t="shared" si="8"/>
        <v>0</v>
      </c>
      <c r="CJ66" s="243">
        <f t="shared" si="9"/>
        <v>0</v>
      </c>
      <c r="CK66" s="243">
        <f t="shared" si="10"/>
        <v>0</v>
      </c>
      <c r="CL66" s="243">
        <f t="shared" si="11"/>
        <v>0</v>
      </c>
      <c r="CM66" s="4">
        <f t="shared" si="12"/>
        <v>0</v>
      </c>
      <c r="CO66" s="244">
        <f t="shared" si="13"/>
        <v>3</v>
      </c>
      <c r="CT66" s="3">
        <f t="shared" si="14"/>
        <v>0</v>
      </c>
      <c r="CU66" s="243">
        <f t="shared" si="15"/>
        <v>1</v>
      </c>
      <c r="CV66" s="243">
        <f t="shared" si="16"/>
        <v>1</v>
      </c>
      <c r="CW66" s="243">
        <f t="shared" si="17"/>
        <v>0</v>
      </c>
      <c r="CX66" s="243">
        <f t="shared" si="18"/>
        <v>1</v>
      </c>
      <c r="CY66" s="243">
        <f t="shared" si="19"/>
        <v>0</v>
      </c>
      <c r="CZ66" s="243">
        <f t="shared" si="20"/>
        <v>0</v>
      </c>
      <c r="DA66" s="4">
        <f t="shared" si="21"/>
        <v>0</v>
      </c>
      <c r="DD66" s="244">
        <f t="shared" si="22"/>
        <v>3</v>
      </c>
    </row>
    <row r="67" spans="2:108" x14ac:dyDescent="0.35">
      <c r="B67" s="145" t="s">
        <v>385</v>
      </c>
      <c r="C67" s="4" t="s">
        <v>386</v>
      </c>
      <c r="D67" s="142" t="s">
        <v>913</v>
      </c>
      <c r="E67" s="236" t="s">
        <v>913</v>
      </c>
      <c r="F67" s="236"/>
      <c r="G67" s="139" t="s">
        <v>3703</v>
      </c>
      <c r="H67" s="3">
        <v>0</v>
      </c>
      <c r="I67" s="243">
        <v>0</v>
      </c>
      <c r="J67" s="243">
        <v>0</v>
      </c>
      <c r="K67" s="243">
        <v>0</v>
      </c>
      <c r="L67" s="243">
        <v>0</v>
      </c>
      <c r="M67" s="243">
        <v>0</v>
      </c>
      <c r="N67" s="243">
        <v>0</v>
      </c>
      <c r="O67" s="243">
        <v>0</v>
      </c>
      <c r="P67" s="243">
        <v>0</v>
      </c>
      <c r="Q67" s="243">
        <v>0</v>
      </c>
      <c r="R67" s="243">
        <v>0</v>
      </c>
      <c r="S67" s="243">
        <v>0</v>
      </c>
      <c r="T67" s="243">
        <v>0</v>
      </c>
      <c r="U67" s="243">
        <v>0</v>
      </c>
      <c r="V67" s="243">
        <v>0</v>
      </c>
      <c r="W67" s="243">
        <v>0</v>
      </c>
      <c r="X67" s="243">
        <v>0</v>
      </c>
      <c r="Y67" s="243">
        <v>0</v>
      </c>
      <c r="Z67" s="243">
        <v>0</v>
      </c>
      <c r="AA67" s="243">
        <v>0</v>
      </c>
      <c r="AB67" s="243">
        <v>0</v>
      </c>
      <c r="AC67" s="243">
        <v>0</v>
      </c>
      <c r="AD67" s="243">
        <v>0</v>
      </c>
      <c r="AE67" s="243">
        <v>0</v>
      </c>
      <c r="AF67" s="243">
        <v>0</v>
      </c>
      <c r="AG67" s="243">
        <v>0</v>
      </c>
      <c r="AH67" s="243">
        <v>0</v>
      </c>
      <c r="AI67" s="243">
        <v>0.5</v>
      </c>
      <c r="AJ67" s="243">
        <v>0</v>
      </c>
      <c r="AK67" s="243">
        <v>0</v>
      </c>
      <c r="AL67" s="243">
        <v>0</v>
      </c>
      <c r="AM67" s="243">
        <v>0</v>
      </c>
      <c r="AN67" s="243">
        <v>0</v>
      </c>
      <c r="AO67" s="243">
        <v>0</v>
      </c>
      <c r="AP67" s="243">
        <v>0.5</v>
      </c>
      <c r="AQ67" s="243">
        <v>0</v>
      </c>
      <c r="AR67" s="243">
        <v>0</v>
      </c>
      <c r="AS67" s="243">
        <v>0</v>
      </c>
      <c r="AT67" s="243">
        <v>0</v>
      </c>
      <c r="AU67" s="243">
        <v>0</v>
      </c>
      <c r="AV67" s="243">
        <v>0</v>
      </c>
      <c r="AW67" s="243">
        <v>0</v>
      </c>
      <c r="AX67" s="243">
        <v>0</v>
      </c>
      <c r="AY67" s="243">
        <v>0</v>
      </c>
      <c r="AZ67" s="243">
        <v>0</v>
      </c>
      <c r="BA67" s="243">
        <v>0.5</v>
      </c>
      <c r="BB67" s="243">
        <v>0</v>
      </c>
      <c r="BC67" s="243">
        <v>0</v>
      </c>
      <c r="BD67" s="243">
        <v>0</v>
      </c>
      <c r="BE67" s="243">
        <v>0</v>
      </c>
      <c r="BF67" s="243">
        <v>0</v>
      </c>
      <c r="BG67" s="243">
        <v>0</v>
      </c>
      <c r="BH67" s="243">
        <v>0</v>
      </c>
      <c r="BI67" s="243">
        <v>0</v>
      </c>
      <c r="BJ67" s="243">
        <v>0</v>
      </c>
      <c r="BK67" s="243">
        <v>0</v>
      </c>
      <c r="BL67" s="243">
        <v>0</v>
      </c>
      <c r="BM67" s="243">
        <v>0</v>
      </c>
      <c r="BN67" s="243">
        <v>0</v>
      </c>
      <c r="BO67" s="243">
        <v>0</v>
      </c>
      <c r="BP67" s="243">
        <v>0</v>
      </c>
      <c r="BQ67" s="243">
        <v>0</v>
      </c>
      <c r="BR67" s="243">
        <v>0</v>
      </c>
      <c r="BS67" s="243">
        <v>0</v>
      </c>
      <c r="BT67" s="243">
        <v>0</v>
      </c>
      <c r="BU67" s="243">
        <v>0</v>
      </c>
      <c r="BV67" s="243">
        <v>0</v>
      </c>
      <c r="BW67" s="243">
        <v>0</v>
      </c>
      <c r="BX67" s="4">
        <v>0</v>
      </c>
      <c r="BZ67" s="244">
        <f t="shared" si="0"/>
        <v>3</v>
      </c>
      <c r="CB67" s="3">
        <f t="shared" si="1"/>
        <v>0</v>
      </c>
      <c r="CC67" s="243">
        <f t="shared" si="2"/>
        <v>0</v>
      </c>
      <c r="CD67" s="243">
        <f t="shared" si="3"/>
        <v>1</v>
      </c>
      <c r="CE67" s="243">
        <f t="shared" si="4"/>
        <v>1</v>
      </c>
      <c r="CF67" s="243">
        <f t="shared" si="5"/>
        <v>0</v>
      </c>
      <c r="CG67" s="243">
        <f t="shared" si="6"/>
        <v>0</v>
      </c>
      <c r="CH67" s="243">
        <f t="shared" si="7"/>
        <v>1</v>
      </c>
      <c r="CI67" s="243">
        <f t="shared" si="8"/>
        <v>0</v>
      </c>
      <c r="CJ67" s="243">
        <f t="shared" si="9"/>
        <v>0</v>
      </c>
      <c r="CK67" s="243">
        <f t="shared" si="10"/>
        <v>0</v>
      </c>
      <c r="CL67" s="243">
        <f t="shared" si="11"/>
        <v>0</v>
      </c>
      <c r="CM67" s="4">
        <f t="shared" si="12"/>
        <v>0</v>
      </c>
      <c r="CO67" s="244">
        <f t="shared" si="13"/>
        <v>3</v>
      </c>
      <c r="CT67" s="3">
        <f t="shared" si="14"/>
        <v>0</v>
      </c>
      <c r="CU67" s="243">
        <f t="shared" si="15"/>
        <v>1</v>
      </c>
      <c r="CV67" s="243">
        <f t="shared" si="16"/>
        <v>1</v>
      </c>
      <c r="CW67" s="243">
        <f t="shared" si="17"/>
        <v>0</v>
      </c>
      <c r="CX67" s="243">
        <f t="shared" si="18"/>
        <v>1</v>
      </c>
      <c r="CY67" s="243">
        <f t="shared" si="19"/>
        <v>0</v>
      </c>
      <c r="CZ67" s="243">
        <f t="shared" si="20"/>
        <v>0</v>
      </c>
      <c r="DA67" s="4">
        <f t="shared" si="21"/>
        <v>0</v>
      </c>
      <c r="DD67" s="244">
        <f t="shared" si="22"/>
        <v>3</v>
      </c>
    </row>
    <row r="68" spans="2:108" x14ac:dyDescent="0.35">
      <c r="B68" s="145" t="s">
        <v>443</v>
      </c>
      <c r="C68" s="4" t="s">
        <v>444</v>
      </c>
      <c r="D68" s="54" t="s">
        <v>2250</v>
      </c>
      <c r="E68" s="233" t="s">
        <v>911</v>
      </c>
      <c r="F68" s="233"/>
      <c r="G68" s="55" t="s">
        <v>3708</v>
      </c>
      <c r="H68" s="3">
        <v>0</v>
      </c>
      <c r="I68" s="243">
        <v>0</v>
      </c>
      <c r="J68" s="243">
        <v>0</v>
      </c>
      <c r="K68" s="243">
        <v>0</v>
      </c>
      <c r="L68" s="243">
        <v>0</v>
      </c>
      <c r="M68" s="243">
        <v>0</v>
      </c>
      <c r="N68" s="243">
        <v>0</v>
      </c>
      <c r="O68" s="243">
        <v>0</v>
      </c>
      <c r="P68" s="243">
        <v>0</v>
      </c>
      <c r="Q68" s="243">
        <v>0</v>
      </c>
      <c r="R68" s="243">
        <v>0</v>
      </c>
      <c r="S68" s="243">
        <v>0</v>
      </c>
      <c r="T68" s="243">
        <v>0</v>
      </c>
      <c r="U68" s="243">
        <v>0</v>
      </c>
      <c r="V68" s="243">
        <v>0</v>
      </c>
      <c r="W68" s="243">
        <v>0</v>
      </c>
      <c r="X68" s="243">
        <v>0</v>
      </c>
      <c r="Y68" s="243">
        <v>0</v>
      </c>
      <c r="Z68" s="243">
        <v>0</v>
      </c>
      <c r="AA68" s="243">
        <v>0</v>
      </c>
      <c r="AB68" s="243">
        <v>0</v>
      </c>
      <c r="AC68" s="243">
        <v>0</v>
      </c>
      <c r="AD68" s="243">
        <v>0</v>
      </c>
      <c r="AE68" s="243">
        <v>0</v>
      </c>
      <c r="AF68" s="243">
        <v>0</v>
      </c>
      <c r="AG68" s="243">
        <v>0</v>
      </c>
      <c r="AH68" s="243">
        <v>0</v>
      </c>
      <c r="AI68" s="243">
        <v>0</v>
      </c>
      <c r="AJ68" s="243">
        <v>0</v>
      </c>
      <c r="AK68" s="243">
        <v>0</v>
      </c>
      <c r="AL68" s="243">
        <v>0.5</v>
      </c>
      <c r="AM68" s="243">
        <v>0</v>
      </c>
      <c r="AN68" s="243">
        <v>0</v>
      </c>
      <c r="AO68" s="243">
        <v>0</v>
      </c>
      <c r="AP68" s="243">
        <v>0</v>
      </c>
      <c r="AQ68" s="243">
        <v>0</v>
      </c>
      <c r="AR68" s="243">
        <v>0</v>
      </c>
      <c r="AS68" s="243">
        <v>0</v>
      </c>
      <c r="AT68" s="243">
        <v>0</v>
      </c>
      <c r="AU68" s="243">
        <v>0</v>
      </c>
      <c r="AV68" s="243">
        <v>0</v>
      </c>
      <c r="AW68" s="243">
        <v>0</v>
      </c>
      <c r="AX68" s="243">
        <v>0</v>
      </c>
      <c r="AY68" s="243">
        <v>0</v>
      </c>
      <c r="AZ68" s="243">
        <v>0</v>
      </c>
      <c r="BA68" s="243">
        <v>0.5</v>
      </c>
      <c r="BB68" s="243">
        <v>0</v>
      </c>
      <c r="BC68" s="243">
        <v>0</v>
      </c>
      <c r="BD68" s="243">
        <v>0</v>
      </c>
      <c r="BE68" s="243">
        <v>0</v>
      </c>
      <c r="BF68" s="243">
        <v>0</v>
      </c>
      <c r="BG68" s="243">
        <v>0</v>
      </c>
      <c r="BH68" s="243">
        <v>0</v>
      </c>
      <c r="BI68" s="243">
        <v>0</v>
      </c>
      <c r="BJ68" s="243">
        <v>0</v>
      </c>
      <c r="BK68" s="243">
        <v>0</v>
      </c>
      <c r="BL68" s="243">
        <v>0</v>
      </c>
      <c r="BM68" s="243">
        <v>0</v>
      </c>
      <c r="BN68" s="243">
        <v>0</v>
      </c>
      <c r="BO68" s="243">
        <v>0</v>
      </c>
      <c r="BP68" s="243">
        <v>0</v>
      </c>
      <c r="BQ68" s="243">
        <v>0</v>
      </c>
      <c r="BR68" s="243">
        <v>0</v>
      </c>
      <c r="BS68" s="243">
        <v>0</v>
      </c>
      <c r="BT68" s="243">
        <v>0</v>
      </c>
      <c r="BU68" s="243">
        <v>0</v>
      </c>
      <c r="BV68" s="243">
        <v>0.5</v>
      </c>
      <c r="BW68" s="243">
        <v>0</v>
      </c>
      <c r="BX68" s="4">
        <v>0</v>
      </c>
      <c r="BZ68" s="244">
        <f t="shared" ref="BZ68:BZ131" si="23">COUNTIF(H68:BX68, "&gt;0")</f>
        <v>3</v>
      </c>
      <c r="CB68" s="3">
        <f t="shared" ref="CB68:CB131" si="24">COUNTIF(H68:R68, "&gt;0")</f>
        <v>0</v>
      </c>
      <c r="CC68" s="243">
        <f t="shared" ref="CC68:CC131" si="25">COUNTIF(S68:AG68, "&gt;0")</f>
        <v>0</v>
      </c>
      <c r="CD68" s="243">
        <f t="shared" ref="CD68:CD131" si="26">COUNTIF(AH68:AM68, "&gt;0")</f>
        <v>1</v>
      </c>
      <c r="CE68" s="243">
        <f t="shared" ref="CE68:CE131" si="27">COUNTIF(AN68:AP68,"&gt;0")</f>
        <v>0</v>
      </c>
      <c r="CF68" s="243">
        <f t="shared" ref="CF68:CF131" si="28">COUNTIF(AQ68,"&gt;0")</f>
        <v>0</v>
      </c>
      <c r="CG68" s="243">
        <f t="shared" ref="CG68:CG131" si="29">COUNTIF(AR68:AW68, "&gt;0")</f>
        <v>0</v>
      </c>
      <c r="CH68" s="243">
        <f t="shared" ref="CH68:CH131" si="30">COUNTIF(AX68:BA68, "&gt;0")</f>
        <v>1</v>
      </c>
      <c r="CI68" s="243">
        <f t="shared" ref="CI68:CI131" si="31">COUNTIF(BB68:BE68, "&gt;0")</f>
        <v>0</v>
      </c>
      <c r="CJ68" s="243">
        <f t="shared" ref="CJ68:CJ131" si="32">COUNTIF(BF68:BJ68, "&gt;0")</f>
        <v>0</v>
      </c>
      <c r="CK68" s="243">
        <f t="shared" ref="CK68:CK131" si="33">COUNTIF(BK68:BO68, "&gt;0")</f>
        <v>0</v>
      </c>
      <c r="CL68" s="243">
        <f t="shared" ref="CL68:CL131" si="34">COUNTIF(BP68:BT68, "&gt;0")</f>
        <v>0</v>
      </c>
      <c r="CM68" s="4">
        <f t="shared" ref="CM68:CM131" si="35">COUNTIF(BU68:BX68, "&gt;0")</f>
        <v>1</v>
      </c>
      <c r="CO68" s="244">
        <f t="shared" ref="CO68:CO131" si="36">COUNTIF(CB68:CM68, "&gt;0")</f>
        <v>3</v>
      </c>
      <c r="CT68" s="3">
        <f t="shared" ref="CT68:CT131" si="37">COUNTIF(H68:AG68, "&gt;0")</f>
        <v>0</v>
      </c>
      <c r="CU68" s="243">
        <f t="shared" ref="CU68:CU131" si="38">COUNTIF(AH68:AM68, "&gt;0")</f>
        <v>1</v>
      </c>
      <c r="CV68" s="243">
        <f t="shared" ref="CV68:CV131" si="39">COUNTIF(AN68:AP68, "&gt;0")</f>
        <v>0</v>
      </c>
      <c r="CW68" s="243">
        <f t="shared" ref="CW68:CW131" si="40">COUNTIF(AQ68, "&gt;0")</f>
        <v>0</v>
      </c>
      <c r="CX68" s="243">
        <f t="shared" ref="CX68:CX131" si="41">COUNTIF(AR68:BJ68, "&gt;0")</f>
        <v>1</v>
      </c>
      <c r="CY68" s="243">
        <f t="shared" ref="CY68:CY131" si="42">COUNTIF(BK68:BO68, "&gt;0")</f>
        <v>0</v>
      </c>
      <c r="CZ68" s="243">
        <f t="shared" ref="CZ68:CZ131" si="43">COUNTIF(BP68:BT68, "&gt;0")</f>
        <v>0</v>
      </c>
      <c r="DA68" s="4">
        <f t="shared" ref="DA68:DA131" si="44">COUNTIF(BU68:BX68, "&gt;0")</f>
        <v>1</v>
      </c>
      <c r="DD68" s="244">
        <f t="shared" ref="DD68:DD131" si="45">COUNTIF(CT68:DA68, "&gt;0")</f>
        <v>3</v>
      </c>
    </row>
    <row r="69" spans="2:108" x14ac:dyDescent="0.35">
      <c r="B69" s="145" t="s">
        <v>467</v>
      </c>
      <c r="C69" s="4" t="s">
        <v>468</v>
      </c>
      <c r="D69" s="28" t="s">
        <v>1749</v>
      </c>
      <c r="E69" s="234" t="s">
        <v>1513</v>
      </c>
      <c r="F69" s="234"/>
      <c r="G69" s="29" t="s">
        <v>3701</v>
      </c>
      <c r="H69" s="3">
        <v>0</v>
      </c>
      <c r="I69" s="243">
        <v>0</v>
      </c>
      <c r="J69" s="243">
        <v>0</v>
      </c>
      <c r="K69" s="243">
        <v>0</v>
      </c>
      <c r="L69" s="243">
        <v>0</v>
      </c>
      <c r="M69" s="243">
        <v>0</v>
      </c>
      <c r="N69" s="243">
        <v>0</v>
      </c>
      <c r="O69" s="243">
        <v>0</v>
      </c>
      <c r="P69" s="243">
        <v>0</v>
      </c>
      <c r="Q69" s="243">
        <v>0</v>
      </c>
      <c r="R69" s="243">
        <v>0</v>
      </c>
      <c r="S69" s="243">
        <v>0</v>
      </c>
      <c r="T69" s="243">
        <v>0</v>
      </c>
      <c r="U69" s="243">
        <v>0</v>
      </c>
      <c r="V69" s="243">
        <v>0</v>
      </c>
      <c r="W69" s="243">
        <v>0</v>
      </c>
      <c r="X69" s="243">
        <v>0</v>
      </c>
      <c r="Y69" s="243">
        <v>0</v>
      </c>
      <c r="Z69" s="243">
        <v>0</v>
      </c>
      <c r="AA69" s="243">
        <v>0</v>
      </c>
      <c r="AB69" s="243">
        <v>0</v>
      </c>
      <c r="AC69" s="243">
        <v>0</v>
      </c>
      <c r="AD69" s="243">
        <v>0</v>
      </c>
      <c r="AE69" s="243">
        <v>0</v>
      </c>
      <c r="AF69" s="243">
        <v>0</v>
      </c>
      <c r="AG69" s="243">
        <v>0</v>
      </c>
      <c r="AH69" s="243">
        <v>0</v>
      </c>
      <c r="AI69" s="243">
        <v>0</v>
      </c>
      <c r="AJ69" s="243">
        <v>0</v>
      </c>
      <c r="AK69" s="243">
        <v>0</v>
      </c>
      <c r="AL69" s="243">
        <v>0</v>
      </c>
      <c r="AM69" s="243">
        <v>0.5</v>
      </c>
      <c r="AN69" s="243">
        <v>0</v>
      </c>
      <c r="AO69" s="243">
        <v>0.5</v>
      </c>
      <c r="AP69" s="243">
        <v>0</v>
      </c>
      <c r="AQ69" s="243">
        <v>0</v>
      </c>
      <c r="AR69" s="243">
        <v>0</v>
      </c>
      <c r="AS69" s="243">
        <v>0</v>
      </c>
      <c r="AT69" s="243">
        <v>0</v>
      </c>
      <c r="AU69" s="243">
        <v>0</v>
      </c>
      <c r="AV69" s="243">
        <v>0</v>
      </c>
      <c r="AW69" s="243">
        <v>0</v>
      </c>
      <c r="AX69" s="243">
        <v>0</v>
      </c>
      <c r="AY69" s="243">
        <v>0</v>
      </c>
      <c r="AZ69" s="243">
        <v>0</v>
      </c>
      <c r="BA69" s="243">
        <v>0</v>
      </c>
      <c r="BB69" s="243">
        <v>0</v>
      </c>
      <c r="BC69" s="243">
        <v>0</v>
      </c>
      <c r="BD69" s="243">
        <v>0</v>
      </c>
      <c r="BE69" s="243">
        <v>0</v>
      </c>
      <c r="BF69" s="243">
        <v>0</v>
      </c>
      <c r="BG69" s="243">
        <v>0</v>
      </c>
      <c r="BH69" s="243">
        <v>0</v>
      </c>
      <c r="BI69" s="243">
        <v>0</v>
      </c>
      <c r="BJ69" s="243">
        <v>0.5</v>
      </c>
      <c r="BK69" s="243">
        <v>0</v>
      </c>
      <c r="BL69" s="243">
        <v>0</v>
      </c>
      <c r="BM69" s="243">
        <v>0</v>
      </c>
      <c r="BN69" s="243">
        <v>0</v>
      </c>
      <c r="BO69" s="243">
        <v>0</v>
      </c>
      <c r="BP69" s="243">
        <v>0</v>
      </c>
      <c r="BQ69" s="243">
        <v>0</v>
      </c>
      <c r="BR69" s="243">
        <v>0</v>
      </c>
      <c r="BS69" s="243">
        <v>0</v>
      </c>
      <c r="BT69" s="243">
        <v>0</v>
      </c>
      <c r="BU69" s="243">
        <v>0</v>
      </c>
      <c r="BV69" s="243">
        <v>0</v>
      </c>
      <c r="BW69" s="243">
        <v>0</v>
      </c>
      <c r="BX69" s="4">
        <v>0</v>
      </c>
      <c r="BZ69" s="244">
        <f t="shared" si="23"/>
        <v>3</v>
      </c>
      <c r="CB69" s="3">
        <f t="shared" si="24"/>
        <v>0</v>
      </c>
      <c r="CC69" s="243">
        <f t="shared" si="25"/>
        <v>0</v>
      </c>
      <c r="CD69" s="243">
        <f t="shared" si="26"/>
        <v>1</v>
      </c>
      <c r="CE69" s="243">
        <f t="shared" si="27"/>
        <v>1</v>
      </c>
      <c r="CF69" s="243">
        <f t="shared" si="28"/>
        <v>0</v>
      </c>
      <c r="CG69" s="243">
        <f t="shared" si="29"/>
        <v>0</v>
      </c>
      <c r="CH69" s="243">
        <f t="shared" si="30"/>
        <v>0</v>
      </c>
      <c r="CI69" s="243">
        <f t="shared" si="31"/>
        <v>0</v>
      </c>
      <c r="CJ69" s="243">
        <f t="shared" si="32"/>
        <v>1</v>
      </c>
      <c r="CK69" s="243">
        <f t="shared" si="33"/>
        <v>0</v>
      </c>
      <c r="CL69" s="243">
        <f t="shared" si="34"/>
        <v>0</v>
      </c>
      <c r="CM69" s="4">
        <f t="shared" si="35"/>
        <v>0</v>
      </c>
      <c r="CO69" s="244">
        <f t="shared" si="36"/>
        <v>3</v>
      </c>
      <c r="CT69" s="3">
        <f t="shared" si="37"/>
        <v>0</v>
      </c>
      <c r="CU69" s="243">
        <f t="shared" si="38"/>
        <v>1</v>
      </c>
      <c r="CV69" s="243">
        <f t="shared" si="39"/>
        <v>1</v>
      </c>
      <c r="CW69" s="243">
        <f t="shared" si="40"/>
        <v>0</v>
      </c>
      <c r="CX69" s="243">
        <f t="shared" si="41"/>
        <v>1</v>
      </c>
      <c r="CY69" s="243">
        <f t="shared" si="42"/>
        <v>0</v>
      </c>
      <c r="CZ69" s="243">
        <f t="shared" si="43"/>
        <v>0</v>
      </c>
      <c r="DA69" s="4">
        <f t="shared" si="44"/>
        <v>0</v>
      </c>
      <c r="DD69" s="244">
        <f t="shared" si="45"/>
        <v>3</v>
      </c>
    </row>
    <row r="70" spans="2:108" x14ac:dyDescent="0.35">
      <c r="B70" s="145" t="s">
        <v>532</v>
      </c>
      <c r="C70" s="4" t="s">
        <v>533</v>
      </c>
      <c r="D70" s="142" t="s">
        <v>913</v>
      </c>
      <c r="E70" s="236" t="s">
        <v>913</v>
      </c>
      <c r="F70" s="236"/>
      <c r="G70" s="139" t="s">
        <v>3703</v>
      </c>
      <c r="H70" s="3">
        <v>0</v>
      </c>
      <c r="I70" s="243">
        <v>0</v>
      </c>
      <c r="J70" s="243">
        <v>0</v>
      </c>
      <c r="K70" s="243">
        <v>0</v>
      </c>
      <c r="L70" s="243">
        <v>0</v>
      </c>
      <c r="M70" s="243">
        <v>0</v>
      </c>
      <c r="N70" s="243">
        <v>0</v>
      </c>
      <c r="O70" s="243">
        <v>0</v>
      </c>
      <c r="P70" s="243">
        <v>0</v>
      </c>
      <c r="Q70" s="243">
        <v>0</v>
      </c>
      <c r="R70" s="243">
        <v>0</v>
      </c>
      <c r="S70" s="243">
        <v>0</v>
      </c>
      <c r="T70" s="243">
        <v>0</v>
      </c>
      <c r="U70" s="243">
        <v>0</v>
      </c>
      <c r="V70" s="243">
        <v>0</v>
      </c>
      <c r="W70" s="243">
        <v>0</v>
      </c>
      <c r="X70" s="243">
        <v>0</v>
      </c>
      <c r="Y70" s="243">
        <v>0</v>
      </c>
      <c r="Z70" s="243">
        <v>0</v>
      </c>
      <c r="AA70" s="243">
        <v>0</v>
      </c>
      <c r="AB70" s="243">
        <v>0</v>
      </c>
      <c r="AC70" s="243">
        <v>0</v>
      </c>
      <c r="AD70" s="243">
        <v>0</v>
      </c>
      <c r="AE70" s="243">
        <v>0</v>
      </c>
      <c r="AF70" s="243">
        <v>0</v>
      </c>
      <c r="AG70" s="243">
        <v>0</v>
      </c>
      <c r="AH70" s="243">
        <v>0</v>
      </c>
      <c r="AI70" s="243">
        <v>0</v>
      </c>
      <c r="AJ70" s="243">
        <v>0</v>
      </c>
      <c r="AK70" s="243">
        <v>0</v>
      </c>
      <c r="AL70" s="243">
        <v>0</v>
      </c>
      <c r="AM70" s="243">
        <v>0</v>
      </c>
      <c r="AN70" s="243">
        <v>0</v>
      </c>
      <c r="AO70" s="243">
        <v>0</v>
      </c>
      <c r="AP70" s="243">
        <v>0.5</v>
      </c>
      <c r="AQ70" s="243">
        <v>0</v>
      </c>
      <c r="AR70" s="243">
        <v>0</v>
      </c>
      <c r="AS70" s="243">
        <v>0</v>
      </c>
      <c r="AT70" s="243">
        <v>0</v>
      </c>
      <c r="AU70" s="243">
        <v>0</v>
      </c>
      <c r="AV70" s="243">
        <v>0</v>
      </c>
      <c r="AW70" s="243">
        <v>0</v>
      </c>
      <c r="AX70" s="243">
        <v>0</v>
      </c>
      <c r="AY70" s="243">
        <v>0</v>
      </c>
      <c r="AZ70" s="243">
        <v>0</v>
      </c>
      <c r="BA70" s="243">
        <v>0</v>
      </c>
      <c r="BB70" s="243">
        <v>0</v>
      </c>
      <c r="BC70" s="243">
        <v>0</v>
      </c>
      <c r="BD70" s="243">
        <v>0</v>
      </c>
      <c r="BE70" s="243">
        <v>0.5</v>
      </c>
      <c r="BF70" s="243">
        <v>0</v>
      </c>
      <c r="BG70" s="243">
        <v>0</v>
      </c>
      <c r="BH70" s="243">
        <v>0</v>
      </c>
      <c r="BI70" s="243">
        <v>0</v>
      </c>
      <c r="BJ70" s="243">
        <v>0</v>
      </c>
      <c r="BK70" s="243">
        <v>0</v>
      </c>
      <c r="BL70" s="243">
        <v>0</v>
      </c>
      <c r="BM70" s="243">
        <v>0</v>
      </c>
      <c r="BN70" s="243">
        <v>0</v>
      </c>
      <c r="BO70" s="243">
        <v>0</v>
      </c>
      <c r="BP70" s="243">
        <v>0</v>
      </c>
      <c r="BQ70" s="243">
        <v>0</v>
      </c>
      <c r="BR70" s="243">
        <v>0</v>
      </c>
      <c r="BS70" s="243">
        <v>0</v>
      </c>
      <c r="BT70" s="243">
        <v>0</v>
      </c>
      <c r="BU70" s="243">
        <v>0</v>
      </c>
      <c r="BV70" s="243">
        <v>0.5</v>
      </c>
      <c r="BW70" s="243">
        <v>0</v>
      </c>
      <c r="BX70" s="4">
        <v>0</v>
      </c>
      <c r="BZ70" s="244">
        <f t="shared" si="23"/>
        <v>3</v>
      </c>
      <c r="CB70" s="3">
        <f t="shared" si="24"/>
        <v>0</v>
      </c>
      <c r="CC70" s="243">
        <f t="shared" si="25"/>
        <v>0</v>
      </c>
      <c r="CD70" s="243">
        <f t="shared" si="26"/>
        <v>0</v>
      </c>
      <c r="CE70" s="243">
        <f t="shared" si="27"/>
        <v>1</v>
      </c>
      <c r="CF70" s="243">
        <f t="shared" si="28"/>
        <v>0</v>
      </c>
      <c r="CG70" s="243">
        <f t="shared" si="29"/>
        <v>0</v>
      </c>
      <c r="CH70" s="243">
        <f t="shared" si="30"/>
        <v>0</v>
      </c>
      <c r="CI70" s="243">
        <f t="shared" si="31"/>
        <v>1</v>
      </c>
      <c r="CJ70" s="243">
        <f t="shared" si="32"/>
        <v>0</v>
      </c>
      <c r="CK70" s="243">
        <f t="shared" si="33"/>
        <v>0</v>
      </c>
      <c r="CL70" s="243">
        <f t="shared" si="34"/>
        <v>0</v>
      </c>
      <c r="CM70" s="4">
        <f t="shared" si="35"/>
        <v>1</v>
      </c>
      <c r="CO70" s="244">
        <f t="shared" si="36"/>
        <v>3</v>
      </c>
      <c r="CT70" s="3">
        <f t="shared" si="37"/>
        <v>0</v>
      </c>
      <c r="CU70" s="243">
        <f t="shared" si="38"/>
        <v>0</v>
      </c>
      <c r="CV70" s="243">
        <f t="shared" si="39"/>
        <v>1</v>
      </c>
      <c r="CW70" s="243">
        <f t="shared" si="40"/>
        <v>0</v>
      </c>
      <c r="CX70" s="243">
        <f t="shared" si="41"/>
        <v>1</v>
      </c>
      <c r="CY70" s="243">
        <f t="shared" si="42"/>
        <v>0</v>
      </c>
      <c r="CZ70" s="243">
        <f t="shared" si="43"/>
        <v>0</v>
      </c>
      <c r="DA70" s="4">
        <f t="shared" si="44"/>
        <v>1</v>
      </c>
      <c r="DD70" s="244">
        <f t="shared" si="45"/>
        <v>3</v>
      </c>
    </row>
    <row r="71" spans="2:108" x14ac:dyDescent="0.35">
      <c r="B71" s="145" t="s">
        <v>753</v>
      </c>
      <c r="C71" s="4" t="s">
        <v>754</v>
      </c>
      <c r="D71" s="30" t="s">
        <v>754</v>
      </c>
      <c r="E71" s="237" t="s">
        <v>3109</v>
      </c>
      <c r="F71" s="237"/>
      <c r="G71" s="31" t="s">
        <v>3704</v>
      </c>
      <c r="H71" s="3">
        <v>0</v>
      </c>
      <c r="I71" s="243">
        <v>0</v>
      </c>
      <c r="J71" s="243">
        <v>0</v>
      </c>
      <c r="K71" s="243">
        <v>0</v>
      </c>
      <c r="L71" s="243">
        <v>0</v>
      </c>
      <c r="M71" s="243">
        <v>0</v>
      </c>
      <c r="N71" s="243">
        <v>0</v>
      </c>
      <c r="O71" s="243">
        <v>0</v>
      </c>
      <c r="P71" s="243">
        <v>0</v>
      </c>
      <c r="Q71" s="243">
        <v>0</v>
      </c>
      <c r="R71" s="243">
        <v>0</v>
      </c>
      <c r="S71" s="243">
        <v>0</v>
      </c>
      <c r="T71" s="243">
        <v>0</v>
      </c>
      <c r="U71" s="243">
        <v>0</v>
      </c>
      <c r="V71" s="243">
        <v>0</v>
      </c>
      <c r="W71" s="243">
        <v>0</v>
      </c>
      <c r="X71" s="243">
        <v>0</v>
      </c>
      <c r="Y71" s="243">
        <v>0</v>
      </c>
      <c r="Z71" s="243">
        <v>0</v>
      </c>
      <c r="AA71" s="243">
        <v>0</v>
      </c>
      <c r="AB71" s="243">
        <v>0</v>
      </c>
      <c r="AC71" s="243">
        <v>0</v>
      </c>
      <c r="AD71" s="243">
        <v>0</v>
      </c>
      <c r="AE71" s="243">
        <v>0</v>
      </c>
      <c r="AF71" s="243">
        <v>0</v>
      </c>
      <c r="AG71" s="243">
        <v>0</v>
      </c>
      <c r="AH71" s="243">
        <v>0</v>
      </c>
      <c r="AI71" s="243">
        <v>0</v>
      </c>
      <c r="AJ71" s="243">
        <v>0</v>
      </c>
      <c r="AK71" s="243">
        <v>0</v>
      </c>
      <c r="AL71" s="243">
        <v>0</v>
      </c>
      <c r="AM71" s="243">
        <v>0</v>
      </c>
      <c r="AN71" s="243">
        <v>0</v>
      </c>
      <c r="AO71" s="243">
        <v>0</v>
      </c>
      <c r="AP71" s="243">
        <v>0</v>
      </c>
      <c r="AQ71" s="243">
        <v>0</v>
      </c>
      <c r="AR71" s="243">
        <v>0</v>
      </c>
      <c r="AS71" s="243">
        <v>0</v>
      </c>
      <c r="AT71" s="243">
        <v>0</v>
      </c>
      <c r="AU71" s="243">
        <v>0</v>
      </c>
      <c r="AV71" s="243">
        <v>0</v>
      </c>
      <c r="AW71" s="243">
        <v>0</v>
      </c>
      <c r="AX71" s="243">
        <v>0</v>
      </c>
      <c r="AY71" s="243">
        <v>0</v>
      </c>
      <c r="AZ71" s="243">
        <v>0</v>
      </c>
      <c r="BA71" s="243">
        <v>0.5</v>
      </c>
      <c r="BB71" s="243">
        <v>0</v>
      </c>
      <c r="BC71" s="243">
        <v>0</v>
      </c>
      <c r="BD71" s="243">
        <v>0</v>
      </c>
      <c r="BE71" s="243">
        <v>0</v>
      </c>
      <c r="BF71" s="243">
        <v>0</v>
      </c>
      <c r="BG71" s="243">
        <v>0</v>
      </c>
      <c r="BH71" s="243">
        <v>0</v>
      </c>
      <c r="BI71" s="243">
        <v>0</v>
      </c>
      <c r="BJ71" s="243">
        <v>0</v>
      </c>
      <c r="BK71" s="243">
        <v>0</v>
      </c>
      <c r="BL71" s="243">
        <v>0</v>
      </c>
      <c r="BM71" s="243">
        <v>0</v>
      </c>
      <c r="BN71" s="243">
        <v>0.5</v>
      </c>
      <c r="BO71" s="243">
        <v>0</v>
      </c>
      <c r="BP71" s="243">
        <v>0</v>
      </c>
      <c r="BQ71" s="243">
        <v>0</v>
      </c>
      <c r="BR71" s="243">
        <v>0</v>
      </c>
      <c r="BS71" s="243">
        <v>0</v>
      </c>
      <c r="BT71" s="243">
        <v>0.5</v>
      </c>
      <c r="BU71" s="243">
        <v>0</v>
      </c>
      <c r="BV71" s="243">
        <v>0</v>
      </c>
      <c r="BW71" s="243">
        <v>0</v>
      </c>
      <c r="BX71" s="4">
        <v>0</v>
      </c>
      <c r="BZ71" s="244">
        <f t="shared" si="23"/>
        <v>3</v>
      </c>
      <c r="CB71" s="3">
        <f t="shared" si="24"/>
        <v>0</v>
      </c>
      <c r="CC71" s="243">
        <f t="shared" si="25"/>
        <v>0</v>
      </c>
      <c r="CD71" s="243">
        <f t="shared" si="26"/>
        <v>0</v>
      </c>
      <c r="CE71" s="243">
        <f t="shared" si="27"/>
        <v>0</v>
      </c>
      <c r="CF71" s="243">
        <f t="shared" si="28"/>
        <v>0</v>
      </c>
      <c r="CG71" s="243">
        <f t="shared" si="29"/>
        <v>0</v>
      </c>
      <c r="CH71" s="243">
        <f t="shared" si="30"/>
        <v>1</v>
      </c>
      <c r="CI71" s="243">
        <f t="shared" si="31"/>
        <v>0</v>
      </c>
      <c r="CJ71" s="243">
        <f t="shared" si="32"/>
        <v>0</v>
      </c>
      <c r="CK71" s="243">
        <f t="shared" si="33"/>
        <v>1</v>
      </c>
      <c r="CL71" s="243">
        <f t="shared" si="34"/>
        <v>1</v>
      </c>
      <c r="CM71" s="4">
        <f t="shared" si="35"/>
        <v>0</v>
      </c>
      <c r="CO71" s="244">
        <f t="shared" si="36"/>
        <v>3</v>
      </c>
      <c r="CT71" s="3">
        <f t="shared" si="37"/>
        <v>0</v>
      </c>
      <c r="CU71" s="243">
        <f t="shared" si="38"/>
        <v>0</v>
      </c>
      <c r="CV71" s="243">
        <f t="shared" si="39"/>
        <v>0</v>
      </c>
      <c r="CW71" s="243">
        <f t="shared" si="40"/>
        <v>0</v>
      </c>
      <c r="CX71" s="243">
        <f t="shared" si="41"/>
        <v>1</v>
      </c>
      <c r="CY71" s="243">
        <f t="shared" si="42"/>
        <v>1</v>
      </c>
      <c r="CZ71" s="243">
        <f t="shared" si="43"/>
        <v>1</v>
      </c>
      <c r="DA71" s="4">
        <f t="shared" si="44"/>
        <v>0</v>
      </c>
      <c r="DD71" s="244">
        <f t="shared" si="45"/>
        <v>3</v>
      </c>
    </row>
    <row r="72" spans="2:108" s="1" customFormat="1" x14ac:dyDescent="0.35">
      <c r="B72" s="147" t="s">
        <v>802</v>
      </c>
      <c r="C72" s="6" t="s">
        <v>802</v>
      </c>
      <c r="D72" s="32" t="s">
        <v>3116</v>
      </c>
      <c r="E72" s="33" t="s">
        <v>3117</v>
      </c>
      <c r="F72" s="33"/>
      <c r="G72" s="34" t="s">
        <v>3704</v>
      </c>
      <c r="H72" s="5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0.5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0.5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0.5</v>
      </c>
      <c r="BU72" s="1">
        <v>0</v>
      </c>
      <c r="BV72" s="1">
        <v>0</v>
      </c>
      <c r="BW72" s="1">
        <v>0</v>
      </c>
      <c r="BX72" s="6">
        <v>0</v>
      </c>
      <c r="BZ72" s="244">
        <f t="shared" si="23"/>
        <v>3</v>
      </c>
      <c r="CB72" s="5">
        <f t="shared" si="24"/>
        <v>0</v>
      </c>
      <c r="CC72" s="1">
        <f t="shared" si="25"/>
        <v>0</v>
      </c>
      <c r="CD72" s="1">
        <f t="shared" si="26"/>
        <v>0</v>
      </c>
      <c r="CE72" s="1">
        <f t="shared" si="27"/>
        <v>0</v>
      </c>
      <c r="CF72" s="1">
        <f t="shared" si="28"/>
        <v>0</v>
      </c>
      <c r="CG72" s="1">
        <f t="shared" si="29"/>
        <v>0</v>
      </c>
      <c r="CH72" s="1">
        <f t="shared" si="30"/>
        <v>0</v>
      </c>
      <c r="CI72" s="1">
        <f t="shared" si="31"/>
        <v>0</v>
      </c>
      <c r="CJ72" s="1">
        <f t="shared" si="32"/>
        <v>1</v>
      </c>
      <c r="CK72" s="1">
        <f t="shared" si="33"/>
        <v>1</v>
      </c>
      <c r="CL72" s="1">
        <f t="shared" si="34"/>
        <v>1</v>
      </c>
      <c r="CM72" s="6">
        <f t="shared" si="35"/>
        <v>0</v>
      </c>
      <c r="CO72" s="150">
        <f t="shared" si="36"/>
        <v>3</v>
      </c>
      <c r="CT72" s="5">
        <f t="shared" si="37"/>
        <v>0</v>
      </c>
      <c r="CU72" s="1">
        <f t="shared" si="38"/>
        <v>0</v>
      </c>
      <c r="CV72" s="1">
        <f t="shared" si="39"/>
        <v>0</v>
      </c>
      <c r="CW72" s="1">
        <f t="shared" si="40"/>
        <v>0</v>
      </c>
      <c r="CX72" s="1">
        <f t="shared" si="41"/>
        <v>1</v>
      </c>
      <c r="CY72" s="1">
        <f t="shared" si="42"/>
        <v>1</v>
      </c>
      <c r="CZ72" s="1">
        <f t="shared" si="43"/>
        <v>1</v>
      </c>
      <c r="DA72" s="6">
        <f t="shared" si="44"/>
        <v>0</v>
      </c>
      <c r="DD72" s="150">
        <f t="shared" si="45"/>
        <v>3</v>
      </c>
    </row>
    <row r="73" spans="2:108" x14ac:dyDescent="0.35">
      <c r="B73" s="145" t="s">
        <v>268</v>
      </c>
      <c r="C73" s="4" t="s">
        <v>269</v>
      </c>
      <c r="D73" s="61" t="s">
        <v>2986</v>
      </c>
      <c r="E73" s="235" t="s">
        <v>1374</v>
      </c>
      <c r="F73" s="235"/>
      <c r="G73" s="62" t="s">
        <v>3712</v>
      </c>
      <c r="H73" s="3">
        <v>0</v>
      </c>
      <c r="I73" s="243">
        <v>0</v>
      </c>
      <c r="J73" s="243">
        <v>0</v>
      </c>
      <c r="K73" s="243">
        <v>0</v>
      </c>
      <c r="L73" s="243">
        <v>0</v>
      </c>
      <c r="M73" s="243">
        <v>0</v>
      </c>
      <c r="N73" s="243">
        <v>0</v>
      </c>
      <c r="O73" s="243">
        <v>0</v>
      </c>
      <c r="P73" s="243">
        <v>0</v>
      </c>
      <c r="Q73" s="243">
        <v>0</v>
      </c>
      <c r="R73" s="243">
        <v>0</v>
      </c>
      <c r="S73" s="243">
        <v>0.5</v>
      </c>
      <c r="T73" s="243">
        <v>0.5</v>
      </c>
      <c r="U73" s="243">
        <v>0</v>
      </c>
      <c r="V73" s="243">
        <v>0</v>
      </c>
      <c r="W73" s="243">
        <v>0</v>
      </c>
      <c r="X73" s="243">
        <v>0</v>
      </c>
      <c r="Y73" s="243">
        <v>0</v>
      </c>
      <c r="Z73" s="243">
        <v>0</v>
      </c>
      <c r="AA73" s="243">
        <v>0</v>
      </c>
      <c r="AB73" s="243">
        <v>0</v>
      </c>
      <c r="AC73" s="243">
        <v>0</v>
      </c>
      <c r="AD73" s="243">
        <v>0</v>
      </c>
      <c r="AE73" s="243">
        <v>0</v>
      </c>
      <c r="AF73" s="243">
        <v>0</v>
      </c>
      <c r="AG73" s="243">
        <v>0</v>
      </c>
      <c r="AH73" s="243">
        <v>0</v>
      </c>
      <c r="AI73" s="243">
        <v>0</v>
      </c>
      <c r="AJ73" s="243">
        <v>0</v>
      </c>
      <c r="AK73" s="243">
        <v>0</v>
      </c>
      <c r="AL73" s="243">
        <v>0</v>
      </c>
      <c r="AM73" s="243">
        <v>0</v>
      </c>
      <c r="AN73" s="243">
        <v>0</v>
      </c>
      <c r="AO73" s="243">
        <v>0</v>
      </c>
      <c r="AP73" s="243">
        <v>0</v>
      </c>
      <c r="AQ73" s="243">
        <v>0</v>
      </c>
      <c r="AR73" s="243">
        <v>0</v>
      </c>
      <c r="AS73" s="243">
        <v>0</v>
      </c>
      <c r="AT73" s="243">
        <v>0.5</v>
      </c>
      <c r="AU73" s="243">
        <v>0.5</v>
      </c>
      <c r="AV73" s="243">
        <v>0.5</v>
      </c>
      <c r="AW73" s="243">
        <v>0.5</v>
      </c>
      <c r="AX73" s="243">
        <v>0.5</v>
      </c>
      <c r="AY73" s="243">
        <v>0</v>
      </c>
      <c r="AZ73" s="243">
        <v>0</v>
      </c>
      <c r="BA73" s="243">
        <v>0.5</v>
      </c>
      <c r="BB73" s="243">
        <v>0</v>
      </c>
      <c r="BC73" s="243">
        <v>0</v>
      </c>
      <c r="BD73" s="243">
        <v>0</v>
      </c>
      <c r="BE73" s="243">
        <v>0.5</v>
      </c>
      <c r="BF73" s="243">
        <v>0.5</v>
      </c>
      <c r="BG73" s="243">
        <v>0.5</v>
      </c>
      <c r="BH73" s="243">
        <v>0.5</v>
      </c>
      <c r="BI73" s="243">
        <v>0</v>
      </c>
      <c r="BJ73" s="243">
        <v>0</v>
      </c>
      <c r="BK73" s="243">
        <v>0</v>
      </c>
      <c r="BL73" s="243">
        <v>0</v>
      </c>
      <c r="BM73" s="243">
        <v>0</v>
      </c>
      <c r="BN73" s="243">
        <v>0</v>
      </c>
      <c r="BO73" s="243">
        <v>0</v>
      </c>
      <c r="BP73" s="243">
        <v>0</v>
      </c>
      <c r="BQ73" s="243">
        <v>0</v>
      </c>
      <c r="BR73" s="243">
        <v>0</v>
      </c>
      <c r="BS73" s="243">
        <v>0</v>
      </c>
      <c r="BT73" s="243">
        <v>0</v>
      </c>
      <c r="BU73" s="243">
        <v>0</v>
      </c>
      <c r="BV73" s="243">
        <v>0</v>
      </c>
      <c r="BW73" s="243">
        <v>0</v>
      </c>
      <c r="BX73" s="4">
        <v>0</v>
      </c>
      <c r="BZ73" s="244">
        <f t="shared" si="23"/>
        <v>12</v>
      </c>
      <c r="CB73" s="3">
        <f t="shared" si="24"/>
        <v>0</v>
      </c>
      <c r="CC73" s="243">
        <f t="shared" si="25"/>
        <v>2</v>
      </c>
      <c r="CD73" s="243">
        <f t="shared" si="26"/>
        <v>0</v>
      </c>
      <c r="CE73" s="243">
        <f t="shared" si="27"/>
        <v>0</v>
      </c>
      <c r="CF73" s="243">
        <f t="shared" si="28"/>
        <v>0</v>
      </c>
      <c r="CG73" s="243">
        <f t="shared" si="29"/>
        <v>4</v>
      </c>
      <c r="CH73" s="243">
        <f t="shared" si="30"/>
        <v>2</v>
      </c>
      <c r="CI73" s="243">
        <f t="shared" si="31"/>
        <v>1</v>
      </c>
      <c r="CJ73" s="243">
        <f t="shared" si="32"/>
        <v>3</v>
      </c>
      <c r="CK73" s="243">
        <f t="shared" si="33"/>
        <v>0</v>
      </c>
      <c r="CL73" s="243">
        <f t="shared" si="34"/>
        <v>0</v>
      </c>
      <c r="CM73" s="4">
        <f t="shared" si="35"/>
        <v>0</v>
      </c>
      <c r="CO73" s="244">
        <f t="shared" si="36"/>
        <v>5</v>
      </c>
      <c r="CT73" s="3">
        <f t="shared" si="37"/>
        <v>2</v>
      </c>
      <c r="CU73" s="243">
        <f t="shared" si="38"/>
        <v>0</v>
      </c>
      <c r="CV73" s="243">
        <f t="shared" si="39"/>
        <v>0</v>
      </c>
      <c r="CW73" s="243">
        <f t="shared" si="40"/>
        <v>0</v>
      </c>
      <c r="CX73" s="243">
        <f t="shared" si="41"/>
        <v>10</v>
      </c>
      <c r="CY73" s="243">
        <f t="shared" si="42"/>
        <v>0</v>
      </c>
      <c r="CZ73" s="243">
        <f t="shared" si="43"/>
        <v>0</v>
      </c>
      <c r="DA73" s="4">
        <f t="shared" si="44"/>
        <v>0</v>
      </c>
      <c r="DD73" s="244">
        <f t="shared" si="45"/>
        <v>2</v>
      </c>
    </row>
    <row r="74" spans="2:108" x14ac:dyDescent="0.35">
      <c r="B74" s="145" t="s">
        <v>579</v>
      </c>
      <c r="C74" s="4" t="s">
        <v>580</v>
      </c>
      <c r="D74" s="28" t="s">
        <v>2887</v>
      </c>
      <c r="E74" s="234" t="s">
        <v>1818</v>
      </c>
      <c r="F74" s="234"/>
      <c r="G74" s="29" t="s">
        <v>3701</v>
      </c>
      <c r="H74" s="3">
        <v>0</v>
      </c>
      <c r="I74" s="243">
        <v>0</v>
      </c>
      <c r="J74" s="243">
        <v>0</v>
      </c>
      <c r="K74" s="243">
        <v>0</v>
      </c>
      <c r="L74" s="243">
        <v>0</v>
      </c>
      <c r="M74" s="243">
        <v>0</v>
      </c>
      <c r="N74" s="243">
        <v>0</v>
      </c>
      <c r="O74" s="243">
        <v>0</v>
      </c>
      <c r="P74" s="243">
        <v>0</v>
      </c>
      <c r="Q74" s="243">
        <v>0</v>
      </c>
      <c r="R74" s="243">
        <v>0</v>
      </c>
      <c r="S74" s="243">
        <v>0</v>
      </c>
      <c r="T74" s="243">
        <v>0</v>
      </c>
      <c r="U74" s="243">
        <v>0</v>
      </c>
      <c r="V74" s="243">
        <v>0</v>
      </c>
      <c r="W74" s="243">
        <v>0</v>
      </c>
      <c r="X74" s="243">
        <v>0</v>
      </c>
      <c r="Y74" s="243">
        <v>0</v>
      </c>
      <c r="Z74" s="243">
        <v>0</v>
      </c>
      <c r="AA74" s="243">
        <v>0</v>
      </c>
      <c r="AB74" s="243">
        <v>0</v>
      </c>
      <c r="AC74" s="243">
        <v>0</v>
      </c>
      <c r="AD74" s="243">
        <v>0</v>
      </c>
      <c r="AE74" s="243">
        <v>0</v>
      </c>
      <c r="AF74" s="243">
        <v>0</v>
      </c>
      <c r="AG74" s="243">
        <v>0</v>
      </c>
      <c r="AH74" s="243">
        <v>0</v>
      </c>
      <c r="AI74" s="243">
        <v>0</v>
      </c>
      <c r="AJ74" s="243">
        <v>0</v>
      </c>
      <c r="AK74" s="243">
        <v>0</v>
      </c>
      <c r="AL74" s="243">
        <v>0</v>
      </c>
      <c r="AM74" s="243">
        <v>0</v>
      </c>
      <c r="AN74" s="243">
        <v>0</v>
      </c>
      <c r="AO74" s="243">
        <v>0</v>
      </c>
      <c r="AP74" s="243">
        <v>0</v>
      </c>
      <c r="AQ74" s="243">
        <v>0</v>
      </c>
      <c r="AR74" s="243">
        <v>0</v>
      </c>
      <c r="AS74" s="243">
        <v>0.5</v>
      </c>
      <c r="AT74" s="243">
        <v>0.5</v>
      </c>
      <c r="AU74" s="243">
        <v>0.5</v>
      </c>
      <c r="AV74" s="243">
        <v>0.5</v>
      </c>
      <c r="AW74" s="243">
        <v>0.5</v>
      </c>
      <c r="AX74" s="243">
        <v>0.5</v>
      </c>
      <c r="AY74" s="243">
        <v>0</v>
      </c>
      <c r="AZ74" s="243">
        <v>0</v>
      </c>
      <c r="BA74" s="243">
        <v>0.5</v>
      </c>
      <c r="BB74" s="243">
        <v>0</v>
      </c>
      <c r="BC74" s="243">
        <v>0</v>
      </c>
      <c r="BD74" s="243">
        <v>0</v>
      </c>
      <c r="BE74" s="243">
        <v>0</v>
      </c>
      <c r="BF74" s="243">
        <v>0</v>
      </c>
      <c r="BG74" s="243">
        <v>0</v>
      </c>
      <c r="BH74" s="243">
        <v>0.5</v>
      </c>
      <c r="BI74" s="243">
        <v>0</v>
      </c>
      <c r="BJ74" s="243">
        <v>0</v>
      </c>
      <c r="BK74" s="243">
        <v>0</v>
      </c>
      <c r="BL74" s="243">
        <v>0</v>
      </c>
      <c r="BM74" s="243">
        <v>0</v>
      </c>
      <c r="BN74" s="243">
        <v>0</v>
      </c>
      <c r="BO74" s="243">
        <v>0</v>
      </c>
      <c r="BP74" s="243">
        <v>0</v>
      </c>
      <c r="BQ74" s="243">
        <v>0</v>
      </c>
      <c r="BR74" s="243">
        <v>0</v>
      </c>
      <c r="BS74" s="243">
        <v>0</v>
      </c>
      <c r="BT74" s="243">
        <v>0</v>
      </c>
      <c r="BU74" s="243">
        <v>0</v>
      </c>
      <c r="BV74" s="243">
        <v>0</v>
      </c>
      <c r="BW74" s="243">
        <v>0.5</v>
      </c>
      <c r="BX74" s="4">
        <v>0</v>
      </c>
      <c r="BZ74" s="244">
        <f t="shared" si="23"/>
        <v>9</v>
      </c>
      <c r="CB74" s="3">
        <f t="shared" si="24"/>
        <v>0</v>
      </c>
      <c r="CC74" s="243">
        <f t="shared" si="25"/>
        <v>0</v>
      </c>
      <c r="CD74" s="243">
        <f t="shared" si="26"/>
        <v>0</v>
      </c>
      <c r="CE74" s="243">
        <f t="shared" si="27"/>
        <v>0</v>
      </c>
      <c r="CF74" s="243">
        <f t="shared" si="28"/>
        <v>0</v>
      </c>
      <c r="CG74" s="243">
        <f t="shared" si="29"/>
        <v>5</v>
      </c>
      <c r="CH74" s="243">
        <f t="shared" si="30"/>
        <v>2</v>
      </c>
      <c r="CI74" s="243">
        <f t="shared" si="31"/>
        <v>0</v>
      </c>
      <c r="CJ74" s="243">
        <f t="shared" si="32"/>
        <v>1</v>
      </c>
      <c r="CK74" s="243">
        <f t="shared" si="33"/>
        <v>0</v>
      </c>
      <c r="CL74" s="243">
        <f t="shared" si="34"/>
        <v>0</v>
      </c>
      <c r="CM74" s="4">
        <f t="shared" si="35"/>
        <v>1</v>
      </c>
      <c r="CO74" s="244">
        <f t="shared" si="36"/>
        <v>4</v>
      </c>
      <c r="CT74" s="3">
        <f t="shared" si="37"/>
        <v>0</v>
      </c>
      <c r="CU74" s="243">
        <f t="shared" si="38"/>
        <v>0</v>
      </c>
      <c r="CV74" s="243">
        <f t="shared" si="39"/>
        <v>0</v>
      </c>
      <c r="CW74" s="243">
        <f t="shared" si="40"/>
        <v>0</v>
      </c>
      <c r="CX74" s="243">
        <f t="shared" si="41"/>
        <v>8</v>
      </c>
      <c r="CY74" s="243">
        <f t="shared" si="42"/>
        <v>0</v>
      </c>
      <c r="CZ74" s="243">
        <f t="shared" si="43"/>
        <v>0</v>
      </c>
      <c r="DA74" s="4">
        <f t="shared" si="44"/>
        <v>1</v>
      </c>
      <c r="DD74" s="244">
        <f t="shared" si="45"/>
        <v>2</v>
      </c>
    </row>
    <row r="75" spans="2:108" x14ac:dyDescent="0.35">
      <c r="B75" s="145" t="s">
        <v>81</v>
      </c>
      <c r="C75" s="4" t="s">
        <v>82</v>
      </c>
      <c r="D75" s="142" t="s">
        <v>913</v>
      </c>
      <c r="E75" s="236" t="s">
        <v>913</v>
      </c>
      <c r="F75" s="236"/>
      <c r="G75" s="139" t="s">
        <v>3703</v>
      </c>
      <c r="H75" s="3">
        <v>1</v>
      </c>
      <c r="I75" s="243">
        <v>0</v>
      </c>
      <c r="J75" s="243">
        <v>0</v>
      </c>
      <c r="K75" s="243">
        <v>0</v>
      </c>
      <c r="L75" s="243">
        <v>1</v>
      </c>
      <c r="M75" s="243">
        <v>0</v>
      </c>
      <c r="N75" s="243">
        <v>0</v>
      </c>
      <c r="O75" s="243">
        <v>0</v>
      </c>
      <c r="P75" s="243">
        <v>0</v>
      </c>
      <c r="Q75" s="243">
        <v>0</v>
      </c>
      <c r="R75" s="243">
        <v>0</v>
      </c>
      <c r="S75" s="243">
        <v>0</v>
      </c>
      <c r="T75" s="243">
        <v>0</v>
      </c>
      <c r="U75" s="243">
        <v>0</v>
      </c>
      <c r="V75" s="243">
        <v>0</v>
      </c>
      <c r="W75" s="243">
        <v>0</v>
      </c>
      <c r="X75" s="243">
        <v>0</v>
      </c>
      <c r="Y75" s="243">
        <v>0</v>
      </c>
      <c r="Z75" s="243">
        <v>0</v>
      </c>
      <c r="AA75" s="243">
        <v>0</v>
      </c>
      <c r="AB75" s="243">
        <v>0</v>
      </c>
      <c r="AC75" s="243">
        <v>0</v>
      </c>
      <c r="AD75" s="243">
        <v>0</v>
      </c>
      <c r="AE75" s="243">
        <v>0</v>
      </c>
      <c r="AF75" s="243">
        <v>0</v>
      </c>
      <c r="AG75" s="243">
        <v>0</v>
      </c>
      <c r="AH75" s="243">
        <v>0</v>
      </c>
      <c r="AI75" s="243">
        <v>0</v>
      </c>
      <c r="AJ75" s="243">
        <v>0</v>
      </c>
      <c r="AK75" s="243">
        <v>0</v>
      </c>
      <c r="AL75" s="243">
        <v>0</v>
      </c>
      <c r="AM75" s="243">
        <v>0</v>
      </c>
      <c r="AN75" s="243">
        <v>0</v>
      </c>
      <c r="AO75" s="243">
        <v>0</v>
      </c>
      <c r="AP75" s="243">
        <v>0</v>
      </c>
      <c r="AQ75" s="243">
        <v>0</v>
      </c>
      <c r="AR75" s="243">
        <v>0</v>
      </c>
      <c r="AS75" s="243">
        <v>0</v>
      </c>
      <c r="AT75" s="243">
        <v>0.5</v>
      </c>
      <c r="AU75" s="243">
        <v>0</v>
      </c>
      <c r="AV75" s="243">
        <v>0.5</v>
      </c>
      <c r="AW75" s="243">
        <v>0.5</v>
      </c>
      <c r="AX75" s="243">
        <v>0.5</v>
      </c>
      <c r="AY75" s="243">
        <v>0</v>
      </c>
      <c r="AZ75" s="243">
        <v>0.5</v>
      </c>
      <c r="BA75" s="243">
        <v>0</v>
      </c>
      <c r="BB75" s="243">
        <v>0</v>
      </c>
      <c r="BC75" s="243">
        <v>0</v>
      </c>
      <c r="BD75" s="243">
        <v>0</v>
      </c>
      <c r="BE75" s="243">
        <v>0</v>
      </c>
      <c r="BF75" s="243">
        <v>0</v>
      </c>
      <c r="BG75" s="243">
        <v>0</v>
      </c>
      <c r="BH75" s="243">
        <v>0.5</v>
      </c>
      <c r="BI75" s="243">
        <v>0</v>
      </c>
      <c r="BJ75" s="243">
        <v>0</v>
      </c>
      <c r="BK75" s="243">
        <v>0</v>
      </c>
      <c r="BL75" s="243">
        <v>0</v>
      </c>
      <c r="BM75" s="243">
        <v>0</v>
      </c>
      <c r="BN75" s="243">
        <v>0</v>
      </c>
      <c r="BO75" s="243">
        <v>0</v>
      </c>
      <c r="BP75" s="243">
        <v>0</v>
      </c>
      <c r="BQ75" s="243">
        <v>0</v>
      </c>
      <c r="BR75" s="243">
        <v>0</v>
      </c>
      <c r="BS75" s="243">
        <v>0</v>
      </c>
      <c r="BT75" s="243">
        <v>0</v>
      </c>
      <c r="BU75" s="243">
        <v>0</v>
      </c>
      <c r="BV75" s="243">
        <v>0</v>
      </c>
      <c r="BW75" s="243">
        <v>0</v>
      </c>
      <c r="BX75" s="4">
        <v>0</v>
      </c>
      <c r="BZ75" s="244">
        <f t="shared" si="23"/>
        <v>8</v>
      </c>
      <c r="CB75" s="3">
        <f t="shared" si="24"/>
        <v>2</v>
      </c>
      <c r="CC75" s="243">
        <f t="shared" si="25"/>
        <v>0</v>
      </c>
      <c r="CD75" s="243">
        <f t="shared" si="26"/>
        <v>0</v>
      </c>
      <c r="CE75" s="243">
        <f t="shared" si="27"/>
        <v>0</v>
      </c>
      <c r="CF75" s="243">
        <f t="shared" si="28"/>
        <v>0</v>
      </c>
      <c r="CG75" s="243">
        <f t="shared" si="29"/>
        <v>3</v>
      </c>
      <c r="CH75" s="243">
        <f t="shared" si="30"/>
        <v>2</v>
      </c>
      <c r="CI75" s="243">
        <f t="shared" si="31"/>
        <v>0</v>
      </c>
      <c r="CJ75" s="243">
        <f t="shared" si="32"/>
        <v>1</v>
      </c>
      <c r="CK75" s="243">
        <f t="shared" si="33"/>
        <v>0</v>
      </c>
      <c r="CL75" s="243">
        <f t="shared" si="34"/>
        <v>0</v>
      </c>
      <c r="CM75" s="4">
        <f t="shared" si="35"/>
        <v>0</v>
      </c>
      <c r="CO75" s="244">
        <f t="shared" si="36"/>
        <v>4</v>
      </c>
      <c r="CT75" s="3">
        <f t="shared" si="37"/>
        <v>2</v>
      </c>
      <c r="CU75" s="243">
        <f t="shared" si="38"/>
        <v>0</v>
      </c>
      <c r="CV75" s="243">
        <f t="shared" si="39"/>
        <v>0</v>
      </c>
      <c r="CW75" s="243">
        <f t="shared" si="40"/>
        <v>0</v>
      </c>
      <c r="CX75" s="243">
        <f t="shared" si="41"/>
        <v>6</v>
      </c>
      <c r="CY75" s="243">
        <f t="shared" si="42"/>
        <v>0</v>
      </c>
      <c r="CZ75" s="243">
        <f t="shared" si="43"/>
        <v>0</v>
      </c>
      <c r="DA75" s="4">
        <f t="shared" si="44"/>
        <v>0</v>
      </c>
      <c r="DD75" s="244">
        <f t="shared" si="45"/>
        <v>2</v>
      </c>
    </row>
    <row r="76" spans="2:108" x14ac:dyDescent="0.35">
      <c r="B76" s="145" t="s">
        <v>320</v>
      </c>
      <c r="C76" s="4" t="s">
        <v>321</v>
      </c>
      <c r="D76" s="54" t="s">
        <v>1826</v>
      </c>
      <c r="E76" s="233" t="s">
        <v>911</v>
      </c>
      <c r="F76" s="233"/>
      <c r="G76" s="55" t="s">
        <v>3708</v>
      </c>
      <c r="H76" s="3">
        <v>0</v>
      </c>
      <c r="I76" s="243">
        <v>0</v>
      </c>
      <c r="J76" s="243">
        <v>0</v>
      </c>
      <c r="K76" s="243">
        <v>0</v>
      </c>
      <c r="L76" s="243">
        <v>0</v>
      </c>
      <c r="M76" s="243">
        <v>0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0.5</v>
      </c>
      <c r="U76" s="243">
        <v>0</v>
      </c>
      <c r="V76" s="243">
        <v>0</v>
      </c>
      <c r="W76" s="243">
        <v>0</v>
      </c>
      <c r="X76" s="243">
        <v>0</v>
      </c>
      <c r="Y76" s="243">
        <v>0</v>
      </c>
      <c r="Z76" s="243">
        <v>0</v>
      </c>
      <c r="AA76" s="243">
        <v>0</v>
      </c>
      <c r="AB76" s="243">
        <v>0</v>
      </c>
      <c r="AC76" s="243">
        <v>0</v>
      </c>
      <c r="AD76" s="243">
        <v>0</v>
      </c>
      <c r="AE76" s="243">
        <v>0</v>
      </c>
      <c r="AF76" s="243">
        <v>0</v>
      </c>
      <c r="AG76" s="243">
        <v>0</v>
      </c>
      <c r="AH76" s="243">
        <v>0</v>
      </c>
      <c r="AI76" s="243">
        <v>0</v>
      </c>
      <c r="AJ76" s="243">
        <v>0</v>
      </c>
      <c r="AK76" s="243">
        <v>0</v>
      </c>
      <c r="AL76" s="243">
        <v>0</v>
      </c>
      <c r="AM76" s="243">
        <v>0</v>
      </c>
      <c r="AN76" s="243">
        <v>0</v>
      </c>
      <c r="AO76" s="243">
        <v>0</v>
      </c>
      <c r="AP76" s="243">
        <v>0</v>
      </c>
      <c r="AQ76" s="243">
        <v>0</v>
      </c>
      <c r="AR76" s="243">
        <v>0</v>
      </c>
      <c r="AS76" s="243">
        <v>0</v>
      </c>
      <c r="AT76" s="243">
        <v>0.5</v>
      </c>
      <c r="AU76" s="243">
        <v>0.5</v>
      </c>
      <c r="AV76" s="243">
        <v>0.5</v>
      </c>
      <c r="AW76" s="243">
        <v>0.5</v>
      </c>
      <c r="AX76" s="243">
        <v>0</v>
      </c>
      <c r="AY76" s="243">
        <v>0</v>
      </c>
      <c r="AZ76" s="243">
        <v>0</v>
      </c>
      <c r="BA76" s="243">
        <v>0</v>
      </c>
      <c r="BB76" s="243">
        <v>0</v>
      </c>
      <c r="BC76" s="243">
        <v>0</v>
      </c>
      <c r="BD76" s="243">
        <v>0</v>
      </c>
      <c r="BE76" s="243">
        <v>0.5</v>
      </c>
      <c r="BF76" s="243">
        <v>0</v>
      </c>
      <c r="BG76" s="243">
        <v>0</v>
      </c>
      <c r="BH76" s="243">
        <v>0</v>
      </c>
      <c r="BI76" s="243">
        <v>0</v>
      </c>
      <c r="BJ76" s="243">
        <v>0.5</v>
      </c>
      <c r="BK76" s="243">
        <v>0</v>
      </c>
      <c r="BL76" s="243">
        <v>0</v>
      </c>
      <c r="BM76" s="243">
        <v>0</v>
      </c>
      <c r="BN76" s="243">
        <v>0</v>
      </c>
      <c r="BO76" s="243">
        <v>0</v>
      </c>
      <c r="BP76" s="243">
        <v>0</v>
      </c>
      <c r="BQ76" s="243">
        <v>0</v>
      </c>
      <c r="BR76" s="243">
        <v>0</v>
      </c>
      <c r="BS76" s="243">
        <v>0</v>
      </c>
      <c r="BT76" s="243">
        <v>0</v>
      </c>
      <c r="BU76" s="243">
        <v>0</v>
      </c>
      <c r="BV76" s="243">
        <v>0</v>
      </c>
      <c r="BW76" s="243">
        <v>0</v>
      </c>
      <c r="BX76" s="4">
        <v>0</v>
      </c>
      <c r="BZ76" s="244">
        <f t="shared" si="23"/>
        <v>7</v>
      </c>
      <c r="CB76" s="3">
        <f t="shared" si="24"/>
        <v>0</v>
      </c>
      <c r="CC76" s="243">
        <f t="shared" si="25"/>
        <v>1</v>
      </c>
      <c r="CD76" s="243">
        <f t="shared" si="26"/>
        <v>0</v>
      </c>
      <c r="CE76" s="243">
        <f t="shared" si="27"/>
        <v>0</v>
      </c>
      <c r="CF76" s="243">
        <f t="shared" si="28"/>
        <v>0</v>
      </c>
      <c r="CG76" s="243">
        <f t="shared" si="29"/>
        <v>4</v>
      </c>
      <c r="CH76" s="243">
        <f t="shared" si="30"/>
        <v>0</v>
      </c>
      <c r="CI76" s="243">
        <f t="shared" si="31"/>
        <v>1</v>
      </c>
      <c r="CJ76" s="243">
        <f t="shared" si="32"/>
        <v>1</v>
      </c>
      <c r="CK76" s="243">
        <f t="shared" si="33"/>
        <v>0</v>
      </c>
      <c r="CL76" s="243">
        <f t="shared" si="34"/>
        <v>0</v>
      </c>
      <c r="CM76" s="4">
        <f t="shared" si="35"/>
        <v>0</v>
      </c>
      <c r="CO76" s="244">
        <f t="shared" si="36"/>
        <v>4</v>
      </c>
      <c r="CT76" s="3">
        <f t="shared" si="37"/>
        <v>1</v>
      </c>
      <c r="CU76" s="243">
        <f t="shared" si="38"/>
        <v>0</v>
      </c>
      <c r="CV76" s="243">
        <f t="shared" si="39"/>
        <v>0</v>
      </c>
      <c r="CW76" s="243">
        <f t="shared" si="40"/>
        <v>0</v>
      </c>
      <c r="CX76" s="243">
        <f t="shared" si="41"/>
        <v>6</v>
      </c>
      <c r="CY76" s="243">
        <f t="shared" si="42"/>
        <v>0</v>
      </c>
      <c r="CZ76" s="243">
        <f t="shared" si="43"/>
        <v>0</v>
      </c>
      <c r="DA76" s="4">
        <f t="shared" si="44"/>
        <v>0</v>
      </c>
      <c r="DD76" s="244">
        <f t="shared" si="45"/>
        <v>2</v>
      </c>
    </row>
    <row r="77" spans="2:108" x14ac:dyDescent="0.35">
      <c r="B77" s="145" t="s">
        <v>471</v>
      </c>
      <c r="C77" s="4" t="s">
        <v>472</v>
      </c>
      <c r="D77" s="28" t="s">
        <v>472</v>
      </c>
      <c r="E77" s="234" t="s">
        <v>1357</v>
      </c>
      <c r="F77" s="234"/>
      <c r="G77" s="29" t="s">
        <v>3701</v>
      </c>
      <c r="H77" s="3">
        <v>0</v>
      </c>
      <c r="I77" s="243">
        <v>0</v>
      </c>
      <c r="J77" s="243">
        <v>0</v>
      </c>
      <c r="K77" s="243">
        <v>0</v>
      </c>
      <c r="L77" s="243">
        <v>0</v>
      </c>
      <c r="M77" s="243">
        <v>0</v>
      </c>
      <c r="N77" s="243">
        <v>0</v>
      </c>
      <c r="O77" s="243">
        <v>0</v>
      </c>
      <c r="P77" s="243">
        <v>0</v>
      </c>
      <c r="Q77" s="243">
        <v>0</v>
      </c>
      <c r="R77" s="243">
        <v>0</v>
      </c>
      <c r="S77" s="243">
        <v>0</v>
      </c>
      <c r="T77" s="243">
        <v>0</v>
      </c>
      <c r="U77" s="243">
        <v>0</v>
      </c>
      <c r="V77" s="243">
        <v>0</v>
      </c>
      <c r="W77" s="243">
        <v>0</v>
      </c>
      <c r="X77" s="243">
        <v>0</v>
      </c>
      <c r="Y77" s="243">
        <v>0</v>
      </c>
      <c r="Z77" s="243">
        <v>0</v>
      </c>
      <c r="AA77" s="243">
        <v>0</v>
      </c>
      <c r="AB77" s="243">
        <v>0</v>
      </c>
      <c r="AC77" s="243">
        <v>0</v>
      </c>
      <c r="AD77" s="243">
        <v>0</v>
      </c>
      <c r="AE77" s="243">
        <v>0</v>
      </c>
      <c r="AF77" s="243">
        <v>0</v>
      </c>
      <c r="AG77" s="243">
        <v>0</v>
      </c>
      <c r="AH77" s="243">
        <v>0</v>
      </c>
      <c r="AI77" s="243">
        <v>0</v>
      </c>
      <c r="AJ77" s="243">
        <v>0</v>
      </c>
      <c r="AK77" s="243">
        <v>0</v>
      </c>
      <c r="AL77" s="243">
        <v>0</v>
      </c>
      <c r="AM77" s="243">
        <v>0</v>
      </c>
      <c r="AN77" s="243">
        <v>1</v>
      </c>
      <c r="AO77" s="243">
        <v>0</v>
      </c>
      <c r="AP77" s="243">
        <v>1</v>
      </c>
      <c r="AQ77" s="243">
        <v>0</v>
      </c>
      <c r="AR77" s="243">
        <v>0</v>
      </c>
      <c r="AS77" s="243">
        <v>0</v>
      </c>
      <c r="AT77" s="243">
        <v>0</v>
      </c>
      <c r="AU77" s="243">
        <v>0</v>
      </c>
      <c r="AV77" s="243">
        <v>0</v>
      </c>
      <c r="AW77" s="243">
        <v>0</v>
      </c>
      <c r="AX77" s="243">
        <v>0</v>
      </c>
      <c r="AY77" s="243">
        <v>0</v>
      </c>
      <c r="AZ77" s="243">
        <v>0</v>
      </c>
      <c r="BA77" s="243">
        <v>0.5</v>
      </c>
      <c r="BB77" s="243">
        <v>0</v>
      </c>
      <c r="BC77" s="243">
        <v>0.5</v>
      </c>
      <c r="BD77" s="243">
        <v>0.5</v>
      </c>
      <c r="BE77" s="243">
        <v>0</v>
      </c>
      <c r="BF77" s="243">
        <v>0</v>
      </c>
      <c r="BG77" s="243">
        <v>0.5</v>
      </c>
      <c r="BH77" s="243">
        <v>0</v>
      </c>
      <c r="BI77" s="243">
        <v>0.5</v>
      </c>
      <c r="BJ77" s="243">
        <v>0</v>
      </c>
      <c r="BK77" s="243">
        <v>0</v>
      </c>
      <c r="BL77" s="243">
        <v>0</v>
      </c>
      <c r="BM77" s="243">
        <v>0</v>
      </c>
      <c r="BN77" s="243">
        <v>0</v>
      </c>
      <c r="BO77" s="243">
        <v>0</v>
      </c>
      <c r="BP77" s="243">
        <v>0</v>
      </c>
      <c r="BQ77" s="243">
        <v>0</v>
      </c>
      <c r="BR77" s="243">
        <v>0</v>
      </c>
      <c r="BS77" s="243">
        <v>0</v>
      </c>
      <c r="BT77" s="243">
        <v>0</v>
      </c>
      <c r="BU77" s="243">
        <v>0</v>
      </c>
      <c r="BV77" s="243">
        <v>0</v>
      </c>
      <c r="BW77" s="243">
        <v>0</v>
      </c>
      <c r="BX77" s="4">
        <v>0</v>
      </c>
      <c r="BZ77" s="244">
        <f t="shared" si="23"/>
        <v>7</v>
      </c>
      <c r="CB77" s="3">
        <f t="shared" si="24"/>
        <v>0</v>
      </c>
      <c r="CC77" s="243">
        <f t="shared" si="25"/>
        <v>0</v>
      </c>
      <c r="CD77" s="243">
        <f t="shared" si="26"/>
        <v>0</v>
      </c>
      <c r="CE77" s="243">
        <f t="shared" si="27"/>
        <v>2</v>
      </c>
      <c r="CF77" s="243">
        <f t="shared" si="28"/>
        <v>0</v>
      </c>
      <c r="CG77" s="243">
        <f t="shared" si="29"/>
        <v>0</v>
      </c>
      <c r="CH77" s="243">
        <f t="shared" si="30"/>
        <v>1</v>
      </c>
      <c r="CI77" s="243">
        <f t="shared" si="31"/>
        <v>2</v>
      </c>
      <c r="CJ77" s="243">
        <f t="shared" si="32"/>
        <v>2</v>
      </c>
      <c r="CK77" s="243">
        <f t="shared" si="33"/>
        <v>0</v>
      </c>
      <c r="CL77" s="243">
        <f t="shared" si="34"/>
        <v>0</v>
      </c>
      <c r="CM77" s="4">
        <f t="shared" si="35"/>
        <v>0</v>
      </c>
      <c r="CO77" s="244">
        <f t="shared" si="36"/>
        <v>4</v>
      </c>
      <c r="CT77" s="3">
        <f t="shared" si="37"/>
        <v>0</v>
      </c>
      <c r="CU77" s="243">
        <f t="shared" si="38"/>
        <v>0</v>
      </c>
      <c r="CV77" s="243">
        <f t="shared" si="39"/>
        <v>2</v>
      </c>
      <c r="CW77" s="243">
        <f t="shared" si="40"/>
        <v>0</v>
      </c>
      <c r="CX77" s="243">
        <f t="shared" si="41"/>
        <v>5</v>
      </c>
      <c r="CY77" s="243">
        <f t="shared" si="42"/>
        <v>0</v>
      </c>
      <c r="CZ77" s="243">
        <f t="shared" si="43"/>
        <v>0</v>
      </c>
      <c r="DA77" s="4">
        <f t="shared" si="44"/>
        <v>0</v>
      </c>
      <c r="DD77" s="244">
        <f t="shared" si="45"/>
        <v>2</v>
      </c>
    </row>
    <row r="78" spans="2:108" x14ac:dyDescent="0.35">
      <c r="B78" s="145" t="s">
        <v>371</v>
      </c>
      <c r="C78" s="4" t="s">
        <v>372</v>
      </c>
      <c r="D78" s="30" t="s">
        <v>372</v>
      </c>
      <c r="E78" s="237" t="s">
        <v>1374</v>
      </c>
      <c r="F78" s="237"/>
      <c r="G78" s="31" t="s">
        <v>3704</v>
      </c>
      <c r="H78" s="3">
        <v>0</v>
      </c>
      <c r="I78" s="243">
        <v>0</v>
      </c>
      <c r="J78" s="243">
        <v>0</v>
      </c>
      <c r="K78" s="243">
        <v>0</v>
      </c>
      <c r="L78" s="243">
        <v>0</v>
      </c>
      <c r="M78" s="243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3">
        <v>0</v>
      </c>
      <c r="W78" s="243">
        <v>0</v>
      </c>
      <c r="X78" s="243">
        <v>0</v>
      </c>
      <c r="Y78" s="243">
        <v>0</v>
      </c>
      <c r="Z78" s="243">
        <v>0</v>
      </c>
      <c r="AA78" s="243">
        <v>0</v>
      </c>
      <c r="AB78" s="243">
        <v>0</v>
      </c>
      <c r="AC78" s="243">
        <v>0</v>
      </c>
      <c r="AD78" s="243">
        <v>0</v>
      </c>
      <c r="AE78" s="243">
        <v>0</v>
      </c>
      <c r="AF78" s="243">
        <v>0</v>
      </c>
      <c r="AG78" s="243">
        <v>0</v>
      </c>
      <c r="AH78" s="243">
        <v>0</v>
      </c>
      <c r="AI78" s="243">
        <v>0.5</v>
      </c>
      <c r="AJ78" s="243">
        <v>0</v>
      </c>
      <c r="AK78" s="243">
        <v>0</v>
      </c>
      <c r="AL78" s="243">
        <v>0.5</v>
      </c>
      <c r="AM78" s="243">
        <v>0</v>
      </c>
      <c r="AN78" s="243">
        <v>0</v>
      </c>
      <c r="AO78" s="243">
        <v>0</v>
      </c>
      <c r="AP78" s="243">
        <v>0</v>
      </c>
      <c r="AQ78" s="243">
        <v>0</v>
      </c>
      <c r="AR78" s="243">
        <v>0</v>
      </c>
      <c r="AS78" s="243">
        <v>0.5</v>
      </c>
      <c r="AT78" s="243">
        <v>0</v>
      </c>
      <c r="AU78" s="243">
        <v>0</v>
      </c>
      <c r="AV78" s="243">
        <v>0</v>
      </c>
      <c r="AW78" s="243">
        <v>0</v>
      </c>
      <c r="AX78" s="243">
        <v>0</v>
      </c>
      <c r="AY78" s="243">
        <v>0</v>
      </c>
      <c r="AZ78" s="243">
        <v>0</v>
      </c>
      <c r="BA78" s="243">
        <v>0.5</v>
      </c>
      <c r="BB78" s="243">
        <v>0</v>
      </c>
      <c r="BC78" s="243">
        <v>0</v>
      </c>
      <c r="BD78" s="243">
        <v>0</v>
      </c>
      <c r="BE78" s="243">
        <v>0</v>
      </c>
      <c r="BF78" s="243">
        <v>0</v>
      </c>
      <c r="BG78" s="243">
        <v>0</v>
      </c>
      <c r="BH78" s="243">
        <v>0</v>
      </c>
      <c r="BI78" s="243">
        <v>0.5</v>
      </c>
      <c r="BJ78" s="243">
        <v>0</v>
      </c>
      <c r="BK78" s="243">
        <v>0</v>
      </c>
      <c r="BL78" s="243">
        <v>0</v>
      </c>
      <c r="BM78" s="243">
        <v>0</v>
      </c>
      <c r="BN78" s="243">
        <v>0</v>
      </c>
      <c r="BO78" s="243">
        <v>0</v>
      </c>
      <c r="BP78" s="243">
        <v>0</v>
      </c>
      <c r="BQ78" s="243">
        <v>0</v>
      </c>
      <c r="BR78" s="243">
        <v>0</v>
      </c>
      <c r="BS78" s="243">
        <v>0</v>
      </c>
      <c r="BT78" s="243">
        <v>0</v>
      </c>
      <c r="BU78" s="243">
        <v>0</v>
      </c>
      <c r="BV78" s="243">
        <v>0</v>
      </c>
      <c r="BW78" s="243">
        <v>0</v>
      </c>
      <c r="BX78" s="4">
        <v>0</v>
      </c>
      <c r="BZ78" s="244">
        <f t="shared" si="23"/>
        <v>5</v>
      </c>
      <c r="CB78" s="3">
        <f t="shared" si="24"/>
        <v>0</v>
      </c>
      <c r="CC78" s="243">
        <f t="shared" si="25"/>
        <v>0</v>
      </c>
      <c r="CD78" s="243">
        <f t="shared" si="26"/>
        <v>2</v>
      </c>
      <c r="CE78" s="243">
        <f t="shared" si="27"/>
        <v>0</v>
      </c>
      <c r="CF78" s="243">
        <f t="shared" si="28"/>
        <v>0</v>
      </c>
      <c r="CG78" s="243">
        <f t="shared" si="29"/>
        <v>1</v>
      </c>
      <c r="CH78" s="243">
        <f t="shared" si="30"/>
        <v>1</v>
      </c>
      <c r="CI78" s="243">
        <f t="shared" si="31"/>
        <v>0</v>
      </c>
      <c r="CJ78" s="243">
        <f t="shared" si="32"/>
        <v>1</v>
      </c>
      <c r="CK78" s="243">
        <f t="shared" si="33"/>
        <v>0</v>
      </c>
      <c r="CL78" s="243">
        <f t="shared" si="34"/>
        <v>0</v>
      </c>
      <c r="CM78" s="4">
        <f t="shared" si="35"/>
        <v>0</v>
      </c>
      <c r="CO78" s="244">
        <f t="shared" si="36"/>
        <v>4</v>
      </c>
      <c r="CT78" s="3">
        <f t="shared" si="37"/>
        <v>0</v>
      </c>
      <c r="CU78" s="243">
        <f t="shared" si="38"/>
        <v>2</v>
      </c>
      <c r="CV78" s="243">
        <f t="shared" si="39"/>
        <v>0</v>
      </c>
      <c r="CW78" s="243">
        <f t="shared" si="40"/>
        <v>0</v>
      </c>
      <c r="CX78" s="243">
        <f t="shared" si="41"/>
        <v>3</v>
      </c>
      <c r="CY78" s="243">
        <f t="shared" si="42"/>
        <v>0</v>
      </c>
      <c r="CZ78" s="243">
        <f t="shared" si="43"/>
        <v>0</v>
      </c>
      <c r="DA78" s="4">
        <f t="shared" si="44"/>
        <v>0</v>
      </c>
      <c r="DD78" s="244">
        <f t="shared" si="45"/>
        <v>2</v>
      </c>
    </row>
    <row r="79" spans="2:108" x14ac:dyDescent="0.35">
      <c r="B79" s="145" t="s">
        <v>570</v>
      </c>
      <c r="C79" s="4" t="s">
        <v>570</v>
      </c>
      <c r="D79" s="28" t="s">
        <v>1846</v>
      </c>
      <c r="E79" s="234" t="s">
        <v>923</v>
      </c>
      <c r="F79" s="234"/>
      <c r="G79" s="29" t="s">
        <v>3701</v>
      </c>
      <c r="H79" s="3">
        <v>0</v>
      </c>
      <c r="I79" s="243">
        <v>0</v>
      </c>
      <c r="J79" s="243">
        <v>0</v>
      </c>
      <c r="K79" s="243">
        <v>0</v>
      </c>
      <c r="L79" s="243">
        <v>0</v>
      </c>
      <c r="M79" s="243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3">
        <v>0</v>
      </c>
      <c r="W79" s="243">
        <v>0</v>
      </c>
      <c r="X79" s="243">
        <v>0</v>
      </c>
      <c r="Y79" s="243">
        <v>0</v>
      </c>
      <c r="Z79" s="243">
        <v>0</v>
      </c>
      <c r="AA79" s="243">
        <v>0</v>
      </c>
      <c r="AB79" s="243">
        <v>0</v>
      </c>
      <c r="AC79" s="243">
        <v>0</v>
      </c>
      <c r="AD79" s="243">
        <v>0</v>
      </c>
      <c r="AE79" s="243">
        <v>0</v>
      </c>
      <c r="AF79" s="243">
        <v>0</v>
      </c>
      <c r="AG79" s="243">
        <v>0</v>
      </c>
      <c r="AH79" s="243">
        <v>0</v>
      </c>
      <c r="AI79" s="243">
        <v>0</v>
      </c>
      <c r="AJ79" s="243">
        <v>0</v>
      </c>
      <c r="AK79" s="243">
        <v>0</v>
      </c>
      <c r="AL79" s="243">
        <v>0</v>
      </c>
      <c r="AM79" s="243">
        <v>0</v>
      </c>
      <c r="AN79" s="243">
        <v>0</v>
      </c>
      <c r="AO79" s="243">
        <v>0</v>
      </c>
      <c r="AP79" s="243">
        <v>0</v>
      </c>
      <c r="AQ79" s="243">
        <v>0</v>
      </c>
      <c r="AR79" s="243">
        <v>0.5</v>
      </c>
      <c r="AS79" s="243">
        <v>0</v>
      </c>
      <c r="AT79" s="243">
        <v>0</v>
      </c>
      <c r="AU79" s="243">
        <v>0</v>
      </c>
      <c r="AV79" s="243">
        <v>0</v>
      </c>
      <c r="AW79" s="243">
        <v>0</v>
      </c>
      <c r="AX79" s="243">
        <v>0</v>
      </c>
      <c r="AY79" s="243">
        <v>0</v>
      </c>
      <c r="AZ79" s="243">
        <v>0</v>
      </c>
      <c r="BA79" s="243">
        <v>0</v>
      </c>
      <c r="BB79" s="243">
        <v>0</v>
      </c>
      <c r="BC79" s="243">
        <v>0</v>
      </c>
      <c r="BD79" s="243">
        <v>0</v>
      </c>
      <c r="BE79" s="243">
        <v>0.5</v>
      </c>
      <c r="BF79" s="243">
        <v>0</v>
      </c>
      <c r="BG79" s="243">
        <v>0</v>
      </c>
      <c r="BH79" s="243">
        <v>0.5</v>
      </c>
      <c r="BI79" s="243">
        <v>0.5</v>
      </c>
      <c r="BJ79" s="243">
        <v>0</v>
      </c>
      <c r="BK79" s="243">
        <v>0</v>
      </c>
      <c r="BL79" s="243">
        <v>0</v>
      </c>
      <c r="BM79" s="243">
        <v>0</v>
      </c>
      <c r="BN79" s="243">
        <v>0</v>
      </c>
      <c r="BO79" s="243">
        <v>0</v>
      </c>
      <c r="BP79" s="243">
        <v>0</v>
      </c>
      <c r="BQ79" s="243">
        <v>0</v>
      </c>
      <c r="BR79" s="243">
        <v>0</v>
      </c>
      <c r="BS79" s="243">
        <v>0</v>
      </c>
      <c r="BT79" s="243">
        <v>0</v>
      </c>
      <c r="BU79" s="243">
        <v>0</v>
      </c>
      <c r="BV79" s="243">
        <v>0.5</v>
      </c>
      <c r="BW79" s="243">
        <v>0</v>
      </c>
      <c r="BX79" s="4">
        <v>0</v>
      </c>
      <c r="BZ79" s="244">
        <f t="shared" si="23"/>
        <v>5</v>
      </c>
      <c r="CB79" s="3">
        <f t="shared" si="24"/>
        <v>0</v>
      </c>
      <c r="CC79" s="243">
        <f t="shared" si="25"/>
        <v>0</v>
      </c>
      <c r="CD79" s="243">
        <f t="shared" si="26"/>
        <v>0</v>
      </c>
      <c r="CE79" s="243">
        <f t="shared" si="27"/>
        <v>0</v>
      </c>
      <c r="CF79" s="243">
        <f t="shared" si="28"/>
        <v>0</v>
      </c>
      <c r="CG79" s="243">
        <f t="shared" si="29"/>
        <v>1</v>
      </c>
      <c r="CH79" s="243">
        <f t="shared" si="30"/>
        <v>0</v>
      </c>
      <c r="CI79" s="243">
        <f t="shared" si="31"/>
        <v>1</v>
      </c>
      <c r="CJ79" s="243">
        <f t="shared" si="32"/>
        <v>2</v>
      </c>
      <c r="CK79" s="243">
        <f t="shared" si="33"/>
        <v>0</v>
      </c>
      <c r="CL79" s="243">
        <f t="shared" si="34"/>
        <v>0</v>
      </c>
      <c r="CM79" s="4">
        <f t="shared" si="35"/>
        <v>1</v>
      </c>
      <c r="CO79" s="244">
        <f t="shared" si="36"/>
        <v>4</v>
      </c>
      <c r="CT79" s="3">
        <f t="shared" si="37"/>
        <v>0</v>
      </c>
      <c r="CU79" s="243">
        <f t="shared" si="38"/>
        <v>0</v>
      </c>
      <c r="CV79" s="243">
        <f t="shared" si="39"/>
        <v>0</v>
      </c>
      <c r="CW79" s="243">
        <f t="shared" si="40"/>
        <v>0</v>
      </c>
      <c r="CX79" s="243">
        <f t="shared" si="41"/>
        <v>4</v>
      </c>
      <c r="CY79" s="243">
        <f t="shared" si="42"/>
        <v>0</v>
      </c>
      <c r="CZ79" s="243">
        <f t="shared" si="43"/>
        <v>0</v>
      </c>
      <c r="DA79" s="4">
        <f t="shared" si="44"/>
        <v>1</v>
      </c>
      <c r="DD79" s="244">
        <f t="shared" si="45"/>
        <v>2</v>
      </c>
    </row>
    <row r="80" spans="2:108" x14ac:dyDescent="0.35">
      <c r="B80" s="145" t="s">
        <v>513</v>
      </c>
      <c r="C80" s="4" t="s">
        <v>514</v>
      </c>
      <c r="D80" s="142" t="s">
        <v>913</v>
      </c>
      <c r="E80" s="236" t="s">
        <v>913</v>
      </c>
      <c r="F80" s="236"/>
      <c r="G80" s="139" t="s">
        <v>3703</v>
      </c>
      <c r="H80" s="3">
        <v>0</v>
      </c>
      <c r="I80" s="243">
        <v>0</v>
      </c>
      <c r="J80" s="243">
        <v>0</v>
      </c>
      <c r="K80" s="243">
        <v>0</v>
      </c>
      <c r="L80" s="243">
        <v>0</v>
      </c>
      <c r="M80" s="243">
        <v>0</v>
      </c>
      <c r="N80" s="243">
        <v>0</v>
      </c>
      <c r="O80" s="243">
        <v>0</v>
      </c>
      <c r="P80" s="243">
        <v>0</v>
      </c>
      <c r="Q80" s="243">
        <v>0</v>
      </c>
      <c r="R80" s="243">
        <v>0</v>
      </c>
      <c r="S80" s="243">
        <v>0</v>
      </c>
      <c r="T80" s="243">
        <v>0</v>
      </c>
      <c r="U80" s="243">
        <v>0</v>
      </c>
      <c r="V80" s="243">
        <v>0</v>
      </c>
      <c r="W80" s="243">
        <v>0</v>
      </c>
      <c r="X80" s="243">
        <v>0</v>
      </c>
      <c r="Y80" s="243">
        <v>0</v>
      </c>
      <c r="Z80" s="243">
        <v>0</v>
      </c>
      <c r="AA80" s="243">
        <v>0</v>
      </c>
      <c r="AB80" s="243">
        <v>0</v>
      </c>
      <c r="AC80" s="243">
        <v>0</v>
      </c>
      <c r="AD80" s="243">
        <v>0</v>
      </c>
      <c r="AE80" s="243">
        <v>0</v>
      </c>
      <c r="AF80" s="243">
        <v>0</v>
      </c>
      <c r="AG80" s="243">
        <v>0</v>
      </c>
      <c r="AH80" s="243">
        <v>0</v>
      </c>
      <c r="AI80" s="243">
        <v>0</v>
      </c>
      <c r="AJ80" s="243">
        <v>0</v>
      </c>
      <c r="AK80" s="243">
        <v>0</v>
      </c>
      <c r="AL80" s="243">
        <v>0</v>
      </c>
      <c r="AM80" s="243">
        <v>0</v>
      </c>
      <c r="AN80" s="243">
        <v>0</v>
      </c>
      <c r="AO80" s="243">
        <v>0</v>
      </c>
      <c r="AP80" s="243">
        <v>0.5</v>
      </c>
      <c r="AQ80" s="243">
        <v>0</v>
      </c>
      <c r="AR80" s="243">
        <v>0</v>
      </c>
      <c r="AS80" s="243">
        <v>0</v>
      </c>
      <c r="AT80" s="243">
        <v>0</v>
      </c>
      <c r="AU80" s="243">
        <v>0</v>
      </c>
      <c r="AV80" s="243">
        <v>0</v>
      </c>
      <c r="AW80" s="243">
        <v>0.5</v>
      </c>
      <c r="AX80" s="243">
        <v>0.5</v>
      </c>
      <c r="AY80" s="243">
        <v>0</v>
      </c>
      <c r="AZ80" s="243">
        <v>0</v>
      </c>
      <c r="BA80" s="243">
        <v>0</v>
      </c>
      <c r="BB80" s="243">
        <v>0</v>
      </c>
      <c r="BC80" s="243">
        <v>0</v>
      </c>
      <c r="BD80" s="243">
        <v>0</v>
      </c>
      <c r="BE80" s="243">
        <v>0</v>
      </c>
      <c r="BF80" s="243">
        <v>0</v>
      </c>
      <c r="BG80" s="243">
        <v>0</v>
      </c>
      <c r="BH80" s="243">
        <v>0</v>
      </c>
      <c r="BI80" s="243">
        <v>0.5</v>
      </c>
      <c r="BJ80" s="243">
        <v>0</v>
      </c>
      <c r="BK80" s="243">
        <v>0</v>
      </c>
      <c r="BL80" s="243">
        <v>0</v>
      </c>
      <c r="BM80" s="243">
        <v>0</v>
      </c>
      <c r="BN80" s="243">
        <v>0</v>
      </c>
      <c r="BO80" s="243">
        <v>0</v>
      </c>
      <c r="BP80" s="243">
        <v>0</v>
      </c>
      <c r="BQ80" s="243">
        <v>0</v>
      </c>
      <c r="BR80" s="243">
        <v>0</v>
      </c>
      <c r="BS80" s="243">
        <v>0</v>
      </c>
      <c r="BT80" s="243">
        <v>0</v>
      </c>
      <c r="BU80" s="243">
        <v>0</v>
      </c>
      <c r="BV80" s="243">
        <v>0</v>
      </c>
      <c r="BW80" s="243">
        <v>0</v>
      </c>
      <c r="BX80" s="4">
        <v>0</v>
      </c>
      <c r="BZ80" s="244">
        <f t="shared" si="23"/>
        <v>4</v>
      </c>
      <c r="CB80" s="3">
        <f t="shared" si="24"/>
        <v>0</v>
      </c>
      <c r="CC80" s="243">
        <f t="shared" si="25"/>
        <v>0</v>
      </c>
      <c r="CD80" s="243">
        <f t="shared" si="26"/>
        <v>0</v>
      </c>
      <c r="CE80" s="243">
        <f t="shared" si="27"/>
        <v>1</v>
      </c>
      <c r="CF80" s="243">
        <f t="shared" si="28"/>
        <v>0</v>
      </c>
      <c r="CG80" s="243">
        <f t="shared" si="29"/>
        <v>1</v>
      </c>
      <c r="CH80" s="243">
        <f t="shared" si="30"/>
        <v>1</v>
      </c>
      <c r="CI80" s="243">
        <f t="shared" si="31"/>
        <v>0</v>
      </c>
      <c r="CJ80" s="243">
        <f t="shared" si="32"/>
        <v>1</v>
      </c>
      <c r="CK80" s="243">
        <f t="shared" si="33"/>
        <v>0</v>
      </c>
      <c r="CL80" s="243">
        <f t="shared" si="34"/>
        <v>0</v>
      </c>
      <c r="CM80" s="4">
        <f t="shared" si="35"/>
        <v>0</v>
      </c>
      <c r="CO80" s="244">
        <f t="shared" si="36"/>
        <v>4</v>
      </c>
      <c r="CT80" s="3">
        <f t="shared" si="37"/>
        <v>0</v>
      </c>
      <c r="CU80" s="243">
        <f t="shared" si="38"/>
        <v>0</v>
      </c>
      <c r="CV80" s="243">
        <f t="shared" si="39"/>
        <v>1</v>
      </c>
      <c r="CW80" s="243">
        <f t="shared" si="40"/>
        <v>0</v>
      </c>
      <c r="CX80" s="243">
        <f t="shared" si="41"/>
        <v>3</v>
      </c>
      <c r="CY80" s="243">
        <f t="shared" si="42"/>
        <v>0</v>
      </c>
      <c r="CZ80" s="243">
        <f t="shared" si="43"/>
        <v>0</v>
      </c>
      <c r="DA80" s="4">
        <f t="shared" si="44"/>
        <v>0</v>
      </c>
      <c r="DD80" s="244">
        <f t="shared" si="45"/>
        <v>2</v>
      </c>
    </row>
    <row r="81" spans="2:108" x14ac:dyDescent="0.35">
      <c r="B81" s="145" t="s">
        <v>123</v>
      </c>
      <c r="C81" s="4" t="s">
        <v>124</v>
      </c>
      <c r="D81" s="28" t="s">
        <v>1851</v>
      </c>
      <c r="E81" s="234" t="s">
        <v>1852</v>
      </c>
      <c r="F81" s="234"/>
      <c r="G81" s="29" t="s">
        <v>3701</v>
      </c>
      <c r="H81" s="3">
        <v>0</v>
      </c>
      <c r="I81" s="243">
        <v>0</v>
      </c>
      <c r="J81" s="243">
        <v>0</v>
      </c>
      <c r="K81" s="243">
        <v>0</v>
      </c>
      <c r="L81" s="243">
        <v>0</v>
      </c>
      <c r="M81" s="243">
        <v>0</v>
      </c>
      <c r="N81" s="243">
        <v>1</v>
      </c>
      <c r="O81" s="243">
        <v>1</v>
      </c>
      <c r="P81" s="243">
        <v>1</v>
      </c>
      <c r="Q81" s="243">
        <v>1</v>
      </c>
      <c r="R81" s="243">
        <v>0</v>
      </c>
      <c r="S81" s="243">
        <v>1</v>
      </c>
      <c r="T81" s="243">
        <v>0.5</v>
      </c>
      <c r="U81" s="243">
        <v>0</v>
      </c>
      <c r="V81" s="243">
        <v>0</v>
      </c>
      <c r="W81" s="243">
        <v>0</v>
      </c>
      <c r="X81" s="243">
        <v>0</v>
      </c>
      <c r="Y81" s="243">
        <v>0</v>
      </c>
      <c r="Z81" s="243">
        <v>0</v>
      </c>
      <c r="AA81" s="243">
        <v>0</v>
      </c>
      <c r="AB81" s="243">
        <v>1</v>
      </c>
      <c r="AC81" s="243">
        <v>1</v>
      </c>
      <c r="AD81" s="243">
        <v>1</v>
      </c>
      <c r="AE81" s="243">
        <v>1</v>
      </c>
      <c r="AF81" s="243">
        <v>1</v>
      </c>
      <c r="AG81" s="243">
        <v>0</v>
      </c>
      <c r="AH81" s="243">
        <v>0</v>
      </c>
      <c r="AI81" s="243">
        <v>1</v>
      </c>
      <c r="AJ81" s="243">
        <v>0</v>
      </c>
      <c r="AK81" s="243">
        <v>0</v>
      </c>
      <c r="AL81" s="243">
        <v>0</v>
      </c>
      <c r="AM81" s="243">
        <v>0</v>
      </c>
      <c r="AN81" s="243">
        <v>0</v>
      </c>
      <c r="AO81" s="243">
        <v>0</v>
      </c>
      <c r="AP81" s="243">
        <v>0</v>
      </c>
      <c r="AQ81" s="243">
        <v>0</v>
      </c>
      <c r="AR81" s="243">
        <v>0</v>
      </c>
      <c r="AS81" s="243">
        <v>0</v>
      </c>
      <c r="AT81" s="243">
        <v>0</v>
      </c>
      <c r="AU81" s="243">
        <v>0</v>
      </c>
      <c r="AV81" s="243">
        <v>0</v>
      </c>
      <c r="AW81" s="243">
        <v>0</v>
      </c>
      <c r="AX81" s="243">
        <v>0</v>
      </c>
      <c r="AY81" s="243">
        <v>0</v>
      </c>
      <c r="AZ81" s="243">
        <v>0</v>
      </c>
      <c r="BA81" s="243">
        <v>0</v>
      </c>
      <c r="BB81" s="243">
        <v>0</v>
      </c>
      <c r="BC81" s="243">
        <v>0</v>
      </c>
      <c r="BD81" s="243">
        <v>0</v>
      </c>
      <c r="BE81" s="243">
        <v>0</v>
      </c>
      <c r="BF81" s="243">
        <v>0</v>
      </c>
      <c r="BG81" s="243">
        <v>0</v>
      </c>
      <c r="BH81" s="243">
        <v>0</v>
      </c>
      <c r="BI81" s="243">
        <v>0</v>
      </c>
      <c r="BJ81" s="243">
        <v>0</v>
      </c>
      <c r="BK81" s="243">
        <v>0</v>
      </c>
      <c r="BL81" s="243">
        <v>0</v>
      </c>
      <c r="BM81" s="243">
        <v>0</v>
      </c>
      <c r="BN81" s="243">
        <v>0</v>
      </c>
      <c r="BO81" s="243">
        <v>0</v>
      </c>
      <c r="BP81" s="243">
        <v>0</v>
      </c>
      <c r="BQ81" s="243">
        <v>0</v>
      </c>
      <c r="BR81" s="243">
        <v>0</v>
      </c>
      <c r="BS81" s="243">
        <v>0</v>
      </c>
      <c r="BT81" s="243">
        <v>0</v>
      </c>
      <c r="BU81" s="243">
        <v>0</v>
      </c>
      <c r="BV81" s="243">
        <v>0</v>
      </c>
      <c r="BW81" s="243">
        <v>0</v>
      </c>
      <c r="BX81" s="4">
        <v>0</v>
      </c>
      <c r="BZ81" s="244">
        <f t="shared" si="23"/>
        <v>12</v>
      </c>
      <c r="CB81" s="3">
        <f t="shared" si="24"/>
        <v>4</v>
      </c>
      <c r="CC81" s="243">
        <f t="shared" si="25"/>
        <v>7</v>
      </c>
      <c r="CD81" s="243">
        <f t="shared" si="26"/>
        <v>1</v>
      </c>
      <c r="CE81" s="243">
        <f t="shared" si="27"/>
        <v>0</v>
      </c>
      <c r="CF81" s="243">
        <f t="shared" si="28"/>
        <v>0</v>
      </c>
      <c r="CG81" s="243">
        <f t="shared" si="29"/>
        <v>0</v>
      </c>
      <c r="CH81" s="243">
        <f t="shared" si="30"/>
        <v>0</v>
      </c>
      <c r="CI81" s="243">
        <f t="shared" si="31"/>
        <v>0</v>
      </c>
      <c r="CJ81" s="243">
        <f t="shared" si="32"/>
        <v>0</v>
      </c>
      <c r="CK81" s="243">
        <f t="shared" si="33"/>
        <v>0</v>
      </c>
      <c r="CL81" s="243">
        <f t="shared" si="34"/>
        <v>0</v>
      </c>
      <c r="CM81" s="4">
        <f t="shared" si="35"/>
        <v>0</v>
      </c>
      <c r="CO81" s="244">
        <f t="shared" si="36"/>
        <v>3</v>
      </c>
      <c r="CT81" s="3">
        <f t="shared" si="37"/>
        <v>11</v>
      </c>
      <c r="CU81" s="243">
        <f t="shared" si="38"/>
        <v>1</v>
      </c>
      <c r="CV81" s="243">
        <f t="shared" si="39"/>
        <v>0</v>
      </c>
      <c r="CW81" s="243">
        <f t="shared" si="40"/>
        <v>0</v>
      </c>
      <c r="CX81" s="243">
        <f t="shared" si="41"/>
        <v>0</v>
      </c>
      <c r="CY81" s="243">
        <f t="shared" si="42"/>
        <v>0</v>
      </c>
      <c r="CZ81" s="243">
        <f t="shared" si="43"/>
        <v>0</v>
      </c>
      <c r="DA81" s="4">
        <f t="shared" si="44"/>
        <v>0</v>
      </c>
      <c r="DD81" s="244">
        <f t="shared" si="45"/>
        <v>2</v>
      </c>
    </row>
    <row r="82" spans="2:108" x14ac:dyDescent="0.35">
      <c r="B82" s="145" t="s">
        <v>417</v>
      </c>
      <c r="C82" s="4" t="s">
        <v>418</v>
      </c>
      <c r="D82" s="142" t="s">
        <v>913</v>
      </c>
      <c r="E82" s="236" t="s">
        <v>913</v>
      </c>
      <c r="F82" s="236"/>
      <c r="G82" s="139" t="s">
        <v>3703</v>
      </c>
      <c r="H82" s="3">
        <v>0</v>
      </c>
      <c r="I82" s="243">
        <v>0</v>
      </c>
      <c r="J82" s="243">
        <v>0</v>
      </c>
      <c r="K82" s="243">
        <v>0</v>
      </c>
      <c r="L82" s="243">
        <v>0</v>
      </c>
      <c r="M82" s="243">
        <v>0</v>
      </c>
      <c r="N82" s="243">
        <v>0</v>
      </c>
      <c r="O82" s="243">
        <v>0</v>
      </c>
      <c r="P82" s="243">
        <v>0</v>
      </c>
      <c r="Q82" s="243">
        <v>0</v>
      </c>
      <c r="R82" s="243">
        <v>0</v>
      </c>
      <c r="S82" s="243">
        <v>0</v>
      </c>
      <c r="T82" s="243">
        <v>0</v>
      </c>
      <c r="U82" s="243">
        <v>0</v>
      </c>
      <c r="V82" s="243">
        <v>0</v>
      </c>
      <c r="W82" s="243">
        <v>0</v>
      </c>
      <c r="X82" s="243">
        <v>0</v>
      </c>
      <c r="Y82" s="243">
        <v>0</v>
      </c>
      <c r="Z82" s="243">
        <v>0</v>
      </c>
      <c r="AA82" s="243">
        <v>0</v>
      </c>
      <c r="AB82" s="243">
        <v>0</v>
      </c>
      <c r="AC82" s="243">
        <v>0</v>
      </c>
      <c r="AD82" s="243">
        <v>0</v>
      </c>
      <c r="AE82" s="243">
        <v>0</v>
      </c>
      <c r="AF82" s="243">
        <v>0</v>
      </c>
      <c r="AG82" s="243">
        <v>0</v>
      </c>
      <c r="AH82" s="243">
        <v>0</v>
      </c>
      <c r="AI82" s="243">
        <v>0</v>
      </c>
      <c r="AJ82" s="243">
        <v>0</v>
      </c>
      <c r="AK82" s="243">
        <v>0.5</v>
      </c>
      <c r="AL82" s="243">
        <v>0.5</v>
      </c>
      <c r="AM82" s="243">
        <v>0.5</v>
      </c>
      <c r="AN82" s="243">
        <v>0</v>
      </c>
      <c r="AO82" s="243">
        <v>0</v>
      </c>
      <c r="AP82" s="243">
        <v>0</v>
      </c>
      <c r="AQ82" s="243">
        <v>0</v>
      </c>
      <c r="AR82" s="243">
        <v>0</v>
      </c>
      <c r="AS82" s="243">
        <v>0.5</v>
      </c>
      <c r="AT82" s="243">
        <v>0</v>
      </c>
      <c r="AU82" s="243">
        <v>0</v>
      </c>
      <c r="AV82" s="243">
        <v>0.5</v>
      </c>
      <c r="AW82" s="243">
        <v>0</v>
      </c>
      <c r="AX82" s="243">
        <v>0</v>
      </c>
      <c r="AY82" s="243">
        <v>0</v>
      </c>
      <c r="AZ82" s="243">
        <v>0</v>
      </c>
      <c r="BA82" s="243">
        <v>0</v>
      </c>
      <c r="BB82" s="243">
        <v>0</v>
      </c>
      <c r="BC82" s="243">
        <v>0</v>
      </c>
      <c r="BD82" s="243">
        <v>0</v>
      </c>
      <c r="BE82" s="243">
        <v>0</v>
      </c>
      <c r="BF82" s="243">
        <v>0.5</v>
      </c>
      <c r="BG82" s="243">
        <v>0.5</v>
      </c>
      <c r="BH82" s="243">
        <v>1</v>
      </c>
      <c r="BI82" s="243">
        <v>1</v>
      </c>
      <c r="BJ82" s="243">
        <v>0.5</v>
      </c>
      <c r="BK82" s="243">
        <v>0</v>
      </c>
      <c r="BL82" s="243">
        <v>0</v>
      </c>
      <c r="BM82" s="243">
        <v>0</v>
      </c>
      <c r="BN82" s="243">
        <v>0</v>
      </c>
      <c r="BO82" s="243">
        <v>0</v>
      </c>
      <c r="BP82" s="243">
        <v>0</v>
      </c>
      <c r="BQ82" s="243">
        <v>0</v>
      </c>
      <c r="BR82" s="243">
        <v>0</v>
      </c>
      <c r="BS82" s="243">
        <v>0</v>
      </c>
      <c r="BT82" s="243">
        <v>0</v>
      </c>
      <c r="BU82" s="243">
        <v>0</v>
      </c>
      <c r="BV82" s="243">
        <v>0</v>
      </c>
      <c r="BW82" s="243">
        <v>0</v>
      </c>
      <c r="BX82" s="4">
        <v>0</v>
      </c>
      <c r="BZ82" s="244">
        <f t="shared" si="23"/>
        <v>10</v>
      </c>
      <c r="CB82" s="3">
        <f t="shared" si="24"/>
        <v>0</v>
      </c>
      <c r="CC82" s="243">
        <f t="shared" si="25"/>
        <v>0</v>
      </c>
      <c r="CD82" s="243">
        <f t="shared" si="26"/>
        <v>3</v>
      </c>
      <c r="CE82" s="243">
        <f t="shared" si="27"/>
        <v>0</v>
      </c>
      <c r="CF82" s="243">
        <f t="shared" si="28"/>
        <v>0</v>
      </c>
      <c r="CG82" s="243">
        <f t="shared" si="29"/>
        <v>2</v>
      </c>
      <c r="CH82" s="243">
        <f t="shared" si="30"/>
        <v>0</v>
      </c>
      <c r="CI82" s="243">
        <f t="shared" si="31"/>
        <v>0</v>
      </c>
      <c r="CJ82" s="243">
        <f t="shared" si="32"/>
        <v>5</v>
      </c>
      <c r="CK82" s="243">
        <f t="shared" si="33"/>
        <v>0</v>
      </c>
      <c r="CL82" s="243">
        <f t="shared" si="34"/>
        <v>0</v>
      </c>
      <c r="CM82" s="4">
        <f t="shared" si="35"/>
        <v>0</v>
      </c>
      <c r="CO82" s="244">
        <f t="shared" si="36"/>
        <v>3</v>
      </c>
      <c r="CT82" s="3">
        <f t="shared" si="37"/>
        <v>0</v>
      </c>
      <c r="CU82" s="243">
        <f t="shared" si="38"/>
        <v>3</v>
      </c>
      <c r="CV82" s="243">
        <f t="shared" si="39"/>
        <v>0</v>
      </c>
      <c r="CW82" s="243">
        <f t="shared" si="40"/>
        <v>0</v>
      </c>
      <c r="CX82" s="243">
        <f t="shared" si="41"/>
        <v>7</v>
      </c>
      <c r="CY82" s="243">
        <f t="shared" si="42"/>
        <v>0</v>
      </c>
      <c r="CZ82" s="243">
        <f t="shared" si="43"/>
        <v>0</v>
      </c>
      <c r="DA82" s="4">
        <f t="shared" si="44"/>
        <v>0</v>
      </c>
      <c r="DD82" s="244">
        <f t="shared" si="45"/>
        <v>2</v>
      </c>
    </row>
    <row r="83" spans="2:108" x14ac:dyDescent="0.35">
      <c r="B83" s="145" t="s">
        <v>71</v>
      </c>
      <c r="C83" s="4" t="s">
        <v>72</v>
      </c>
      <c r="D83" s="28" t="s">
        <v>1866</v>
      </c>
      <c r="E83" s="234" t="s">
        <v>1427</v>
      </c>
      <c r="F83" s="234"/>
      <c r="G83" s="29" t="s">
        <v>3701</v>
      </c>
      <c r="H83" s="3">
        <v>1</v>
      </c>
      <c r="I83" s="243">
        <v>1</v>
      </c>
      <c r="J83" s="243">
        <v>1</v>
      </c>
      <c r="K83" s="243">
        <v>1</v>
      </c>
      <c r="L83" s="243">
        <v>1</v>
      </c>
      <c r="M83" s="243">
        <v>0.5</v>
      </c>
      <c r="N83" s="243">
        <v>0</v>
      </c>
      <c r="O83" s="243">
        <v>0</v>
      </c>
      <c r="P83" s="243">
        <v>0</v>
      </c>
      <c r="Q83" s="243">
        <v>0</v>
      </c>
      <c r="R83" s="243">
        <v>0</v>
      </c>
      <c r="S83" s="243">
        <v>0</v>
      </c>
      <c r="T83" s="243">
        <v>0</v>
      </c>
      <c r="U83" s="243">
        <v>0</v>
      </c>
      <c r="V83" s="243">
        <v>0</v>
      </c>
      <c r="W83" s="243">
        <v>0</v>
      </c>
      <c r="X83" s="243">
        <v>0</v>
      </c>
      <c r="Y83" s="243">
        <v>0.5</v>
      </c>
      <c r="Z83" s="243">
        <v>0</v>
      </c>
      <c r="AA83" s="243">
        <v>0</v>
      </c>
      <c r="AB83" s="243">
        <v>0</v>
      </c>
      <c r="AC83" s="243">
        <v>0</v>
      </c>
      <c r="AD83" s="243">
        <v>0</v>
      </c>
      <c r="AE83" s="243">
        <v>0</v>
      </c>
      <c r="AF83" s="243">
        <v>0</v>
      </c>
      <c r="AG83" s="243">
        <v>0</v>
      </c>
      <c r="AH83" s="243">
        <v>0</v>
      </c>
      <c r="AI83" s="243">
        <v>0</v>
      </c>
      <c r="AJ83" s="243">
        <v>0</v>
      </c>
      <c r="AK83" s="243">
        <v>0</v>
      </c>
      <c r="AL83" s="243">
        <v>0</v>
      </c>
      <c r="AM83" s="243">
        <v>0</v>
      </c>
      <c r="AN83" s="243">
        <v>0</v>
      </c>
      <c r="AO83" s="243">
        <v>0</v>
      </c>
      <c r="AP83" s="243">
        <v>0</v>
      </c>
      <c r="AQ83" s="243">
        <v>0</v>
      </c>
      <c r="AR83" s="243">
        <v>0</v>
      </c>
      <c r="AS83" s="243">
        <v>0</v>
      </c>
      <c r="AT83" s="243">
        <v>0</v>
      </c>
      <c r="AU83" s="243">
        <v>0</v>
      </c>
      <c r="AV83" s="243">
        <v>0</v>
      </c>
      <c r="AW83" s="243">
        <v>0</v>
      </c>
      <c r="AX83" s="243">
        <v>0</v>
      </c>
      <c r="AY83" s="243">
        <v>0</v>
      </c>
      <c r="AZ83" s="243">
        <v>0</v>
      </c>
      <c r="BA83" s="243">
        <v>0</v>
      </c>
      <c r="BB83" s="243">
        <v>0</v>
      </c>
      <c r="BC83" s="243">
        <v>0</v>
      </c>
      <c r="BD83" s="243">
        <v>0</v>
      </c>
      <c r="BE83" s="243">
        <v>0</v>
      </c>
      <c r="BF83" s="243">
        <v>0</v>
      </c>
      <c r="BG83" s="243">
        <v>0.5</v>
      </c>
      <c r="BH83" s="243">
        <v>0</v>
      </c>
      <c r="BI83" s="243">
        <v>1</v>
      </c>
      <c r="BJ83" s="243">
        <v>0</v>
      </c>
      <c r="BK83" s="243">
        <v>0</v>
      </c>
      <c r="BL83" s="243">
        <v>0</v>
      </c>
      <c r="BM83" s="243">
        <v>0</v>
      </c>
      <c r="BN83" s="243">
        <v>0</v>
      </c>
      <c r="BO83" s="243">
        <v>0</v>
      </c>
      <c r="BP83" s="243">
        <v>0</v>
      </c>
      <c r="BQ83" s="243">
        <v>0</v>
      </c>
      <c r="BR83" s="243">
        <v>0</v>
      </c>
      <c r="BS83" s="243">
        <v>0</v>
      </c>
      <c r="BT83" s="243">
        <v>0</v>
      </c>
      <c r="BU83" s="243">
        <v>0</v>
      </c>
      <c r="BV83" s="243">
        <v>0</v>
      </c>
      <c r="BW83" s="243">
        <v>0</v>
      </c>
      <c r="BX83" s="4">
        <v>0</v>
      </c>
      <c r="BZ83" s="244">
        <f t="shared" si="23"/>
        <v>9</v>
      </c>
      <c r="CB83" s="3">
        <f t="shared" si="24"/>
        <v>6</v>
      </c>
      <c r="CC83" s="243">
        <f t="shared" si="25"/>
        <v>1</v>
      </c>
      <c r="CD83" s="243">
        <f t="shared" si="26"/>
        <v>0</v>
      </c>
      <c r="CE83" s="243">
        <f t="shared" si="27"/>
        <v>0</v>
      </c>
      <c r="CF83" s="243">
        <f t="shared" si="28"/>
        <v>0</v>
      </c>
      <c r="CG83" s="243">
        <f t="shared" si="29"/>
        <v>0</v>
      </c>
      <c r="CH83" s="243">
        <f t="shared" si="30"/>
        <v>0</v>
      </c>
      <c r="CI83" s="243">
        <f t="shared" si="31"/>
        <v>0</v>
      </c>
      <c r="CJ83" s="243">
        <f t="shared" si="32"/>
        <v>2</v>
      </c>
      <c r="CK83" s="243">
        <f t="shared" si="33"/>
        <v>0</v>
      </c>
      <c r="CL83" s="243">
        <f t="shared" si="34"/>
        <v>0</v>
      </c>
      <c r="CM83" s="4">
        <f t="shared" si="35"/>
        <v>0</v>
      </c>
      <c r="CO83" s="244">
        <f t="shared" si="36"/>
        <v>3</v>
      </c>
      <c r="CT83" s="3">
        <f t="shared" si="37"/>
        <v>7</v>
      </c>
      <c r="CU83" s="243">
        <f t="shared" si="38"/>
        <v>0</v>
      </c>
      <c r="CV83" s="243">
        <f t="shared" si="39"/>
        <v>0</v>
      </c>
      <c r="CW83" s="243">
        <f t="shared" si="40"/>
        <v>0</v>
      </c>
      <c r="CX83" s="243">
        <f t="shared" si="41"/>
        <v>2</v>
      </c>
      <c r="CY83" s="243">
        <f t="shared" si="42"/>
        <v>0</v>
      </c>
      <c r="CZ83" s="243">
        <f t="shared" si="43"/>
        <v>0</v>
      </c>
      <c r="DA83" s="4">
        <f t="shared" si="44"/>
        <v>0</v>
      </c>
      <c r="DD83" s="244">
        <f t="shared" si="45"/>
        <v>2</v>
      </c>
    </row>
    <row r="84" spans="2:108" x14ac:dyDescent="0.35">
      <c r="B84" s="145" t="s">
        <v>340</v>
      </c>
      <c r="C84" s="4" t="s">
        <v>341</v>
      </c>
      <c r="D84" s="30"/>
      <c r="E84" s="237" t="s">
        <v>3144</v>
      </c>
      <c r="F84" s="237"/>
      <c r="G84" s="31" t="s">
        <v>3704</v>
      </c>
      <c r="H84" s="3">
        <v>0</v>
      </c>
      <c r="I84" s="243">
        <v>0</v>
      </c>
      <c r="J84" s="243">
        <v>0</v>
      </c>
      <c r="K84" s="243">
        <v>0</v>
      </c>
      <c r="L84" s="243">
        <v>0</v>
      </c>
      <c r="M84" s="243">
        <v>0</v>
      </c>
      <c r="N84" s="243">
        <v>0</v>
      </c>
      <c r="O84" s="243">
        <v>0</v>
      </c>
      <c r="P84" s="243">
        <v>0</v>
      </c>
      <c r="Q84" s="243">
        <v>0</v>
      </c>
      <c r="R84" s="243">
        <v>0</v>
      </c>
      <c r="S84" s="243">
        <v>0</v>
      </c>
      <c r="T84" s="243">
        <v>0</v>
      </c>
      <c r="U84" s="243">
        <v>0</v>
      </c>
      <c r="V84" s="243">
        <v>0</v>
      </c>
      <c r="W84" s="243">
        <v>0</v>
      </c>
      <c r="X84" s="243">
        <v>0</v>
      </c>
      <c r="Y84" s="243">
        <v>0</v>
      </c>
      <c r="Z84" s="243">
        <v>0</v>
      </c>
      <c r="AA84" s="243">
        <v>0</v>
      </c>
      <c r="AB84" s="243">
        <v>0</v>
      </c>
      <c r="AC84" s="243">
        <v>0</v>
      </c>
      <c r="AD84" s="243">
        <v>0</v>
      </c>
      <c r="AE84" s="243">
        <v>0</v>
      </c>
      <c r="AF84" s="243">
        <v>0</v>
      </c>
      <c r="AG84" s="243">
        <v>0</v>
      </c>
      <c r="AH84" s="243">
        <v>0.5</v>
      </c>
      <c r="AI84" s="243">
        <v>0</v>
      </c>
      <c r="AJ84" s="243">
        <v>0</v>
      </c>
      <c r="AK84" s="243">
        <v>0.5</v>
      </c>
      <c r="AL84" s="243">
        <v>0.5</v>
      </c>
      <c r="AM84" s="243">
        <v>0</v>
      </c>
      <c r="AN84" s="243">
        <v>0</v>
      </c>
      <c r="AO84" s="243">
        <v>0</v>
      </c>
      <c r="AP84" s="243">
        <v>0</v>
      </c>
      <c r="AQ84" s="243">
        <v>0</v>
      </c>
      <c r="AR84" s="243">
        <v>0</v>
      </c>
      <c r="AS84" s="243">
        <v>0.5</v>
      </c>
      <c r="AT84" s="243">
        <v>0.5</v>
      </c>
      <c r="AU84" s="243">
        <v>0</v>
      </c>
      <c r="AV84" s="243">
        <v>0.5</v>
      </c>
      <c r="AW84" s="243">
        <v>0.5</v>
      </c>
      <c r="AX84" s="243">
        <v>0</v>
      </c>
      <c r="AY84" s="243">
        <v>0</v>
      </c>
      <c r="AZ84" s="243">
        <v>0</v>
      </c>
      <c r="BA84" s="243">
        <v>0</v>
      </c>
      <c r="BB84" s="243">
        <v>0</v>
      </c>
      <c r="BC84" s="243">
        <v>0</v>
      </c>
      <c r="BD84" s="243">
        <v>0</v>
      </c>
      <c r="BE84" s="243">
        <v>0</v>
      </c>
      <c r="BF84" s="243">
        <v>0</v>
      </c>
      <c r="BG84" s="243">
        <v>0</v>
      </c>
      <c r="BH84" s="243">
        <v>0</v>
      </c>
      <c r="BI84" s="243">
        <v>0</v>
      </c>
      <c r="BJ84" s="243">
        <v>0.5</v>
      </c>
      <c r="BK84" s="243">
        <v>0</v>
      </c>
      <c r="BL84" s="243">
        <v>0</v>
      </c>
      <c r="BM84" s="243">
        <v>0</v>
      </c>
      <c r="BN84" s="243">
        <v>0</v>
      </c>
      <c r="BO84" s="243">
        <v>0</v>
      </c>
      <c r="BP84" s="243">
        <v>0</v>
      </c>
      <c r="BQ84" s="243">
        <v>0</v>
      </c>
      <c r="BR84" s="243">
        <v>0</v>
      </c>
      <c r="BS84" s="243">
        <v>0</v>
      </c>
      <c r="BT84" s="243">
        <v>0</v>
      </c>
      <c r="BU84" s="243">
        <v>0</v>
      </c>
      <c r="BV84" s="243">
        <v>0</v>
      </c>
      <c r="BW84" s="243">
        <v>0</v>
      </c>
      <c r="BX84" s="4">
        <v>0</v>
      </c>
      <c r="BZ84" s="244">
        <f t="shared" si="23"/>
        <v>8</v>
      </c>
      <c r="CB84" s="3">
        <f t="shared" si="24"/>
        <v>0</v>
      </c>
      <c r="CC84" s="243">
        <f t="shared" si="25"/>
        <v>0</v>
      </c>
      <c r="CD84" s="243">
        <f t="shared" si="26"/>
        <v>3</v>
      </c>
      <c r="CE84" s="243">
        <f t="shared" si="27"/>
        <v>0</v>
      </c>
      <c r="CF84" s="243">
        <f t="shared" si="28"/>
        <v>0</v>
      </c>
      <c r="CG84" s="243">
        <f t="shared" si="29"/>
        <v>4</v>
      </c>
      <c r="CH84" s="243">
        <f t="shared" si="30"/>
        <v>0</v>
      </c>
      <c r="CI84" s="243">
        <f t="shared" si="31"/>
        <v>0</v>
      </c>
      <c r="CJ84" s="243">
        <f t="shared" si="32"/>
        <v>1</v>
      </c>
      <c r="CK84" s="243">
        <f t="shared" si="33"/>
        <v>0</v>
      </c>
      <c r="CL84" s="243">
        <f t="shared" si="34"/>
        <v>0</v>
      </c>
      <c r="CM84" s="4">
        <f t="shared" si="35"/>
        <v>0</v>
      </c>
      <c r="CO84" s="244">
        <f t="shared" si="36"/>
        <v>3</v>
      </c>
      <c r="CT84" s="3">
        <f t="shared" si="37"/>
        <v>0</v>
      </c>
      <c r="CU84" s="243">
        <f t="shared" si="38"/>
        <v>3</v>
      </c>
      <c r="CV84" s="243">
        <f t="shared" si="39"/>
        <v>0</v>
      </c>
      <c r="CW84" s="243">
        <f t="shared" si="40"/>
        <v>0</v>
      </c>
      <c r="CX84" s="243">
        <f t="shared" si="41"/>
        <v>5</v>
      </c>
      <c r="CY84" s="243">
        <f t="shared" si="42"/>
        <v>0</v>
      </c>
      <c r="CZ84" s="243">
        <f t="shared" si="43"/>
        <v>0</v>
      </c>
      <c r="DA84" s="4">
        <f t="shared" si="44"/>
        <v>0</v>
      </c>
      <c r="DD84" s="244">
        <f t="shared" si="45"/>
        <v>2</v>
      </c>
    </row>
    <row r="85" spans="2:108" x14ac:dyDescent="0.35">
      <c r="B85" s="145" t="s">
        <v>644</v>
      </c>
      <c r="C85" s="4" t="s">
        <v>645</v>
      </c>
      <c r="D85" s="28" t="s">
        <v>2888</v>
      </c>
      <c r="E85" s="234" t="s">
        <v>1513</v>
      </c>
      <c r="F85" s="234"/>
      <c r="G85" s="29" t="s">
        <v>3701</v>
      </c>
      <c r="H85" s="3">
        <v>0</v>
      </c>
      <c r="I85" s="243">
        <v>0</v>
      </c>
      <c r="J85" s="243">
        <v>0</v>
      </c>
      <c r="K85" s="243">
        <v>0</v>
      </c>
      <c r="L85" s="243">
        <v>0</v>
      </c>
      <c r="M85" s="243">
        <v>0</v>
      </c>
      <c r="N85" s="243">
        <v>0</v>
      </c>
      <c r="O85" s="243">
        <v>0</v>
      </c>
      <c r="P85" s="243">
        <v>0</v>
      </c>
      <c r="Q85" s="243">
        <v>0</v>
      </c>
      <c r="R85" s="243">
        <v>0</v>
      </c>
      <c r="S85" s="243">
        <v>0</v>
      </c>
      <c r="T85" s="243">
        <v>0</v>
      </c>
      <c r="U85" s="243">
        <v>0</v>
      </c>
      <c r="V85" s="243">
        <v>0</v>
      </c>
      <c r="W85" s="243">
        <v>0</v>
      </c>
      <c r="X85" s="243">
        <v>0</v>
      </c>
      <c r="Y85" s="243">
        <v>0</v>
      </c>
      <c r="Z85" s="243">
        <v>0</v>
      </c>
      <c r="AA85" s="243">
        <v>0</v>
      </c>
      <c r="AB85" s="243">
        <v>0</v>
      </c>
      <c r="AC85" s="243">
        <v>0</v>
      </c>
      <c r="AD85" s="243">
        <v>0</v>
      </c>
      <c r="AE85" s="243">
        <v>0</v>
      </c>
      <c r="AF85" s="243">
        <v>0</v>
      </c>
      <c r="AG85" s="243">
        <v>0</v>
      </c>
      <c r="AH85" s="243">
        <v>0</v>
      </c>
      <c r="AI85" s="243">
        <v>0</v>
      </c>
      <c r="AJ85" s="243">
        <v>0</v>
      </c>
      <c r="AK85" s="243">
        <v>0</v>
      </c>
      <c r="AL85" s="243">
        <v>0</v>
      </c>
      <c r="AM85" s="243">
        <v>0</v>
      </c>
      <c r="AN85" s="243">
        <v>0</v>
      </c>
      <c r="AO85" s="243">
        <v>0</v>
      </c>
      <c r="AP85" s="243">
        <v>0</v>
      </c>
      <c r="AQ85" s="243">
        <v>0</v>
      </c>
      <c r="AR85" s="243">
        <v>0</v>
      </c>
      <c r="AS85" s="243">
        <v>0</v>
      </c>
      <c r="AT85" s="243">
        <v>0</v>
      </c>
      <c r="AU85" s="243">
        <v>0.5</v>
      </c>
      <c r="AV85" s="243">
        <v>0.5</v>
      </c>
      <c r="AW85" s="243">
        <v>0.5</v>
      </c>
      <c r="AX85" s="243">
        <v>0</v>
      </c>
      <c r="AY85" s="243">
        <v>0</v>
      </c>
      <c r="AZ85" s="243">
        <v>0</v>
      </c>
      <c r="BA85" s="243">
        <v>0.5</v>
      </c>
      <c r="BB85" s="243">
        <v>0</v>
      </c>
      <c r="BC85" s="243">
        <v>0</v>
      </c>
      <c r="BD85" s="243">
        <v>0</v>
      </c>
      <c r="BE85" s="243">
        <v>0</v>
      </c>
      <c r="BF85" s="243">
        <v>0</v>
      </c>
      <c r="BG85" s="243">
        <v>0</v>
      </c>
      <c r="BH85" s="243">
        <v>0</v>
      </c>
      <c r="BI85" s="243">
        <v>0</v>
      </c>
      <c r="BJ85" s="243">
        <v>0</v>
      </c>
      <c r="BK85" s="243">
        <v>0.5</v>
      </c>
      <c r="BL85" s="243">
        <v>0</v>
      </c>
      <c r="BM85" s="243">
        <v>0.5</v>
      </c>
      <c r="BN85" s="243">
        <v>0.5</v>
      </c>
      <c r="BO85" s="243">
        <v>0.5</v>
      </c>
      <c r="BP85" s="243">
        <v>0</v>
      </c>
      <c r="BQ85" s="243">
        <v>0</v>
      </c>
      <c r="BR85" s="243">
        <v>0</v>
      </c>
      <c r="BS85" s="243">
        <v>0</v>
      </c>
      <c r="BT85" s="243">
        <v>0</v>
      </c>
      <c r="BU85" s="243">
        <v>0</v>
      </c>
      <c r="BV85" s="243">
        <v>0</v>
      </c>
      <c r="BW85" s="243">
        <v>0</v>
      </c>
      <c r="BX85" s="4">
        <v>0</v>
      </c>
      <c r="BZ85" s="244">
        <f t="shared" si="23"/>
        <v>8</v>
      </c>
      <c r="CB85" s="3">
        <f t="shared" si="24"/>
        <v>0</v>
      </c>
      <c r="CC85" s="243">
        <f t="shared" si="25"/>
        <v>0</v>
      </c>
      <c r="CD85" s="243">
        <f t="shared" si="26"/>
        <v>0</v>
      </c>
      <c r="CE85" s="243">
        <f t="shared" si="27"/>
        <v>0</v>
      </c>
      <c r="CF85" s="243">
        <f t="shared" si="28"/>
        <v>0</v>
      </c>
      <c r="CG85" s="243">
        <f t="shared" si="29"/>
        <v>3</v>
      </c>
      <c r="CH85" s="243">
        <f t="shared" si="30"/>
        <v>1</v>
      </c>
      <c r="CI85" s="243">
        <f t="shared" si="31"/>
        <v>0</v>
      </c>
      <c r="CJ85" s="243">
        <f t="shared" si="32"/>
        <v>0</v>
      </c>
      <c r="CK85" s="243">
        <f t="shared" si="33"/>
        <v>4</v>
      </c>
      <c r="CL85" s="243">
        <f t="shared" si="34"/>
        <v>0</v>
      </c>
      <c r="CM85" s="4">
        <f t="shared" si="35"/>
        <v>0</v>
      </c>
      <c r="CO85" s="244">
        <f t="shared" si="36"/>
        <v>3</v>
      </c>
      <c r="CT85" s="3">
        <f t="shared" si="37"/>
        <v>0</v>
      </c>
      <c r="CU85" s="243">
        <f t="shared" si="38"/>
        <v>0</v>
      </c>
      <c r="CV85" s="243">
        <f t="shared" si="39"/>
        <v>0</v>
      </c>
      <c r="CW85" s="243">
        <f t="shared" si="40"/>
        <v>0</v>
      </c>
      <c r="CX85" s="243">
        <f t="shared" si="41"/>
        <v>4</v>
      </c>
      <c r="CY85" s="243">
        <f t="shared" si="42"/>
        <v>4</v>
      </c>
      <c r="CZ85" s="243">
        <f t="shared" si="43"/>
        <v>0</v>
      </c>
      <c r="DA85" s="4">
        <f t="shared" si="44"/>
        <v>0</v>
      </c>
      <c r="DD85" s="244">
        <f t="shared" si="45"/>
        <v>2</v>
      </c>
    </row>
    <row r="86" spans="2:108" x14ac:dyDescent="0.35">
      <c r="B86" s="145" t="s">
        <v>191</v>
      </c>
      <c r="C86" s="4" t="s">
        <v>192</v>
      </c>
      <c r="D86" s="54" t="s">
        <v>192</v>
      </c>
      <c r="E86" s="233" t="s">
        <v>1648</v>
      </c>
      <c r="F86" s="233"/>
      <c r="G86" s="55" t="s">
        <v>3708</v>
      </c>
      <c r="H86" s="3">
        <v>0</v>
      </c>
      <c r="I86" s="243">
        <v>0</v>
      </c>
      <c r="J86" s="243">
        <v>0</v>
      </c>
      <c r="K86" s="243">
        <v>0</v>
      </c>
      <c r="L86" s="243">
        <v>0</v>
      </c>
      <c r="M86" s="243">
        <v>0</v>
      </c>
      <c r="N86" s="243">
        <v>0.5</v>
      </c>
      <c r="O86" s="243">
        <v>0.5</v>
      </c>
      <c r="P86" s="243">
        <v>0</v>
      </c>
      <c r="Q86" s="243">
        <v>0</v>
      </c>
      <c r="R86" s="243">
        <v>0</v>
      </c>
      <c r="S86" s="243">
        <v>0</v>
      </c>
      <c r="T86" s="243">
        <v>0</v>
      </c>
      <c r="U86" s="243">
        <v>0</v>
      </c>
      <c r="V86" s="243">
        <v>0</v>
      </c>
      <c r="W86" s="243">
        <v>0</v>
      </c>
      <c r="X86" s="243">
        <v>0</v>
      </c>
      <c r="Y86" s="243">
        <v>0</v>
      </c>
      <c r="Z86" s="243">
        <v>0</v>
      </c>
      <c r="AA86" s="243">
        <v>0</v>
      </c>
      <c r="AB86" s="243">
        <v>0</v>
      </c>
      <c r="AC86" s="243">
        <v>0</v>
      </c>
      <c r="AD86" s="243">
        <v>0</v>
      </c>
      <c r="AE86" s="243">
        <v>0</v>
      </c>
      <c r="AF86" s="243">
        <v>0</v>
      </c>
      <c r="AG86" s="243">
        <v>0</v>
      </c>
      <c r="AH86" s="243">
        <v>0</v>
      </c>
      <c r="AI86" s="243">
        <v>0</v>
      </c>
      <c r="AJ86" s="243">
        <v>0</v>
      </c>
      <c r="AK86" s="243">
        <v>0</v>
      </c>
      <c r="AL86" s="243">
        <v>0</v>
      </c>
      <c r="AM86" s="243">
        <v>0</v>
      </c>
      <c r="AN86" s="243">
        <v>0</v>
      </c>
      <c r="AO86" s="243">
        <v>0</v>
      </c>
      <c r="AP86" s="243">
        <v>0</v>
      </c>
      <c r="AQ86" s="243">
        <v>0</v>
      </c>
      <c r="AR86" s="243">
        <v>0</v>
      </c>
      <c r="AS86" s="243">
        <v>0</v>
      </c>
      <c r="AT86" s="243">
        <v>0.5</v>
      </c>
      <c r="AU86" s="243">
        <v>0.5</v>
      </c>
      <c r="AV86" s="243">
        <v>0.5</v>
      </c>
      <c r="AW86" s="243">
        <v>0.5</v>
      </c>
      <c r="AX86" s="243">
        <v>0</v>
      </c>
      <c r="AY86" s="243">
        <v>0</v>
      </c>
      <c r="AZ86" s="243">
        <v>0</v>
      </c>
      <c r="BA86" s="243">
        <v>0</v>
      </c>
      <c r="BB86" s="243">
        <v>0</v>
      </c>
      <c r="BC86" s="243">
        <v>0</v>
      </c>
      <c r="BD86" s="243">
        <v>0</v>
      </c>
      <c r="BE86" s="243">
        <v>0.5</v>
      </c>
      <c r="BF86" s="243">
        <v>0</v>
      </c>
      <c r="BG86" s="243">
        <v>0</v>
      </c>
      <c r="BH86" s="243">
        <v>0</v>
      </c>
      <c r="BI86" s="243">
        <v>0</v>
      </c>
      <c r="BJ86" s="243">
        <v>0</v>
      </c>
      <c r="BK86" s="243">
        <v>0</v>
      </c>
      <c r="BL86" s="243">
        <v>0</v>
      </c>
      <c r="BM86" s="243">
        <v>0</v>
      </c>
      <c r="BN86" s="243">
        <v>0</v>
      </c>
      <c r="BO86" s="243">
        <v>0</v>
      </c>
      <c r="BP86" s="243">
        <v>0</v>
      </c>
      <c r="BQ86" s="243">
        <v>0</v>
      </c>
      <c r="BR86" s="243">
        <v>0</v>
      </c>
      <c r="BS86" s="243">
        <v>0</v>
      </c>
      <c r="BT86" s="243">
        <v>0</v>
      </c>
      <c r="BU86" s="243">
        <v>0</v>
      </c>
      <c r="BV86" s="243">
        <v>0</v>
      </c>
      <c r="BW86" s="243">
        <v>0</v>
      </c>
      <c r="BX86" s="4">
        <v>0</v>
      </c>
      <c r="BZ86" s="244">
        <f t="shared" si="23"/>
        <v>7</v>
      </c>
      <c r="CB86" s="3">
        <f t="shared" si="24"/>
        <v>2</v>
      </c>
      <c r="CC86" s="243">
        <f t="shared" si="25"/>
        <v>0</v>
      </c>
      <c r="CD86" s="243">
        <f t="shared" si="26"/>
        <v>0</v>
      </c>
      <c r="CE86" s="243">
        <f t="shared" si="27"/>
        <v>0</v>
      </c>
      <c r="CF86" s="243">
        <f t="shared" si="28"/>
        <v>0</v>
      </c>
      <c r="CG86" s="243">
        <f t="shared" si="29"/>
        <v>4</v>
      </c>
      <c r="CH86" s="243">
        <f t="shared" si="30"/>
        <v>0</v>
      </c>
      <c r="CI86" s="243">
        <f t="shared" si="31"/>
        <v>1</v>
      </c>
      <c r="CJ86" s="243">
        <f t="shared" si="32"/>
        <v>0</v>
      </c>
      <c r="CK86" s="243">
        <f t="shared" si="33"/>
        <v>0</v>
      </c>
      <c r="CL86" s="243">
        <f t="shared" si="34"/>
        <v>0</v>
      </c>
      <c r="CM86" s="4">
        <f t="shared" si="35"/>
        <v>0</v>
      </c>
      <c r="CO86" s="244">
        <f t="shared" si="36"/>
        <v>3</v>
      </c>
      <c r="CT86" s="3">
        <f t="shared" si="37"/>
        <v>2</v>
      </c>
      <c r="CU86" s="243">
        <f t="shared" si="38"/>
        <v>0</v>
      </c>
      <c r="CV86" s="243">
        <f t="shared" si="39"/>
        <v>0</v>
      </c>
      <c r="CW86" s="243">
        <f t="shared" si="40"/>
        <v>0</v>
      </c>
      <c r="CX86" s="243">
        <f t="shared" si="41"/>
        <v>5</v>
      </c>
      <c r="CY86" s="243">
        <f t="shared" si="42"/>
        <v>0</v>
      </c>
      <c r="CZ86" s="243">
        <f t="shared" si="43"/>
        <v>0</v>
      </c>
      <c r="DA86" s="4">
        <f t="shared" si="44"/>
        <v>0</v>
      </c>
      <c r="DD86" s="244">
        <f t="shared" si="45"/>
        <v>2</v>
      </c>
    </row>
    <row r="87" spans="2:108" x14ac:dyDescent="0.35">
      <c r="B87" s="145" t="s">
        <v>550</v>
      </c>
      <c r="C87" s="4" t="s">
        <v>550</v>
      </c>
      <c r="D87" s="54" t="s">
        <v>1892</v>
      </c>
      <c r="E87" s="233" t="s">
        <v>911</v>
      </c>
      <c r="F87" s="233"/>
      <c r="G87" s="55" t="s">
        <v>3708</v>
      </c>
      <c r="H87" s="3">
        <v>0</v>
      </c>
      <c r="I87" s="243">
        <v>0</v>
      </c>
      <c r="J87" s="243">
        <v>0</v>
      </c>
      <c r="K87" s="243">
        <v>0</v>
      </c>
      <c r="L87" s="243">
        <v>0</v>
      </c>
      <c r="M87" s="243">
        <v>0</v>
      </c>
      <c r="N87" s="243">
        <v>0</v>
      </c>
      <c r="O87" s="243">
        <v>0</v>
      </c>
      <c r="P87" s="243">
        <v>0</v>
      </c>
      <c r="Q87" s="243">
        <v>0</v>
      </c>
      <c r="R87" s="243">
        <v>0</v>
      </c>
      <c r="S87" s="243">
        <v>0</v>
      </c>
      <c r="T87" s="243">
        <v>0</v>
      </c>
      <c r="U87" s="243">
        <v>0</v>
      </c>
      <c r="V87" s="243">
        <v>0</v>
      </c>
      <c r="W87" s="243">
        <v>0</v>
      </c>
      <c r="X87" s="243">
        <v>0</v>
      </c>
      <c r="Y87" s="243">
        <v>0</v>
      </c>
      <c r="Z87" s="243">
        <v>0</v>
      </c>
      <c r="AA87" s="243">
        <v>0</v>
      </c>
      <c r="AB87" s="243">
        <v>0</v>
      </c>
      <c r="AC87" s="243">
        <v>0</v>
      </c>
      <c r="AD87" s="243">
        <v>0</v>
      </c>
      <c r="AE87" s="243">
        <v>0</v>
      </c>
      <c r="AF87" s="243">
        <v>0</v>
      </c>
      <c r="AG87" s="243">
        <v>0</v>
      </c>
      <c r="AH87" s="243">
        <v>0</v>
      </c>
      <c r="AI87" s="243">
        <v>0</v>
      </c>
      <c r="AJ87" s="243">
        <v>0</v>
      </c>
      <c r="AK87" s="243">
        <v>0</v>
      </c>
      <c r="AL87" s="243">
        <v>0</v>
      </c>
      <c r="AM87" s="243">
        <v>0</v>
      </c>
      <c r="AN87" s="243">
        <v>0</v>
      </c>
      <c r="AO87" s="243">
        <v>0</v>
      </c>
      <c r="AP87" s="243">
        <v>0</v>
      </c>
      <c r="AQ87" s="243">
        <v>0</v>
      </c>
      <c r="AR87" s="243">
        <v>0.5</v>
      </c>
      <c r="AS87" s="243">
        <v>0.5</v>
      </c>
      <c r="AT87" s="243">
        <v>0</v>
      </c>
      <c r="AU87" s="243">
        <v>0.5</v>
      </c>
      <c r="AV87" s="243">
        <v>0.5</v>
      </c>
      <c r="AW87" s="243">
        <v>0.5</v>
      </c>
      <c r="AX87" s="243">
        <v>0</v>
      </c>
      <c r="AY87" s="243">
        <v>0.5</v>
      </c>
      <c r="AZ87" s="243">
        <v>0</v>
      </c>
      <c r="BA87" s="243">
        <v>0</v>
      </c>
      <c r="BB87" s="243">
        <v>0</v>
      </c>
      <c r="BC87" s="243">
        <v>0</v>
      </c>
      <c r="BD87" s="243">
        <v>0</v>
      </c>
      <c r="BE87" s="243">
        <v>0</v>
      </c>
      <c r="BF87" s="243">
        <v>0</v>
      </c>
      <c r="BG87" s="243">
        <v>0</v>
      </c>
      <c r="BH87" s="243">
        <v>0</v>
      </c>
      <c r="BI87" s="243">
        <v>0</v>
      </c>
      <c r="BJ87" s="243">
        <v>0</v>
      </c>
      <c r="BK87" s="243">
        <v>0.5</v>
      </c>
      <c r="BL87" s="243">
        <v>0</v>
      </c>
      <c r="BM87" s="243">
        <v>0</v>
      </c>
      <c r="BN87" s="243">
        <v>0</v>
      </c>
      <c r="BO87" s="243">
        <v>0</v>
      </c>
      <c r="BP87" s="243">
        <v>0</v>
      </c>
      <c r="BQ87" s="243">
        <v>0</v>
      </c>
      <c r="BR87" s="243">
        <v>0</v>
      </c>
      <c r="BS87" s="243">
        <v>0</v>
      </c>
      <c r="BT87" s="243">
        <v>0</v>
      </c>
      <c r="BU87" s="243">
        <v>0</v>
      </c>
      <c r="BV87" s="243">
        <v>0</v>
      </c>
      <c r="BW87" s="243">
        <v>0</v>
      </c>
      <c r="BX87" s="4">
        <v>0</v>
      </c>
      <c r="BZ87" s="244">
        <f t="shared" si="23"/>
        <v>7</v>
      </c>
      <c r="CB87" s="3">
        <f t="shared" si="24"/>
        <v>0</v>
      </c>
      <c r="CC87" s="243">
        <f t="shared" si="25"/>
        <v>0</v>
      </c>
      <c r="CD87" s="243">
        <f t="shared" si="26"/>
        <v>0</v>
      </c>
      <c r="CE87" s="243">
        <f t="shared" si="27"/>
        <v>0</v>
      </c>
      <c r="CF87" s="243">
        <f t="shared" si="28"/>
        <v>0</v>
      </c>
      <c r="CG87" s="243">
        <f t="shared" si="29"/>
        <v>5</v>
      </c>
      <c r="CH87" s="243">
        <f t="shared" si="30"/>
        <v>1</v>
      </c>
      <c r="CI87" s="243">
        <f t="shared" si="31"/>
        <v>0</v>
      </c>
      <c r="CJ87" s="243">
        <f t="shared" si="32"/>
        <v>0</v>
      </c>
      <c r="CK87" s="243">
        <f t="shared" si="33"/>
        <v>1</v>
      </c>
      <c r="CL87" s="243">
        <f t="shared" si="34"/>
        <v>0</v>
      </c>
      <c r="CM87" s="4">
        <f t="shared" si="35"/>
        <v>0</v>
      </c>
      <c r="CO87" s="244">
        <f t="shared" si="36"/>
        <v>3</v>
      </c>
      <c r="CT87" s="3">
        <f t="shared" si="37"/>
        <v>0</v>
      </c>
      <c r="CU87" s="243">
        <f t="shared" si="38"/>
        <v>0</v>
      </c>
      <c r="CV87" s="243">
        <f t="shared" si="39"/>
        <v>0</v>
      </c>
      <c r="CW87" s="243">
        <f t="shared" si="40"/>
        <v>0</v>
      </c>
      <c r="CX87" s="243">
        <f t="shared" si="41"/>
        <v>6</v>
      </c>
      <c r="CY87" s="243">
        <f t="shared" si="42"/>
        <v>1</v>
      </c>
      <c r="CZ87" s="243">
        <f t="shared" si="43"/>
        <v>0</v>
      </c>
      <c r="DA87" s="4">
        <f t="shared" si="44"/>
        <v>0</v>
      </c>
      <c r="DD87" s="244">
        <f t="shared" si="45"/>
        <v>2</v>
      </c>
    </row>
    <row r="88" spans="2:108" x14ac:dyDescent="0.35">
      <c r="B88" s="145" t="s">
        <v>373</v>
      </c>
      <c r="C88" s="4" t="s">
        <v>374</v>
      </c>
      <c r="D88" s="28" t="s">
        <v>1900</v>
      </c>
      <c r="E88" s="234" t="s">
        <v>1513</v>
      </c>
      <c r="F88" s="234"/>
      <c r="G88" s="29" t="s">
        <v>3701</v>
      </c>
      <c r="H88" s="3">
        <v>0</v>
      </c>
      <c r="I88" s="243">
        <v>0</v>
      </c>
      <c r="J88" s="243">
        <v>0</v>
      </c>
      <c r="K88" s="243">
        <v>0</v>
      </c>
      <c r="L88" s="243">
        <v>0</v>
      </c>
      <c r="M88" s="243">
        <v>0</v>
      </c>
      <c r="N88" s="243">
        <v>0</v>
      </c>
      <c r="O88" s="243">
        <v>0</v>
      </c>
      <c r="P88" s="243">
        <v>0</v>
      </c>
      <c r="Q88" s="243">
        <v>0</v>
      </c>
      <c r="R88" s="243">
        <v>0</v>
      </c>
      <c r="S88" s="243">
        <v>0</v>
      </c>
      <c r="T88" s="243">
        <v>0</v>
      </c>
      <c r="U88" s="243">
        <v>0</v>
      </c>
      <c r="V88" s="243">
        <v>0</v>
      </c>
      <c r="W88" s="243">
        <v>0</v>
      </c>
      <c r="X88" s="243">
        <v>0</v>
      </c>
      <c r="Y88" s="243">
        <v>0</v>
      </c>
      <c r="Z88" s="243">
        <v>0</v>
      </c>
      <c r="AA88" s="243">
        <v>0</v>
      </c>
      <c r="AB88" s="243">
        <v>0</v>
      </c>
      <c r="AC88" s="243">
        <v>0</v>
      </c>
      <c r="AD88" s="243">
        <v>0</v>
      </c>
      <c r="AE88" s="243">
        <v>0</v>
      </c>
      <c r="AF88" s="243">
        <v>0</v>
      </c>
      <c r="AG88" s="243">
        <v>0</v>
      </c>
      <c r="AH88" s="243">
        <v>0</v>
      </c>
      <c r="AI88" s="243">
        <v>0.5</v>
      </c>
      <c r="AJ88" s="243">
        <v>0</v>
      </c>
      <c r="AK88" s="243">
        <v>0</v>
      </c>
      <c r="AL88" s="243">
        <v>0.5</v>
      </c>
      <c r="AM88" s="243">
        <v>0</v>
      </c>
      <c r="AN88" s="243">
        <v>0</v>
      </c>
      <c r="AO88" s="243">
        <v>0</v>
      </c>
      <c r="AP88" s="243">
        <v>0</v>
      </c>
      <c r="AQ88" s="243">
        <v>0</v>
      </c>
      <c r="AR88" s="243">
        <v>0</v>
      </c>
      <c r="AS88" s="243">
        <v>0</v>
      </c>
      <c r="AT88" s="243">
        <v>0</v>
      </c>
      <c r="AU88" s="243">
        <v>0</v>
      </c>
      <c r="AV88" s="243">
        <v>0</v>
      </c>
      <c r="AW88" s="243">
        <v>0</v>
      </c>
      <c r="AX88" s="243">
        <v>0.5</v>
      </c>
      <c r="AY88" s="243">
        <v>0.5</v>
      </c>
      <c r="AZ88" s="243">
        <v>0.5</v>
      </c>
      <c r="BA88" s="243">
        <v>0</v>
      </c>
      <c r="BB88" s="243">
        <v>0</v>
      </c>
      <c r="BC88" s="243">
        <v>0</v>
      </c>
      <c r="BD88" s="243">
        <v>0</v>
      </c>
      <c r="BE88" s="243">
        <v>0</v>
      </c>
      <c r="BF88" s="243">
        <v>0</v>
      </c>
      <c r="BG88" s="243">
        <v>0</v>
      </c>
      <c r="BH88" s="243">
        <v>0</v>
      </c>
      <c r="BI88" s="243">
        <v>0</v>
      </c>
      <c r="BJ88" s="243">
        <v>0.5</v>
      </c>
      <c r="BK88" s="243">
        <v>0</v>
      </c>
      <c r="BL88" s="243">
        <v>0</v>
      </c>
      <c r="BM88" s="243">
        <v>0</v>
      </c>
      <c r="BN88" s="243">
        <v>0</v>
      </c>
      <c r="BO88" s="243">
        <v>0</v>
      </c>
      <c r="BP88" s="243">
        <v>0</v>
      </c>
      <c r="BQ88" s="243">
        <v>0</v>
      </c>
      <c r="BR88" s="243">
        <v>0</v>
      </c>
      <c r="BS88" s="243">
        <v>0</v>
      </c>
      <c r="BT88" s="243">
        <v>0</v>
      </c>
      <c r="BU88" s="243">
        <v>0</v>
      </c>
      <c r="BV88" s="243">
        <v>0</v>
      </c>
      <c r="BW88" s="243">
        <v>0</v>
      </c>
      <c r="BX88" s="4">
        <v>0</v>
      </c>
      <c r="BZ88" s="244">
        <f t="shared" si="23"/>
        <v>6</v>
      </c>
      <c r="CB88" s="3">
        <f t="shared" si="24"/>
        <v>0</v>
      </c>
      <c r="CC88" s="243">
        <f t="shared" si="25"/>
        <v>0</v>
      </c>
      <c r="CD88" s="243">
        <f t="shared" si="26"/>
        <v>2</v>
      </c>
      <c r="CE88" s="243">
        <f t="shared" si="27"/>
        <v>0</v>
      </c>
      <c r="CF88" s="243">
        <f t="shared" si="28"/>
        <v>0</v>
      </c>
      <c r="CG88" s="243">
        <f t="shared" si="29"/>
        <v>0</v>
      </c>
      <c r="CH88" s="243">
        <f t="shared" si="30"/>
        <v>3</v>
      </c>
      <c r="CI88" s="243">
        <f t="shared" si="31"/>
        <v>0</v>
      </c>
      <c r="CJ88" s="243">
        <f t="shared" si="32"/>
        <v>1</v>
      </c>
      <c r="CK88" s="243">
        <f t="shared" si="33"/>
        <v>0</v>
      </c>
      <c r="CL88" s="243">
        <f t="shared" si="34"/>
        <v>0</v>
      </c>
      <c r="CM88" s="4">
        <f t="shared" si="35"/>
        <v>0</v>
      </c>
      <c r="CO88" s="244">
        <f t="shared" si="36"/>
        <v>3</v>
      </c>
      <c r="CT88" s="3">
        <f t="shared" si="37"/>
        <v>0</v>
      </c>
      <c r="CU88" s="243">
        <f t="shared" si="38"/>
        <v>2</v>
      </c>
      <c r="CV88" s="243">
        <f t="shared" si="39"/>
        <v>0</v>
      </c>
      <c r="CW88" s="243">
        <f t="shared" si="40"/>
        <v>0</v>
      </c>
      <c r="CX88" s="243">
        <f t="shared" si="41"/>
        <v>4</v>
      </c>
      <c r="CY88" s="243">
        <f t="shared" si="42"/>
        <v>0</v>
      </c>
      <c r="CZ88" s="243">
        <f t="shared" si="43"/>
        <v>0</v>
      </c>
      <c r="DA88" s="4">
        <f t="shared" si="44"/>
        <v>0</v>
      </c>
      <c r="DD88" s="244">
        <f t="shared" si="45"/>
        <v>2</v>
      </c>
    </row>
    <row r="89" spans="2:108" x14ac:dyDescent="0.35">
      <c r="B89" s="145" t="s">
        <v>497</v>
      </c>
      <c r="C89" s="4" t="s">
        <v>498</v>
      </c>
      <c r="D89" s="28" t="s">
        <v>498</v>
      </c>
      <c r="E89" s="234" t="s">
        <v>1908</v>
      </c>
      <c r="F89" s="234"/>
      <c r="G89" s="29" t="s">
        <v>3701</v>
      </c>
      <c r="H89" s="3">
        <v>0</v>
      </c>
      <c r="I89" s="243">
        <v>0</v>
      </c>
      <c r="J89" s="243">
        <v>0</v>
      </c>
      <c r="K89" s="243">
        <v>0</v>
      </c>
      <c r="L89" s="243">
        <v>0</v>
      </c>
      <c r="M89" s="243">
        <v>0</v>
      </c>
      <c r="N89" s="243">
        <v>0</v>
      </c>
      <c r="O89" s="243">
        <v>0</v>
      </c>
      <c r="P89" s="243">
        <v>0</v>
      </c>
      <c r="Q89" s="243">
        <v>0</v>
      </c>
      <c r="R89" s="243">
        <v>0</v>
      </c>
      <c r="S89" s="243">
        <v>0</v>
      </c>
      <c r="T89" s="243">
        <v>0</v>
      </c>
      <c r="U89" s="243">
        <v>0</v>
      </c>
      <c r="V89" s="243">
        <v>0</v>
      </c>
      <c r="W89" s="243">
        <v>0</v>
      </c>
      <c r="X89" s="243">
        <v>0</v>
      </c>
      <c r="Y89" s="243">
        <v>0</v>
      </c>
      <c r="Z89" s="243">
        <v>0</v>
      </c>
      <c r="AA89" s="243">
        <v>0</v>
      </c>
      <c r="AB89" s="243">
        <v>0</v>
      </c>
      <c r="AC89" s="243">
        <v>0</v>
      </c>
      <c r="AD89" s="243">
        <v>0</v>
      </c>
      <c r="AE89" s="243">
        <v>0</v>
      </c>
      <c r="AF89" s="243">
        <v>0</v>
      </c>
      <c r="AG89" s="243">
        <v>0</v>
      </c>
      <c r="AH89" s="243">
        <v>0</v>
      </c>
      <c r="AI89" s="243">
        <v>0</v>
      </c>
      <c r="AJ89" s="243">
        <v>0</v>
      </c>
      <c r="AK89" s="243">
        <v>0</v>
      </c>
      <c r="AL89" s="243">
        <v>0</v>
      </c>
      <c r="AM89" s="243">
        <v>0</v>
      </c>
      <c r="AN89" s="243">
        <v>0</v>
      </c>
      <c r="AO89" s="243">
        <v>0.5</v>
      </c>
      <c r="AP89" s="243">
        <v>1</v>
      </c>
      <c r="AQ89" s="243">
        <v>0</v>
      </c>
      <c r="AR89" s="243">
        <v>0</v>
      </c>
      <c r="AS89" s="243">
        <v>0</v>
      </c>
      <c r="AT89" s="243">
        <v>0</v>
      </c>
      <c r="AU89" s="243">
        <v>0</v>
      </c>
      <c r="AV89" s="243">
        <v>0</v>
      </c>
      <c r="AW89" s="243">
        <v>0</v>
      </c>
      <c r="AX89" s="243">
        <v>0</v>
      </c>
      <c r="AY89" s="243">
        <v>0</v>
      </c>
      <c r="AZ89" s="243">
        <v>0</v>
      </c>
      <c r="BA89" s="243">
        <v>0</v>
      </c>
      <c r="BB89" s="243">
        <v>0</v>
      </c>
      <c r="BC89" s="243">
        <v>0</v>
      </c>
      <c r="BD89" s="243">
        <v>0</v>
      </c>
      <c r="BE89" s="243">
        <v>0.5</v>
      </c>
      <c r="BF89" s="243">
        <v>0</v>
      </c>
      <c r="BG89" s="243">
        <v>1</v>
      </c>
      <c r="BH89" s="243">
        <v>0.5</v>
      </c>
      <c r="BI89" s="243">
        <v>0</v>
      </c>
      <c r="BJ89" s="243">
        <v>0.5</v>
      </c>
      <c r="BK89" s="243">
        <v>0</v>
      </c>
      <c r="BL89" s="243">
        <v>0</v>
      </c>
      <c r="BM89" s="243">
        <v>0</v>
      </c>
      <c r="BN89" s="243">
        <v>0</v>
      </c>
      <c r="BO89" s="243">
        <v>0</v>
      </c>
      <c r="BP89" s="243">
        <v>0</v>
      </c>
      <c r="BQ89" s="243">
        <v>0</v>
      </c>
      <c r="BR89" s="243">
        <v>0</v>
      </c>
      <c r="BS89" s="243">
        <v>0</v>
      </c>
      <c r="BT89" s="243">
        <v>0</v>
      </c>
      <c r="BU89" s="243">
        <v>0</v>
      </c>
      <c r="BV89" s="243">
        <v>0</v>
      </c>
      <c r="BW89" s="243">
        <v>0</v>
      </c>
      <c r="BX89" s="4">
        <v>0</v>
      </c>
      <c r="BZ89" s="244">
        <f t="shared" si="23"/>
        <v>6</v>
      </c>
      <c r="CB89" s="3">
        <f t="shared" si="24"/>
        <v>0</v>
      </c>
      <c r="CC89" s="243">
        <f t="shared" si="25"/>
        <v>0</v>
      </c>
      <c r="CD89" s="243">
        <f t="shared" si="26"/>
        <v>0</v>
      </c>
      <c r="CE89" s="243">
        <f t="shared" si="27"/>
        <v>2</v>
      </c>
      <c r="CF89" s="243">
        <f t="shared" si="28"/>
        <v>0</v>
      </c>
      <c r="CG89" s="243">
        <f t="shared" si="29"/>
        <v>0</v>
      </c>
      <c r="CH89" s="243">
        <f t="shared" si="30"/>
        <v>0</v>
      </c>
      <c r="CI89" s="243">
        <f t="shared" si="31"/>
        <v>1</v>
      </c>
      <c r="CJ89" s="243">
        <f t="shared" si="32"/>
        <v>3</v>
      </c>
      <c r="CK89" s="243">
        <f t="shared" si="33"/>
        <v>0</v>
      </c>
      <c r="CL89" s="243">
        <f t="shared" si="34"/>
        <v>0</v>
      </c>
      <c r="CM89" s="4">
        <f t="shared" si="35"/>
        <v>0</v>
      </c>
      <c r="CO89" s="244">
        <f t="shared" si="36"/>
        <v>3</v>
      </c>
      <c r="CT89" s="3">
        <f t="shared" si="37"/>
        <v>0</v>
      </c>
      <c r="CU89" s="243">
        <f t="shared" si="38"/>
        <v>0</v>
      </c>
      <c r="CV89" s="243">
        <f t="shared" si="39"/>
        <v>2</v>
      </c>
      <c r="CW89" s="243">
        <f t="shared" si="40"/>
        <v>0</v>
      </c>
      <c r="CX89" s="243">
        <f t="shared" si="41"/>
        <v>4</v>
      </c>
      <c r="CY89" s="243">
        <f t="shared" si="42"/>
        <v>0</v>
      </c>
      <c r="CZ89" s="243">
        <f t="shared" si="43"/>
        <v>0</v>
      </c>
      <c r="DA89" s="4">
        <f t="shared" si="44"/>
        <v>0</v>
      </c>
      <c r="DD89" s="244">
        <f t="shared" si="45"/>
        <v>2</v>
      </c>
    </row>
    <row r="90" spans="2:108" x14ac:dyDescent="0.35">
      <c r="B90" s="145" t="s">
        <v>607</v>
      </c>
      <c r="C90" s="4" t="s">
        <v>607</v>
      </c>
      <c r="D90" s="61" t="s">
        <v>3736</v>
      </c>
      <c r="E90" s="235" t="s">
        <v>1374</v>
      </c>
      <c r="F90" s="235"/>
      <c r="G90" s="62" t="s">
        <v>3712</v>
      </c>
      <c r="H90" s="3">
        <v>0</v>
      </c>
      <c r="I90" s="243">
        <v>0</v>
      </c>
      <c r="J90" s="243">
        <v>0</v>
      </c>
      <c r="K90" s="243">
        <v>0</v>
      </c>
      <c r="L90" s="243">
        <v>0</v>
      </c>
      <c r="M90" s="243">
        <v>0</v>
      </c>
      <c r="N90" s="243">
        <v>0</v>
      </c>
      <c r="O90" s="243">
        <v>0</v>
      </c>
      <c r="P90" s="243">
        <v>0</v>
      </c>
      <c r="Q90" s="243">
        <v>0</v>
      </c>
      <c r="R90" s="243">
        <v>0</v>
      </c>
      <c r="S90" s="243">
        <v>0</v>
      </c>
      <c r="T90" s="243">
        <v>0</v>
      </c>
      <c r="U90" s="243">
        <v>0</v>
      </c>
      <c r="V90" s="243">
        <v>0</v>
      </c>
      <c r="W90" s="243">
        <v>0</v>
      </c>
      <c r="X90" s="243">
        <v>0</v>
      </c>
      <c r="Y90" s="243">
        <v>0</v>
      </c>
      <c r="Z90" s="243">
        <v>0</v>
      </c>
      <c r="AA90" s="243">
        <v>0</v>
      </c>
      <c r="AB90" s="243">
        <v>0</v>
      </c>
      <c r="AC90" s="243">
        <v>0</v>
      </c>
      <c r="AD90" s="243">
        <v>0</v>
      </c>
      <c r="AE90" s="243">
        <v>0</v>
      </c>
      <c r="AF90" s="243">
        <v>0</v>
      </c>
      <c r="AG90" s="243">
        <v>0</v>
      </c>
      <c r="AH90" s="243">
        <v>0</v>
      </c>
      <c r="AI90" s="243">
        <v>0</v>
      </c>
      <c r="AJ90" s="243">
        <v>0</v>
      </c>
      <c r="AK90" s="243">
        <v>0</v>
      </c>
      <c r="AL90" s="243">
        <v>0</v>
      </c>
      <c r="AM90" s="243">
        <v>0</v>
      </c>
      <c r="AN90" s="243">
        <v>0</v>
      </c>
      <c r="AO90" s="243">
        <v>0</v>
      </c>
      <c r="AP90" s="243">
        <v>0</v>
      </c>
      <c r="AQ90" s="243">
        <v>0</v>
      </c>
      <c r="AR90" s="243">
        <v>0</v>
      </c>
      <c r="AS90" s="243">
        <v>0.5</v>
      </c>
      <c r="AT90" s="243">
        <v>0</v>
      </c>
      <c r="AU90" s="243">
        <v>0</v>
      </c>
      <c r="AV90" s="243">
        <v>0</v>
      </c>
      <c r="AW90" s="243">
        <v>0</v>
      </c>
      <c r="AX90" s="243">
        <v>0</v>
      </c>
      <c r="AY90" s="243">
        <v>0</v>
      </c>
      <c r="AZ90" s="243">
        <v>0.5</v>
      </c>
      <c r="BA90" s="243">
        <v>0</v>
      </c>
      <c r="BB90" s="243">
        <v>0</v>
      </c>
      <c r="BC90" s="243">
        <v>0</v>
      </c>
      <c r="BD90" s="243">
        <v>0</v>
      </c>
      <c r="BE90" s="243">
        <v>0</v>
      </c>
      <c r="BF90" s="243">
        <v>0</v>
      </c>
      <c r="BG90" s="243">
        <v>0</v>
      </c>
      <c r="BH90" s="243">
        <v>0</v>
      </c>
      <c r="BI90" s="243">
        <v>0</v>
      </c>
      <c r="BJ90" s="243">
        <v>0</v>
      </c>
      <c r="BK90" s="243">
        <v>0</v>
      </c>
      <c r="BL90" s="243">
        <v>0</v>
      </c>
      <c r="BM90" s="243">
        <v>0</v>
      </c>
      <c r="BN90" s="243">
        <v>0</v>
      </c>
      <c r="BO90" s="243">
        <v>0</v>
      </c>
      <c r="BP90" s="243">
        <v>0</v>
      </c>
      <c r="BQ90" s="243">
        <v>0.5</v>
      </c>
      <c r="BR90" s="243">
        <v>0.5</v>
      </c>
      <c r="BS90" s="243">
        <v>0.5</v>
      </c>
      <c r="BT90" s="243">
        <v>0.5</v>
      </c>
      <c r="BU90" s="243">
        <v>0</v>
      </c>
      <c r="BV90" s="243">
        <v>0</v>
      </c>
      <c r="BW90" s="243">
        <v>0</v>
      </c>
      <c r="BX90" s="4">
        <v>0</v>
      </c>
      <c r="BZ90" s="244">
        <f t="shared" si="23"/>
        <v>6</v>
      </c>
      <c r="CB90" s="3">
        <f t="shared" si="24"/>
        <v>0</v>
      </c>
      <c r="CC90" s="243">
        <f t="shared" si="25"/>
        <v>0</v>
      </c>
      <c r="CD90" s="243">
        <f t="shared" si="26"/>
        <v>0</v>
      </c>
      <c r="CE90" s="243">
        <f t="shared" si="27"/>
        <v>0</v>
      </c>
      <c r="CF90" s="243">
        <f t="shared" si="28"/>
        <v>0</v>
      </c>
      <c r="CG90" s="243">
        <f t="shared" si="29"/>
        <v>1</v>
      </c>
      <c r="CH90" s="243">
        <f t="shared" si="30"/>
        <v>1</v>
      </c>
      <c r="CI90" s="243">
        <f t="shared" si="31"/>
        <v>0</v>
      </c>
      <c r="CJ90" s="243">
        <f t="shared" si="32"/>
        <v>0</v>
      </c>
      <c r="CK90" s="243">
        <f t="shared" si="33"/>
        <v>0</v>
      </c>
      <c r="CL90" s="243">
        <f t="shared" si="34"/>
        <v>4</v>
      </c>
      <c r="CM90" s="4">
        <f t="shared" si="35"/>
        <v>0</v>
      </c>
      <c r="CO90" s="244">
        <f t="shared" si="36"/>
        <v>3</v>
      </c>
      <c r="CT90" s="3">
        <f t="shared" si="37"/>
        <v>0</v>
      </c>
      <c r="CU90" s="243">
        <f t="shared" si="38"/>
        <v>0</v>
      </c>
      <c r="CV90" s="243">
        <f t="shared" si="39"/>
        <v>0</v>
      </c>
      <c r="CW90" s="243">
        <f t="shared" si="40"/>
        <v>0</v>
      </c>
      <c r="CX90" s="243">
        <f t="shared" si="41"/>
        <v>2</v>
      </c>
      <c r="CY90" s="243">
        <f t="shared" si="42"/>
        <v>0</v>
      </c>
      <c r="CZ90" s="243">
        <f t="shared" si="43"/>
        <v>4</v>
      </c>
      <c r="DA90" s="4">
        <f t="shared" si="44"/>
        <v>0</v>
      </c>
      <c r="DD90" s="244">
        <f t="shared" si="45"/>
        <v>2</v>
      </c>
    </row>
    <row r="91" spans="2:108" x14ac:dyDescent="0.35">
      <c r="B91" s="145" t="s">
        <v>610</v>
      </c>
      <c r="C91" s="4" t="s">
        <v>610</v>
      </c>
      <c r="D91" s="28"/>
      <c r="E91" s="234" t="s">
        <v>1513</v>
      </c>
      <c r="F91" s="234"/>
      <c r="G91" s="29" t="s">
        <v>3701</v>
      </c>
      <c r="H91" s="3">
        <v>0</v>
      </c>
      <c r="I91" s="243">
        <v>0</v>
      </c>
      <c r="J91" s="243">
        <v>0</v>
      </c>
      <c r="K91" s="243">
        <v>0</v>
      </c>
      <c r="L91" s="243">
        <v>0</v>
      </c>
      <c r="M91" s="243">
        <v>0</v>
      </c>
      <c r="N91" s="243">
        <v>0</v>
      </c>
      <c r="O91" s="243">
        <v>0</v>
      </c>
      <c r="P91" s="243">
        <v>0</v>
      </c>
      <c r="Q91" s="243">
        <v>0</v>
      </c>
      <c r="R91" s="243">
        <v>0</v>
      </c>
      <c r="S91" s="243">
        <v>0</v>
      </c>
      <c r="T91" s="243">
        <v>0</v>
      </c>
      <c r="U91" s="243">
        <v>0</v>
      </c>
      <c r="V91" s="243">
        <v>0</v>
      </c>
      <c r="W91" s="243">
        <v>0</v>
      </c>
      <c r="X91" s="243">
        <v>0</v>
      </c>
      <c r="Y91" s="243">
        <v>0</v>
      </c>
      <c r="Z91" s="243">
        <v>0</v>
      </c>
      <c r="AA91" s="243">
        <v>0</v>
      </c>
      <c r="AB91" s="243">
        <v>0</v>
      </c>
      <c r="AC91" s="243">
        <v>0</v>
      </c>
      <c r="AD91" s="243">
        <v>0</v>
      </c>
      <c r="AE91" s="243">
        <v>0</v>
      </c>
      <c r="AF91" s="243">
        <v>0</v>
      </c>
      <c r="AG91" s="243">
        <v>0</v>
      </c>
      <c r="AH91" s="243">
        <v>0</v>
      </c>
      <c r="AI91" s="243">
        <v>0</v>
      </c>
      <c r="AJ91" s="243">
        <v>0</v>
      </c>
      <c r="AK91" s="243">
        <v>0</v>
      </c>
      <c r="AL91" s="243">
        <v>0</v>
      </c>
      <c r="AM91" s="243">
        <v>0</v>
      </c>
      <c r="AN91" s="243">
        <v>0</v>
      </c>
      <c r="AO91" s="243">
        <v>0</v>
      </c>
      <c r="AP91" s="243">
        <v>0</v>
      </c>
      <c r="AQ91" s="243">
        <v>0</v>
      </c>
      <c r="AR91" s="243">
        <v>0</v>
      </c>
      <c r="AS91" s="243">
        <v>0.5</v>
      </c>
      <c r="AT91" s="243">
        <v>0</v>
      </c>
      <c r="AU91" s="243">
        <v>0</v>
      </c>
      <c r="AV91" s="243">
        <v>0</v>
      </c>
      <c r="AW91" s="243">
        <v>0</v>
      </c>
      <c r="AX91" s="243">
        <v>0</v>
      </c>
      <c r="AY91" s="243">
        <v>0</v>
      </c>
      <c r="AZ91" s="243">
        <v>0</v>
      </c>
      <c r="BA91" s="243">
        <v>0</v>
      </c>
      <c r="BB91" s="243">
        <v>0</v>
      </c>
      <c r="BC91" s="243">
        <v>0</v>
      </c>
      <c r="BD91" s="243">
        <v>0</v>
      </c>
      <c r="BE91" s="243">
        <v>0</v>
      </c>
      <c r="BF91" s="243">
        <v>0.5</v>
      </c>
      <c r="BG91" s="243">
        <v>0.5</v>
      </c>
      <c r="BH91" s="243">
        <v>0</v>
      </c>
      <c r="BI91" s="243">
        <v>0</v>
      </c>
      <c r="BJ91" s="243">
        <v>0.5</v>
      </c>
      <c r="BK91" s="243">
        <v>0</v>
      </c>
      <c r="BL91" s="243">
        <v>0</v>
      </c>
      <c r="BM91" s="243">
        <v>0</v>
      </c>
      <c r="BN91" s="243">
        <v>0</v>
      </c>
      <c r="BO91" s="243">
        <v>0</v>
      </c>
      <c r="BP91" s="243">
        <v>0</v>
      </c>
      <c r="BQ91" s="243">
        <v>0.5</v>
      </c>
      <c r="BR91" s="243">
        <v>0.5</v>
      </c>
      <c r="BS91" s="243">
        <v>0</v>
      </c>
      <c r="BT91" s="243">
        <v>0</v>
      </c>
      <c r="BU91" s="243">
        <v>0</v>
      </c>
      <c r="BV91" s="243">
        <v>0</v>
      </c>
      <c r="BW91" s="243">
        <v>0</v>
      </c>
      <c r="BX91" s="4">
        <v>0</v>
      </c>
      <c r="BZ91" s="244">
        <f t="shared" si="23"/>
        <v>6</v>
      </c>
      <c r="CB91" s="3">
        <f t="shared" si="24"/>
        <v>0</v>
      </c>
      <c r="CC91" s="243">
        <f t="shared" si="25"/>
        <v>0</v>
      </c>
      <c r="CD91" s="243">
        <f t="shared" si="26"/>
        <v>0</v>
      </c>
      <c r="CE91" s="243">
        <f t="shared" si="27"/>
        <v>0</v>
      </c>
      <c r="CF91" s="243">
        <f t="shared" si="28"/>
        <v>0</v>
      </c>
      <c r="CG91" s="243">
        <f t="shared" si="29"/>
        <v>1</v>
      </c>
      <c r="CH91" s="243">
        <f t="shared" si="30"/>
        <v>0</v>
      </c>
      <c r="CI91" s="243">
        <f t="shared" si="31"/>
        <v>0</v>
      </c>
      <c r="CJ91" s="243">
        <f t="shared" si="32"/>
        <v>3</v>
      </c>
      <c r="CK91" s="243">
        <f t="shared" si="33"/>
        <v>0</v>
      </c>
      <c r="CL91" s="243">
        <f t="shared" si="34"/>
        <v>2</v>
      </c>
      <c r="CM91" s="4">
        <f t="shared" si="35"/>
        <v>0</v>
      </c>
      <c r="CO91" s="244">
        <f t="shared" si="36"/>
        <v>3</v>
      </c>
      <c r="CT91" s="3">
        <f t="shared" si="37"/>
        <v>0</v>
      </c>
      <c r="CU91" s="243">
        <f t="shared" si="38"/>
        <v>0</v>
      </c>
      <c r="CV91" s="243">
        <f t="shared" si="39"/>
        <v>0</v>
      </c>
      <c r="CW91" s="243">
        <f t="shared" si="40"/>
        <v>0</v>
      </c>
      <c r="CX91" s="243">
        <f t="shared" si="41"/>
        <v>4</v>
      </c>
      <c r="CY91" s="243">
        <f t="shared" si="42"/>
        <v>0</v>
      </c>
      <c r="CZ91" s="243">
        <f t="shared" si="43"/>
        <v>2</v>
      </c>
      <c r="DA91" s="4">
        <f t="shared" si="44"/>
        <v>0</v>
      </c>
      <c r="DD91" s="244">
        <f t="shared" si="45"/>
        <v>2</v>
      </c>
    </row>
    <row r="92" spans="2:108" x14ac:dyDescent="0.35">
      <c r="B92" s="145" t="s">
        <v>773</v>
      </c>
      <c r="C92" s="4" t="s">
        <v>774</v>
      </c>
      <c r="D92" s="28" t="s">
        <v>774</v>
      </c>
      <c r="E92" s="234" t="s">
        <v>923</v>
      </c>
      <c r="F92" s="234"/>
      <c r="G92" s="29" t="s">
        <v>3701</v>
      </c>
      <c r="H92" s="3">
        <v>0</v>
      </c>
      <c r="I92" s="243">
        <v>0</v>
      </c>
      <c r="J92" s="243">
        <v>0</v>
      </c>
      <c r="K92" s="243">
        <v>0</v>
      </c>
      <c r="L92" s="243">
        <v>0</v>
      </c>
      <c r="M92" s="243">
        <v>0</v>
      </c>
      <c r="N92" s="243">
        <v>0</v>
      </c>
      <c r="O92" s="243">
        <v>0</v>
      </c>
      <c r="P92" s="243">
        <v>0</v>
      </c>
      <c r="Q92" s="243">
        <v>0</v>
      </c>
      <c r="R92" s="243">
        <v>0</v>
      </c>
      <c r="S92" s="243">
        <v>0</v>
      </c>
      <c r="T92" s="243">
        <v>0</v>
      </c>
      <c r="U92" s="243">
        <v>0</v>
      </c>
      <c r="V92" s="243">
        <v>0</v>
      </c>
      <c r="W92" s="243">
        <v>0</v>
      </c>
      <c r="X92" s="243">
        <v>0</v>
      </c>
      <c r="Y92" s="243">
        <v>0</v>
      </c>
      <c r="Z92" s="243">
        <v>0</v>
      </c>
      <c r="AA92" s="243">
        <v>0</v>
      </c>
      <c r="AB92" s="243">
        <v>0</v>
      </c>
      <c r="AC92" s="243">
        <v>0</v>
      </c>
      <c r="AD92" s="243">
        <v>0</v>
      </c>
      <c r="AE92" s="243">
        <v>0</v>
      </c>
      <c r="AF92" s="243">
        <v>0</v>
      </c>
      <c r="AG92" s="243">
        <v>0</v>
      </c>
      <c r="AH92" s="243">
        <v>0</v>
      </c>
      <c r="AI92" s="243">
        <v>0</v>
      </c>
      <c r="AJ92" s="243">
        <v>0</v>
      </c>
      <c r="AK92" s="243">
        <v>0</v>
      </c>
      <c r="AL92" s="243">
        <v>0</v>
      </c>
      <c r="AM92" s="243">
        <v>0</v>
      </c>
      <c r="AN92" s="243">
        <v>0</v>
      </c>
      <c r="AO92" s="243">
        <v>0</v>
      </c>
      <c r="AP92" s="243">
        <v>0</v>
      </c>
      <c r="AQ92" s="243">
        <v>0</v>
      </c>
      <c r="AR92" s="243">
        <v>0</v>
      </c>
      <c r="AS92" s="243">
        <v>0</v>
      </c>
      <c r="AT92" s="243">
        <v>0</v>
      </c>
      <c r="AU92" s="243">
        <v>0</v>
      </c>
      <c r="AV92" s="243">
        <v>0</v>
      </c>
      <c r="AW92" s="243">
        <v>0</v>
      </c>
      <c r="AX92" s="243">
        <v>0</v>
      </c>
      <c r="AY92" s="243">
        <v>0</v>
      </c>
      <c r="AZ92" s="243">
        <v>0</v>
      </c>
      <c r="BA92" s="243">
        <v>0</v>
      </c>
      <c r="BB92" s="243">
        <v>0</v>
      </c>
      <c r="BC92" s="243">
        <v>0</v>
      </c>
      <c r="BD92" s="243">
        <v>0</v>
      </c>
      <c r="BE92" s="243">
        <v>0.5</v>
      </c>
      <c r="BF92" s="243">
        <v>0.5</v>
      </c>
      <c r="BG92" s="243">
        <v>0.5</v>
      </c>
      <c r="BH92" s="243">
        <v>0.5</v>
      </c>
      <c r="BI92" s="243">
        <v>0</v>
      </c>
      <c r="BJ92" s="243">
        <v>0.5</v>
      </c>
      <c r="BK92" s="243">
        <v>0</v>
      </c>
      <c r="BL92" s="243">
        <v>0</v>
      </c>
      <c r="BM92" s="243">
        <v>0</v>
      </c>
      <c r="BN92" s="243">
        <v>0</v>
      </c>
      <c r="BO92" s="243">
        <v>0</v>
      </c>
      <c r="BP92" s="243">
        <v>0</v>
      </c>
      <c r="BQ92" s="243">
        <v>0</v>
      </c>
      <c r="BR92" s="243">
        <v>0</v>
      </c>
      <c r="BS92" s="243">
        <v>0</v>
      </c>
      <c r="BT92" s="243">
        <v>0.5</v>
      </c>
      <c r="BU92" s="243">
        <v>0</v>
      </c>
      <c r="BV92" s="243">
        <v>0</v>
      </c>
      <c r="BW92" s="243">
        <v>0</v>
      </c>
      <c r="BX92" s="4">
        <v>0</v>
      </c>
      <c r="BZ92" s="244">
        <f t="shared" si="23"/>
        <v>6</v>
      </c>
      <c r="CB92" s="3">
        <f t="shared" si="24"/>
        <v>0</v>
      </c>
      <c r="CC92" s="243">
        <f t="shared" si="25"/>
        <v>0</v>
      </c>
      <c r="CD92" s="243">
        <f t="shared" si="26"/>
        <v>0</v>
      </c>
      <c r="CE92" s="243">
        <f t="shared" si="27"/>
        <v>0</v>
      </c>
      <c r="CF92" s="243">
        <f t="shared" si="28"/>
        <v>0</v>
      </c>
      <c r="CG92" s="243">
        <f t="shared" si="29"/>
        <v>0</v>
      </c>
      <c r="CH92" s="243">
        <f t="shared" si="30"/>
        <v>0</v>
      </c>
      <c r="CI92" s="243">
        <f t="shared" si="31"/>
        <v>1</v>
      </c>
      <c r="CJ92" s="243">
        <f t="shared" si="32"/>
        <v>4</v>
      </c>
      <c r="CK92" s="243">
        <f t="shared" si="33"/>
        <v>0</v>
      </c>
      <c r="CL92" s="243">
        <f t="shared" si="34"/>
        <v>1</v>
      </c>
      <c r="CM92" s="4">
        <f t="shared" si="35"/>
        <v>0</v>
      </c>
      <c r="CO92" s="244">
        <f t="shared" si="36"/>
        <v>3</v>
      </c>
      <c r="CT92" s="3">
        <f t="shared" si="37"/>
        <v>0</v>
      </c>
      <c r="CU92" s="243">
        <f t="shared" si="38"/>
        <v>0</v>
      </c>
      <c r="CV92" s="243">
        <f t="shared" si="39"/>
        <v>0</v>
      </c>
      <c r="CW92" s="243">
        <f t="shared" si="40"/>
        <v>0</v>
      </c>
      <c r="CX92" s="243">
        <f t="shared" si="41"/>
        <v>5</v>
      </c>
      <c r="CY92" s="243">
        <f t="shared" si="42"/>
        <v>0</v>
      </c>
      <c r="CZ92" s="243">
        <f t="shared" si="43"/>
        <v>1</v>
      </c>
      <c r="DA92" s="4">
        <f t="shared" si="44"/>
        <v>0</v>
      </c>
      <c r="DD92" s="244">
        <f t="shared" si="45"/>
        <v>2</v>
      </c>
    </row>
    <row r="93" spans="2:108" x14ac:dyDescent="0.35">
      <c r="B93" s="145" t="s">
        <v>560</v>
      </c>
      <c r="C93" s="4" t="s">
        <v>561</v>
      </c>
      <c r="D93" s="54" t="s">
        <v>561</v>
      </c>
      <c r="E93" s="233" t="s">
        <v>911</v>
      </c>
      <c r="F93" s="233"/>
      <c r="G93" s="55" t="s">
        <v>3708</v>
      </c>
      <c r="H93" s="3">
        <v>0</v>
      </c>
      <c r="I93" s="243">
        <v>0</v>
      </c>
      <c r="J93" s="243">
        <v>0</v>
      </c>
      <c r="K93" s="243">
        <v>0</v>
      </c>
      <c r="L93" s="243">
        <v>0</v>
      </c>
      <c r="M93" s="243">
        <v>0</v>
      </c>
      <c r="N93" s="243">
        <v>0</v>
      </c>
      <c r="O93" s="243">
        <v>0</v>
      </c>
      <c r="P93" s="243">
        <v>0</v>
      </c>
      <c r="Q93" s="243">
        <v>0</v>
      </c>
      <c r="R93" s="243">
        <v>0</v>
      </c>
      <c r="S93" s="243">
        <v>0</v>
      </c>
      <c r="T93" s="243">
        <v>0</v>
      </c>
      <c r="U93" s="243">
        <v>0</v>
      </c>
      <c r="V93" s="243">
        <v>0</v>
      </c>
      <c r="W93" s="243">
        <v>0</v>
      </c>
      <c r="X93" s="243">
        <v>0</v>
      </c>
      <c r="Y93" s="243">
        <v>0</v>
      </c>
      <c r="Z93" s="243">
        <v>0</v>
      </c>
      <c r="AA93" s="243">
        <v>0</v>
      </c>
      <c r="AB93" s="243">
        <v>0</v>
      </c>
      <c r="AC93" s="243">
        <v>0</v>
      </c>
      <c r="AD93" s="243">
        <v>0</v>
      </c>
      <c r="AE93" s="243">
        <v>0</v>
      </c>
      <c r="AF93" s="243">
        <v>0</v>
      </c>
      <c r="AG93" s="243">
        <v>0</v>
      </c>
      <c r="AH93" s="243">
        <v>0</v>
      </c>
      <c r="AI93" s="243">
        <v>0</v>
      </c>
      <c r="AJ93" s="243">
        <v>0</v>
      </c>
      <c r="AK93" s="243">
        <v>0</v>
      </c>
      <c r="AL93" s="243">
        <v>0</v>
      </c>
      <c r="AM93" s="243">
        <v>0</v>
      </c>
      <c r="AN93" s="243">
        <v>0</v>
      </c>
      <c r="AO93" s="243">
        <v>0</v>
      </c>
      <c r="AP93" s="243">
        <v>0</v>
      </c>
      <c r="AQ93" s="243">
        <v>0</v>
      </c>
      <c r="AR93" s="243">
        <v>0.5</v>
      </c>
      <c r="AS93" s="243">
        <v>0</v>
      </c>
      <c r="AT93" s="243">
        <v>0</v>
      </c>
      <c r="AU93" s="243">
        <v>0.5</v>
      </c>
      <c r="AV93" s="243">
        <v>0.5</v>
      </c>
      <c r="AW93" s="243">
        <v>0</v>
      </c>
      <c r="AX93" s="243">
        <v>0.5</v>
      </c>
      <c r="AY93" s="243">
        <v>0</v>
      </c>
      <c r="AZ93" s="243">
        <v>0</v>
      </c>
      <c r="BA93" s="243">
        <v>0</v>
      </c>
      <c r="BB93" s="243">
        <v>0</v>
      </c>
      <c r="BC93" s="243">
        <v>0</v>
      </c>
      <c r="BD93" s="243">
        <v>0</v>
      </c>
      <c r="BE93" s="243">
        <v>0</v>
      </c>
      <c r="BF93" s="243">
        <v>0</v>
      </c>
      <c r="BG93" s="243">
        <v>0</v>
      </c>
      <c r="BH93" s="243">
        <v>0</v>
      </c>
      <c r="BI93" s="243">
        <v>0</v>
      </c>
      <c r="BJ93" s="243">
        <v>0</v>
      </c>
      <c r="BK93" s="243">
        <v>0</v>
      </c>
      <c r="BL93" s="243">
        <v>0</v>
      </c>
      <c r="BM93" s="243">
        <v>0</v>
      </c>
      <c r="BN93" s="243">
        <v>0.5</v>
      </c>
      <c r="BO93" s="243">
        <v>0</v>
      </c>
      <c r="BP93" s="243">
        <v>0</v>
      </c>
      <c r="BQ93" s="243">
        <v>0</v>
      </c>
      <c r="BR93" s="243">
        <v>0</v>
      </c>
      <c r="BS93" s="243">
        <v>0</v>
      </c>
      <c r="BT93" s="243">
        <v>0</v>
      </c>
      <c r="BU93" s="243">
        <v>0</v>
      </c>
      <c r="BV93" s="243">
        <v>0</v>
      </c>
      <c r="BW93" s="243">
        <v>0</v>
      </c>
      <c r="BX93" s="4">
        <v>0</v>
      </c>
      <c r="BZ93" s="244">
        <f t="shared" si="23"/>
        <v>5</v>
      </c>
      <c r="CB93" s="3">
        <f t="shared" si="24"/>
        <v>0</v>
      </c>
      <c r="CC93" s="243">
        <f t="shared" si="25"/>
        <v>0</v>
      </c>
      <c r="CD93" s="243">
        <f t="shared" si="26"/>
        <v>0</v>
      </c>
      <c r="CE93" s="243">
        <f t="shared" si="27"/>
        <v>0</v>
      </c>
      <c r="CF93" s="243">
        <f t="shared" si="28"/>
        <v>0</v>
      </c>
      <c r="CG93" s="243">
        <f t="shared" si="29"/>
        <v>3</v>
      </c>
      <c r="CH93" s="243">
        <f t="shared" si="30"/>
        <v>1</v>
      </c>
      <c r="CI93" s="243">
        <f t="shared" si="31"/>
        <v>0</v>
      </c>
      <c r="CJ93" s="243">
        <f t="shared" si="32"/>
        <v>0</v>
      </c>
      <c r="CK93" s="243">
        <f t="shared" si="33"/>
        <v>1</v>
      </c>
      <c r="CL93" s="243">
        <f t="shared" si="34"/>
        <v>0</v>
      </c>
      <c r="CM93" s="4">
        <f t="shared" si="35"/>
        <v>0</v>
      </c>
      <c r="CO93" s="244">
        <f t="shared" si="36"/>
        <v>3</v>
      </c>
      <c r="CT93" s="3">
        <f t="shared" si="37"/>
        <v>0</v>
      </c>
      <c r="CU93" s="243">
        <f t="shared" si="38"/>
        <v>0</v>
      </c>
      <c r="CV93" s="243">
        <f t="shared" si="39"/>
        <v>0</v>
      </c>
      <c r="CW93" s="243">
        <f t="shared" si="40"/>
        <v>0</v>
      </c>
      <c r="CX93" s="243">
        <f t="shared" si="41"/>
        <v>4</v>
      </c>
      <c r="CY93" s="243">
        <f t="shared" si="42"/>
        <v>1</v>
      </c>
      <c r="CZ93" s="243">
        <f t="shared" si="43"/>
        <v>0</v>
      </c>
      <c r="DA93" s="4">
        <f t="shared" si="44"/>
        <v>0</v>
      </c>
      <c r="DD93" s="244">
        <f t="shared" si="45"/>
        <v>2</v>
      </c>
    </row>
    <row r="94" spans="2:108" x14ac:dyDescent="0.35">
      <c r="B94" s="145" t="s">
        <v>668</v>
      </c>
      <c r="C94" s="4" t="s">
        <v>669</v>
      </c>
      <c r="D94" s="28" t="s">
        <v>1933</v>
      </c>
      <c r="E94" s="234" t="s">
        <v>669</v>
      </c>
      <c r="F94" s="234"/>
      <c r="G94" s="29" t="s">
        <v>3701</v>
      </c>
      <c r="H94" s="3">
        <v>0</v>
      </c>
      <c r="I94" s="243">
        <v>0</v>
      </c>
      <c r="J94" s="243">
        <v>0</v>
      </c>
      <c r="K94" s="243">
        <v>0</v>
      </c>
      <c r="L94" s="243">
        <v>0</v>
      </c>
      <c r="M94" s="243">
        <v>0</v>
      </c>
      <c r="N94" s="243">
        <v>0</v>
      </c>
      <c r="O94" s="243">
        <v>0</v>
      </c>
      <c r="P94" s="243">
        <v>0</v>
      </c>
      <c r="Q94" s="243">
        <v>0</v>
      </c>
      <c r="R94" s="243">
        <v>0</v>
      </c>
      <c r="S94" s="243">
        <v>0</v>
      </c>
      <c r="T94" s="243">
        <v>0</v>
      </c>
      <c r="U94" s="243">
        <v>0</v>
      </c>
      <c r="V94" s="243">
        <v>0</v>
      </c>
      <c r="W94" s="243">
        <v>0</v>
      </c>
      <c r="X94" s="243">
        <v>0</v>
      </c>
      <c r="Y94" s="243">
        <v>0</v>
      </c>
      <c r="Z94" s="243">
        <v>0</v>
      </c>
      <c r="AA94" s="243">
        <v>0</v>
      </c>
      <c r="AB94" s="243">
        <v>0</v>
      </c>
      <c r="AC94" s="243">
        <v>0</v>
      </c>
      <c r="AD94" s="243">
        <v>0</v>
      </c>
      <c r="AE94" s="243">
        <v>0</v>
      </c>
      <c r="AF94" s="243">
        <v>0</v>
      </c>
      <c r="AG94" s="243">
        <v>0</v>
      </c>
      <c r="AH94" s="243">
        <v>0</v>
      </c>
      <c r="AI94" s="243">
        <v>0</v>
      </c>
      <c r="AJ94" s="243">
        <v>0</v>
      </c>
      <c r="AK94" s="243">
        <v>0</v>
      </c>
      <c r="AL94" s="243">
        <v>0</v>
      </c>
      <c r="AM94" s="243">
        <v>0</v>
      </c>
      <c r="AN94" s="243">
        <v>0</v>
      </c>
      <c r="AO94" s="243">
        <v>0</v>
      </c>
      <c r="AP94" s="243">
        <v>0</v>
      </c>
      <c r="AQ94" s="243">
        <v>0</v>
      </c>
      <c r="AR94" s="243">
        <v>0</v>
      </c>
      <c r="AS94" s="243">
        <v>0</v>
      </c>
      <c r="AT94" s="243">
        <v>0</v>
      </c>
      <c r="AU94" s="243">
        <v>0</v>
      </c>
      <c r="AV94" s="243">
        <v>0.5</v>
      </c>
      <c r="AW94" s="243">
        <v>0</v>
      </c>
      <c r="AX94" s="243">
        <v>0</v>
      </c>
      <c r="AY94" s="243">
        <v>0</v>
      </c>
      <c r="AZ94" s="243">
        <v>0</v>
      </c>
      <c r="BA94" s="243">
        <v>0</v>
      </c>
      <c r="BB94" s="243">
        <v>0</v>
      </c>
      <c r="BC94" s="243">
        <v>0</v>
      </c>
      <c r="BD94" s="243">
        <v>0</v>
      </c>
      <c r="BE94" s="243">
        <v>0</v>
      </c>
      <c r="BF94" s="243">
        <v>0.5</v>
      </c>
      <c r="BG94" s="243">
        <v>0</v>
      </c>
      <c r="BH94" s="243">
        <v>0</v>
      </c>
      <c r="BI94" s="243">
        <v>0</v>
      </c>
      <c r="BJ94" s="243">
        <v>0</v>
      </c>
      <c r="BK94" s="243">
        <v>0</v>
      </c>
      <c r="BL94" s="243">
        <v>0</v>
      </c>
      <c r="BM94" s="243">
        <v>0</v>
      </c>
      <c r="BN94" s="243">
        <v>0</v>
      </c>
      <c r="BO94" s="243">
        <v>0</v>
      </c>
      <c r="BP94" s="243">
        <v>0</v>
      </c>
      <c r="BQ94" s="243">
        <v>0.5</v>
      </c>
      <c r="BR94" s="243">
        <v>0.5</v>
      </c>
      <c r="BS94" s="243">
        <v>0.5</v>
      </c>
      <c r="BT94" s="243">
        <v>0</v>
      </c>
      <c r="BU94" s="243">
        <v>0</v>
      </c>
      <c r="BV94" s="243">
        <v>0</v>
      </c>
      <c r="BW94" s="243">
        <v>0</v>
      </c>
      <c r="BX94" s="4">
        <v>0</v>
      </c>
      <c r="BZ94" s="244">
        <f t="shared" si="23"/>
        <v>5</v>
      </c>
      <c r="CB94" s="3">
        <f t="shared" si="24"/>
        <v>0</v>
      </c>
      <c r="CC94" s="243">
        <f t="shared" si="25"/>
        <v>0</v>
      </c>
      <c r="CD94" s="243">
        <f t="shared" si="26"/>
        <v>0</v>
      </c>
      <c r="CE94" s="243">
        <f t="shared" si="27"/>
        <v>0</v>
      </c>
      <c r="CF94" s="243">
        <f t="shared" si="28"/>
        <v>0</v>
      </c>
      <c r="CG94" s="243">
        <f t="shared" si="29"/>
        <v>1</v>
      </c>
      <c r="CH94" s="243">
        <f t="shared" si="30"/>
        <v>0</v>
      </c>
      <c r="CI94" s="243">
        <f t="shared" si="31"/>
        <v>0</v>
      </c>
      <c r="CJ94" s="243">
        <f t="shared" si="32"/>
        <v>1</v>
      </c>
      <c r="CK94" s="243">
        <f t="shared" si="33"/>
        <v>0</v>
      </c>
      <c r="CL94" s="243">
        <f t="shared" si="34"/>
        <v>3</v>
      </c>
      <c r="CM94" s="4">
        <f t="shared" si="35"/>
        <v>0</v>
      </c>
      <c r="CO94" s="244">
        <f t="shared" si="36"/>
        <v>3</v>
      </c>
      <c r="CT94" s="3">
        <f t="shared" si="37"/>
        <v>0</v>
      </c>
      <c r="CU94" s="243">
        <f t="shared" si="38"/>
        <v>0</v>
      </c>
      <c r="CV94" s="243">
        <f t="shared" si="39"/>
        <v>0</v>
      </c>
      <c r="CW94" s="243">
        <f t="shared" si="40"/>
        <v>0</v>
      </c>
      <c r="CX94" s="243">
        <f t="shared" si="41"/>
        <v>2</v>
      </c>
      <c r="CY94" s="243">
        <f t="shared" si="42"/>
        <v>0</v>
      </c>
      <c r="CZ94" s="243">
        <f t="shared" si="43"/>
        <v>3</v>
      </c>
      <c r="DA94" s="4">
        <f t="shared" si="44"/>
        <v>0</v>
      </c>
      <c r="DD94" s="244">
        <f t="shared" si="45"/>
        <v>2</v>
      </c>
    </row>
    <row r="95" spans="2:108" x14ac:dyDescent="0.35">
      <c r="B95" s="145" t="s">
        <v>709</v>
      </c>
      <c r="C95" s="4" t="s">
        <v>710</v>
      </c>
      <c r="D95" s="28" t="s">
        <v>710</v>
      </c>
      <c r="E95" s="234" t="s">
        <v>914</v>
      </c>
      <c r="F95" s="234"/>
      <c r="G95" s="29" t="s">
        <v>3701</v>
      </c>
      <c r="H95" s="3">
        <v>0</v>
      </c>
      <c r="I95" s="243">
        <v>0</v>
      </c>
      <c r="J95" s="243">
        <v>0</v>
      </c>
      <c r="K95" s="243">
        <v>0</v>
      </c>
      <c r="L95" s="243">
        <v>0</v>
      </c>
      <c r="M95" s="243">
        <v>0</v>
      </c>
      <c r="N95" s="243">
        <v>0</v>
      </c>
      <c r="O95" s="243">
        <v>0</v>
      </c>
      <c r="P95" s="243">
        <v>0</v>
      </c>
      <c r="Q95" s="243">
        <v>0</v>
      </c>
      <c r="R95" s="243">
        <v>0</v>
      </c>
      <c r="S95" s="243">
        <v>0</v>
      </c>
      <c r="T95" s="243">
        <v>0</v>
      </c>
      <c r="U95" s="243">
        <v>0</v>
      </c>
      <c r="V95" s="243">
        <v>0</v>
      </c>
      <c r="W95" s="243">
        <v>0</v>
      </c>
      <c r="X95" s="243">
        <v>0</v>
      </c>
      <c r="Y95" s="243">
        <v>0</v>
      </c>
      <c r="Z95" s="243">
        <v>0</v>
      </c>
      <c r="AA95" s="243">
        <v>0</v>
      </c>
      <c r="AB95" s="243">
        <v>0</v>
      </c>
      <c r="AC95" s="243">
        <v>0</v>
      </c>
      <c r="AD95" s="243">
        <v>0</v>
      </c>
      <c r="AE95" s="243">
        <v>0</v>
      </c>
      <c r="AF95" s="243">
        <v>0</v>
      </c>
      <c r="AG95" s="243">
        <v>0</v>
      </c>
      <c r="AH95" s="243">
        <v>0</v>
      </c>
      <c r="AI95" s="243">
        <v>0</v>
      </c>
      <c r="AJ95" s="243">
        <v>0</v>
      </c>
      <c r="AK95" s="243">
        <v>0</v>
      </c>
      <c r="AL95" s="243">
        <v>0</v>
      </c>
      <c r="AM95" s="243">
        <v>0</v>
      </c>
      <c r="AN95" s="243">
        <v>0</v>
      </c>
      <c r="AO95" s="243">
        <v>0</v>
      </c>
      <c r="AP95" s="243">
        <v>0</v>
      </c>
      <c r="AQ95" s="243">
        <v>0</v>
      </c>
      <c r="AR95" s="243">
        <v>0</v>
      </c>
      <c r="AS95" s="243">
        <v>0</v>
      </c>
      <c r="AT95" s="243">
        <v>0</v>
      </c>
      <c r="AU95" s="243">
        <v>0</v>
      </c>
      <c r="AV95" s="243">
        <v>0</v>
      </c>
      <c r="AW95" s="243">
        <v>0</v>
      </c>
      <c r="AX95" s="243">
        <v>0.5</v>
      </c>
      <c r="AY95" s="243">
        <v>0</v>
      </c>
      <c r="AZ95" s="243">
        <v>0</v>
      </c>
      <c r="BA95" s="243">
        <v>0</v>
      </c>
      <c r="BB95" s="243">
        <v>0</v>
      </c>
      <c r="BC95" s="243">
        <v>0</v>
      </c>
      <c r="BD95" s="243">
        <v>0</v>
      </c>
      <c r="BE95" s="243">
        <v>0</v>
      </c>
      <c r="BF95" s="243">
        <v>0.5</v>
      </c>
      <c r="BG95" s="243">
        <v>0</v>
      </c>
      <c r="BH95" s="243">
        <v>0.5</v>
      </c>
      <c r="BI95" s="243">
        <v>0.5</v>
      </c>
      <c r="BJ95" s="243">
        <v>0</v>
      </c>
      <c r="BK95" s="243">
        <v>0</v>
      </c>
      <c r="BL95" s="243">
        <v>0</v>
      </c>
      <c r="BM95" s="243">
        <v>0</v>
      </c>
      <c r="BN95" s="243">
        <v>0</v>
      </c>
      <c r="BO95" s="243">
        <v>0</v>
      </c>
      <c r="BP95" s="243">
        <v>0</v>
      </c>
      <c r="BQ95" s="243">
        <v>0</v>
      </c>
      <c r="BR95" s="243">
        <v>0</v>
      </c>
      <c r="BS95" s="243">
        <v>0</v>
      </c>
      <c r="BT95" s="243">
        <v>0</v>
      </c>
      <c r="BU95" s="243">
        <v>0</v>
      </c>
      <c r="BV95" s="243">
        <v>0.5</v>
      </c>
      <c r="BW95" s="243">
        <v>0</v>
      </c>
      <c r="BX95" s="4">
        <v>0</v>
      </c>
      <c r="BZ95" s="244">
        <f t="shared" si="23"/>
        <v>5</v>
      </c>
      <c r="CB95" s="3">
        <f t="shared" si="24"/>
        <v>0</v>
      </c>
      <c r="CC95" s="243">
        <f t="shared" si="25"/>
        <v>0</v>
      </c>
      <c r="CD95" s="243">
        <f t="shared" si="26"/>
        <v>0</v>
      </c>
      <c r="CE95" s="243">
        <f t="shared" si="27"/>
        <v>0</v>
      </c>
      <c r="CF95" s="243">
        <f t="shared" si="28"/>
        <v>0</v>
      </c>
      <c r="CG95" s="243">
        <f t="shared" si="29"/>
        <v>0</v>
      </c>
      <c r="CH95" s="243">
        <f t="shared" si="30"/>
        <v>1</v>
      </c>
      <c r="CI95" s="243">
        <f t="shared" si="31"/>
        <v>0</v>
      </c>
      <c r="CJ95" s="243">
        <f t="shared" si="32"/>
        <v>3</v>
      </c>
      <c r="CK95" s="243">
        <f t="shared" si="33"/>
        <v>0</v>
      </c>
      <c r="CL95" s="243">
        <f t="shared" si="34"/>
        <v>0</v>
      </c>
      <c r="CM95" s="4">
        <f t="shared" si="35"/>
        <v>1</v>
      </c>
      <c r="CO95" s="244">
        <f t="shared" si="36"/>
        <v>3</v>
      </c>
      <c r="CT95" s="3">
        <f t="shared" si="37"/>
        <v>0</v>
      </c>
      <c r="CU95" s="243">
        <f t="shared" si="38"/>
        <v>0</v>
      </c>
      <c r="CV95" s="243">
        <f t="shared" si="39"/>
        <v>0</v>
      </c>
      <c r="CW95" s="243">
        <f t="shared" si="40"/>
        <v>0</v>
      </c>
      <c r="CX95" s="243">
        <f t="shared" si="41"/>
        <v>4</v>
      </c>
      <c r="CY95" s="243">
        <f t="shared" si="42"/>
        <v>0</v>
      </c>
      <c r="CZ95" s="243">
        <f t="shared" si="43"/>
        <v>0</v>
      </c>
      <c r="DA95" s="4">
        <f t="shared" si="44"/>
        <v>1</v>
      </c>
      <c r="DD95" s="244">
        <f t="shared" si="45"/>
        <v>2</v>
      </c>
    </row>
    <row r="96" spans="2:108" x14ac:dyDescent="0.35">
      <c r="B96" s="145" t="s">
        <v>183</v>
      </c>
      <c r="C96" s="4" t="s">
        <v>184</v>
      </c>
      <c r="D96" s="28" t="s">
        <v>184</v>
      </c>
      <c r="E96" s="234" t="s">
        <v>915</v>
      </c>
      <c r="F96" s="234"/>
      <c r="G96" s="29" t="s">
        <v>3701</v>
      </c>
      <c r="H96" s="3">
        <v>0</v>
      </c>
      <c r="I96" s="243">
        <v>0</v>
      </c>
      <c r="J96" s="243">
        <v>0</v>
      </c>
      <c r="K96" s="243">
        <v>0</v>
      </c>
      <c r="L96" s="243">
        <v>0</v>
      </c>
      <c r="M96" s="243">
        <v>0</v>
      </c>
      <c r="N96" s="243">
        <v>0.5</v>
      </c>
      <c r="O96" s="243">
        <v>0.5</v>
      </c>
      <c r="P96" s="243">
        <v>0</v>
      </c>
      <c r="Q96" s="243">
        <v>0</v>
      </c>
      <c r="R96" s="243">
        <v>0</v>
      </c>
      <c r="S96" s="243">
        <v>0</v>
      </c>
      <c r="T96" s="243">
        <v>0.5</v>
      </c>
      <c r="U96" s="243">
        <v>0</v>
      </c>
      <c r="V96" s="243">
        <v>0</v>
      </c>
      <c r="W96" s="243">
        <v>0</v>
      </c>
      <c r="X96" s="243">
        <v>0</v>
      </c>
      <c r="Y96" s="243">
        <v>0</v>
      </c>
      <c r="Z96" s="243">
        <v>0</v>
      </c>
      <c r="AA96" s="243">
        <v>0</v>
      </c>
      <c r="AB96" s="243">
        <v>0</v>
      </c>
      <c r="AC96" s="243">
        <v>0</v>
      </c>
      <c r="AD96" s="243">
        <v>0</v>
      </c>
      <c r="AE96" s="243">
        <v>0</v>
      </c>
      <c r="AF96" s="243">
        <v>0</v>
      </c>
      <c r="AG96" s="243">
        <v>0</v>
      </c>
      <c r="AH96" s="243">
        <v>0</v>
      </c>
      <c r="AI96" s="243">
        <v>0</v>
      </c>
      <c r="AJ96" s="243">
        <v>0</v>
      </c>
      <c r="AK96" s="243">
        <v>0</v>
      </c>
      <c r="AL96" s="243">
        <v>0</v>
      </c>
      <c r="AM96" s="243">
        <v>0</v>
      </c>
      <c r="AN96" s="243">
        <v>0</v>
      </c>
      <c r="AO96" s="243">
        <v>0</v>
      </c>
      <c r="AP96" s="243">
        <v>0</v>
      </c>
      <c r="AQ96" s="243">
        <v>0</v>
      </c>
      <c r="AR96" s="243">
        <v>0</v>
      </c>
      <c r="AS96" s="243">
        <v>0</v>
      </c>
      <c r="AT96" s="243">
        <v>0</v>
      </c>
      <c r="AU96" s="243">
        <v>0</v>
      </c>
      <c r="AV96" s="243">
        <v>0</v>
      </c>
      <c r="AW96" s="243">
        <v>0</v>
      </c>
      <c r="AX96" s="243">
        <v>0</v>
      </c>
      <c r="AY96" s="243">
        <v>0</v>
      </c>
      <c r="AZ96" s="243">
        <v>0</v>
      </c>
      <c r="BA96" s="243">
        <v>0</v>
      </c>
      <c r="BB96" s="243">
        <v>0</v>
      </c>
      <c r="BC96" s="243">
        <v>0.5</v>
      </c>
      <c r="BD96" s="243">
        <v>0</v>
      </c>
      <c r="BE96" s="243">
        <v>0</v>
      </c>
      <c r="BF96" s="243">
        <v>0</v>
      </c>
      <c r="BG96" s="243">
        <v>0</v>
      </c>
      <c r="BH96" s="243">
        <v>0</v>
      </c>
      <c r="BI96" s="243">
        <v>0</v>
      </c>
      <c r="BJ96" s="243">
        <v>0</v>
      </c>
      <c r="BK96" s="243">
        <v>0</v>
      </c>
      <c r="BL96" s="243">
        <v>0</v>
      </c>
      <c r="BM96" s="243">
        <v>0</v>
      </c>
      <c r="BN96" s="243">
        <v>0</v>
      </c>
      <c r="BO96" s="243">
        <v>0</v>
      </c>
      <c r="BP96" s="243">
        <v>0</v>
      </c>
      <c r="BQ96" s="243">
        <v>0</v>
      </c>
      <c r="BR96" s="243">
        <v>0</v>
      </c>
      <c r="BS96" s="243">
        <v>0</v>
      </c>
      <c r="BT96" s="243">
        <v>0</v>
      </c>
      <c r="BU96" s="243">
        <v>0</v>
      </c>
      <c r="BV96" s="243">
        <v>0</v>
      </c>
      <c r="BW96" s="243">
        <v>0</v>
      </c>
      <c r="BX96" s="4">
        <v>0</v>
      </c>
      <c r="BZ96" s="244">
        <f t="shared" si="23"/>
        <v>4</v>
      </c>
      <c r="CB96" s="3">
        <f t="shared" si="24"/>
        <v>2</v>
      </c>
      <c r="CC96" s="243">
        <f t="shared" si="25"/>
        <v>1</v>
      </c>
      <c r="CD96" s="243">
        <f t="shared" si="26"/>
        <v>0</v>
      </c>
      <c r="CE96" s="243">
        <f t="shared" si="27"/>
        <v>0</v>
      </c>
      <c r="CF96" s="243">
        <f t="shared" si="28"/>
        <v>0</v>
      </c>
      <c r="CG96" s="243">
        <f t="shared" si="29"/>
        <v>0</v>
      </c>
      <c r="CH96" s="243">
        <f t="shared" si="30"/>
        <v>0</v>
      </c>
      <c r="CI96" s="243">
        <f t="shared" si="31"/>
        <v>1</v>
      </c>
      <c r="CJ96" s="243">
        <f t="shared" si="32"/>
        <v>0</v>
      </c>
      <c r="CK96" s="243">
        <f t="shared" si="33"/>
        <v>0</v>
      </c>
      <c r="CL96" s="243">
        <f t="shared" si="34"/>
        <v>0</v>
      </c>
      <c r="CM96" s="4">
        <f t="shared" si="35"/>
        <v>0</v>
      </c>
      <c r="CO96" s="244">
        <f t="shared" si="36"/>
        <v>3</v>
      </c>
      <c r="CT96" s="3">
        <f t="shared" si="37"/>
        <v>3</v>
      </c>
      <c r="CU96" s="243">
        <f t="shared" si="38"/>
        <v>0</v>
      </c>
      <c r="CV96" s="243">
        <f t="shared" si="39"/>
        <v>0</v>
      </c>
      <c r="CW96" s="243">
        <f t="shared" si="40"/>
        <v>0</v>
      </c>
      <c r="CX96" s="243">
        <f t="shared" si="41"/>
        <v>1</v>
      </c>
      <c r="CY96" s="243">
        <f t="shared" si="42"/>
        <v>0</v>
      </c>
      <c r="CZ96" s="243">
        <f t="shared" si="43"/>
        <v>0</v>
      </c>
      <c r="DA96" s="4">
        <f t="shared" si="44"/>
        <v>0</v>
      </c>
      <c r="DD96" s="244">
        <f t="shared" si="45"/>
        <v>2</v>
      </c>
    </row>
    <row r="97" spans="2:108" x14ac:dyDescent="0.35">
      <c r="B97" s="145" t="s">
        <v>209</v>
      </c>
      <c r="C97" s="4" t="s">
        <v>210</v>
      </c>
      <c r="D97" s="28" t="s">
        <v>1960</v>
      </c>
      <c r="E97" s="234" t="s">
        <v>1957</v>
      </c>
      <c r="F97" s="234"/>
      <c r="G97" s="29" t="s">
        <v>3701</v>
      </c>
      <c r="H97" s="3">
        <v>0</v>
      </c>
      <c r="I97" s="243">
        <v>0</v>
      </c>
      <c r="J97" s="243">
        <v>0</v>
      </c>
      <c r="K97" s="243">
        <v>0</v>
      </c>
      <c r="L97" s="243">
        <v>0</v>
      </c>
      <c r="M97" s="243">
        <v>0</v>
      </c>
      <c r="N97" s="243">
        <v>0.5</v>
      </c>
      <c r="O97" s="243">
        <v>0</v>
      </c>
      <c r="P97" s="243">
        <v>0</v>
      </c>
      <c r="Q97" s="243">
        <v>0</v>
      </c>
      <c r="R97" s="243">
        <v>0</v>
      </c>
      <c r="S97" s="243">
        <v>0.5</v>
      </c>
      <c r="T97" s="243">
        <v>0.5</v>
      </c>
      <c r="U97" s="243">
        <v>0</v>
      </c>
      <c r="V97" s="243">
        <v>0</v>
      </c>
      <c r="W97" s="243">
        <v>0</v>
      </c>
      <c r="X97" s="243">
        <v>0</v>
      </c>
      <c r="Y97" s="243">
        <v>0</v>
      </c>
      <c r="Z97" s="243">
        <v>0</v>
      </c>
      <c r="AA97" s="243">
        <v>0</v>
      </c>
      <c r="AB97" s="243">
        <v>0</v>
      </c>
      <c r="AC97" s="243">
        <v>0</v>
      </c>
      <c r="AD97" s="243">
        <v>0</v>
      </c>
      <c r="AE97" s="243">
        <v>0</v>
      </c>
      <c r="AF97" s="243">
        <v>0</v>
      </c>
      <c r="AG97" s="243">
        <v>0</v>
      </c>
      <c r="AH97" s="243">
        <v>0</v>
      </c>
      <c r="AI97" s="243">
        <v>0</v>
      </c>
      <c r="AJ97" s="243">
        <v>0</v>
      </c>
      <c r="AK97" s="243">
        <v>0</v>
      </c>
      <c r="AL97" s="243">
        <v>0</v>
      </c>
      <c r="AM97" s="243">
        <v>0</v>
      </c>
      <c r="AN97" s="243">
        <v>0</v>
      </c>
      <c r="AO97" s="243">
        <v>0.5</v>
      </c>
      <c r="AP97" s="243">
        <v>0</v>
      </c>
      <c r="AQ97" s="243">
        <v>0</v>
      </c>
      <c r="AR97" s="243">
        <v>0</v>
      </c>
      <c r="AS97" s="243">
        <v>0</v>
      </c>
      <c r="AT97" s="243">
        <v>0</v>
      </c>
      <c r="AU97" s="243">
        <v>0</v>
      </c>
      <c r="AV97" s="243">
        <v>0</v>
      </c>
      <c r="AW97" s="243">
        <v>0</v>
      </c>
      <c r="AX97" s="243">
        <v>0</v>
      </c>
      <c r="AY97" s="243">
        <v>0</v>
      </c>
      <c r="AZ97" s="243">
        <v>0</v>
      </c>
      <c r="BA97" s="243">
        <v>0</v>
      </c>
      <c r="BB97" s="243">
        <v>0</v>
      </c>
      <c r="BC97" s="243">
        <v>0</v>
      </c>
      <c r="BD97" s="243">
        <v>0</v>
      </c>
      <c r="BE97" s="243">
        <v>0</v>
      </c>
      <c r="BF97" s="243">
        <v>0</v>
      </c>
      <c r="BG97" s="243">
        <v>0</v>
      </c>
      <c r="BH97" s="243">
        <v>0</v>
      </c>
      <c r="BI97" s="243">
        <v>0</v>
      </c>
      <c r="BJ97" s="243">
        <v>0</v>
      </c>
      <c r="BK97" s="243">
        <v>0</v>
      </c>
      <c r="BL97" s="243">
        <v>0</v>
      </c>
      <c r="BM97" s="243">
        <v>0</v>
      </c>
      <c r="BN97" s="243">
        <v>0</v>
      </c>
      <c r="BO97" s="243">
        <v>0</v>
      </c>
      <c r="BP97" s="243">
        <v>0</v>
      </c>
      <c r="BQ97" s="243">
        <v>0</v>
      </c>
      <c r="BR97" s="243">
        <v>0</v>
      </c>
      <c r="BS97" s="243">
        <v>0</v>
      </c>
      <c r="BT97" s="243">
        <v>0</v>
      </c>
      <c r="BU97" s="243">
        <v>0</v>
      </c>
      <c r="BV97" s="243">
        <v>0</v>
      </c>
      <c r="BW97" s="243">
        <v>0</v>
      </c>
      <c r="BX97" s="4">
        <v>0</v>
      </c>
      <c r="BZ97" s="244">
        <f t="shared" si="23"/>
        <v>4</v>
      </c>
      <c r="CB97" s="3">
        <f t="shared" si="24"/>
        <v>1</v>
      </c>
      <c r="CC97" s="243">
        <f t="shared" si="25"/>
        <v>2</v>
      </c>
      <c r="CD97" s="243">
        <f t="shared" si="26"/>
        <v>0</v>
      </c>
      <c r="CE97" s="243">
        <f t="shared" si="27"/>
        <v>1</v>
      </c>
      <c r="CF97" s="243">
        <f t="shared" si="28"/>
        <v>0</v>
      </c>
      <c r="CG97" s="243">
        <f t="shared" si="29"/>
        <v>0</v>
      </c>
      <c r="CH97" s="243">
        <f t="shared" si="30"/>
        <v>0</v>
      </c>
      <c r="CI97" s="243">
        <f t="shared" si="31"/>
        <v>0</v>
      </c>
      <c r="CJ97" s="243">
        <f t="shared" si="32"/>
        <v>0</v>
      </c>
      <c r="CK97" s="243">
        <f t="shared" si="33"/>
        <v>0</v>
      </c>
      <c r="CL97" s="243">
        <f t="shared" si="34"/>
        <v>0</v>
      </c>
      <c r="CM97" s="4">
        <f t="shared" si="35"/>
        <v>0</v>
      </c>
      <c r="CO97" s="244">
        <f t="shared" si="36"/>
        <v>3</v>
      </c>
      <c r="CT97" s="3">
        <f t="shared" si="37"/>
        <v>3</v>
      </c>
      <c r="CU97" s="243">
        <f t="shared" si="38"/>
        <v>0</v>
      </c>
      <c r="CV97" s="243">
        <f t="shared" si="39"/>
        <v>1</v>
      </c>
      <c r="CW97" s="243">
        <f t="shared" si="40"/>
        <v>0</v>
      </c>
      <c r="CX97" s="243">
        <f t="shared" si="41"/>
        <v>0</v>
      </c>
      <c r="CY97" s="243">
        <f t="shared" si="42"/>
        <v>0</v>
      </c>
      <c r="CZ97" s="243">
        <f t="shared" si="43"/>
        <v>0</v>
      </c>
      <c r="DA97" s="4">
        <f t="shared" si="44"/>
        <v>0</v>
      </c>
      <c r="DD97" s="244">
        <f t="shared" si="45"/>
        <v>2</v>
      </c>
    </row>
    <row r="98" spans="2:108" x14ac:dyDescent="0.35">
      <c r="B98" s="145" t="s">
        <v>300</v>
      </c>
      <c r="C98" s="4" t="s">
        <v>301</v>
      </c>
      <c r="D98" s="28" t="s">
        <v>1965</v>
      </c>
      <c r="E98" s="234" t="s">
        <v>923</v>
      </c>
      <c r="F98" s="234"/>
      <c r="G98" s="29" t="s">
        <v>3701</v>
      </c>
      <c r="H98" s="3">
        <v>0</v>
      </c>
      <c r="I98" s="243">
        <v>0</v>
      </c>
      <c r="J98" s="243">
        <v>0</v>
      </c>
      <c r="K98" s="243">
        <v>0</v>
      </c>
      <c r="L98" s="243">
        <v>0</v>
      </c>
      <c r="M98" s="243">
        <v>0</v>
      </c>
      <c r="N98" s="243">
        <v>0</v>
      </c>
      <c r="O98" s="243">
        <v>0</v>
      </c>
      <c r="P98" s="243">
        <v>0</v>
      </c>
      <c r="Q98" s="243">
        <v>0</v>
      </c>
      <c r="R98" s="243">
        <v>0</v>
      </c>
      <c r="S98" s="243">
        <v>0.5</v>
      </c>
      <c r="T98" s="243">
        <v>0</v>
      </c>
      <c r="U98" s="243">
        <v>0</v>
      </c>
      <c r="V98" s="243">
        <v>0</v>
      </c>
      <c r="W98" s="243">
        <v>0</v>
      </c>
      <c r="X98" s="243">
        <v>0</v>
      </c>
      <c r="Y98" s="243">
        <v>0</v>
      </c>
      <c r="Z98" s="243">
        <v>0</v>
      </c>
      <c r="AA98" s="243">
        <v>0</v>
      </c>
      <c r="AB98" s="243">
        <v>0</v>
      </c>
      <c r="AC98" s="243">
        <v>0</v>
      </c>
      <c r="AD98" s="243">
        <v>0</v>
      </c>
      <c r="AE98" s="243">
        <v>0</v>
      </c>
      <c r="AF98" s="243">
        <v>0</v>
      </c>
      <c r="AG98" s="243">
        <v>0</v>
      </c>
      <c r="AH98" s="243">
        <v>0</v>
      </c>
      <c r="AI98" s="243">
        <v>0</v>
      </c>
      <c r="AJ98" s="243">
        <v>0</v>
      </c>
      <c r="AK98" s="243">
        <v>0</v>
      </c>
      <c r="AL98" s="243">
        <v>0</v>
      </c>
      <c r="AM98" s="243">
        <v>0</v>
      </c>
      <c r="AN98" s="243">
        <v>0</v>
      </c>
      <c r="AO98" s="243">
        <v>0</v>
      </c>
      <c r="AP98" s="243">
        <v>0</v>
      </c>
      <c r="AQ98" s="243">
        <v>0</v>
      </c>
      <c r="AR98" s="243">
        <v>0</v>
      </c>
      <c r="AS98" s="243">
        <v>0.5</v>
      </c>
      <c r="AT98" s="243">
        <v>0</v>
      </c>
      <c r="AU98" s="243">
        <v>0</v>
      </c>
      <c r="AV98" s="243">
        <v>0</v>
      </c>
      <c r="AW98" s="243">
        <v>0.5</v>
      </c>
      <c r="AX98" s="243">
        <v>0</v>
      </c>
      <c r="AY98" s="243">
        <v>0</v>
      </c>
      <c r="AZ98" s="243">
        <v>0</v>
      </c>
      <c r="BA98" s="243">
        <v>0</v>
      </c>
      <c r="BB98" s="243">
        <v>0</v>
      </c>
      <c r="BC98" s="243">
        <v>0</v>
      </c>
      <c r="BD98" s="243">
        <v>0</v>
      </c>
      <c r="BE98" s="243">
        <v>0</v>
      </c>
      <c r="BF98" s="243">
        <v>0</v>
      </c>
      <c r="BG98" s="243">
        <v>0.5</v>
      </c>
      <c r="BH98" s="243">
        <v>0</v>
      </c>
      <c r="BI98" s="243">
        <v>0</v>
      </c>
      <c r="BJ98" s="243">
        <v>0</v>
      </c>
      <c r="BK98" s="243">
        <v>0</v>
      </c>
      <c r="BL98" s="243">
        <v>0</v>
      </c>
      <c r="BM98" s="243">
        <v>0</v>
      </c>
      <c r="BN98" s="243">
        <v>0</v>
      </c>
      <c r="BO98" s="243">
        <v>0</v>
      </c>
      <c r="BP98" s="243">
        <v>0</v>
      </c>
      <c r="BQ98" s="243">
        <v>0</v>
      </c>
      <c r="BR98" s="243">
        <v>0</v>
      </c>
      <c r="BS98" s="243">
        <v>0</v>
      </c>
      <c r="BT98" s="243">
        <v>0</v>
      </c>
      <c r="BU98" s="243">
        <v>0</v>
      </c>
      <c r="BV98" s="243">
        <v>0</v>
      </c>
      <c r="BW98" s="243">
        <v>0</v>
      </c>
      <c r="BX98" s="4">
        <v>0</v>
      </c>
      <c r="BZ98" s="244">
        <f t="shared" si="23"/>
        <v>4</v>
      </c>
      <c r="CB98" s="3">
        <f t="shared" si="24"/>
        <v>0</v>
      </c>
      <c r="CC98" s="243">
        <f t="shared" si="25"/>
        <v>1</v>
      </c>
      <c r="CD98" s="243">
        <f t="shared" si="26"/>
        <v>0</v>
      </c>
      <c r="CE98" s="243">
        <f t="shared" si="27"/>
        <v>0</v>
      </c>
      <c r="CF98" s="243">
        <f t="shared" si="28"/>
        <v>0</v>
      </c>
      <c r="CG98" s="243">
        <f t="shared" si="29"/>
        <v>2</v>
      </c>
      <c r="CH98" s="243">
        <f t="shared" si="30"/>
        <v>0</v>
      </c>
      <c r="CI98" s="243">
        <f t="shared" si="31"/>
        <v>0</v>
      </c>
      <c r="CJ98" s="243">
        <f t="shared" si="32"/>
        <v>1</v>
      </c>
      <c r="CK98" s="243">
        <f t="shared" si="33"/>
        <v>0</v>
      </c>
      <c r="CL98" s="243">
        <f t="shared" si="34"/>
        <v>0</v>
      </c>
      <c r="CM98" s="4">
        <f t="shared" si="35"/>
        <v>0</v>
      </c>
      <c r="CO98" s="244">
        <f t="shared" si="36"/>
        <v>3</v>
      </c>
      <c r="CT98" s="3">
        <f t="shared" si="37"/>
        <v>1</v>
      </c>
      <c r="CU98" s="243">
        <f t="shared" si="38"/>
        <v>0</v>
      </c>
      <c r="CV98" s="243">
        <f t="shared" si="39"/>
        <v>0</v>
      </c>
      <c r="CW98" s="243">
        <f t="shared" si="40"/>
        <v>0</v>
      </c>
      <c r="CX98" s="243">
        <f t="shared" si="41"/>
        <v>3</v>
      </c>
      <c r="CY98" s="243">
        <f t="shared" si="42"/>
        <v>0</v>
      </c>
      <c r="CZ98" s="243">
        <f t="shared" si="43"/>
        <v>0</v>
      </c>
      <c r="DA98" s="4">
        <f t="shared" si="44"/>
        <v>0</v>
      </c>
      <c r="DD98" s="244">
        <f t="shared" si="45"/>
        <v>2</v>
      </c>
    </row>
    <row r="99" spans="2:108" x14ac:dyDescent="0.35">
      <c r="B99" s="145" t="s">
        <v>342</v>
      </c>
      <c r="C99" s="4" t="s">
        <v>343</v>
      </c>
      <c r="D99" s="30" t="s">
        <v>343</v>
      </c>
      <c r="E99" s="237" t="s">
        <v>3042</v>
      </c>
      <c r="F99" s="237"/>
      <c r="G99" s="31" t="s">
        <v>3704</v>
      </c>
      <c r="H99" s="3">
        <v>0</v>
      </c>
      <c r="I99" s="243">
        <v>0</v>
      </c>
      <c r="J99" s="243">
        <v>0</v>
      </c>
      <c r="K99" s="243">
        <v>0</v>
      </c>
      <c r="L99" s="243">
        <v>0</v>
      </c>
      <c r="M99" s="243">
        <v>0</v>
      </c>
      <c r="N99" s="243">
        <v>0</v>
      </c>
      <c r="O99" s="243">
        <v>0</v>
      </c>
      <c r="P99" s="243">
        <v>0</v>
      </c>
      <c r="Q99" s="243">
        <v>0</v>
      </c>
      <c r="R99" s="243">
        <v>0</v>
      </c>
      <c r="S99" s="243">
        <v>0</v>
      </c>
      <c r="T99" s="243">
        <v>0</v>
      </c>
      <c r="U99" s="243">
        <v>0</v>
      </c>
      <c r="V99" s="243">
        <v>0</v>
      </c>
      <c r="W99" s="243">
        <v>0</v>
      </c>
      <c r="X99" s="243">
        <v>0</v>
      </c>
      <c r="Y99" s="243">
        <v>0</v>
      </c>
      <c r="Z99" s="243">
        <v>0</v>
      </c>
      <c r="AA99" s="243">
        <v>0</v>
      </c>
      <c r="AB99" s="243">
        <v>0</v>
      </c>
      <c r="AC99" s="243">
        <v>0</v>
      </c>
      <c r="AD99" s="243">
        <v>0</v>
      </c>
      <c r="AE99" s="243">
        <v>0</v>
      </c>
      <c r="AF99" s="243">
        <v>0</v>
      </c>
      <c r="AG99" s="243">
        <v>0</v>
      </c>
      <c r="AH99" s="243">
        <v>0.5</v>
      </c>
      <c r="AI99" s="243">
        <v>0</v>
      </c>
      <c r="AJ99" s="243">
        <v>0</v>
      </c>
      <c r="AK99" s="243">
        <v>0.5</v>
      </c>
      <c r="AL99" s="243">
        <v>0</v>
      </c>
      <c r="AM99" s="243">
        <v>0</v>
      </c>
      <c r="AN99" s="243">
        <v>0</v>
      </c>
      <c r="AO99" s="243">
        <v>0</v>
      </c>
      <c r="AP99" s="243">
        <v>0</v>
      </c>
      <c r="AQ99" s="243">
        <v>0</v>
      </c>
      <c r="AR99" s="243">
        <v>0.5</v>
      </c>
      <c r="AS99" s="243">
        <v>0</v>
      </c>
      <c r="AT99" s="243">
        <v>0</v>
      </c>
      <c r="AU99" s="243">
        <v>0</v>
      </c>
      <c r="AV99" s="243">
        <v>0</v>
      </c>
      <c r="AW99" s="243">
        <v>0</v>
      </c>
      <c r="AX99" s="243">
        <v>0</v>
      </c>
      <c r="AY99" s="243">
        <v>0</v>
      </c>
      <c r="AZ99" s="243">
        <v>0</v>
      </c>
      <c r="BA99" s="243">
        <v>0.5</v>
      </c>
      <c r="BB99" s="243">
        <v>0</v>
      </c>
      <c r="BC99" s="243">
        <v>0</v>
      </c>
      <c r="BD99" s="243">
        <v>0</v>
      </c>
      <c r="BE99" s="243">
        <v>0</v>
      </c>
      <c r="BF99" s="243">
        <v>0</v>
      </c>
      <c r="BG99" s="243">
        <v>0</v>
      </c>
      <c r="BH99" s="243">
        <v>0</v>
      </c>
      <c r="BI99" s="243">
        <v>0</v>
      </c>
      <c r="BJ99" s="243">
        <v>0</v>
      </c>
      <c r="BK99" s="243">
        <v>0</v>
      </c>
      <c r="BL99" s="243">
        <v>0</v>
      </c>
      <c r="BM99" s="243">
        <v>0</v>
      </c>
      <c r="BN99" s="243">
        <v>0</v>
      </c>
      <c r="BO99" s="243">
        <v>0</v>
      </c>
      <c r="BP99" s="243">
        <v>0</v>
      </c>
      <c r="BQ99" s="243">
        <v>0</v>
      </c>
      <c r="BR99" s="243">
        <v>0</v>
      </c>
      <c r="BS99" s="243">
        <v>0</v>
      </c>
      <c r="BT99" s="243">
        <v>0</v>
      </c>
      <c r="BU99" s="243">
        <v>0</v>
      </c>
      <c r="BV99" s="243">
        <v>0</v>
      </c>
      <c r="BW99" s="243">
        <v>0</v>
      </c>
      <c r="BX99" s="4">
        <v>0</v>
      </c>
      <c r="BZ99" s="244">
        <f t="shared" si="23"/>
        <v>4</v>
      </c>
      <c r="CB99" s="3">
        <f t="shared" si="24"/>
        <v>0</v>
      </c>
      <c r="CC99" s="243">
        <f t="shared" si="25"/>
        <v>0</v>
      </c>
      <c r="CD99" s="243">
        <f t="shared" si="26"/>
        <v>2</v>
      </c>
      <c r="CE99" s="243">
        <f t="shared" si="27"/>
        <v>0</v>
      </c>
      <c r="CF99" s="243">
        <f t="shared" si="28"/>
        <v>0</v>
      </c>
      <c r="CG99" s="243">
        <f t="shared" si="29"/>
        <v>1</v>
      </c>
      <c r="CH99" s="243">
        <f t="shared" si="30"/>
        <v>1</v>
      </c>
      <c r="CI99" s="243">
        <f t="shared" si="31"/>
        <v>0</v>
      </c>
      <c r="CJ99" s="243">
        <f t="shared" si="32"/>
        <v>0</v>
      </c>
      <c r="CK99" s="243">
        <f t="shared" si="33"/>
        <v>0</v>
      </c>
      <c r="CL99" s="243">
        <f t="shared" si="34"/>
        <v>0</v>
      </c>
      <c r="CM99" s="4">
        <f t="shared" si="35"/>
        <v>0</v>
      </c>
      <c r="CO99" s="244">
        <f t="shared" si="36"/>
        <v>3</v>
      </c>
      <c r="CT99" s="3">
        <f t="shared" si="37"/>
        <v>0</v>
      </c>
      <c r="CU99" s="243">
        <f t="shared" si="38"/>
        <v>2</v>
      </c>
      <c r="CV99" s="243">
        <f t="shared" si="39"/>
        <v>0</v>
      </c>
      <c r="CW99" s="243">
        <f t="shared" si="40"/>
        <v>0</v>
      </c>
      <c r="CX99" s="243">
        <f t="shared" si="41"/>
        <v>2</v>
      </c>
      <c r="CY99" s="243">
        <f t="shared" si="42"/>
        <v>0</v>
      </c>
      <c r="CZ99" s="243">
        <f t="shared" si="43"/>
        <v>0</v>
      </c>
      <c r="DA99" s="4">
        <f t="shared" si="44"/>
        <v>0</v>
      </c>
      <c r="DD99" s="244">
        <f t="shared" si="45"/>
        <v>2</v>
      </c>
    </row>
    <row r="100" spans="2:108" x14ac:dyDescent="0.35">
      <c r="B100" s="145" t="s">
        <v>571</v>
      </c>
      <c r="C100" s="4" t="s">
        <v>572</v>
      </c>
      <c r="D100" s="28" t="s">
        <v>2889</v>
      </c>
      <c r="E100" s="234" t="s">
        <v>1513</v>
      </c>
      <c r="F100" s="234"/>
      <c r="G100" s="29" t="s">
        <v>3701</v>
      </c>
      <c r="H100" s="3">
        <v>0</v>
      </c>
      <c r="I100" s="243">
        <v>0</v>
      </c>
      <c r="J100" s="243">
        <v>0</v>
      </c>
      <c r="K100" s="243">
        <v>0</v>
      </c>
      <c r="L100" s="243">
        <v>0</v>
      </c>
      <c r="M100" s="243">
        <v>0</v>
      </c>
      <c r="N100" s="243">
        <v>0</v>
      </c>
      <c r="O100" s="243">
        <v>0</v>
      </c>
      <c r="P100" s="243">
        <v>0</v>
      </c>
      <c r="Q100" s="243">
        <v>0</v>
      </c>
      <c r="R100" s="243">
        <v>0</v>
      </c>
      <c r="S100" s="243">
        <v>0</v>
      </c>
      <c r="T100" s="243">
        <v>0</v>
      </c>
      <c r="U100" s="243">
        <v>0</v>
      </c>
      <c r="V100" s="243">
        <v>0</v>
      </c>
      <c r="W100" s="243">
        <v>0</v>
      </c>
      <c r="X100" s="243">
        <v>0</v>
      </c>
      <c r="Y100" s="243">
        <v>0</v>
      </c>
      <c r="Z100" s="243">
        <v>0</v>
      </c>
      <c r="AA100" s="243">
        <v>0</v>
      </c>
      <c r="AB100" s="243">
        <v>0</v>
      </c>
      <c r="AC100" s="243">
        <v>0</v>
      </c>
      <c r="AD100" s="243">
        <v>0</v>
      </c>
      <c r="AE100" s="243">
        <v>0</v>
      </c>
      <c r="AF100" s="243">
        <v>0</v>
      </c>
      <c r="AG100" s="243">
        <v>0</v>
      </c>
      <c r="AH100" s="243">
        <v>0</v>
      </c>
      <c r="AI100" s="243">
        <v>0</v>
      </c>
      <c r="AJ100" s="243">
        <v>0</v>
      </c>
      <c r="AK100" s="243">
        <v>0</v>
      </c>
      <c r="AL100" s="243">
        <v>0</v>
      </c>
      <c r="AM100" s="243">
        <v>0</v>
      </c>
      <c r="AN100" s="243">
        <v>0</v>
      </c>
      <c r="AO100" s="243">
        <v>0</v>
      </c>
      <c r="AP100" s="243">
        <v>0</v>
      </c>
      <c r="AQ100" s="243">
        <v>0</v>
      </c>
      <c r="AR100" s="243">
        <v>0.5</v>
      </c>
      <c r="AS100" s="243">
        <v>0</v>
      </c>
      <c r="AT100" s="243">
        <v>0</v>
      </c>
      <c r="AU100" s="243">
        <v>0</v>
      </c>
      <c r="AV100" s="243">
        <v>0</v>
      </c>
      <c r="AW100" s="243">
        <v>0</v>
      </c>
      <c r="AX100" s="243">
        <v>0</v>
      </c>
      <c r="AY100" s="243">
        <v>0</v>
      </c>
      <c r="AZ100" s="243">
        <v>0</v>
      </c>
      <c r="BA100" s="243">
        <v>0</v>
      </c>
      <c r="BB100" s="243">
        <v>0</v>
      </c>
      <c r="BC100" s="243">
        <v>0</v>
      </c>
      <c r="BD100" s="243">
        <v>0</v>
      </c>
      <c r="BE100" s="243">
        <v>0</v>
      </c>
      <c r="BF100" s="243">
        <v>0</v>
      </c>
      <c r="BG100" s="243">
        <v>0</v>
      </c>
      <c r="BH100" s="243">
        <v>0</v>
      </c>
      <c r="BI100" s="243">
        <v>0</v>
      </c>
      <c r="BJ100" s="243">
        <v>0.5</v>
      </c>
      <c r="BK100" s="243">
        <v>0</v>
      </c>
      <c r="BL100" s="243">
        <v>0</v>
      </c>
      <c r="BM100" s="243">
        <v>0</v>
      </c>
      <c r="BN100" s="243">
        <v>0</v>
      </c>
      <c r="BO100" s="243">
        <v>0</v>
      </c>
      <c r="BP100" s="243">
        <v>0.5</v>
      </c>
      <c r="BQ100" s="243">
        <v>0.5</v>
      </c>
      <c r="BR100" s="243">
        <v>0</v>
      </c>
      <c r="BS100" s="243">
        <v>0</v>
      </c>
      <c r="BT100" s="243">
        <v>0</v>
      </c>
      <c r="BU100" s="243">
        <v>0</v>
      </c>
      <c r="BV100" s="243">
        <v>0</v>
      </c>
      <c r="BW100" s="243">
        <v>0</v>
      </c>
      <c r="BX100" s="4">
        <v>0</v>
      </c>
      <c r="BZ100" s="244">
        <f t="shared" si="23"/>
        <v>4</v>
      </c>
      <c r="CB100" s="3">
        <f t="shared" si="24"/>
        <v>0</v>
      </c>
      <c r="CC100" s="243">
        <f t="shared" si="25"/>
        <v>0</v>
      </c>
      <c r="CD100" s="243">
        <f t="shared" si="26"/>
        <v>0</v>
      </c>
      <c r="CE100" s="243">
        <f t="shared" si="27"/>
        <v>0</v>
      </c>
      <c r="CF100" s="243">
        <f t="shared" si="28"/>
        <v>0</v>
      </c>
      <c r="CG100" s="243">
        <f t="shared" si="29"/>
        <v>1</v>
      </c>
      <c r="CH100" s="243">
        <f t="shared" si="30"/>
        <v>0</v>
      </c>
      <c r="CI100" s="243">
        <f t="shared" si="31"/>
        <v>0</v>
      </c>
      <c r="CJ100" s="243">
        <f t="shared" si="32"/>
        <v>1</v>
      </c>
      <c r="CK100" s="243">
        <f t="shared" si="33"/>
        <v>0</v>
      </c>
      <c r="CL100" s="243">
        <f t="shared" si="34"/>
        <v>2</v>
      </c>
      <c r="CM100" s="4">
        <f t="shared" si="35"/>
        <v>0</v>
      </c>
      <c r="CO100" s="244">
        <f t="shared" si="36"/>
        <v>3</v>
      </c>
      <c r="CT100" s="3">
        <f t="shared" si="37"/>
        <v>0</v>
      </c>
      <c r="CU100" s="243">
        <f t="shared" si="38"/>
        <v>0</v>
      </c>
      <c r="CV100" s="243">
        <f t="shared" si="39"/>
        <v>0</v>
      </c>
      <c r="CW100" s="243">
        <f t="shared" si="40"/>
        <v>0</v>
      </c>
      <c r="CX100" s="243">
        <f t="shared" si="41"/>
        <v>2</v>
      </c>
      <c r="CY100" s="243">
        <f t="shared" si="42"/>
        <v>0</v>
      </c>
      <c r="CZ100" s="243">
        <f t="shared" si="43"/>
        <v>2</v>
      </c>
      <c r="DA100" s="4">
        <f t="shared" si="44"/>
        <v>0</v>
      </c>
      <c r="DD100" s="244">
        <f t="shared" si="45"/>
        <v>2</v>
      </c>
    </row>
    <row r="101" spans="2:108" x14ac:dyDescent="0.35">
      <c r="B101" s="145" t="s">
        <v>680</v>
      </c>
      <c r="C101" s="4" t="s">
        <v>681</v>
      </c>
      <c r="D101" s="30" t="s">
        <v>3737</v>
      </c>
      <c r="E101" s="237" t="s">
        <v>1374</v>
      </c>
      <c r="F101" s="237"/>
      <c r="G101" s="31" t="s">
        <v>3704</v>
      </c>
      <c r="H101" s="3">
        <v>0</v>
      </c>
      <c r="I101" s="243">
        <v>0</v>
      </c>
      <c r="J101" s="243">
        <v>0</v>
      </c>
      <c r="K101" s="243">
        <v>0</v>
      </c>
      <c r="L101" s="243">
        <v>0</v>
      </c>
      <c r="M101" s="243">
        <v>0</v>
      </c>
      <c r="N101" s="243">
        <v>0</v>
      </c>
      <c r="O101" s="243">
        <v>0</v>
      </c>
      <c r="P101" s="243">
        <v>0</v>
      </c>
      <c r="Q101" s="243">
        <v>0</v>
      </c>
      <c r="R101" s="243">
        <v>0</v>
      </c>
      <c r="S101" s="243">
        <v>0</v>
      </c>
      <c r="T101" s="243">
        <v>0</v>
      </c>
      <c r="U101" s="243">
        <v>0</v>
      </c>
      <c r="V101" s="243">
        <v>0</v>
      </c>
      <c r="W101" s="243">
        <v>0</v>
      </c>
      <c r="X101" s="243">
        <v>0</v>
      </c>
      <c r="Y101" s="243">
        <v>0</v>
      </c>
      <c r="Z101" s="243">
        <v>0</v>
      </c>
      <c r="AA101" s="243">
        <v>0</v>
      </c>
      <c r="AB101" s="243">
        <v>0</v>
      </c>
      <c r="AC101" s="243">
        <v>0</v>
      </c>
      <c r="AD101" s="243">
        <v>0</v>
      </c>
      <c r="AE101" s="243">
        <v>0</v>
      </c>
      <c r="AF101" s="243">
        <v>0</v>
      </c>
      <c r="AG101" s="243">
        <v>0</v>
      </c>
      <c r="AH101" s="243">
        <v>0</v>
      </c>
      <c r="AI101" s="243">
        <v>0</v>
      </c>
      <c r="AJ101" s="243">
        <v>0</v>
      </c>
      <c r="AK101" s="243">
        <v>0</v>
      </c>
      <c r="AL101" s="243">
        <v>0</v>
      </c>
      <c r="AM101" s="243">
        <v>0</v>
      </c>
      <c r="AN101" s="243">
        <v>0</v>
      </c>
      <c r="AO101" s="243">
        <v>0</v>
      </c>
      <c r="AP101" s="243">
        <v>0</v>
      </c>
      <c r="AQ101" s="243">
        <v>0</v>
      </c>
      <c r="AR101" s="243">
        <v>0</v>
      </c>
      <c r="AS101" s="243">
        <v>0</v>
      </c>
      <c r="AT101" s="243">
        <v>0</v>
      </c>
      <c r="AU101" s="243">
        <v>0</v>
      </c>
      <c r="AV101" s="243">
        <v>0</v>
      </c>
      <c r="AW101" s="243">
        <v>0</v>
      </c>
      <c r="AX101" s="243">
        <v>0.5</v>
      </c>
      <c r="AY101" s="243">
        <v>0</v>
      </c>
      <c r="AZ101" s="243">
        <v>0</v>
      </c>
      <c r="BA101" s="243">
        <v>0.5</v>
      </c>
      <c r="BB101" s="243">
        <v>0</v>
      </c>
      <c r="BC101" s="243">
        <v>0</v>
      </c>
      <c r="BD101" s="243">
        <v>0</v>
      </c>
      <c r="BE101" s="243">
        <v>0</v>
      </c>
      <c r="BF101" s="243">
        <v>0.5</v>
      </c>
      <c r="BG101" s="243">
        <v>0</v>
      </c>
      <c r="BH101" s="243">
        <v>0</v>
      </c>
      <c r="BI101" s="243">
        <v>0</v>
      </c>
      <c r="BJ101" s="243">
        <v>0</v>
      </c>
      <c r="BK101" s="243">
        <v>0</v>
      </c>
      <c r="BL101" s="243">
        <v>0</v>
      </c>
      <c r="BM101" s="243">
        <v>0</v>
      </c>
      <c r="BN101" s="243">
        <v>0</v>
      </c>
      <c r="BO101" s="243">
        <v>0</v>
      </c>
      <c r="BP101" s="243">
        <v>0</v>
      </c>
      <c r="BQ101" s="243">
        <v>0</v>
      </c>
      <c r="BR101" s="243">
        <v>0</v>
      </c>
      <c r="BS101" s="243">
        <v>0</v>
      </c>
      <c r="BT101" s="243">
        <v>0.5</v>
      </c>
      <c r="BU101" s="243">
        <v>0</v>
      </c>
      <c r="BV101" s="243">
        <v>0</v>
      </c>
      <c r="BW101" s="243">
        <v>0</v>
      </c>
      <c r="BX101" s="4">
        <v>0</v>
      </c>
      <c r="BZ101" s="244">
        <f t="shared" si="23"/>
        <v>4</v>
      </c>
      <c r="CB101" s="3">
        <f t="shared" si="24"/>
        <v>0</v>
      </c>
      <c r="CC101" s="243">
        <f t="shared" si="25"/>
        <v>0</v>
      </c>
      <c r="CD101" s="243">
        <f t="shared" si="26"/>
        <v>0</v>
      </c>
      <c r="CE101" s="243">
        <f t="shared" si="27"/>
        <v>0</v>
      </c>
      <c r="CF101" s="243">
        <f t="shared" si="28"/>
        <v>0</v>
      </c>
      <c r="CG101" s="243">
        <f t="shared" si="29"/>
        <v>0</v>
      </c>
      <c r="CH101" s="243">
        <f t="shared" si="30"/>
        <v>2</v>
      </c>
      <c r="CI101" s="243">
        <f t="shared" si="31"/>
        <v>0</v>
      </c>
      <c r="CJ101" s="243">
        <f t="shared" si="32"/>
        <v>1</v>
      </c>
      <c r="CK101" s="243">
        <f t="shared" si="33"/>
        <v>0</v>
      </c>
      <c r="CL101" s="243">
        <f t="shared" si="34"/>
        <v>1</v>
      </c>
      <c r="CM101" s="4">
        <f t="shared" si="35"/>
        <v>0</v>
      </c>
      <c r="CO101" s="244">
        <f t="shared" si="36"/>
        <v>3</v>
      </c>
      <c r="CT101" s="3">
        <f t="shared" si="37"/>
        <v>0</v>
      </c>
      <c r="CU101" s="243">
        <f t="shared" si="38"/>
        <v>0</v>
      </c>
      <c r="CV101" s="243">
        <f t="shared" si="39"/>
        <v>0</v>
      </c>
      <c r="CW101" s="243">
        <f t="shared" si="40"/>
        <v>0</v>
      </c>
      <c r="CX101" s="243">
        <f t="shared" si="41"/>
        <v>3</v>
      </c>
      <c r="CY101" s="243">
        <f t="shared" si="42"/>
        <v>0</v>
      </c>
      <c r="CZ101" s="243">
        <f t="shared" si="43"/>
        <v>1</v>
      </c>
      <c r="DA101" s="4">
        <f t="shared" si="44"/>
        <v>0</v>
      </c>
      <c r="DD101" s="244">
        <f t="shared" si="45"/>
        <v>2</v>
      </c>
    </row>
    <row r="102" spans="2:108" x14ac:dyDescent="0.35">
      <c r="B102" s="145" t="s">
        <v>728</v>
      </c>
      <c r="C102" s="4" t="s">
        <v>729</v>
      </c>
      <c r="D102" s="28" t="s">
        <v>729</v>
      </c>
      <c r="E102" s="234" t="s">
        <v>1479</v>
      </c>
      <c r="F102" s="234"/>
      <c r="G102" s="29" t="s">
        <v>3701</v>
      </c>
      <c r="H102" s="3">
        <v>0</v>
      </c>
      <c r="I102" s="243">
        <v>0</v>
      </c>
      <c r="J102" s="243">
        <v>0</v>
      </c>
      <c r="K102" s="243">
        <v>0</v>
      </c>
      <c r="L102" s="243">
        <v>0</v>
      </c>
      <c r="M102" s="243">
        <v>0</v>
      </c>
      <c r="N102" s="243">
        <v>0</v>
      </c>
      <c r="O102" s="243">
        <v>0</v>
      </c>
      <c r="P102" s="243">
        <v>0</v>
      </c>
      <c r="Q102" s="243">
        <v>0</v>
      </c>
      <c r="R102" s="243">
        <v>0</v>
      </c>
      <c r="S102" s="243">
        <v>0</v>
      </c>
      <c r="T102" s="243">
        <v>0</v>
      </c>
      <c r="U102" s="243">
        <v>0</v>
      </c>
      <c r="V102" s="243">
        <v>0</v>
      </c>
      <c r="W102" s="243">
        <v>0</v>
      </c>
      <c r="X102" s="243">
        <v>0</v>
      </c>
      <c r="Y102" s="243">
        <v>0</v>
      </c>
      <c r="Z102" s="243">
        <v>0</v>
      </c>
      <c r="AA102" s="243">
        <v>0</v>
      </c>
      <c r="AB102" s="243">
        <v>0</v>
      </c>
      <c r="AC102" s="243">
        <v>0</v>
      </c>
      <c r="AD102" s="243">
        <v>0</v>
      </c>
      <c r="AE102" s="243">
        <v>0</v>
      </c>
      <c r="AF102" s="243">
        <v>0</v>
      </c>
      <c r="AG102" s="243">
        <v>0</v>
      </c>
      <c r="AH102" s="243">
        <v>0</v>
      </c>
      <c r="AI102" s="243">
        <v>0</v>
      </c>
      <c r="AJ102" s="243">
        <v>0</v>
      </c>
      <c r="AK102" s="243">
        <v>0</v>
      </c>
      <c r="AL102" s="243">
        <v>0</v>
      </c>
      <c r="AM102" s="243">
        <v>0</v>
      </c>
      <c r="AN102" s="243">
        <v>0</v>
      </c>
      <c r="AO102" s="243">
        <v>0</v>
      </c>
      <c r="AP102" s="243">
        <v>0</v>
      </c>
      <c r="AQ102" s="243">
        <v>0</v>
      </c>
      <c r="AR102" s="243">
        <v>0</v>
      </c>
      <c r="AS102" s="243">
        <v>0</v>
      </c>
      <c r="AT102" s="243">
        <v>0</v>
      </c>
      <c r="AU102" s="243">
        <v>0</v>
      </c>
      <c r="AV102" s="243">
        <v>0</v>
      </c>
      <c r="AW102" s="243">
        <v>0</v>
      </c>
      <c r="AX102" s="243">
        <v>0</v>
      </c>
      <c r="AY102" s="243">
        <v>0</v>
      </c>
      <c r="AZ102" s="243">
        <v>0.5</v>
      </c>
      <c r="BA102" s="243">
        <v>0</v>
      </c>
      <c r="BB102" s="243">
        <v>0</v>
      </c>
      <c r="BC102" s="243">
        <v>0.5</v>
      </c>
      <c r="BD102" s="243">
        <v>0</v>
      </c>
      <c r="BE102" s="243">
        <v>0</v>
      </c>
      <c r="BF102" s="243">
        <v>0</v>
      </c>
      <c r="BG102" s="243">
        <v>0</v>
      </c>
      <c r="BH102" s="243">
        <v>0</v>
      </c>
      <c r="BI102" s="243">
        <v>0</v>
      </c>
      <c r="BJ102" s="243">
        <v>0</v>
      </c>
      <c r="BK102" s="243">
        <v>0</v>
      </c>
      <c r="BL102" s="243">
        <v>0</v>
      </c>
      <c r="BM102" s="243">
        <v>0</v>
      </c>
      <c r="BN102" s="243">
        <v>0</v>
      </c>
      <c r="BO102" s="243">
        <v>0</v>
      </c>
      <c r="BP102" s="243">
        <v>0.5</v>
      </c>
      <c r="BQ102" s="243">
        <v>0</v>
      </c>
      <c r="BR102" s="243">
        <v>0.5</v>
      </c>
      <c r="BS102" s="243">
        <v>0</v>
      </c>
      <c r="BT102" s="243">
        <v>0</v>
      </c>
      <c r="BU102" s="243">
        <v>0</v>
      </c>
      <c r="BV102" s="243">
        <v>0</v>
      </c>
      <c r="BW102" s="243">
        <v>0</v>
      </c>
      <c r="BX102" s="4">
        <v>0</v>
      </c>
      <c r="BZ102" s="244">
        <f t="shared" si="23"/>
        <v>4</v>
      </c>
      <c r="CB102" s="3">
        <f t="shared" si="24"/>
        <v>0</v>
      </c>
      <c r="CC102" s="243">
        <f t="shared" si="25"/>
        <v>0</v>
      </c>
      <c r="CD102" s="243">
        <f t="shared" si="26"/>
        <v>0</v>
      </c>
      <c r="CE102" s="243">
        <f t="shared" si="27"/>
        <v>0</v>
      </c>
      <c r="CF102" s="243">
        <f t="shared" si="28"/>
        <v>0</v>
      </c>
      <c r="CG102" s="243">
        <f t="shared" si="29"/>
        <v>0</v>
      </c>
      <c r="CH102" s="243">
        <f t="shared" si="30"/>
        <v>1</v>
      </c>
      <c r="CI102" s="243">
        <f t="shared" si="31"/>
        <v>1</v>
      </c>
      <c r="CJ102" s="243">
        <f t="shared" si="32"/>
        <v>0</v>
      </c>
      <c r="CK102" s="243">
        <f t="shared" si="33"/>
        <v>0</v>
      </c>
      <c r="CL102" s="243">
        <f t="shared" si="34"/>
        <v>2</v>
      </c>
      <c r="CM102" s="4">
        <f t="shared" si="35"/>
        <v>0</v>
      </c>
      <c r="CO102" s="244">
        <f t="shared" si="36"/>
        <v>3</v>
      </c>
      <c r="CT102" s="3">
        <f t="shared" si="37"/>
        <v>0</v>
      </c>
      <c r="CU102" s="243">
        <f t="shared" si="38"/>
        <v>0</v>
      </c>
      <c r="CV102" s="243">
        <f t="shared" si="39"/>
        <v>0</v>
      </c>
      <c r="CW102" s="243">
        <f t="shared" si="40"/>
        <v>0</v>
      </c>
      <c r="CX102" s="243">
        <f t="shared" si="41"/>
        <v>2</v>
      </c>
      <c r="CY102" s="243">
        <f t="shared" si="42"/>
        <v>0</v>
      </c>
      <c r="CZ102" s="243">
        <f t="shared" si="43"/>
        <v>2</v>
      </c>
      <c r="DA102" s="4">
        <f t="shared" si="44"/>
        <v>0</v>
      </c>
      <c r="DD102" s="244">
        <f t="shared" si="45"/>
        <v>2</v>
      </c>
    </row>
    <row r="103" spans="2:108" x14ac:dyDescent="0.35">
      <c r="B103" s="145" t="s">
        <v>730</v>
      </c>
      <c r="C103" s="4" t="s">
        <v>731</v>
      </c>
      <c r="D103" s="30" t="s">
        <v>731</v>
      </c>
      <c r="E103" s="237" t="s">
        <v>1374</v>
      </c>
      <c r="F103" s="237"/>
      <c r="G103" s="31" t="s">
        <v>3704</v>
      </c>
      <c r="H103" s="3">
        <v>0</v>
      </c>
      <c r="I103" s="243">
        <v>0</v>
      </c>
      <c r="J103" s="243">
        <v>0</v>
      </c>
      <c r="K103" s="243">
        <v>0</v>
      </c>
      <c r="L103" s="243">
        <v>0</v>
      </c>
      <c r="M103" s="243">
        <v>0</v>
      </c>
      <c r="N103" s="243">
        <v>0</v>
      </c>
      <c r="O103" s="243">
        <v>0</v>
      </c>
      <c r="P103" s="243">
        <v>0</v>
      </c>
      <c r="Q103" s="243">
        <v>0</v>
      </c>
      <c r="R103" s="243">
        <v>0</v>
      </c>
      <c r="S103" s="243">
        <v>0</v>
      </c>
      <c r="T103" s="243">
        <v>0</v>
      </c>
      <c r="U103" s="243">
        <v>0</v>
      </c>
      <c r="V103" s="243">
        <v>0</v>
      </c>
      <c r="W103" s="243">
        <v>0</v>
      </c>
      <c r="X103" s="243">
        <v>0</v>
      </c>
      <c r="Y103" s="243">
        <v>0</v>
      </c>
      <c r="Z103" s="243">
        <v>0</v>
      </c>
      <c r="AA103" s="243">
        <v>0</v>
      </c>
      <c r="AB103" s="243">
        <v>0</v>
      </c>
      <c r="AC103" s="243">
        <v>0</v>
      </c>
      <c r="AD103" s="243">
        <v>0</v>
      </c>
      <c r="AE103" s="243">
        <v>0</v>
      </c>
      <c r="AF103" s="243">
        <v>0</v>
      </c>
      <c r="AG103" s="243">
        <v>0</v>
      </c>
      <c r="AH103" s="243">
        <v>0</v>
      </c>
      <c r="AI103" s="243">
        <v>0</v>
      </c>
      <c r="AJ103" s="243">
        <v>0</v>
      </c>
      <c r="AK103" s="243">
        <v>0</v>
      </c>
      <c r="AL103" s="243">
        <v>0</v>
      </c>
      <c r="AM103" s="243">
        <v>0</v>
      </c>
      <c r="AN103" s="243">
        <v>0</v>
      </c>
      <c r="AO103" s="243">
        <v>0</v>
      </c>
      <c r="AP103" s="243">
        <v>0</v>
      </c>
      <c r="AQ103" s="243">
        <v>0</v>
      </c>
      <c r="AR103" s="243">
        <v>0</v>
      </c>
      <c r="AS103" s="243">
        <v>0</v>
      </c>
      <c r="AT103" s="243">
        <v>0</v>
      </c>
      <c r="AU103" s="243">
        <v>0</v>
      </c>
      <c r="AV103" s="243">
        <v>0</v>
      </c>
      <c r="AW103" s="243">
        <v>0</v>
      </c>
      <c r="AX103" s="243">
        <v>0</v>
      </c>
      <c r="AY103" s="243">
        <v>0</v>
      </c>
      <c r="AZ103" s="243">
        <v>0.5</v>
      </c>
      <c r="BA103" s="243">
        <v>0</v>
      </c>
      <c r="BB103" s="243">
        <v>0</v>
      </c>
      <c r="BC103" s="243">
        <v>0</v>
      </c>
      <c r="BD103" s="243">
        <v>0</v>
      </c>
      <c r="BE103" s="243">
        <v>0</v>
      </c>
      <c r="BF103" s="243">
        <v>0.5</v>
      </c>
      <c r="BG103" s="243">
        <v>0</v>
      </c>
      <c r="BH103" s="243">
        <v>0</v>
      </c>
      <c r="BI103" s="243">
        <v>0.5</v>
      </c>
      <c r="BJ103" s="243">
        <v>0</v>
      </c>
      <c r="BK103" s="243">
        <v>0</v>
      </c>
      <c r="BL103" s="243">
        <v>0.5</v>
      </c>
      <c r="BM103" s="243">
        <v>0</v>
      </c>
      <c r="BN103" s="243">
        <v>0</v>
      </c>
      <c r="BO103" s="243">
        <v>0</v>
      </c>
      <c r="BP103" s="243">
        <v>0</v>
      </c>
      <c r="BQ103" s="243">
        <v>0</v>
      </c>
      <c r="BR103" s="243">
        <v>0</v>
      </c>
      <c r="BS103" s="243">
        <v>0</v>
      </c>
      <c r="BT103" s="243">
        <v>0</v>
      </c>
      <c r="BU103" s="243">
        <v>0</v>
      </c>
      <c r="BV103" s="243">
        <v>0</v>
      </c>
      <c r="BW103" s="243">
        <v>0</v>
      </c>
      <c r="BX103" s="4">
        <v>0</v>
      </c>
      <c r="BZ103" s="244">
        <f t="shared" si="23"/>
        <v>4</v>
      </c>
      <c r="CB103" s="3">
        <f t="shared" si="24"/>
        <v>0</v>
      </c>
      <c r="CC103" s="243">
        <f t="shared" si="25"/>
        <v>0</v>
      </c>
      <c r="CD103" s="243">
        <f t="shared" si="26"/>
        <v>0</v>
      </c>
      <c r="CE103" s="243">
        <f t="shared" si="27"/>
        <v>0</v>
      </c>
      <c r="CF103" s="243">
        <f t="shared" si="28"/>
        <v>0</v>
      </c>
      <c r="CG103" s="243">
        <f t="shared" si="29"/>
        <v>0</v>
      </c>
      <c r="CH103" s="243">
        <f t="shared" si="30"/>
        <v>1</v>
      </c>
      <c r="CI103" s="243">
        <f t="shared" si="31"/>
        <v>0</v>
      </c>
      <c r="CJ103" s="243">
        <f t="shared" si="32"/>
        <v>2</v>
      </c>
      <c r="CK103" s="243">
        <f t="shared" si="33"/>
        <v>1</v>
      </c>
      <c r="CL103" s="243">
        <f t="shared" si="34"/>
        <v>0</v>
      </c>
      <c r="CM103" s="4">
        <f t="shared" si="35"/>
        <v>0</v>
      </c>
      <c r="CO103" s="244">
        <f t="shared" si="36"/>
        <v>3</v>
      </c>
      <c r="CT103" s="3">
        <f t="shared" si="37"/>
        <v>0</v>
      </c>
      <c r="CU103" s="243">
        <f t="shared" si="38"/>
        <v>0</v>
      </c>
      <c r="CV103" s="243">
        <f t="shared" si="39"/>
        <v>0</v>
      </c>
      <c r="CW103" s="243">
        <f t="shared" si="40"/>
        <v>0</v>
      </c>
      <c r="CX103" s="243">
        <f t="shared" si="41"/>
        <v>3</v>
      </c>
      <c r="CY103" s="243">
        <f t="shared" si="42"/>
        <v>1</v>
      </c>
      <c r="CZ103" s="243">
        <f t="shared" si="43"/>
        <v>0</v>
      </c>
      <c r="DA103" s="4">
        <f t="shared" si="44"/>
        <v>0</v>
      </c>
      <c r="DD103" s="244">
        <f t="shared" si="45"/>
        <v>2</v>
      </c>
    </row>
    <row r="104" spans="2:108" x14ac:dyDescent="0.35">
      <c r="B104" s="145" t="s">
        <v>350</v>
      </c>
      <c r="C104" s="4" t="s">
        <v>351</v>
      </c>
      <c r="D104" s="28" t="s">
        <v>351</v>
      </c>
      <c r="E104" s="234" t="s">
        <v>1534</v>
      </c>
      <c r="F104" s="234"/>
      <c r="G104" s="29" t="s">
        <v>3701</v>
      </c>
      <c r="H104" s="3">
        <v>0</v>
      </c>
      <c r="I104" s="243">
        <v>0</v>
      </c>
      <c r="J104" s="243">
        <v>0</v>
      </c>
      <c r="K104" s="243">
        <v>0</v>
      </c>
      <c r="L104" s="243">
        <v>0</v>
      </c>
      <c r="M104" s="243">
        <v>0</v>
      </c>
      <c r="N104" s="243">
        <v>0</v>
      </c>
      <c r="O104" s="243">
        <v>0</v>
      </c>
      <c r="P104" s="243">
        <v>0</v>
      </c>
      <c r="Q104" s="243">
        <v>0</v>
      </c>
      <c r="R104" s="243">
        <v>0</v>
      </c>
      <c r="S104" s="243">
        <v>0</v>
      </c>
      <c r="T104" s="243">
        <v>0</v>
      </c>
      <c r="U104" s="243">
        <v>0</v>
      </c>
      <c r="V104" s="243">
        <v>0</v>
      </c>
      <c r="W104" s="243">
        <v>0</v>
      </c>
      <c r="X104" s="243">
        <v>0</v>
      </c>
      <c r="Y104" s="243">
        <v>0</v>
      </c>
      <c r="Z104" s="243">
        <v>0</v>
      </c>
      <c r="AA104" s="243">
        <v>0</v>
      </c>
      <c r="AB104" s="243">
        <v>0</v>
      </c>
      <c r="AC104" s="243">
        <v>0</v>
      </c>
      <c r="AD104" s="243">
        <v>0</v>
      </c>
      <c r="AE104" s="243">
        <v>0</v>
      </c>
      <c r="AF104" s="243">
        <v>0</v>
      </c>
      <c r="AG104" s="243">
        <v>0</v>
      </c>
      <c r="AH104" s="243">
        <v>0.5</v>
      </c>
      <c r="AI104" s="243">
        <v>0</v>
      </c>
      <c r="AJ104" s="243">
        <v>0</v>
      </c>
      <c r="AK104" s="243">
        <v>0</v>
      </c>
      <c r="AL104" s="243">
        <v>0</v>
      </c>
      <c r="AM104" s="243">
        <v>0</v>
      </c>
      <c r="AN104" s="243">
        <v>0</v>
      </c>
      <c r="AO104" s="243">
        <v>0</v>
      </c>
      <c r="AP104" s="243">
        <v>0</v>
      </c>
      <c r="AQ104" s="243">
        <v>0</v>
      </c>
      <c r="AR104" s="243">
        <v>0</v>
      </c>
      <c r="AS104" s="243">
        <v>0</v>
      </c>
      <c r="AT104" s="243">
        <v>0</v>
      </c>
      <c r="AU104" s="243">
        <v>0</v>
      </c>
      <c r="AV104" s="243">
        <v>0</v>
      </c>
      <c r="AW104" s="243">
        <v>0</v>
      </c>
      <c r="AX104" s="243">
        <v>0</v>
      </c>
      <c r="AY104" s="243">
        <v>0</v>
      </c>
      <c r="AZ104" s="243">
        <v>0</v>
      </c>
      <c r="BA104" s="243">
        <v>0.5</v>
      </c>
      <c r="BB104" s="243">
        <v>0</v>
      </c>
      <c r="BC104" s="243">
        <v>0</v>
      </c>
      <c r="BD104" s="243">
        <v>0</v>
      </c>
      <c r="BE104" s="243">
        <v>0</v>
      </c>
      <c r="BF104" s="243">
        <v>0</v>
      </c>
      <c r="BG104" s="243">
        <v>0.5</v>
      </c>
      <c r="BH104" s="243">
        <v>0</v>
      </c>
      <c r="BI104" s="243">
        <v>0</v>
      </c>
      <c r="BJ104" s="243">
        <v>0</v>
      </c>
      <c r="BK104" s="243">
        <v>0</v>
      </c>
      <c r="BL104" s="243">
        <v>0</v>
      </c>
      <c r="BM104" s="243">
        <v>0</v>
      </c>
      <c r="BN104" s="243">
        <v>0</v>
      </c>
      <c r="BO104" s="243">
        <v>0</v>
      </c>
      <c r="BP104" s="243">
        <v>0</v>
      </c>
      <c r="BQ104" s="243">
        <v>0</v>
      </c>
      <c r="BR104" s="243">
        <v>0</v>
      </c>
      <c r="BS104" s="243">
        <v>0</v>
      </c>
      <c r="BT104" s="243">
        <v>0</v>
      </c>
      <c r="BU104" s="243">
        <v>0</v>
      </c>
      <c r="BV104" s="243">
        <v>0</v>
      </c>
      <c r="BW104" s="243">
        <v>0</v>
      </c>
      <c r="BX104" s="4">
        <v>0</v>
      </c>
      <c r="BZ104" s="244">
        <f t="shared" si="23"/>
        <v>3</v>
      </c>
      <c r="CB104" s="3">
        <f t="shared" si="24"/>
        <v>0</v>
      </c>
      <c r="CC104" s="243">
        <f t="shared" si="25"/>
        <v>0</v>
      </c>
      <c r="CD104" s="243">
        <f t="shared" si="26"/>
        <v>1</v>
      </c>
      <c r="CE104" s="243">
        <f t="shared" si="27"/>
        <v>0</v>
      </c>
      <c r="CF104" s="243">
        <f t="shared" si="28"/>
        <v>0</v>
      </c>
      <c r="CG104" s="243">
        <f t="shared" si="29"/>
        <v>0</v>
      </c>
      <c r="CH104" s="243">
        <f t="shared" si="30"/>
        <v>1</v>
      </c>
      <c r="CI104" s="243">
        <f t="shared" si="31"/>
        <v>0</v>
      </c>
      <c r="CJ104" s="243">
        <f t="shared" si="32"/>
        <v>1</v>
      </c>
      <c r="CK104" s="243">
        <f t="shared" si="33"/>
        <v>0</v>
      </c>
      <c r="CL104" s="243">
        <f t="shared" si="34"/>
        <v>0</v>
      </c>
      <c r="CM104" s="4">
        <f t="shared" si="35"/>
        <v>0</v>
      </c>
      <c r="CO104" s="244">
        <f t="shared" si="36"/>
        <v>3</v>
      </c>
      <c r="CT104" s="3">
        <f t="shared" si="37"/>
        <v>0</v>
      </c>
      <c r="CU104" s="243">
        <f t="shared" si="38"/>
        <v>1</v>
      </c>
      <c r="CV104" s="243">
        <f t="shared" si="39"/>
        <v>0</v>
      </c>
      <c r="CW104" s="243">
        <f t="shared" si="40"/>
        <v>0</v>
      </c>
      <c r="CX104" s="243">
        <f t="shared" si="41"/>
        <v>2</v>
      </c>
      <c r="CY104" s="243">
        <f t="shared" si="42"/>
        <v>0</v>
      </c>
      <c r="CZ104" s="243">
        <f t="shared" si="43"/>
        <v>0</v>
      </c>
      <c r="DA104" s="4">
        <f t="shared" si="44"/>
        <v>0</v>
      </c>
      <c r="DD104" s="244">
        <f t="shared" si="45"/>
        <v>2</v>
      </c>
    </row>
    <row r="105" spans="2:108" x14ac:dyDescent="0.35">
      <c r="B105" s="145" t="s">
        <v>389</v>
      </c>
      <c r="C105" s="4" t="s">
        <v>390</v>
      </c>
      <c r="D105" s="28" t="s">
        <v>390</v>
      </c>
      <c r="E105" s="234" t="s">
        <v>1479</v>
      </c>
      <c r="F105" s="234"/>
      <c r="G105" s="29" t="s">
        <v>3701</v>
      </c>
      <c r="H105" s="3">
        <v>0</v>
      </c>
      <c r="I105" s="243">
        <v>0</v>
      </c>
      <c r="J105" s="243">
        <v>0</v>
      </c>
      <c r="K105" s="243">
        <v>0</v>
      </c>
      <c r="L105" s="243">
        <v>0</v>
      </c>
      <c r="M105" s="243">
        <v>0</v>
      </c>
      <c r="N105" s="243">
        <v>0</v>
      </c>
      <c r="O105" s="243">
        <v>0</v>
      </c>
      <c r="P105" s="243">
        <v>0</v>
      </c>
      <c r="Q105" s="243">
        <v>0</v>
      </c>
      <c r="R105" s="243">
        <v>0</v>
      </c>
      <c r="S105" s="243">
        <v>0</v>
      </c>
      <c r="T105" s="243">
        <v>0</v>
      </c>
      <c r="U105" s="243">
        <v>0</v>
      </c>
      <c r="V105" s="243">
        <v>0</v>
      </c>
      <c r="W105" s="243">
        <v>0</v>
      </c>
      <c r="X105" s="243">
        <v>0</v>
      </c>
      <c r="Y105" s="243">
        <v>0</v>
      </c>
      <c r="Z105" s="243">
        <v>0</v>
      </c>
      <c r="AA105" s="243">
        <v>0</v>
      </c>
      <c r="AB105" s="243">
        <v>0</v>
      </c>
      <c r="AC105" s="243">
        <v>0</v>
      </c>
      <c r="AD105" s="243">
        <v>0</v>
      </c>
      <c r="AE105" s="243">
        <v>0</v>
      </c>
      <c r="AF105" s="243">
        <v>0</v>
      </c>
      <c r="AG105" s="243">
        <v>0</v>
      </c>
      <c r="AH105" s="243">
        <v>0</v>
      </c>
      <c r="AI105" s="243">
        <v>0.5</v>
      </c>
      <c r="AJ105" s="243">
        <v>0</v>
      </c>
      <c r="AK105" s="243">
        <v>0</v>
      </c>
      <c r="AL105" s="243">
        <v>0</v>
      </c>
      <c r="AM105" s="243">
        <v>0</v>
      </c>
      <c r="AN105" s="243">
        <v>0</v>
      </c>
      <c r="AO105" s="243">
        <v>0</v>
      </c>
      <c r="AP105" s="243">
        <v>0</v>
      </c>
      <c r="AQ105" s="243">
        <v>0</v>
      </c>
      <c r="AR105" s="243">
        <v>0</v>
      </c>
      <c r="AS105" s="243">
        <v>0.5</v>
      </c>
      <c r="AT105" s="243">
        <v>0</v>
      </c>
      <c r="AU105" s="243">
        <v>0</v>
      </c>
      <c r="AV105" s="243">
        <v>0</v>
      </c>
      <c r="AW105" s="243">
        <v>0</v>
      </c>
      <c r="AX105" s="243">
        <v>0</v>
      </c>
      <c r="AY105" s="243">
        <v>0</v>
      </c>
      <c r="AZ105" s="243">
        <v>0</v>
      </c>
      <c r="BA105" s="243">
        <v>0.5</v>
      </c>
      <c r="BB105" s="243">
        <v>0</v>
      </c>
      <c r="BC105" s="243">
        <v>0</v>
      </c>
      <c r="BD105" s="243">
        <v>0</v>
      </c>
      <c r="BE105" s="243">
        <v>0</v>
      </c>
      <c r="BF105" s="243">
        <v>0</v>
      </c>
      <c r="BG105" s="243">
        <v>0</v>
      </c>
      <c r="BH105" s="243">
        <v>0</v>
      </c>
      <c r="BI105" s="243">
        <v>0</v>
      </c>
      <c r="BJ105" s="243">
        <v>0</v>
      </c>
      <c r="BK105" s="243">
        <v>0</v>
      </c>
      <c r="BL105" s="243">
        <v>0</v>
      </c>
      <c r="BM105" s="243">
        <v>0</v>
      </c>
      <c r="BN105" s="243">
        <v>0</v>
      </c>
      <c r="BO105" s="243">
        <v>0</v>
      </c>
      <c r="BP105" s="243">
        <v>0</v>
      </c>
      <c r="BQ105" s="243">
        <v>0</v>
      </c>
      <c r="BR105" s="243">
        <v>0</v>
      </c>
      <c r="BS105" s="243">
        <v>0</v>
      </c>
      <c r="BT105" s="243">
        <v>0</v>
      </c>
      <c r="BU105" s="243">
        <v>0</v>
      </c>
      <c r="BV105" s="243">
        <v>0</v>
      </c>
      <c r="BW105" s="243">
        <v>0</v>
      </c>
      <c r="BX105" s="4">
        <v>0</v>
      </c>
      <c r="BZ105" s="244">
        <f t="shared" si="23"/>
        <v>3</v>
      </c>
      <c r="CB105" s="3">
        <f t="shared" si="24"/>
        <v>0</v>
      </c>
      <c r="CC105" s="243">
        <f t="shared" si="25"/>
        <v>0</v>
      </c>
      <c r="CD105" s="243">
        <f t="shared" si="26"/>
        <v>1</v>
      </c>
      <c r="CE105" s="243">
        <f t="shared" si="27"/>
        <v>0</v>
      </c>
      <c r="CF105" s="243">
        <f t="shared" si="28"/>
        <v>0</v>
      </c>
      <c r="CG105" s="243">
        <f t="shared" si="29"/>
        <v>1</v>
      </c>
      <c r="CH105" s="243">
        <f t="shared" si="30"/>
        <v>1</v>
      </c>
      <c r="CI105" s="243">
        <f t="shared" si="31"/>
        <v>0</v>
      </c>
      <c r="CJ105" s="243">
        <f t="shared" si="32"/>
        <v>0</v>
      </c>
      <c r="CK105" s="243">
        <f t="shared" si="33"/>
        <v>0</v>
      </c>
      <c r="CL105" s="243">
        <f t="shared" si="34"/>
        <v>0</v>
      </c>
      <c r="CM105" s="4">
        <f t="shared" si="35"/>
        <v>0</v>
      </c>
      <c r="CO105" s="244">
        <f t="shared" si="36"/>
        <v>3</v>
      </c>
      <c r="CT105" s="3">
        <f t="shared" si="37"/>
        <v>0</v>
      </c>
      <c r="CU105" s="243">
        <f t="shared" si="38"/>
        <v>1</v>
      </c>
      <c r="CV105" s="243">
        <f t="shared" si="39"/>
        <v>0</v>
      </c>
      <c r="CW105" s="243">
        <f t="shared" si="40"/>
        <v>0</v>
      </c>
      <c r="CX105" s="243">
        <f t="shared" si="41"/>
        <v>2</v>
      </c>
      <c r="CY105" s="243">
        <f t="shared" si="42"/>
        <v>0</v>
      </c>
      <c r="CZ105" s="243">
        <f t="shared" si="43"/>
        <v>0</v>
      </c>
      <c r="DA105" s="4">
        <f t="shared" si="44"/>
        <v>0</v>
      </c>
      <c r="DD105" s="244">
        <f t="shared" si="45"/>
        <v>2</v>
      </c>
    </row>
    <row r="106" spans="2:108" x14ac:dyDescent="0.35">
      <c r="B106" s="145" t="s">
        <v>485</v>
      </c>
      <c r="C106" s="4" t="s">
        <v>486</v>
      </c>
      <c r="D106" s="142" t="s">
        <v>913</v>
      </c>
      <c r="E106" s="236" t="s">
        <v>913</v>
      </c>
      <c r="F106" s="236"/>
      <c r="G106" s="139" t="s">
        <v>3703</v>
      </c>
      <c r="H106" s="3">
        <v>0</v>
      </c>
      <c r="I106" s="243">
        <v>0</v>
      </c>
      <c r="J106" s="243">
        <v>0</v>
      </c>
      <c r="K106" s="243">
        <v>0</v>
      </c>
      <c r="L106" s="243">
        <v>0</v>
      </c>
      <c r="M106" s="243">
        <v>0</v>
      </c>
      <c r="N106" s="243">
        <v>0</v>
      </c>
      <c r="O106" s="243">
        <v>0</v>
      </c>
      <c r="P106" s="243">
        <v>0</v>
      </c>
      <c r="Q106" s="243">
        <v>0</v>
      </c>
      <c r="R106" s="243">
        <v>0</v>
      </c>
      <c r="S106" s="243">
        <v>0</v>
      </c>
      <c r="T106" s="243">
        <v>0</v>
      </c>
      <c r="U106" s="243">
        <v>0</v>
      </c>
      <c r="V106" s="243">
        <v>0</v>
      </c>
      <c r="W106" s="243">
        <v>0</v>
      </c>
      <c r="X106" s="243">
        <v>0</v>
      </c>
      <c r="Y106" s="243">
        <v>0</v>
      </c>
      <c r="Z106" s="243">
        <v>0</v>
      </c>
      <c r="AA106" s="243">
        <v>0</v>
      </c>
      <c r="AB106" s="243">
        <v>0</v>
      </c>
      <c r="AC106" s="243">
        <v>0</v>
      </c>
      <c r="AD106" s="243">
        <v>0</v>
      </c>
      <c r="AE106" s="243">
        <v>0</v>
      </c>
      <c r="AF106" s="243">
        <v>0</v>
      </c>
      <c r="AG106" s="243">
        <v>0</v>
      </c>
      <c r="AH106" s="243">
        <v>0</v>
      </c>
      <c r="AI106" s="243">
        <v>0</v>
      </c>
      <c r="AJ106" s="243">
        <v>0</v>
      </c>
      <c r="AK106" s="243">
        <v>0</v>
      </c>
      <c r="AL106" s="243">
        <v>0</v>
      </c>
      <c r="AM106" s="243">
        <v>0</v>
      </c>
      <c r="AN106" s="243">
        <v>0.5</v>
      </c>
      <c r="AO106" s="243">
        <v>0</v>
      </c>
      <c r="AP106" s="243">
        <v>0</v>
      </c>
      <c r="AQ106" s="243">
        <v>0</v>
      </c>
      <c r="AR106" s="243">
        <v>0</v>
      </c>
      <c r="AS106" s="243">
        <v>0.5</v>
      </c>
      <c r="AT106" s="243">
        <v>0</v>
      </c>
      <c r="AU106" s="243">
        <v>0</v>
      </c>
      <c r="AV106" s="243">
        <v>0</v>
      </c>
      <c r="AW106" s="243">
        <v>0</v>
      </c>
      <c r="AX106" s="243">
        <v>0</v>
      </c>
      <c r="AY106" s="243">
        <v>0</v>
      </c>
      <c r="AZ106" s="243">
        <v>0</v>
      </c>
      <c r="BA106" s="243">
        <v>0.5</v>
      </c>
      <c r="BB106" s="243">
        <v>0</v>
      </c>
      <c r="BC106" s="243">
        <v>0</v>
      </c>
      <c r="BD106" s="243">
        <v>0</v>
      </c>
      <c r="BE106" s="243">
        <v>0</v>
      </c>
      <c r="BF106" s="243">
        <v>0</v>
      </c>
      <c r="BG106" s="243">
        <v>0</v>
      </c>
      <c r="BH106" s="243">
        <v>0</v>
      </c>
      <c r="BI106" s="243">
        <v>0</v>
      </c>
      <c r="BJ106" s="243">
        <v>0</v>
      </c>
      <c r="BK106" s="243">
        <v>0</v>
      </c>
      <c r="BL106" s="243">
        <v>0</v>
      </c>
      <c r="BM106" s="243">
        <v>0</v>
      </c>
      <c r="BN106" s="243">
        <v>0</v>
      </c>
      <c r="BO106" s="243">
        <v>0</v>
      </c>
      <c r="BP106" s="243">
        <v>0</v>
      </c>
      <c r="BQ106" s="243">
        <v>0</v>
      </c>
      <c r="BR106" s="243">
        <v>0</v>
      </c>
      <c r="BS106" s="243">
        <v>0</v>
      </c>
      <c r="BT106" s="243">
        <v>0</v>
      </c>
      <c r="BU106" s="243">
        <v>0</v>
      </c>
      <c r="BV106" s="243">
        <v>0</v>
      </c>
      <c r="BW106" s="243">
        <v>0</v>
      </c>
      <c r="BX106" s="4">
        <v>0</v>
      </c>
      <c r="BZ106" s="244">
        <f t="shared" si="23"/>
        <v>3</v>
      </c>
      <c r="CB106" s="3">
        <f t="shared" si="24"/>
        <v>0</v>
      </c>
      <c r="CC106" s="243">
        <f t="shared" si="25"/>
        <v>0</v>
      </c>
      <c r="CD106" s="243">
        <f t="shared" si="26"/>
        <v>0</v>
      </c>
      <c r="CE106" s="243">
        <f t="shared" si="27"/>
        <v>1</v>
      </c>
      <c r="CF106" s="243">
        <f t="shared" si="28"/>
        <v>0</v>
      </c>
      <c r="CG106" s="243">
        <f t="shared" si="29"/>
        <v>1</v>
      </c>
      <c r="CH106" s="243">
        <f t="shared" si="30"/>
        <v>1</v>
      </c>
      <c r="CI106" s="243">
        <f t="shared" si="31"/>
        <v>0</v>
      </c>
      <c r="CJ106" s="243">
        <f t="shared" si="32"/>
        <v>0</v>
      </c>
      <c r="CK106" s="243">
        <f t="shared" si="33"/>
        <v>0</v>
      </c>
      <c r="CL106" s="243">
        <f t="shared" si="34"/>
        <v>0</v>
      </c>
      <c r="CM106" s="4">
        <f t="shared" si="35"/>
        <v>0</v>
      </c>
      <c r="CO106" s="244">
        <f t="shared" si="36"/>
        <v>3</v>
      </c>
      <c r="CT106" s="3">
        <f t="shared" si="37"/>
        <v>0</v>
      </c>
      <c r="CU106" s="243">
        <f t="shared" si="38"/>
        <v>0</v>
      </c>
      <c r="CV106" s="243">
        <f t="shared" si="39"/>
        <v>1</v>
      </c>
      <c r="CW106" s="243">
        <f t="shared" si="40"/>
        <v>0</v>
      </c>
      <c r="CX106" s="243">
        <f t="shared" si="41"/>
        <v>2</v>
      </c>
      <c r="CY106" s="243">
        <f t="shared" si="42"/>
        <v>0</v>
      </c>
      <c r="CZ106" s="243">
        <f t="shared" si="43"/>
        <v>0</v>
      </c>
      <c r="DA106" s="4">
        <f t="shared" si="44"/>
        <v>0</v>
      </c>
      <c r="DD106" s="244">
        <f t="shared" si="45"/>
        <v>2</v>
      </c>
    </row>
    <row r="107" spans="2:108" x14ac:dyDescent="0.35">
      <c r="B107" s="145" t="s">
        <v>511</v>
      </c>
      <c r="C107" s="4" t="s">
        <v>512</v>
      </c>
      <c r="D107" s="61" t="s">
        <v>3185</v>
      </c>
      <c r="E107" s="235" t="s">
        <v>3029</v>
      </c>
      <c r="F107" s="235"/>
      <c r="G107" s="62" t="s">
        <v>3712</v>
      </c>
      <c r="H107" s="3">
        <v>0</v>
      </c>
      <c r="I107" s="243">
        <v>0</v>
      </c>
      <c r="J107" s="243">
        <v>0</v>
      </c>
      <c r="K107" s="243">
        <v>0</v>
      </c>
      <c r="L107" s="243">
        <v>0</v>
      </c>
      <c r="M107" s="243">
        <v>0</v>
      </c>
      <c r="N107" s="243">
        <v>0</v>
      </c>
      <c r="O107" s="243">
        <v>0</v>
      </c>
      <c r="P107" s="243">
        <v>0</v>
      </c>
      <c r="Q107" s="243">
        <v>0</v>
      </c>
      <c r="R107" s="243">
        <v>0</v>
      </c>
      <c r="S107" s="243">
        <v>0</v>
      </c>
      <c r="T107" s="243">
        <v>0</v>
      </c>
      <c r="U107" s="243">
        <v>0</v>
      </c>
      <c r="V107" s="243">
        <v>0</v>
      </c>
      <c r="W107" s="243">
        <v>0</v>
      </c>
      <c r="X107" s="243">
        <v>0</v>
      </c>
      <c r="Y107" s="243">
        <v>0</v>
      </c>
      <c r="Z107" s="243">
        <v>0</v>
      </c>
      <c r="AA107" s="243">
        <v>0</v>
      </c>
      <c r="AB107" s="243">
        <v>0</v>
      </c>
      <c r="AC107" s="243">
        <v>0</v>
      </c>
      <c r="AD107" s="243">
        <v>0</v>
      </c>
      <c r="AE107" s="243">
        <v>0</v>
      </c>
      <c r="AF107" s="243">
        <v>0</v>
      </c>
      <c r="AG107" s="243">
        <v>0</v>
      </c>
      <c r="AH107" s="243">
        <v>0</v>
      </c>
      <c r="AI107" s="243">
        <v>0</v>
      </c>
      <c r="AJ107" s="243">
        <v>0</v>
      </c>
      <c r="AK107" s="243">
        <v>0</v>
      </c>
      <c r="AL107" s="243">
        <v>0</v>
      </c>
      <c r="AM107" s="243">
        <v>0</v>
      </c>
      <c r="AN107" s="243">
        <v>0</v>
      </c>
      <c r="AO107" s="243">
        <v>0</v>
      </c>
      <c r="AP107" s="243">
        <v>0.5</v>
      </c>
      <c r="AQ107" s="243">
        <v>0</v>
      </c>
      <c r="AR107" s="243">
        <v>0</v>
      </c>
      <c r="AS107" s="243">
        <v>0</v>
      </c>
      <c r="AT107" s="243">
        <v>0</v>
      </c>
      <c r="AU107" s="243">
        <v>0</v>
      </c>
      <c r="AV107" s="243">
        <v>0.5</v>
      </c>
      <c r="AW107" s="243">
        <v>0</v>
      </c>
      <c r="AX107" s="243">
        <v>0</v>
      </c>
      <c r="AY107" s="243">
        <v>0</v>
      </c>
      <c r="AZ107" s="243">
        <v>0</v>
      </c>
      <c r="BA107" s="243">
        <v>0</v>
      </c>
      <c r="BB107" s="243">
        <v>0</v>
      </c>
      <c r="BC107" s="243">
        <v>0</v>
      </c>
      <c r="BD107" s="243">
        <v>0</v>
      </c>
      <c r="BE107" s="243">
        <v>0</v>
      </c>
      <c r="BF107" s="243">
        <v>0</v>
      </c>
      <c r="BG107" s="243">
        <v>0</v>
      </c>
      <c r="BH107" s="243">
        <v>0</v>
      </c>
      <c r="BI107" s="243">
        <v>0.5</v>
      </c>
      <c r="BJ107" s="243">
        <v>0</v>
      </c>
      <c r="BK107" s="243">
        <v>0</v>
      </c>
      <c r="BL107" s="243">
        <v>0</v>
      </c>
      <c r="BM107" s="243">
        <v>0</v>
      </c>
      <c r="BN107" s="243">
        <v>0</v>
      </c>
      <c r="BO107" s="243">
        <v>0</v>
      </c>
      <c r="BP107" s="243">
        <v>0</v>
      </c>
      <c r="BQ107" s="243">
        <v>0</v>
      </c>
      <c r="BR107" s="243">
        <v>0</v>
      </c>
      <c r="BS107" s="243">
        <v>0</v>
      </c>
      <c r="BT107" s="243">
        <v>0</v>
      </c>
      <c r="BU107" s="243">
        <v>0</v>
      </c>
      <c r="BV107" s="243">
        <v>0</v>
      </c>
      <c r="BW107" s="243">
        <v>0</v>
      </c>
      <c r="BX107" s="4">
        <v>0</v>
      </c>
      <c r="BZ107" s="244">
        <f t="shared" si="23"/>
        <v>3</v>
      </c>
      <c r="CB107" s="3">
        <f t="shared" si="24"/>
        <v>0</v>
      </c>
      <c r="CC107" s="243">
        <f t="shared" si="25"/>
        <v>0</v>
      </c>
      <c r="CD107" s="243">
        <f t="shared" si="26"/>
        <v>0</v>
      </c>
      <c r="CE107" s="243">
        <f t="shared" si="27"/>
        <v>1</v>
      </c>
      <c r="CF107" s="243">
        <f t="shared" si="28"/>
        <v>0</v>
      </c>
      <c r="CG107" s="243">
        <f t="shared" si="29"/>
        <v>1</v>
      </c>
      <c r="CH107" s="243">
        <f t="shared" si="30"/>
        <v>0</v>
      </c>
      <c r="CI107" s="243">
        <f t="shared" si="31"/>
        <v>0</v>
      </c>
      <c r="CJ107" s="243">
        <f t="shared" si="32"/>
        <v>1</v>
      </c>
      <c r="CK107" s="243">
        <f t="shared" si="33"/>
        <v>0</v>
      </c>
      <c r="CL107" s="243">
        <f t="shared" si="34"/>
        <v>0</v>
      </c>
      <c r="CM107" s="4">
        <f t="shared" si="35"/>
        <v>0</v>
      </c>
      <c r="CO107" s="244">
        <f t="shared" si="36"/>
        <v>3</v>
      </c>
      <c r="CT107" s="3">
        <f t="shared" si="37"/>
        <v>0</v>
      </c>
      <c r="CU107" s="243">
        <f t="shared" si="38"/>
        <v>0</v>
      </c>
      <c r="CV107" s="243">
        <f t="shared" si="39"/>
        <v>1</v>
      </c>
      <c r="CW107" s="243">
        <f t="shared" si="40"/>
        <v>0</v>
      </c>
      <c r="CX107" s="243">
        <f t="shared" si="41"/>
        <v>2</v>
      </c>
      <c r="CY107" s="243">
        <f t="shared" si="42"/>
        <v>0</v>
      </c>
      <c r="CZ107" s="243">
        <f t="shared" si="43"/>
        <v>0</v>
      </c>
      <c r="DA107" s="4">
        <f t="shared" si="44"/>
        <v>0</v>
      </c>
      <c r="DD107" s="244">
        <f t="shared" si="45"/>
        <v>2</v>
      </c>
    </row>
    <row r="108" spans="2:108" x14ac:dyDescent="0.35">
      <c r="B108" s="145" t="s">
        <v>670</v>
      </c>
      <c r="C108" s="4" t="s">
        <v>670</v>
      </c>
      <c r="D108" s="30"/>
      <c r="E108" s="237" t="s">
        <v>1374</v>
      </c>
      <c r="F108" s="237"/>
      <c r="G108" s="31" t="s">
        <v>3704</v>
      </c>
      <c r="H108" s="3">
        <v>0</v>
      </c>
      <c r="I108" s="243">
        <v>0</v>
      </c>
      <c r="J108" s="243">
        <v>0</v>
      </c>
      <c r="K108" s="243">
        <v>0</v>
      </c>
      <c r="L108" s="243">
        <v>0</v>
      </c>
      <c r="M108" s="243">
        <v>0</v>
      </c>
      <c r="N108" s="243">
        <v>0</v>
      </c>
      <c r="O108" s="243">
        <v>0</v>
      </c>
      <c r="P108" s="243">
        <v>0</v>
      </c>
      <c r="Q108" s="243">
        <v>0</v>
      </c>
      <c r="R108" s="243">
        <v>0</v>
      </c>
      <c r="S108" s="243">
        <v>0</v>
      </c>
      <c r="T108" s="243">
        <v>0</v>
      </c>
      <c r="U108" s="243">
        <v>0</v>
      </c>
      <c r="V108" s="243">
        <v>0</v>
      </c>
      <c r="W108" s="243">
        <v>0</v>
      </c>
      <c r="X108" s="243">
        <v>0</v>
      </c>
      <c r="Y108" s="243">
        <v>0</v>
      </c>
      <c r="Z108" s="243">
        <v>0</v>
      </c>
      <c r="AA108" s="243">
        <v>0</v>
      </c>
      <c r="AB108" s="243">
        <v>0</v>
      </c>
      <c r="AC108" s="243">
        <v>0</v>
      </c>
      <c r="AD108" s="243">
        <v>0</v>
      </c>
      <c r="AE108" s="243">
        <v>0</v>
      </c>
      <c r="AF108" s="243">
        <v>0</v>
      </c>
      <c r="AG108" s="243">
        <v>0</v>
      </c>
      <c r="AH108" s="243">
        <v>0</v>
      </c>
      <c r="AI108" s="243">
        <v>0</v>
      </c>
      <c r="AJ108" s="243">
        <v>0</v>
      </c>
      <c r="AK108" s="243">
        <v>0</v>
      </c>
      <c r="AL108" s="243">
        <v>0</v>
      </c>
      <c r="AM108" s="243">
        <v>0</v>
      </c>
      <c r="AN108" s="243">
        <v>0</v>
      </c>
      <c r="AO108" s="243">
        <v>0</v>
      </c>
      <c r="AP108" s="243">
        <v>0</v>
      </c>
      <c r="AQ108" s="243">
        <v>0</v>
      </c>
      <c r="AR108" s="243">
        <v>0</v>
      </c>
      <c r="AS108" s="243">
        <v>0</v>
      </c>
      <c r="AT108" s="243">
        <v>0</v>
      </c>
      <c r="AU108" s="243">
        <v>0</v>
      </c>
      <c r="AV108" s="243">
        <v>0.5</v>
      </c>
      <c r="AW108" s="243">
        <v>0</v>
      </c>
      <c r="AX108" s="243">
        <v>0</v>
      </c>
      <c r="AY108" s="243">
        <v>0</v>
      </c>
      <c r="AZ108" s="243">
        <v>0</v>
      </c>
      <c r="BA108" s="243">
        <v>0</v>
      </c>
      <c r="BB108" s="243">
        <v>0</v>
      </c>
      <c r="BC108" s="243">
        <v>0</v>
      </c>
      <c r="BD108" s="243">
        <v>0</v>
      </c>
      <c r="BE108" s="243">
        <v>0</v>
      </c>
      <c r="BF108" s="243">
        <v>0.5</v>
      </c>
      <c r="BG108" s="243">
        <v>0</v>
      </c>
      <c r="BH108" s="243">
        <v>0</v>
      </c>
      <c r="BI108" s="243">
        <v>0</v>
      </c>
      <c r="BJ108" s="243">
        <v>0</v>
      </c>
      <c r="BK108" s="243">
        <v>0</v>
      </c>
      <c r="BL108" s="243">
        <v>0</v>
      </c>
      <c r="BM108" s="243">
        <v>0</v>
      </c>
      <c r="BN108" s="243">
        <v>0</v>
      </c>
      <c r="BO108" s="243">
        <v>0</v>
      </c>
      <c r="BP108" s="243">
        <v>0</v>
      </c>
      <c r="BQ108" s="243">
        <v>0</v>
      </c>
      <c r="BR108" s="243">
        <v>0.5</v>
      </c>
      <c r="BS108" s="243">
        <v>0</v>
      </c>
      <c r="BT108" s="243">
        <v>0</v>
      </c>
      <c r="BU108" s="243">
        <v>0</v>
      </c>
      <c r="BV108" s="243">
        <v>0</v>
      </c>
      <c r="BW108" s="243">
        <v>0</v>
      </c>
      <c r="BX108" s="4">
        <v>0</v>
      </c>
      <c r="BZ108" s="244">
        <f t="shared" si="23"/>
        <v>3</v>
      </c>
      <c r="CB108" s="3">
        <f t="shared" si="24"/>
        <v>0</v>
      </c>
      <c r="CC108" s="243">
        <f t="shared" si="25"/>
        <v>0</v>
      </c>
      <c r="CD108" s="243">
        <f t="shared" si="26"/>
        <v>0</v>
      </c>
      <c r="CE108" s="243">
        <f t="shared" si="27"/>
        <v>0</v>
      </c>
      <c r="CF108" s="243">
        <f t="shared" si="28"/>
        <v>0</v>
      </c>
      <c r="CG108" s="243">
        <f t="shared" si="29"/>
        <v>1</v>
      </c>
      <c r="CH108" s="243">
        <f t="shared" si="30"/>
        <v>0</v>
      </c>
      <c r="CI108" s="243">
        <f t="shared" si="31"/>
        <v>0</v>
      </c>
      <c r="CJ108" s="243">
        <f t="shared" si="32"/>
        <v>1</v>
      </c>
      <c r="CK108" s="243">
        <f t="shared" si="33"/>
        <v>0</v>
      </c>
      <c r="CL108" s="243">
        <f t="shared" si="34"/>
        <v>1</v>
      </c>
      <c r="CM108" s="4">
        <f t="shared" si="35"/>
        <v>0</v>
      </c>
      <c r="CO108" s="244">
        <f t="shared" si="36"/>
        <v>3</v>
      </c>
      <c r="CT108" s="3">
        <f t="shared" si="37"/>
        <v>0</v>
      </c>
      <c r="CU108" s="243">
        <f t="shared" si="38"/>
        <v>0</v>
      </c>
      <c r="CV108" s="243">
        <f t="shared" si="39"/>
        <v>0</v>
      </c>
      <c r="CW108" s="243">
        <f t="shared" si="40"/>
        <v>0</v>
      </c>
      <c r="CX108" s="243">
        <f t="shared" si="41"/>
        <v>2</v>
      </c>
      <c r="CY108" s="243">
        <f t="shared" si="42"/>
        <v>0</v>
      </c>
      <c r="CZ108" s="243">
        <f t="shared" si="43"/>
        <v>1</v>
      </c>
      <c r="DA108" s="4">
        <f t="shared" si="44"/>
        <v>0</v>
      </c>
      <c r="DD108" s="244">
        <f t="shared" si="45"/>
        <v>2</v>
      </c>
    </row>
    <row r="109" spans="2:108" x14ac:dyDescent="0.35">
      <c r="B109" s="145" t="s">
        <v>747</v>
      </c>
      <c r="C109" s="4" t="s">
        <v>748</v>
      </c>
      <c r="D109" s="28" t="s">
        <v>2006</v>
      </c>
      <c r="E109" s="234" t="s">
        <v>2007</v>
      </c>
      <c r="F109" s="234"/>
      <c r="G109" s="29" t="s">
        <v>3701</v>
      </c>
      <c r="H109" s="3">
        <v>0</v>
      </c>
      <c r="I109" s="243">
        <v>0</v>
      </c>
      <c r="J109" s="243">
        <v>0</v>
      </c>
      <c r="K109" s="243">
        <v>0</v>
      </c>
      <c r="L109" s="243">
        <v>0</v>
      </c>
      <c r="M109" s="243">
        <v>0</v>
      </c>
      <c r="N109" s="243">
        <v>0</v>
      </c>
      <c r="O109" s="243">
        <v>0</v>
      </c>
      <c r="P109" s="243">
        <v>0</v>
      </c>
      <c r="Q109" s="243">
        <v>0</v>
      </c>
      <c r="R109" s="243">
        <v>0</v>
      </c>
      <c r="S109" s="243">
        <v>0</v>
      </c>
      <c r="T109" s="243">
        <v>0</v>
      </c>
      <c r="U109" s="243">
        <v>0</v>
      </c>
      <c r="V109" s="243">
        <v>0</v>
      </c>
      <c r="W109" s="243">
        <v>0</v>
      </c>
      <c r="X109" s="243">
        <v>0</v>
      </c>
      <c r="Y109" s="243">
        <v>0</v>
      </c>
      <c r="Z109" s="243">
        <v>0</v>
      </c>
      <c r="AA109" s="243">
        <v>0</v>
      </c>
      <c r="AB109" s="243">
        <v>0</v>
      </c>
      <c r="AC109" s="243">
        <v>0</v>
      </c>
      <c r="AD109" s="243">
        <v>0</v>
      </c>
      <c r="AE109" s="243">
        <v>0</v>
      </c>
      <c r="AF109" s="243">
        <v>0</v>
      </c>
      <c r="AG109" s="243">
        <v>0</v>
      </c>
      <c r="AH109" s="243">
        <v>0</v>
      </c>
      <c r="AI109" s="243">
        <v>0</v>
      </c>
      <c r="AJ109" s="243">
        <v>0</v>
      </c>
      <c r="AK109" s="243">
        <v>0</v>
      </c>
      <c r="AL109" s="243">
        <v>0</v>
      </c>
      <c r="AM109" s="243">
        <v>0</v>
      </c>
      <c r="AN109" s="243">
        <v>0</v>
      </c>
      <c r="AO109" s="243">
        <v>0</v>
      </c>
      <c r="AP109" s="243">
        <v>0</v>
      </c>
      <c r="AQ109" s="243">
        <v>0</v>
      </c>
      <c r="AR109" s="243">
        <v>0</v>
      </c>
      <c r="AS109" s="243">
        <v>0</v>
      </c>
      <c r="AT109" s="243">
        <v>0</v>
      </c>
      <c r="AU109" s="243">
        <v>0</v>
      </c>
      <c r="AV109" s="243">
        <v>0</v>
      </c>
      <c r="AW109" s="243">
        <v>0</v>
      </c>
      <c r="AX109" s="243">
        <v>0</v>
      </c>
      <c r="AY109" s="243">
        <v>0</v>
      </c>
      <c r="AZ109" s="243">
        <v>0</v>
      </c>
      <c r="BA109" s="243">
        <v>0.5</v>
      </c>
      <c r="BB109" s="243">
        <v>0</v>
      </c>
      <c r="BC109" s="243">
        <v>0</v>
      </c>
      <c r="BD109" s="243">
        <v>0</v>
      </c>
      <c r="BE109" s="243">
        <v>0</v>
      </c>
      <c r="BF109" s="243">
        <v>0</v>
      </c>
      <c r="BG109" s="243">
        <v>0</v>
      </c>
      <c r="BH109" s="243">
        <v>0</v>
      </c>
      <c r="BI109" s="243">
        <v>0.5</v>
      </c>
      <c r="BJ109" s="243">
        <v>0</v>
      </c>
      <c r="BK109" s="243">
        <v>0</v>
      </c>
      <c r="BL109" s="243">
        <v>0</v>
      </c>
      <c r="BM109" s="243">
        <v>0.5</v>
      </c>
      <c r="BN109" s="243">
        <v>0</v>
      </c>
      <c r="BO109" s="243">
        <v>0</v>
      </c>
      <c r="BP109" s="243">
        <v>0</v>
      </c>
      <c r="BQ109" s="243">
        <v>0</v>
      </c>
      <c r="BR109" s="243">
        <v>0</v>
      </c>
      <c r="BS109" s="243">
        <v>0</v>
      </c>
      <c r="BT109" s="243">
        <v>0</v>
      </c>
      <c r="BU109" s="243">
        <v>0</v>
      </c>
      <c r="BV109" s="243">
        <v>0</v>
      </c>
      <c r="BW109" s="243">
        <v>0</v>
      </c>
      <c r="BX109" s="4">
        <v>0</v>
      </c>
      <c r="BZ109" s="244">
        <f t="shared" si="23"/>
        <v>3</v>
      </c>
      <c r="CB109" s="3">
        <f t="shared" si="24"/>
        <v>0</v>
      </c>
      <c r="CC109" s="243">
        <f t="shared" si="25"/>
        <v>0</v>
      </c>
      <c r="CD109" s="243">
        <f t="shared" si="26"/>
        <v>0</v>
      </c>
      <c r="CE109" s="243">
        <f t="shared" si="27"/>
        <v>0</v>
      </c>
      <c r="CF109" s="243">
        <f t="shared" si="28"/>
        <v>0</v>
      </c>
      <c r="CG109" s="243">
        <f t="shared" si="29"/>
        <v>0</v>
      </c>
      <c r="CH109" s="243">
        <f t="shared" si="30"/>
        <v>1</v>
      </c>
      <c r="CI109" s="243">
        <f t="shared" si="31"/>
        <v>0</v>
      </c>
      <c r="CJ109" s="243">
        <f t="shared" si="32"/>
        <v>1</v>
      </c>
      <c r="CK109" s="243">
        <f t="shared" si="33"/>
        <v>1</v>
      </c>
      <c r="CL109" s="243">
        <f t="shared" si="34"/>
        <v>0</v>
      </c>
      <c r="CM109" s="4">
        <f t="shared" si="35"/>
        <v>0</v>
      </c>
      <c r="CO109" s="244">
        <f t="shared" si="36"/>
        <v>3</v>
      </c>
      <c r="CT109" s="3">
        <f t="shared" si="37"/>
        <v>0</v>
      </c>
      <c r="CU109" s="243">
        <f t="shared" si="38"/>
        <v>0</v>
      </c>
      <c r="CV109" s="243">
        <f t="shared" si="39"/>
        <v>0</v>
      </c>
      <c r="CW109" s="243">
        <f t="shared" si="40"/>
        <v>0</v>
      </c>
      <c r="CX109" s="243">
        <f t="shared" si="41"/>
        <v>2</v>
      </c>
      <c r="CY109" s="243">
        <f t="shared" si="42"/>
        <v>1</v>
      </c>
      <c r="CZ109" s="243">
        <f t="shared" si="43"/>
        <v>0</v>
      </c>
      <c r="DA109" s="4">
        <f t="shared" si="44"/>
        <v>0</v>
      </c>
      <c r="DD109" s="244">
        <f t="shared" si="45"/>
        <v>2</v>
      </c>
    </row>
    <row r="110" spans="2:108" x14ac:dyDescent="0.35">
      <c r="B110" s="145" t="s">
        <v>763</v>
      </c>
      <c r="C110" s="4" t="s">
        <v>764</v>
      </c>
      <c r="D110" s="30" t="s">
        <v>3192</v>
      </c>
      <c r="E110" s="237" t="s">
        <v>1374</v>
      </c>
      <c r="F110" s="237"/>
      <c r="G110" s="31" t="s">
        <v>3704</v>
      </c>
      <c r="H110" s="3">
        <v>0</v>
      </c>
      <c r="I110" s="243">
        <v>0</v>
      </c>
      <c r="J110" s="243">
        <v>0</v>
      </c>
      <c r="K110" s="243">
        <v>0</v>
      </c>
      <c r="L110" s="243">
        <v>0</v>
      </c>
      <c r="M110" s="243">
        <v>0</v>
      </c>
      <c r="N110" s="243">
        <v>0</v>
      </c>
      <c r="O110" s="243">
        <v>0</v>
      </c>
      <c r="P110" s="243">
        <v>0</v>
      </c>
      <c r="Q110" s="243">
        <v>0</v>
      </c>
      <c r="R110" s="243">
        <v>0</v>
      </c>
      <c r="S110" s="243">
        <v>0</v>
      </c>
      <c r="T110" s="243">
        <v>0</v>
      </c>
      <c r="U110" s="243">
        <v>0</v>
      </c>
      <c r="V110" s="243">
        <v>0</v>
      </c>
      <c r="W110" s="243">
        <v>0</v>
      </c>
      <c r="X110" s="243">
        <v>0</v>
      </c>
      <c r="Y110" s="243">
        <v>0</v>
      </c>
      <c r="Z110" s="243">
        <v>0</v>
      </c>
      <c r="AA110" s="243">
        <v>0</v>
      </c>
      <c r="AB110" s="243">
        <v>0</v>
      </c>
      <c r="AC110" s="243">
        <v>0</v>
      </c>
      <c r="AD110" s="243">
        <v>0</v>
      </c>
      <c r="AE110" s="243">
        <v>0</v>
      </c>
      <c r="AF110" s="243">
        <v>0</v>
      </c>
      <c r="AG110" s="243">
        <v>0</v>
      </c>
      <c r="AH110" s="243">
        <v>0</v>
      </c>
      <c r="AI110" s="243">
        <v>0</v>
      </c>
      <c r="AJ110" s="243">
        <v>0</v>
      </c>
      <c r="AK110" s="243">
        <v>0</v>
      </c>
      <c r="AL110" s="243">
        <v>0</v>
      </c>
      <c r="AM110" s="243">
        <v>0</v>
      </c>
      <c r="AN110" s="243">
        <v>0</v>
      </c>
      <c r="AO110" s="243">
        <v>0</v>
      </c>
      <c r="AP110" s="243">
        <v>0</v>
      </c>
      <c r="AQ110" s="243">
        <v>0</v>
      </c>
      <c r="AR110" s="243">
        <v>0</v>
      </c>
      <c r="AS110" s="243">
        <v>0</v>
      </c>
      <c r="AT110" s="243">
        <v>0</v>
      </c>
      <c r="AU110" s="243">
        <v>0</v>
      </c>
      <c r="AV110" s="243">
        <v>0</v>
      </c>
      <c r="AW110" s="243">
        <v>0</v>
      </c>
      <c r="AX110" s="243">
        <v>0</v>
      </c>
      <c r="AY110" s="243">
        <v>0</v>
      </c>
      <c r="AZ110" s="243">
        <v>0</v>
      </c>
      <c r="BA110" s="243">
        <v>0</v>
      </c>
      <c r="BB110" s="243">
        <v>0</v>
      </c>
      <c r="BC110" s="243">
        <v>0.5</v>
      </c>
      <c r="BD110" s="243">
        <v>0</v>
      </c>
      <c r="BE110" s="243">
        <v>0</v>
      </c>
      <c r="BF110" s="243">
        <v>0</v>
      </c>
      <c r="BG110" s="243">
        <v>0</v>
      </c>
      <c r="BH110" s="243">
        <v>0</v>
      </c>
      <c r="BI110" s="243">
        <v>0.5</v>
      </c>
      <c r="BJ110" s="243">
        <v>0</v>
      </c>
      <c r="BK110" s="243">
        <v>0</v>
      </c>
      <c r="BL110" s="243">
        <v>0</v>
      </c>
      <c r="BM110" s="243">
        <v>0</v>
      </c>
      <c r="BN110" s="243">
        <v>0</v>
      </c>
      <c r="BO110" s="243">
        <v>0</v>
      </c>
      <c r="BP110" s="243">
        <v>0</v>
      </c>
      <c r="BQ110" s="243">
        <v>0</v>
      </c>
      <c r="BR110" s="243">
        <v>0</v>
      </c>
      <c r="BS110" s="243">
        <v>0</v>
      </c>
      <c r="BT110" s="243">
        <v>0</v>
      </c>
      <c r="BU110" s="243">
        <v>0</v>
      </c>
      <c r="BV110" s="243">
        <v>0.5</v>
      </c>
      <c r="BW110" s="243">
        <v>0</v>
      </c>
      <c r="BX110" s="4">
        <v>0</v>
      </c>
      <c r="BZ110" s="244">
        <f t="shared" si="23"/>
        <v>3</v>
      </c>
      <c r="CB110" s="3">
        <f t="shared" si="24"/>
        <v>0</v>
      </c>
      <c r="CC110" s="243">
        <f t="shared" si="25"/>
        <v>0</v>
      </c>
      <c r="CD110" s="243">
        <f t="shared" si="26"/>
        <v>0</v>
      </c>
      <c r="CE110" s="243">
        <f t="shared" si="27"/>
        <v>0</v>
      </c>
      <c r="CF110" s="243">
        <f t="shared" si="28"/>
        <v>0</v>
      </c>
      <c r="CG110" s="243">
        <f t="shared" si="29"/>
        <v>0</v>
      </c>
      <c r="CH110" s="243">
        <f t="shared" si="30"/>
        <v>0</v>
      </c>
      <c r="CI110" s="243">
        <f t="shared" si="31"/>
        <v>1</v>
      </c>
      <c r="CJ110" s="243">
        <f t="shared" si="32"/>
        <v>1</v>
      </c>
      <c r="CK110" s="243">
        <f t="shared" si="33"/>
        <v>0</v>
      </c>
      <c r="CL110" s="243">
        <f t="shared" si="34"/>
        <v>0</v>
      </c>
      <c r="CM110" s="4">
        <f t="shared" si="35"/>
        <v>1</v>
      </c>
      <c r="CO110" s="244">
        <f t="shared" si="36"/>
        <v>3</v>
      </c>
      <c r="CT110" s="3">
        <f t="shared" si="37"/>
        <v>0</v>
      </c>
      <c r="CU110" s="243">
        <f t="shared" si="38"/>
        <v>0</v>
      </c>
      <c r="CV110" s="243">
        <f t="shared" si="39"/>
        <v>0</v>
      </c>
      <c r="CW110" s="243">
        <f t="shared" si="40"/>
        <v>0</v>
      </c>
      <c r="CX110" s="243">
        <f t="shared" si="41"/>
        <v>2</v>
      </c>
      <c r="CY110" s="243">
        <f t="shared" si="42"/>
        <v>0</v>
      </c>
      <c r="CZ110" s="243">
        <f t="shared" si="43"/>
        <v>0</v>
      </c>
      <c r="DA110" s="4">
        <f t="shared" si="44"/>
        <v>1</v>
      </c>
      <c r="DD110" s="244">
        <f t="shared" si="45"/>
        <v>2</v>
      </c>
    </row>
    <row r="111" spans="2:108" x14ac:dyDescent="0.35">
      <c r="B111" s="145" t="s">
        <v>403</v>
      </c>
      <c r="C111" s="4" t="s">
        <v>404</v>
      </c>
      <c r="D111" s="28" t="s">
        <v>2890</v>
      </c>
      <c r="E111" s="234" t="s">
        <v>1534</v>
      </c>
      <c r="F111" s="234"/>
      <c r="G111" s="29" t="s">
        <v>3701</v>
      </c>
      <c r="H111" s="3">
        <v>0</v>
      </c>
      <c r="I111" s="243">
        <v>0</v>
      </c>
      <c r="J111" s="243">
        <v>0</v>
      </c>
      <c r="K111" s="243">
        <v>0</v>
      </c>
      <c r="L111" s="243">
        <v>0</v>
      </c>
      <c r="M111" s="243">
        <v>0</v>
      </c>
      <c r="N111" s="243">
        <v>0</v>
      </c>
      <c r="O111" s="243">
        <v>0</v>
      </c>
      <c r="P111" s="243">
        <v>0</v>
      </c>
      <c r="Q111" s="243">
        <v>0</v>
      </c>
      <c r="R111" s="243">
        <v>0</v>
      </c>
      <c r="S111" s="243">
        <v>0</v>
      </c>
      <c r="T111" s="243">
        <v>0</v>
      </c>
      <c r="U111" s="243">
        <v>0</v>
      </c>
      <c r="V111" s="243">
        <v>0</v>
      </c>
      <c r="W111" s="243">
        <v>0</v>
      </c>
      <c r="X111" s="243">
        <v>0</v>
      </c>
      <c r="Y111" s="243">
        <v>0</v>
      </c>
      <c r="Z111" s="243">
        <v>0</v>
      </c>
      <c r="AA111" s="243">
        <v>0</v>
      </c>
      <c r="AB111" s="243">
        <v>0</v>
      </c>
      <c r="AC111" s="243">
        <v>0</v>
      </c>
      <c r="AD111" s="243">
        <v>0</v>
      </c>
      <c r="AE111" s="243">
        <v>0</v>
      </c>
      <c r="AF111" s="243">
        <v>0</v>
      </c>
      <c r="AG111" s="243">
        <v>0</v>
      </c>
      <c r="AH111" s="243">
        <v>0</v>
      </c>
      <c r="AI111" s="243">
        <v>0</v>
      </c>
      <c r="AJ111" s="243">
        <v>0.5</v>
      </c>
      <c r="AK111" s="243">
        <v>0.5</v>
      </c>
      <c r="AL111" s="243">
        <v>0.5</v>
      </c>
      <c r="AM111" s="243">
        <v>0</v>
      </c>
      <c r="AN111" s="243">
        <v>0</v>
      </c>
      <c r="AO111" s="243">
        <v>0</v>
      </c>
      <c r="AP111" s="243">
        <v>0</v>
      </c>
      <c r="AQ111" s="243">
        <v>0</v>
      </c>
      <c r="AR111" s="243">
        <v>0</v>
      </c>
      <c r="AS111" s="243">
        <v>0</v>
      </c>
      <c r="AT111" s="243">
        <v>0</v>
      </c>
      <c r="AU111" s="243">
        <v>0</v>
      </c>
      <c r="AV111" s="243">
        <v>0</v>
      </c>
      <c r="AW111" s="243">
        <v>0</v>
      </c>
      <c r="AX111" s="243">
        <v>0</v>
      </c>
      <c r="AY111" s="243">
        <v>0</v>
      </c>
      <c r="AZ111" s="243">
        <v>0</v>
      </c>
      <c r="BA111" s="243">
        <v>0</v>
      </c>
      <c r="BB111" s="243">
        <v>0</v>
      </c>
      <c r="BC111" s="243">
        <v>0</v>
      </c>
      <c r="BD111" s="243">
        <v>0</v>
      </c>
      <c r="BE111" s="243">
        <v>0</v>
      </c>
      <c r="BF111" s="243">
        <v>0</v>
      </c>
      <c r="BG111" s="243">
        <v>0</v>
      </c>
      <c r="BH111" s="243">
        <v>0</v>
      </c>
      <c r="BI111" s="243">
        <v>0</v>
      </c>
      <c r="BJ111" s="243">
        <v>0</v>
      </c>
      <c r="BK111" s="243">
        <v>1</v>
      </c>
      <c r="BL111" s="243">
        <v>1</v>
      </c>
      <c r="BM111" s="243">
        <v>0.5</v>
      </c>
      <c r="BN111" s="243">
        <v>1</v>
      </c>
      <c r="BO111" s="243">
        <v>0.5</v>
      </c>
      <c r="BP111" s="243">
        <v>0</v>
      </c>
      <c r="BQ111" s="243">
        <v>0</v>
      </c>
      <c r="BR111" s="243">
        <v>0</v>
      </c>
      <c r="BS111" s="243">
        <v>0</v>
      </c>
      <c r="BT111" s="243">
        <v>0</v>
      </c>
      <c r="BU111" s="243">
        <v>0</v>
      </c>
      <c r="BV111" s="243">
        <v>0</v>
      </c>
      <c r="BW111" s="243">
        <v>0</v>
      </c>
      <c r="BX111" s="4">
        <v>0</v>
      </c>
      <c r="BZ111" s="244">
        <f t="shared" si="23"/>
        <v>8</v>
      </c>
      <c r="CB111" s="3">
        <f t="shared" si="24"/>
        <v>0</v>
      </c>
      <c r="CC111" s="243">
        <f t="shared" si="25"/>
        <v>0</v>
      </c>
      <c r="CD111" s="243">
        <f t="shared" si="26"/>
        <v>3</v>
      </c>
      <c r="CE111" s="243">
        <f t="shared" si="27"/>
        <v>0</v>
      </c>
      <c r="CF111" s="243">
        <f t="shared" si="28"/>
        <v>0</v>
      </c>
      <c r="CG111" s="243">
        <f t="shared" si="29"/>
        <v>0</v>
      </c>
      <c r="CH111" s="243">
        <f t="shared" si="30"/>
        <v>0</v>
      </c>
      <c r="CI111" s="243">
        <f t="shared" si="31"/>
        <v>0</v>
      </c>
      <c r="CJ111" s="243">
        <f t="shared" si="32"/>
        <v>0</v>
      </c>
      <c r="CK111" s="243">
        <f t="shared" si="33"/>
        <v>5</v>
      </c>
      <c r="CL111" s="243">
        <f t="shared" si="34"/>
        <v>0</v>
      </c>
      <c r="CM111" s="4">
        <f t="shared" si="35"/>
        <v>0</v>
      </c>
      <c r="CO111" s="244">
        <f t="shared" si="36"/>
        <v>2</v>
      </c>
      <c r="CT111" s="3">
        <f t="shared" si="37"/>
        <v>0</v>
      </c>
      <c r="CU111" s="243">
        <f t="shared" si="38"/>
        <v>3</v>
      </c>
      <c r="CV111" s="243">
        <f t="shared" si="39"/>
        <v>0</v>
      </c>
      <c r="CW111" s="243">
        <f t="shared" si="40"/>
        <v>0</v>
      </c>
      <c r="CX111" s="243">
        <f t="shared" si="41"/>
        <v>0</v>
      </c>
      <c r="CY111" s="243">
        <f t="shared" si="42"/>
        <v>5</v>
      </c>
      <c r="CZ111" s="243">
        <f t="shared" si="43"/>
        <v>0</v>
      </c>
      <c r="DA111" s="4">
        <f t="shared" si="44"/>
        <v>0</v>
      </c>
      <c r="DD111" s="244">
        <f t="shared" si="45"/>
        <v>2</v>
      </c>
    </row>
    <row r="112" spans="2:108" x14ac:dyDescent="0.35">
      <c r="B112" s="145" t="s">
        <v>157</v>
      </c>
      <c r="C112" s="4" t="s">
        <v>158</v>
      </c>
      <c r="D112" s="28" t="s">
        <v>158</v>
      </c>
      <c r="E112" s="234" t="s">
        <v>916</v>
      </c>
      <c r="F112" s="234"/>
      <c r="G112" s="29" t="s">
        <v>3701</v>
      </c>
      <c r="H112" s="3">
        <v>0</v>
      </c>
      <c r="I112" s="243">
        <v>0</v>
      </c>
      <c r="J112" s="243">
        <v>0</v>
      </c>
      <c r="K112" s="243">
        <v>0</v>
      </c>
      <c r="L112" s="243">
        <v>0</v>
      </c>
      <c r="M112" s="243">
        <v>0</v>
      </c>
      <c r="N112" s="243">
        <v>0.5</v>
      </c>
      <c r="O112" s="243">
        <v>0.5</v>
      </c>
      <c r="P112" s="243">
        <v>0.5</v>
      </c>
      <c r="Q112" s="243">
        <v>0.5</v>
      </c>
      <c r="R112" s="243">
        <v>0</v>
      </c>
      <c r="S112" s="243">
        <v>0</v>
      </c>
      <c r="T112" s="243">
        <v>0</v>
      </c>
      <c r="U112" s="243">
        <v>0</v>
      </c>
      <c r="V112" s="243">
        <v>0</v>
      </c>
      <c r="W112" s="243">
        <v>0</v>
      </c>
      <c r="X112" s="243">
        <v>0</v>
      </c>
      <c r="Y112" s="243">
        <v>0</v>
      </c>
      <c r="Z112" s="243">
        <v>0</v>
      </c>
      <c r="AA112" s="243">
        <v>0</v>
      </c>
      <c r="AB112" s="243">
        <v>0</v>
      </c>
      <c r="AC112" s="243">
        <v>0</v>
      </c>
      <c r="AD112" s="243">
        <v>0</v>
      </c>
      <c r="AE112" s="243">
        <v>0</v>
      </c>
      <c r="AF112" s="243">
        <v>0</v>
      </c>
      <c r="AG112" s="243">
        <v>0</v>
      </c>
      <c r="AH112" s="243">
        <v>0</v>
      </c>
      <c r="AI112" s="243">
        <v>0</v>
      </c>
      <c r="AJ112" s="243">
        <v>0</v>
      </c>
      <c r="AK112" s="243">
        <v>0</v>
      </c>
      <c r="AL112" s="243">
        <v>0</v>
      </c>
      <c r="AM112" s="243">
        <v>0</v>
      </c>
      <c r="AN112" s="243">
        <v>0</v>
      </c>
      <c r="AO112" s="243">
        <v>0</v>
      </c>
      <c r="AP112" s="243">
        <v>0</v>
      </c>
      <c r="AQ112" s="243">
        <v>0</v>
      </c>
      <c r="AR112" s="243">
        <v>0</v>
      </c>
      <c r="AS112" s="243">
        <v>0</v>
      </c>
      <c r="AT112" s="243">
        <v>0</v>
      </c>
      <c r="AU112" s="243">
        <v>0</v>
      </c>
      <c r="AV112" s="243">
        <v>0</v>
      </c>
      <c r="AW112" s="243">
        <v>0</v>
      </c>
      <c r="AX112" s="243">
        <v>0</v>
      </c>
      <c r="AY112" s="243">
        <v>0</v>
      </c>
      <c r="AZ112" s="243">
        <v>0</v>
      </c>
      <c r="BA112" s="243">
        <v>0</v>
      </c>
      <c r="BB112" s="243">
        <v>0</v>
      </c>
      <c r="BC112" s="243">
        <v>0</v>
      </c>
      <c r="BD112" s="243">
        <v>0</v>
      </c>
      <c r="BE112" s="243">
        <v>0</v>
      </c>
      <c r="BF112" s="243">
        <v>0</v>
      </c>
      <c r="BG112" s="243">
        <v>0</v>
      </c>
      <c r="BH112" s="243">
        <v>0</v>
      </c>
      <c r="BI112" s="243">
        <v>0</v>
      </c>
      <c r="BJ112" s="243">
        <v>0</v>
      </c>
      <c r="BK112" s="243">
        <v>0</v>
      </c>
      <c r="BL112" s="243">
        <v>0</v>
      </c>
      <c r="BM112" s="243">
        <v>0</v>
      </c>
      <c r="BN112" s="243">
        <v>0</v>
      </c>
      <c r="BO112" s="243">
        <v>0</v>
      </c>
      <c r="BP112" s="243">
        <v>0</v>
      </c>
      <c r="BQ112" s="243">
        <v>0.5</v>
      </c>
      <c r="BR112" s="243">
        <v>0.5</v>
      </c>
      <c r="BS112" s="243">
        <v>0</v>
      </c>
      <c r="BT112" s="243">
        <v>0.5</v>
      </c>
      <c r="BU112" s="243">
        <v>0</v>
      </c>
      <c r="BV112" s="243">
        <v>0</v>
      </c>
      <c r="BW112" s="243">
        <v>0</v>
      </c>
      <c r="BX112" s="4">
        <v>0</v>
      </c>
      <c r="BZ112" s="244">
        <f t="shared" si="23"/>
        <v>7</v>
      </c>
      <c r="CB112" s="3">
        <f t="shared" si="24"/>
        <v>4</v>
      </c>
      <c r="CC112" s="243">
        <f t="shared" si="25"/>
        <v>0</v>
      </c>
      <c r="CD112" s="243">
        <f t="shared" si="26"/>
        <v>0</v>
      </c>
      <c r="CE112" s="243">
        <f t="shared" si="27"/>
        <v>0</v>
      </c>
      <c r="CF112" s="243">
        <f t="shared" si="28"/>
        <v>0</v>
      </c>
      <c r="CG112" s="243">
        <f t="shared" si="29"/>
        <v>0</v>
      </c>
      <c r="CH112" s="243">
        <f t="shared" si="30"/>
        <v>0</v>
      </c>
      <c r="CI112" s="243">
        <f t="shared" si="31"/>
        <v>0</v>
      </c>
      <c r="CJ112" s="243">
        <f t="shared" si="32"/>
        <v>0</v>
      </c>
      <c r="CK112" s="243">
        <f t="shared" si="33"/>
        <v>0</v>
      </c>
      <c r="CL112" s="243">
        <f t="shared" si="34"/>
        <v>3</v>
      </c>
      <c r="CM112" s="4">
        <f t="shared" si="35"/>
        <v>0</v>
      </c>
      <c r="CO112" s="244">
        <f t="shared" si="36"/>
        <v>2</v>
      </c>
      <c r="CT112" s="3">
        <f t="shared" si="37"/>
        <v>4</v>
      </c>
      <c r="CU112" s="243">
        <f t="shared" si="38"/>
        <v>0</v>
      </c>
      <c r="CV112" s="243">
        <f t="shared" si="39"/>
        <v>0</v>
      </c>
      <c r="CW112" s="243">
        <f t="shared" si="40"/>
        <v>0</v>
      </c>
      <c r="CX112" s="243">
        <f t="shared" si="41"/>
        <v>0</v>
      </c>
      <c r="CY112" s="243">
        <f t="shared" si="42"/>
        <v>0</v>
      </c>
      <c r="CZ112" s="243">
        <f t="shared" si="43"/>
        <v>3</v>
      </c>
      <c r="DA112" s="4">
        <f t="shared" si="44"/>
        <v>0</v>
      </c>
      <c r="DD112" s="244">
        <f t="shared" si="45"/>
        <v>2</v>
      </c>
    </row>
    <row r="113" spans="2:108" x14ac:dyDescent="0.35">
      <c r="B113" s="145" t="s">
        <v>469</v>
      </c>
      <c r="C113" s="4" t="s">
        <v>470</v>
      </c>
      <c r="D113" s="28" t="s">
        <v>2023</v>
      </c>
      <c r="E113" s="234" t="s">
        <v>1513</v>
      </c>
      <c r="F113" s="234"/>
      <c r="G113" s="29" t="s">
        <v>3701</v>
      </c>
      <c r="H113" s="3">
        <v>0</v>
      </c>
      <c r="I113" s="243">
        <v>0</v>
      </c>
      <c r="J113" s="243">
        <v>0</v>
      </c>
      <c r="K113" s="243">
        <v>0</v>
      </c>
      <c r="L113" s="243">
        <v>0</v>
      </c>
      <c r="M113" s="243">
        <v>0</v>
      </c>
      <c r="N113" s="243">
        <v>0</v>
      </c>
      <c r="O113" s="243">
        <v>0</v>
      </c>
      <c r="P113" s="243">
        <v>0</v>
      </c>
      <c r="Q113" s="243">
        <v>0</v>
      </c>
      <c r="R113" s="243">
        <v>0</v>
      </c>
      <c r="S113" s="243">
        <v>0</v>
      </c>
      <c r="T113" s="243">
        <v>0</v>
      </c>
      <c r="U113" s="243">
        <v>0</v>
      </c>
      <c r="V113" s="243">
        <v>0</v>
      </c>
      <c r="W113" s="243">
        <v>0</v>
      </c>
      <c r="X113" s="243">
        <v>0</v>
      </c>
      <c r="Y113" s="243">
        <v>0</v>
      </c>
      <c r="Z113" s="243">
        <v>0</v>
      </c>
      <c r="AA113" s="243">
        <v>0</v>
      </c>
      <c r="AB113" s="243">
        <v>0</v>
      </c>
      <c r="AC113" s="243">
        <v>0</v>
      </c>
      <c r="AD113" s="243">
        <v>0</v>
      </c>
      <c r="AE113" s="243">
        <v>0</v>
      </c>
      <c r="AF113" s="243">
        <v>0</v>
      </c>
      <c r="AG113" s="243">
        <v>0</v>
      </c>
      <c r="AH113" s="243">
        <v>0</v>
      </c>
      <c r="AI113" s="243">
        <v>0</v>
      </c>
      <c r="AJ113" s="243">
        <v>0</v>
      </c>
      <c r="AK113" s="243">
        <v>0</v>
      </c>
      <c r="AL113" s="243">
        <v>0</v>
      </c>
      <c r="AM113" s="243">
        <v>0.5</v>
      </c>
      <c r="AN113" s="243">
        <v>0</v>
      </c>
      <c r="AO113" s="243">
        <v>0</v>
      </c>
      <c r="AP113" s="243">
        <v>0</v>
      </c>
      <c r="AQ113" s="243">
        <v>0</v>
      </c>
      <c r="AR113" s="243">
        <v>0</v>
      </c>
      <c r="AS113" s="243">
        <v>0.5</v>
      </c>
      <c r="AT113" s="243">
        <v>0.5</v>
      </c>
      <c r="AU113" s="243">
        <v>0.5</v>
      </c>
      <c r="AV113" s="243">
        <v>0.5</v>
      </c>
      <c r="AW113" s="243">
        <v>0.5</v>
      </c>
      <c r="AX113" s="243">
        <v>0</v>
      </c>
      <c r="AY113" s="243">
        <v>0</v>
      </c>
      <c r="AZ113" s="243">
        <v>0</v>
      </c>
      <c r="BA113" s="243">
        <v>0</v>
      </c>
      <c r="BB113" s="243">
        <v>0</v>
      </c>
      <c r="BC113" s="243">
        <v>0</v>
      </c>
      <c r="BD113" s="243">
        <v>0</v>
      </c>
      <c r="BE113" s="243">
        <v>0</v>
      </c>
      <c r="BF113" s="243">
        <v>0</v>
      </c>
      <c r="BG113" s="243">
        <v>0</v>
      </c>
      <c r="BH113" s="243">
        <v>0</v>
      </c>
      <c r="BI113" s="243">
        <v>0</v>
      </c>
      <c r="BJ113" s="243">
        <v>0</v>
      </c>
      <c r="BK113" s="243">
        <v>0</v>
      </c>
      <c r="BL113" s="243">
        <v>0</v>
      </c>
      <c r="BM113" s="243">
        <v>0</v>
      </c>
      <c r="BN113" s="243">
        <v>0</v>
      </c>
      <c r="BO113" s="243">
        <v>0</v>
      </c>
      <c r="BP113" s="243">
        <v>0</v>
      </c>
      <c r="BQ113" s="243">
        <v>0</v>
      </c>
      <c r="BR113" s="243">
        <v>0</v>
      </c>
      <c r="BS113" s="243">
        <v>0</v>
      </c>
      <c r="BT113" s="243">
        <v>0</v>
      </c>
      <c r="BU113" s="243">
        <v>0</v>
      </c>
      <c r="BV113" s="243">
        <v>0</v>
      </c>
      <c r="BW113" s="243">
        <v>0</v>
      </c>
      <c r="BX113" s="4">
        <v>0</v>
      </c>
      <c r="BZ113" s="244">
        <f t="shared" si="23"/>
        <v>6</v>
      </c>
      <c r="CB113" s="3">
        <f t="shared" si="24"/>
        <v>0</v>
      </c>
      <c r="CC113" s="243">
        <f t="shared" si="25"/>
        <v>0</v>
      </c>
      <c r="CD113" s="243">
        <f t="shared" si="26"/>
        <v>1</v>
      </c>
      <c r="CE113" s="243">
        <f t="shared" si="27"/>
        <v>0</v>
      </c>
      <c r="CF113" s="243">
        <f t="shared" si="28"/>
        <v>0</v>
      </c>
      <c r="CG113" s="243">
        <f t="shared" si="29"/>
        <v>5</v>
      </c>
      <c r="CH113" s="243">
        <f t="shared" si="30"/>
        <v>0</v>
      </c>
      <c r="CI113" s="243">
        <f t="shared" si="31"/>
        <v>0</v>
      </c>
      <c r="CJ113" s="243">
        <f t="shared" si="32"/>
        <v>0</v>
      </c>
      <c r="CK113" s="243">
        <f t="shared" si="33"/>
        <v>0</v>
      </c>
      <c r="CL113" s="243">
        <f t="shared" si="34"/>
        <v>0</v>
      </c>
      <c r="CM113" s="4">
        <f t="shared" si="35"/>
        <v>0</v>
      </c>
      <c r="CO113" s="244">
        <f t="shared" si="36"/>
        <v>2</v>
      </c>
      <c r="CT113" s="3">
        <f t="shared" si="37"/>
        <v>0</v>
      </c>
      <c r="CU113" s="243">
        <f t="shared" si="38"/>
        <v>1</v>
      </c>
      <c r="CV113" s="243">
        <f t="shared" si="39"/>
        <v>0</v>
      </c>
      <c r="CW113" s="243">
        <f t="shared" si="40"/>
        <v>0</v>
      </c>
      <c r="CX113" s="243">
        <f t="shared" si="41"/>
        <v>5</v>
      </c>
      <c r="CY113" s="243">
        <f t="shared" si="42"/>
        <v>0</v>
      </c>
      <c r="CZ113" s="243">
        <f t="shared" si="43"/>
        <v>0</v>
      </c>
      <c r="DA113" s="4">
        <f t="shared" si="44"/>
        <v>0</v>
      </c>
      <c r="DD113" s="244">
        <f t="shared" si="45"/>
        <v>2</v>
      </c>
    </row>
    <row r="114" spans="2:108" x14ac:dyDescent="0.35">
      <c r="B114" s="145" t="s">
        <v>127</v>
      </c>
      <c r="C114" s="4" t="s">
        <v>128</v>
      </c>
      <c r="D114" s="28" t="s">
        <v>2030</v>
      </c>
      <c r="E114" s="234" t="s">
        <v>1427</v>
      </c>
      <c r="F114" s="234"/>
      <c r="G114" s="29" t="s">
        <v>3701</v>
      </c>
      <c r="H114" s="3">
        <v>0</v>
      </c>
      <c r="I114" s="243">
        <v>0</v>
      </c>
      <c r="J114" s="243">
        <v>0</v>
      </c>
      <c r="K114" s="243">
        <v>0</v>
      </c>
      <c r="L114" s="243">
        <v>0</v>
      </c>
      <c r="M114" s="243">
        <v>0</v>
      </c>
      <c r="N114" s="243">
        <v>1</v>
      </c>
      <c r="O114" s="243">
        <v>1</v>
      </c>
      <c r="P114" s="243">
        <v>1</v>
      </c>
      <c r="Q114" s="243">
        <v>1</v>
      </c>
      <c r="R114" s="243">
        <v>0</v>
      </c>
      <c r="S114" s="243">
        <v>0</v>
      </c>
      <c r="T114" s="243">
        <v>0</v>
      </c>
      <c r="U114" s="243">
        <v>0</v>
      </c>
      <c r="V114" s="243">
        <v>0</v>
      </c>
      <c r="W114" s="243">
        <v>0</v>
      </c>
      <c r="X114" s="243">
        <v>0</v>
      </c>
      <c r="Y114" s="243">
        <v>0</v>
      </c>
      <c r="Z114" s="243">
        <v>0</v>
      </c>
      <c r="AA114" s="243">
        <v>0</v>
      </c>
      <c r="AB114" s="243">
        <v>0</v>
      </c>
      <c r="AC114" s="243">
        <v>0</v>
      </c>
      <c r="AD114" s="243">
        <v>0</v>
      </c>
      <c r="AE114" s="243">
        <v>0</v>
      </c>
      <c r="AF114" s="243">
        <v>0</v>
      </c>
      <c r="AG114" s="243">
        <v>0</v>
      </c>
      <c r="AH114" s="243">
        <v>0</v>
      </c>
      <c r="AI114" s="243">
        <v>0</v>
      </c>
      <c r="AJ114" s="243">
        <v>0</v>
      </c>
      <c r="AK114" s="243">
        <v>0</v>
      </c>
      <c r="AL114" s="243">
        <v>0</v>
      </c>
      <c r="AM114" s="243">
        <v>0</v>
      </c>
      <c r="AN114" s="243">
        <v>0</v>
      </c>
      <c r="AO114" s="243">
        <v>0</v>
      </c>
      <c r="AP114" s="243">
        <v>0</v>
      </c>
      <c r="AQ114" s="243">
        <v>0</v>
      </c>
      <c r="AR114" s="243">
        <v>0</v>
      </c>
      <c r="AS114" s="243">
        <v>0</v>
      </c>
      <c r="AT114" s="243">
        <v>0</v>
      </c>
      <c r="AU114" s="243">
        <v>0</v>
      </c>
      <c r="AV114" s="243">
        <v>0</v>
      </c>
      <c r="AW114" s="243">
        <v>0</v>
      </c>
      <c r="AX114" s="243">
        <v>0</v>
      </c>
      <c r="AY114" s="243">
        <v>0</v>
      </c>
      <c r="AZ114" s="243">
        <v>0</v>
      </c>
      <c r="BA114" s="243">
        <v>0</v>
      </c>
      <c r="BB114" s="243">
        <v>0</v>
      </c>
      <c r="BC114" s="243">
        <v>0</v>
      </c>
      <c r="BD114" s="243">
        <v>0</v>
      </c>
      <c r="BE114" s="243">
        <v>0</v>
      </c>
      <c r="BF114" s="243">
        <v>0</v>
      </c>
      <c r="BG114" s="243">
        <v>0</v>
      </c>
      <c r="BH114" s="243">
        <v>0</v>
      </c>
      <c r="BI114" s="243">
        <v>0</v>
      </c>
      <c r="BJ114" s="243">
        <v>0.5</v>
      </c>
      <c r="BK114" s="243">
        <v>0</v>
      </c>
      <c r="BL114" s="243">
        <v>0</v>
      </c>
      <c r="BM114" s="243">
        <v>0</v>
      </c>
      <c r="BN114" s="243">
        <v>0</v>
      </c>
      <c r="BO114" s="243">
        <v>0</v>
      </c>
      <c r="BP114" s="243">
        <v>0</v>
      </c>
      <c r="BQ114" s="243">
        <v>0</v>
      </c>
      <c r="BR114" s="243">
        <v>0</v>
      </c>
      <c r="BS114" s="243">
        <v>0</v>
      </c>
      <c r="BT114" s="243">
        <v>0</v>
      </c>
      <c r="BU114" s="243">
        <v>0</v>
      </c>
      <c r="BV114" s="243">
        <v>0</v>
      </c>
      <c r="BW114" s="243">
        <v>0</v>
      </c>
      <c r="BX114" s="4">
        <v>0</v>
      </c>
      <c r="BZ114" s="244">
        <f t="shared" si="23"/>
        <v>5</v>
      </c>
      <c r="CB114" s="3">
        <f t="shared" si="24"/>
        <v>4</v>
      </c>
      <c r="CC114" s="243">
        <f t="shared" si="25"/>
        <v>0</v>
      </c>
      <c r="CD114" s="243">
        <f t="shared" si="26"/>
        <v>0</v>
      </c>
      <c r="CE114" s="243">
        <f t="shared" si="27"/>
        <v>0</v>
      </c>
      <c r="CF114" s="243">
        <f t="shared" si="28"/>
        <v>0</v>
      </c>
      <c r="CG114" s="243">
        <f t="shared" si="29"/>
        <v>0</v>
      </c>
      <c r="CH114" s="243">
        <f t="shared" si="30"/>
        <v>0</v>
      </c>
      <c r="CI114" s="243">
        <f t="shared" si="31"/>
        <v>0</v>
      </c>
      <c r="CJ114" s="243">
        <f t="shared" si="32"/>
        <v>1</v>
      </c>
      <c r="CK114" s="243">
        <f t="shared" si="33"/>
        <v>0</v>
      </c>
      <c r="CL114" s="243">
        <f t="shared" si="34"/>
        <v>0</v>
      </c>
      <c r="CM114" s="4">
        <f t="shared" si="35"/>
        <v>0</v>
      </c>
      <c r="CO114" s="244">
        <f t="shared" si="36"/>
        <v>2</v>
      </c>
      <c r="CT114" s="3">
        <f t="shared" si="37"/>
        <v>4</v>
      </c>
      <c r="CU114" s="243">
        <f t="shared" si="38"/>
        <v>0</v>
      </c>
      <c r="CV114" s="243">
        <f t="shared" si="39"/>
        <v>0</v>
      </c>
      <c r="CW114" s="243">
        <f t="shared" si="40"/>
        <v>0</v>
      </c>
      <c r="CX114" s="243">
        <f t="shared" si="41"/>
        <v>1</v>
      </c>
      <c r="CY114" s="243">
        <f t="shared" si="42"/>
        <v>0</v>
      </c>
      <c r="CZ114" s="243">
        <f t="shared" si="43"/>
        <v>0</v>
      </c>
      <c r="DA114" s="4">
        <f t="shared" si="44"/>
        <v>0</v>
      </c>
      <c r="DD114" s="244">
        <f t="shared" si="45"/>
        <v>2</v>
      </c>
    </row>
    <row r="115" spans="2:108" x14ac:dyDescent="0.35">
      <c r="B115" s="145" t="s">
        <v>153</v>
      </c>
      <c r="C115" s="4" t="s">
        <v>154</v>
      </c>
      <c r="D115" s="30"/>
      <c r="E115" s="237" t="s">
        <v>3199</v>
      </c>
      <c r="F115" s="237"/>
      <c r="G115" s="31" t="s">
        <v>3704</v>
      </c>
      <c r="H115" s="3">
        <v>0</v>
      </c>
      <c r="I115" s="243">
        <v>0</v>
      </c>
      <c r="J115" s="243">
        <v>0</v>
      </c>
      <c r="K115" s="243">
        <v>0</v>
      </c>
      <c r="L115" s="243">
        <v>0</v>
      </c>
      <c r="M115" s="243">
        <v>0</v>
      </c>
      <c r="N115" s="243">
        <v>0.5</v>
      </c>
      <c r="O115" s="243">
        <v>0.5</v>
      </c>
      <c r="P115" s="243">
        <v>0.5</v>
      </c>
      <c r="Q115" s="243">
        <v>0.5</v>
      </c>
      <c r="R115" s="243">
        <v>0</v>
      </c>
      <c r="S115" s="243">
        <v>0</v>
      </c>
      <c r="T115" s="243">
        <v>0</v>
      </c>
      <c r="U115" s="243">
        <v>0</v>
      </c>
      <c r="V115" s="243">
        <v>0</v>
      </c>
      <c r="W115" s="243">
        <v>0</v>
      </c>
      <c r="X115" s="243">
        <v>0</v>
      </c>
      <c r="Y115" s="243">
        <v>0</v>
      </c>
      <c r="Z115" s="243">
        <v>0</v>
      </c>
      <c r="AA115" s="243">
        <v>0</v>
      </c>
      <c r="AB115" s="243">
        <v>0</v>
      </c>
      <c r="AC115" s="243">
        <v>0</v>
      </c>
      <c r="AD115" s="243">
        <v>0</v>
      </c>
      <c r="AE115" s="243">
        <v>0</v>
      </c>
      <c r="AF115" s="243">
        <v>0</v>
      </c>
      <c r="AG115" s="243">
        <v>0</v>
      </c>
      <c r="AH115" s="243">
        <v>0</v>
      </c>
      <c r="AI115" s="243">
        <v>0</v>
      </c>
      <c r="AJ115" s="243">
        <v>0</v>
      </c>
      <c r="AK115" s="243">
        <v>0</v>
      </c>
      <c r="AL115" s="243">
        <v>0</v>
      </c>
      <c r="AM115" s="243">
        <v>0</v>
      </c>
      <c r="AN115" s="243">
        <v>0</v>
      </c>
      <c r="AO115" s="243">
        <v>0</v>
      </c>
      <c r="AP115" s="243">
        <v>0</v>
      </c>
      <c r="AQ115" s="243">
        <v>0</v>
      </c>
      <c r="AR115" s="243">
        <v>0</v>
      </c>
      <c r="AS115" s="243">
        <v>0</v>
      </c>
      <c r="AT115" s="243">
        <v>0</v>
      </c>
      <c r="AU115" s="243">
        <v>0</v>
      </c>
      <c r="AV115" s="243">
        <v>0</v>
      </c>
      <c r="AW115" s="243">
        <v>0</v>
      </c>
      <c r="AX115" s="243">
        <v>0</v>
      </c>
      <c r="AY115" s="243">
        <v>0</v>
      </c>
      <c r="AZ115" s="243">
        <v>0</v>
      </c>
      <c r="BA115" s="243">
        <v>0.5</v>
      </c>
      <c r="BB115" s="243">
        <v>0</v>
      </c>
      <c r="BC115" s="243">
        <v>0</v>
      </c>
      <c r="BD115" s="243">
        <v>0</v>
      </c>
      <c r="BE115" s="243">
        <v>0</v>
      </c>
      <c r="BF115" s="243">
        <v>0</v>
      </c>
      <c r="BG115" s="243">
        <v>0</v>
      </c>
      <c r="BH115" s="243">
        <v>0</v>
      </c>
      <c r="BI115" s="243">
        <v>0</v>
      </c>
      <c r="BJ115" s="243">
        <v>0</v>
      </c>
      <c r="BK115" s="243">
        <v>0</v>
      </c>
      <c r="BL115" s="243">
        <v>0</v>
      </c>
      <c r="BM115" s="243">
        <v>0</v>
      </c>
      <c r="BN115" s="243">
        <v>0</v>
      </c>
      <c r="BO115" s="243">
        <v>0</v>
      </c>
      <c r="BP115" s="243">
        <v>0</v>
      </c>
      <c r="BQ115" s="243">
        <v>0</v>
      </c>
      <c r="BR115" s="243">
        <v>0</v>
      </c>
      <c r="BS115" s="243">
        <v>0</v>
      </c>
      <c r="BT115" s="243">
        <v>0</v>
      </c>
      <c r="BU115" s="243">
        <v>0</v>
      </c>
      <c r="BV115" s="243">
        <v>0</v>
      </c>
      <c r="BW115" s="243">
        <v>0</v>
      </c>
      <c r="BX115" s="4">
        <v>0</v>
      </c>
      <c r="BZ115" s="244">
        <f t="shared" si="23"/>
        <v>5</v>
      </c>
      <c r="CB115" s="3">
        <f t="shared" si="24"/>
        <v>4</v>
      </c>
      <c r="CC115" s="243">
        <f t="shared" si="25"/>
        <v>0</v>
      </c>
      <c r="CD115" s="243">
        <f t="shared" si="26"/>
        <v>0</v>
      </c>
      <c r="CE115" s="243">
        <f t="shared" si="27"/>
        <v>0</v>
      </c>
      <c r="CF115" s="243">
        <f t="shared" si="28"/>
        <v>0</v>
      </c>
      <c r="CG115" s="243">
        <f t="shared" si="29"/>
        <v>0</v>
      </c>
      <c r="CH115" s="243">
        <f t="shared" si="30"/>
        <v>1</v>
      </c>
      <c r="CI115" s="243">
        <f t="shared" si="31"/>
        <v>0</v>
      </c>
      <c r="CJ115" s="243">
        <f t="shared" si="32"/>
        <v>0</v>
      </c>
      <c r="CK115" s="243">
        <f t="shared" si="33"/>
        <v>0</v>
      </c>
      <c r="CL115" s="243">
        <f t="shared" si="34"/>
        <v>0</v>
      </c>
      <c r="CM115" s="4">
        <f t="shared" si="35"/>
        <v>0</v>
      </c>
      <c r="CO115" s="244">
        <f t="shared" si="36"/>
        <v>2</v>
      </c>
      <c r="CT115" s="3">
        <f t="shared" si="37"/>
        <v>4</v>
      </c>
      <c r="CU115" s="243">
        <f t="shared" si="38"/>
        <v>0</v>
      </c>
      <c r="CV115" s="243">
        <f t="shared" si="39"/>
        <v>0</v>
      </c>
      <c r="CW115" s="243">
        <f t="shared" si="40"/>
        <v>0</v>
      </c>
      <c r="CX115" s="243">
        <f t="shared" si="41"/>
        <v>1</v>
      </c>
      <c r="CY115" s="243">
        <f t="shared" si="42"/>
        <v>0</v>
      </c>
      <c r="CZ115" s="243">
        <f t="shared" si="43"/>
        <v>0</v>
      </c>
      <c r="DA115" s="4">
        <f t="shared" si="44"/>
        <v>0</v>
      </c>
      <c r="DD115" s="244">
        <f t="shared" si="45"/>
        <v>2</v>
      </c>
    </row>
    <row r="116" spans="2:108" x14ac:dyDescent="0.35">
      <c r="B116" s="145" t="s">
        <v>155</v>
      </c>
      <c r="C116" s="4" t="s">
        <v>156</v>
      </c>
      <c r="D116" s="28" t="s">
        <v>2891</v>
      </c>
      <c r="E116" s="234" t="s">
        <v>909</v>
      </c>
      <c r="F116" s="234"/>
      <c r="G116" s="29" t="s">
        <v>3701</v>
      </c>
      <c r="H116" s="3">
        <v>0</v>
      </c>
      <c r="I116" s="243">
        <v>0</v>
      </c>
      <c r="J116" s="243">
        <v>0</v>
      </c>
      <c r="K116" s="243">
        <v>0</v>
      </c>
      <c r="L116" s="243">
        <v>0</v>
      </c>
      <c r="M116" s="243">
        <v>0</v>
      </c>
      <c r="N116" s="243">
        <v>0.5</v>
      </c>
      <c r="O116" s="243">
        <v>0.5</v>
      </c>
      <c r="P116" s="243">
        <v>0.5</v>
      </c>
      <c r="Q116" s="243">
        <v>0.5</v>
      </c>
      <c r="R116" s="243">
        <v>0</v>
      </c>
      <c r="S116" s="243">
        <v>0</v>
      </c>
      <c r="T116" s="243">
        <v>0</v>
      </c>
      <c r="U116" s="243">
        <v>0</v>
      </c>
      <c r="V116" s="243">
        <v>0</v>
      </c>
      <c r="W116" s="243">
        <v>0</v>
      </c>
      <c r="X116" s="243">
        <v>0</v>
      </c>
      <c r="Y116" s="243">
        <v>0</v>
      </c>
      <c r="Z116" s="243">
        <v>0</v>
      </c>
      <c r="AA116" s="243">
        <v>0</v>
      </c>
      <c r="AB116" s="243">
        <v>0</v>
      </c>
      <c r="AC116" s="243">
        <v>0</v>
      </c>
      <c r="AD116" s="243">
        <v>0</v>
      </c>
      <c r="AE116" s="243">
        <v>0</v>
      </c>
      <c r="AF116" s="243">
        <v>0</v>
      </c>
      <c r="AG116" s="243">
        <v>0</v>
      </c>
      <c r="AH116" s="243">
        <v>0</v>
      </c>
      <c r="AI116" s="243">
        <v>0</v>
      </c>
      <c r="AJ116" s="243">
        <v>0</v>
      </c>
      <c r="AK116" s="243">
        <v>0</v>
      </c>
      <c r="AL116" s="243">
        <v>0</v>
      </c>
      <c r="AM116" s="243">
        <v>0</v>
      </c>
      <c r="AN116" s="243">
        <v>0</v>
      </c>
      <c r="AO116" s="243">
        <v>0</v>
      </c>
      <c r="AP116" s="243">
        <v>0</v>
      </c>
      <c r="AQ116" s="243">
        <v>0</v>
      </c>
      <c r="AR116" s="243">
        <v>0</v>
      </c>
      <c r="AS116" s="243">
        <v>0</v>
      </c>
      <c r="AT116" s="243">
        <v>0</v>
      </c>
      <c r="AU116" s="243">
        <v>0</v>
      </c>
      <c r="AV116" s="243">
        <v>0</v>
      </c>
      <c r="AW116" s="243">
        <v>0</v>
      </c>
      <c r="AX116" s="243">
        <v>0</v>
      </c>
      <c r="AY116" s="243">
        <v>0</v>
      </c>
      <c r="AZ116" s="243">
        <v>0</v>
      </c>
      <c r="BA116" s="243">
        <v>0</v>
      </c>
      <c r="BB116" s="243">
        <v>0</v>
      </c>
      <c r="BC116" s="243">
        <v>0</v>
      </c>
      <c r="BD116" s="243">
        <v>0</v>
      </c>
      <c r="BE116" s="243">
        <v>0</v>
      </c>
      <c r="BF116" s="243">
        <v>0</v>
      </c>
      <c r="BG116" s="243">
        <v>0</v>
      </c>
      <c r="BH116" s="243">
        <v>0</v>
      </c>
      <c r="BI116" s="243">
        <v>0.5</v>
      </c>
      <c r="BJ116" s="243">
        <v>0</v>
      </c>
      <c r="BK116" s="243">
        <v>0</v>
      </c>
      <c r="BL116" s="243">
        <v>0</v>
      </c>
      <c r="BM116" s="243">
        <v>0</v>
      </c>
      <c r="BN116" s="243">
        <v>0</v>
      </c>
      <c r="BO116" s="243">
        <v>0</v>
      </c>
      <c r="BP116" s="243">
        <v>0</v>
      </c>
      <c r="BQ116" s="243">
        <v>0</v>
      </c>
      <c r="BR116" s="243">
        <v>0</v>
      </c>
      <c r="BS116" s="243">
        <v>0</v>
      </c>
      <c r="BT116" s="243">
        <v>0</v>
      </c>
      <c r="BU116" s="243">
        <v>0</v>
      </c>
      <c r="BV116" s="243">
        <v>0</v>
      </c>
      <c r="BW116" s="243">
        <v>0</v>
      </c>
      <c r="BX116" s="4">
        <v>0</v>
      </c>
      <c r="BZ116" s="244">
        <f t="shared" si="23"/>
        <v>5</v>
      </c>
      <c r="CB116" s="3">
        <f t="shared" si="24"/>
        <v>4</v>
      </c>
      <c r="CC116" s="243">
        <f t="shared" si="25"/>
        <v>0</v>
      </c>
      <c r="CD116" s="243">
        <f t="shared" si="26"/>
        <v>0</v>
      </c>
      <c r="CE116" s="243">
        <f t="shared" si="27"/>
        <v>0</v>
      </c>
      <c r="CF116" s="243">
        <f t="shared" si="28"/>
        <v>0</v>
      </c>
      <c r="CG116" s="243">
        <f t="shared" si="29"/>
        <v>0</v>
      </c>
      <c r="CH116" s="243">
        <f t="shared" si="30"/>
        <v>0</v>
      </c>
      <c r="CI116" s="243">
        <f t="shared" si="31"/>
        <v>0</v>
      </c>
      <c r="CJ116" s="243">
        <f t="shared" si="32"/>
        <v>1</v>
      </c>
      <c r="CK116" s="243">
        <f t="shared" si="33"/>
        <v>0</v>
      </c>
      <c r="CL116" s="243">
        <f t="shared" si="34"/>
        <v>0</v>
      </c>
      <c r="CM116" s="4">
        <f t="shared" si="35"/>
        <v>0</v>
      </c>
      <c r="CO116" s="244">
        <f t="shared" si="36"/>
        <v>2</v>
      </c>
      <c r="CT116" s="3">
        <f t="shared" si="37"/>
        <v>4</v>
      </c>
      <c r="CU116" s="243">
        <f t="shared" si="38"/>
        <v>0</v>
      </c>
      <c r="CV116" s="243">
        <f t="shared" si="39"/>
        <v>0</v>
      </c>
      <c r="CW116" s="243">
        <f t="shared" si="40"/>
        <v>0</v>
      </c>
      <c r="CX116" s="243">
        <f t="shared" si="41"/>
        <v>1</v>
      </c>
      <c r="CY116" s="243">
        <f t="shared" si="42"/>
        <v>0</v>
      </c>
      <c r="CZ116" s="243">
        <f t="shared" si="43"/>
        <v>0</v>
      </c>
      <c r="DA116" s="4">
        <f t="shared" si="44"/>
        <v>0</v>
      </c>
      <c r="DD116" s="244">
        <f t="shared" si="45"/>
        <v>2</v>
      </c>
    </row>
    <row r="117" spans="2:108" x14ac:dyDescent="0.35">
      <c r="B117" s="145" t="s">
        <v>165</v>
      </c>
      <c r="C117" s="4" t="s">
        <v>166</v>
      </c>
      <c r="D117" s="30" t="s">
        <v>166</v>
      </c>
      <c r="E117" s="237" t="s">
        <v>1374</v>
      </c>
      <c r="F117" s="237"/>
      <c r="G117" s="31" t="s">
        <v>3704</v>
      </c>
      <c r="H117" s="3">
        <v>0</v>
      </c>
      <c r="I117" s="243">
        <v>0</v>
      </c>
      <c r="J117" s="243">
        <v>0</v>
      </c>
      <c r="K117" s="243">
        <v>0</v>
      </c>
      <c r="L117" s="243">
        <v>0</v>
      </c>
      <c r="M117" s="243">
        <v>0</v>
      </c>
      <c r="N117" s="243">
        <v>0.5</v>
      </c>
      <c r="O117" s="243">
        <v>0.5</v>
      </c>
      <c r="P117" s="243">
        <v>0.5</v>
      </c>
      <c r="Q117" s="243">
        <v>0.5</v>
      </c>
      <c r="R117" s="243">
        <v>0</v>
      </c>
      <c r="S117" s="243">
        <v>0</v>
      </c>
      <c r="T117" s="243">
        <v>0</v>
      </c>
      <c r="U117" s="243">
        <v>0</v>
      </c>
      <c r="V117" s="243">
        <v>0</v>
      </c>
      <c r="W117" s="243">
        <v>0</v>
      </c>
      <c r="X117" s="243">
        <v>0</v>
      </c>
      <c r="Y117" s="243">
        <v>0</v>
      </c>
      <c r="Z117" s="243">
        <v>0</v>
      </c>
      <c r="AA117" s="243">
        <v>0</v>
      </c>
      <c r="AB117" s="243">
        <v>0</v>
      </c>
      <c r="AC117" s="243">
        <v>0</v>
      </c>
      <c r="AD117" s="243">
        <v>0</v>
      </c>
      <c r="AE117" s="243">
        <v>0</v>
      </c>
      <c r="AF117" s="243">
        <v>0</v>
      </c>
      <c r="AG117" s="243">
        <v>0</v>
      </c>
      <c r="AH117" s="243">
        <v>0</v>
      </c>
      <c r="AI117" s="243">
        <v>0</v>
      </c>
      <c r="AJ117" s="243">
        <v>0</v>
      </c>
      <c r="AK117" s="243">
        <v>0</v>
      </c>
      <c r="AL117" s="243">
        <v>0</v>
      </c>
      <c r="AM117" s="243">
        <v>0</v>
      </c>
      <c r="AN117" s="243">
        <v>0</v>
      </c>
      <c r="AO117" s="243">
        <v>0</v>
      </c>
      <c r="AP117" s="243">
        <v>0</v>
      </c>
      <c r="AQ117" s="243">
        <v>0</v>
      </c>
      <c r="AR117" s="243">
        <v>0</v>
      </c>
      <c r="AS117" s="243">
        <v>0</v>
      </c>
      <c r="AT117" s="243">
        <v>0</v>
      </c>
      <c r="AU117" s="243">
        <v>0</v>
      </c>
      <c r="AV117" s="243">
        <v>0</v>
      </c>
      <c r="AW117" s="243">
        <v>0</v>
      </c>
      <c r="AX117" s="243">
        <v>0</v>
      </c>
      <c r="AY117" s="243">
        <v>0</v>
      </c>
      <c r="AZ117" s="243">
        <v>0</v>
      </c>
      <c r="BA117" s="243">
        <v>0</v>
      </c>
      <c r="BB117" s="243">
        <v>0</v>
      </c>
      <c r="BC117" s="243">
        <v>0</v>
      </c>
      <c r="BD117" s="243">
        <v>0</v>
      </c>
      <c r="BE117" s="243">
        <v>0</v>
      </c>
      <c r="BF117" s="243">
        <v>0</v>
      </c>
      <c r="BG117" s="243">
        <v>0</v>
      </c>
      <c r="BH117" s="243">
        <v>0</v>
      </c>
      <c r="BI117" s="243">
        <v>0</v>
      </c>
      <c r="BJ117" s="243">
        <v>0</v>
      </c>
      <c r="BK117" s="243">
        <v>0</v>
      </c>
      <c r="BL117" s="243">
        <v>0</v>
      </c>
      <c r="BM117" s="243">
        <v>0</v>
      </c>
      <c r="BN117" s="243">
        <v>0</v>
      </c>
      <c r="BO117" s="243">
        <v>0</v>
      </c>
      <c r="BP117" s="243">
        <v>0</v>
      </c>
      <c r="BQ117" s="243">
        <v>0</v>
      </c>
      <c r="BR117" s="243">
        <v>0</v>
      </c>
      <c r="BS117" s="243">
        <v>0</v>
      </c>
      <c r="BT117" s="243">
        <v>0</v>
      </c>
      <c r="BU117" s="243">
        <v>0</v>
      </c>
      <c r="BV117" s="243">
        <v>0.5</v>
      </c>
      <c r="BW117" s="243">
        <v>0</v>
      </c>
      <c r="BX117" s="4">
        <v>0</v>
      </c>
      <c r="BZ117" s="244">
        <f t="shared" si="23"/>
        <v>5</v>
      </c>
      <c r="CB117" s="3">
        <f t="shared" si="24"/>
        <v>4</v>
      </c>
      <c r="CC117" s="243">
        <f t="shared" si="25"/>
        <v>0</v>
      </c>
      <c r="CD117" s="243">
        <f t="shared" si="26"/>
        <v>0</v>
      </c>
      <c r="CE117" s="243">
        <f t="shared" si="27"/>
        <v>0</v>
      </c>
      <c r="CF117" s="243">
        <f t="shared" si="28"/>
        <v>0</v>
      </c>
      <c r="CG117" s="243">
        <f t="shared" si="29"/>
        <v>0</v>
      </c>
      <c r="CH117" s="243">
        <f t="shared" si="30"/>
        <v>0</v>
      </c>
      <c r="CI117" s="243">
        <f t="shared" si="31"/>
        <v>0</v>
      </c>
      <c r="CJ117" s="243">
        <f t="shared" si="32"/>
        <v>0</v>
      </c>
      <c r="CK117" s="243">
        <f t="shared" si="33"/>
        <v>0</v>
      </c>
      <c r="CL117" s="243">
        <f t="shared" si="34"/>
        <v>0</v>
      </c>
      <c r="CM117" s="4">
        <f t="shared" si="35"/>
        <v>1</v>
      </c>
      <c r="CO117" s="244">
        <f t="shared" si="36"/>
        <v>2</v>
      </c>
      <c r="CT117" s="3">
        <f t="shared" si="37"/>
        <v>4</v>
      </c>
      <c r="CU117" s="243">
        <f t="shared" si="38"/>
        <v>0</v>
      </c>
      <c r="CV117" s="243">
        <f t="shared" si="39"/>
        <v>0</v>
      </c>
      <c r="CW117" s="243">
        <f t="shared" si="40"/>
        <v>0</v>
      </c>
      <c r="CX117" s="243">
        <f t="shared" si="41"/>
        <v>0</v>
      </c>
      <c r="CY117" s="243">
        <f t="shared" si="42"/>
        <v>0</v>
      </c>
      <c r="CZ117" s="243">
        <f t="shared" si="43"/>
        <v>0</v>
      </c>
      <c r="DA117" s="4">
        <f t="shared" si="44"/>
        <v>1</v>
      </c>
      <c r="DD117" s="244">
        <f t="shared" si="45"/>
        <v>2</v>
      </c>
    </row>
    <row r="118" spans="2:108" x14ac:dyDescent="0.35">
      <c r="B118" s="145" t="s">
        <v>266</v>
      </c>
      <c r="C118" s="4" t="s">
        <v>267</v>
      </c>
      <c r="D118" s="28" t="s">
        <v>2042</v>
      </c>
      <c r="E118" s="234" t="s">
        <v>917</v>
      </c>
      <c r="F118" s="234"/>
      <c r="G118" s="29" t="s">
        <v>3701</v>
      </c>
      <c r="H118" s="3">
        <v>0</v>
      </c>
      <c r="I118" s="243">
        <v>0</v>
      </c>
      <c r="J118" s="243">
        <v>0</v>
      </c>
      <c r="K118" s="243">
        <v>0</v>
      </c>
      <c r="L118" s="243">
        <v>0</v>
      </c>
      <c r="M118" s="243">
        <v>0</v>
      </c>
      <c r="N118" s="243">
        <v>0</v>
      </c>
      <c r="O118" s="243">
        <v>0</v>
      </c>
      <c r="P118" s="243">
        <v>0</v>
      </c>
      <c r="Q118" s="243">
        <v>0</v>
      </c>
      <c r="R118" s="243">
        <v>0</v>
      </c>
      <c r="S118" s="243">
        <v>0.5</v>
      </c>
      <c r="T118" s="243">
        <v>0.5</v>
      </c>
      <c r="U118" s="243">
        <v>0</v>
      </c>
      <c r="V118" s="243">
        <v>0</v>
      </c>
      <c r="W118" s="243">
        <v>0</v>
      </c>
      <c r="X118" s="243">
        <v>0</v>
      </c>
      <c r="Y118" s="243">
        <v>0</v>
      </c>
      <c r="Z118" s="243">
        <v>0</v>
      </c>
      <c r="AA118" s="243">
        <v>0</v>
      </c>
      <c r="AB118" s="243">
        <v>0</v>
      </c>
      <c r="AC118" s="243">
        <v>0</v>
      </c>
      <c r="AD118" s="243">
        <v>0</v>
      </c>
      <c r="AE118" s="243">
        <v>0</v>
      </c>
      <c r="AF118" s="243">
        <v>0</v>
      </c>
      <c r="AG118" s="243">
        <v>0</v>
      </c>
      <c r="AH118" s="243">
        <v>0</v>
      </c>
      <c r="AI118" s="243">
        <v>0</v>
      </c>
      <c r="AJ118" s="243">
        <v>0</v>
      </c>
      <c r="AK118" s="243">
        <v>0</v>
      </c>
      <c r="AL118" s="243">
        <v>0</v>
      </c>
      <c r="AM118" s="243">
        <v>0</v>
      </c>
      <c r="AN118" s="243">
        <v>0</v>
      </c>
      <c r="AO118" s="243">
        <v>0</v>
      </c>
      <c r="AP118" s="243">
        <v>0</v>
      </c>
      <c r="AQ118" s="243">
        <v>0</v>
      </c>
      <c r="AR118" s="243">
        <v>0</v>
      </c>
      <c r="AS118" s="243">
        <v>0.5</v>
      </c>
      <c r="AT118" s="243">
        <v>0.5</v>
      </c>
      <c r="AU118" s="243">
        <v>0</v>
      </c>
      <c r="AV118" s="243">
        <v>0.5</v>
      </c>
      <c r="AW118" s="243">
        <v>0</v>
      </c>
      <c r="AX118" s="243">
        <v>0</v>
      </c>
      <c r="AY118" s="243">
        <v>0</v>
      </c>
      <c r="AZ118" s="243">
        <v>0</v>
      </c>
      <c r="BA118" s="243">
        <v>0</v>
      </c>
      <c r="BB118" s="243">
        <v>0</v>
      </c>
      <c r="BC118" s="243">
        <v>0</v>
      </c>
      <c r="BD118" s="243">
        <v>0</v>
      </c>
      <c r="BE118" s="243">
        <v>0</v>
      </c>
      <c r="BF118" s="243">
        <v>0</v>
      </c>
      <c r="BG118" s="243">
        <v>0</v>
      </c>
      <c r="BH118" s="243">
        <v>0</v>
      </c>
      <c r="BI118" s="243">
        <v>0</v>
      </c>
      <c r="BJ118" s="243">
        <v>0</v>
      </c>
      <c r="BK118" s="243">
        <v>0</v>
      </c>
      <c r="BL118" s="243">
        <v>0</v>
      </c>
      <c r="BM118" s="243">
        <v>0</v>
      </c>
      <c r="BN118" s="243">
        <v>0</v>
      </c>
      <c r="BO118" s="243">
        <v>0</v>
      </c>
      <c r="BP118" s="243">
        <v>0</v>
      </c>
      <c r="BQ118" s="243">
        <v>0</v>
      </c>
      <c r="BR118" s="243">
        <v>0</v>
      </c>
      <c r="BS118" s="243">
        <v>0</v>
      </c>
      <c r="BT118" s="243">
        <v>0</v>
      </c>
      <c r="BU118" s="243">
        <v>0</v>
      </c>
      <c r="BV118" s="243">
        <v>0</v>
      </c>
      <c r="BW118" s="243">
        <v>0</v>
      </c>
      <c r="BX118" s="4">
        <v>0</v>
      </c>
      <c r="BZ118" s="244">
        <f t="shared" si="23"/>
        <v>5</v>
      </c>
      <c r="CB118" s="3">
        <f t="shared" si="24"/>
        <v>0</v>
      </c>
      <c r="CC118" s="243">
        <f t="shared" si="25"/>
        <v>2</v>
      </c>
      <c r="CD118" s="243">
        <f t="shared" si="26"/>
        <v>0</v>
      </c>
      <c r="CE118" s="243">
        <f t="shared" si="27"/>
        <v>0</v>
      </c>
      <c r="CF118" s="243">
        <f t="shared" si="28"/>
        <v>0</v>
      </c>
      <c r="CG118" s="243">
        <f t="shared" si="29"/>
        <v>3</v>
      </c>
      <c r="CH118" s="243">
        <f t="shared" si="30"/>
        <v>0</v>
      </c>
      <c r="CI118" s="243">
        <f t="shared" si="31"/>
        <v>0</v>
      </c>
      <c r="CJ118" s="243">
        <f t="shared" si="32"/>
        <v>0</v>
      </c>
      <c r="CK118" s="243">
        <f t="shared" si="33"/>
        <v>0</v>
      </c>
      <c r="CL118" s="243">
        <f t="shared" si="34"/>
        <v>0</v>
      </c>
      <c r="CM118" s="4">
        <f t="shared" si="35"/>
        <v>0</v>
      </c>
      <c r="CO118" s="244">
        <f t="shared" si="36"/>
        <v>2</v>
      </c>
      <c r="CT118" s="3">
        <f t="shared" si="37"/>
        <v>2</v>
      </c>
      <c r="CU118" s="243">
        <f t="shared" si="38"/>
        <v>0</v>
      </c>
      <c r="CV118" s="243">
        <f t="shared" si="39"/>
        <v>0</v>
      </c>
      <c r="CW118" s="243">
        <f t="shared" si="40"/>
        <v>0</v>
      </c>
      <c r="CX118" s="243">
        <f t="shared" si="41"/>
        <v>3</v>
      </c>
      <c r="CY118" s="243">
        <f t="shared" si="42"/>
        <v>0</v>
      </c>
      <c r="CZ118" s="243">
        <f t="shared" si="43"/>
        <v>0</v>
      </c>
      <c r="DA118" s="4">
        <f t="shared" si="44"/>
        <v>0</v>
      </c>
      <c r="DD118" s="244">
        <f t="shared" si="45"/>
        <v>2</v>
      </c>
    </row>
    <row r="119" spans="2:108" x14ac:dyDescent="0.35">
      <c r="B119" s="145" t="s">
        <v>451</v>
      </c>
      <c r="C119" s="4" t="s">
        <v>452</v>
      </c>
      <c r="D119" s="30" t="s">
        <v>3209</v>
      </c>
      <c r="E119" s="237" t="s">
        <v>3210</v>
      </c>
      <c r="F119" s="237"/>
      <c r="G119" s="31" t="s">
        <v>3704</v>
      </c>
      <c r="H119" s="3">
        <v>0</v>
      </c>
      <c r="I119" s="243">
        <v>0</v>
      </c>
      <c r="J119" s="243">
        <v>0</v>
      </c>
      <c r="K119" s="243">
        <v>0</v>
      </c>
      <c r="L119" s="243">
        <v>0</v>
      </c>
      <c r="M119" s="243">
        <v>0</v>
      </c>
      <c r="N119" s="243">
        <v>0</v>
      </c>
      <c r="O119" s="243">
        <v>0</v>
      </c>
      <c r="P119" s="243">
        <v>0</v>
      </c>
      <c r="Q119" s="243">
        <v>0</v>
      </c>
      <c r="R119" s="243">
        <v>0</v>
      </c>
      <c r="S119" s="243">
        <v>0</v>
      </c>
      <c r="T119" s="243">
        <v>0</v>
      </c>
      <c r="U119" s="243">
        <v>0</v>
      </c>
      <c r="V119" s="243">
        <v>0</v>
      </c>
      <c r="W119" s="243">
        <v>0</v>
      </c>
      <c r="X119" s="243">
        <v>0</v>
      </c>
      <c r="Y119" s="243">
        <v>0</v>
      </c>
      <c r="Z119" s="243">
        <v>0</v>
      </c>
      <c r="AA119" s="243">
        <v>0</v>
      </c>
      <c r="AB119" s="243">
        <v>0</v>
      </c>
      <c r="AC119" s="243">
        <v>0</v>
      </c>
      <c r="AD119" s="243">
        <v>0</v>
      </c>
      <c r="AE119" s="243">
        <v>0</v>
      </c>
      <c r="AF119" s="243">
        <v>0</v>
      </c>
      <c r="AG119" s="243">
        <v>0</v>
      </c>
      <c r="AH119" s="243">
        <v>0</v>
      </c>
      <c r="AI119" s="243">
        <v>0</v>
      </c>
      <c r="AJ119" s="243">
        <v>0</v>
      </c>
      <c r="AK119" s="243">
        <v>0</v>
      </c>
      <c r="AL119" s="243">
        <v>0.5</v>
      </c>
      <c r="AM119" s="243">
        <v>0</v>
      </c>
      <c r="AN119" s="243">
        <v>0</v>
      </c>
      <c r="AO119" s="243">
        <v>0</v>
      </c>
      <c r="AP119" s="243">
        <v>0</v>
      </c>
      <c r="AQ119" s="243">
        <v>0</v>
      </c>
      <c r="AR119" s="243">
        <v>0</v>
      </c>
      <c r="AS119" s="243">
        <v>0</v>
      </c>
      <c r="AT119" s="243">
        <v>0</v>
      </c>
      <c r="AU119" s="243">
        <v>0</v>
      </c>
      <c r="AV119" s="243">
        <v>0</v>
      </c>
      <c r="AW119" s="243">
        <v>0</v>
      </c>
      <c r="AX119" s="243">
        <v>0</v>
      </c>
      <c r="AY119" s="243">
        <v>0</v>
      </c>
      <c r="AZ119" s="243">
        <v>0</v>
      </c>
      <c r="BA119" s="243">
        <v>0</v>
      </c>
      <c r="BB119" s="243">
        <v>0</v>
      </c>
      <c r="BC119" s="243">
        <v>0</v>
      </c>
      <c r="BD119" s="243">
        <v>0</v>
      </c>
      <c r="BE119" s="243">
        <v>0</v>
      </c>
      <c r="BF119" s="243">
        <v>0.5</v>
      </c>
      <c r="BG119" s="243">
        <v>0.5</v>
      </c>
      <c r="BH119" s="243">
        <v>0</v>
      </c>
      <c r="BI119" s="243">
        <v>0.5</v>
      </c>
      <c r="BJ119" s="243">
        <v>0.5</v>
      </c>
      <c r="BK119" s="243">
        <v>0</v>
      </c>
      <c r="BL119" s="243">
        <v>0</v>
      </c>
      <c r="BM119" s="243">
        <v>0</v>
      </c>
      <c r="BN119" s="243">
        <v>0</v>
      </c>
      <c r="BO119" s="243">
        <v>0</v>
      </c>
      <c r="BP119" s="243">
        <v>0</v>
      </c>
      <c r="BQ119" s="243">
        <v>0</v>
      </c>
      <c r="BR119" s="243">
        <v>0</v>
      </c>
      <c r="BS119" s="243">
        <v>0</v>
      </c>
      <c r="BT119" s="243">
        <v>0</v>
      </c>
      <c r="BU119" s="243">
        <v>0</v>
      </c>
      <c r="BV119" s="243">
        <v>0</v>
      </c>
      <c r="BW119" s="243">
        <v>0</v>
      </c>
      <c r="BX119" s="4">
        <v>0</v>
      </c>
      <c r="BZ119" s="244">
        <f t="shared" si="23"/>
        <v>5</v>
      </c>
      <c r="CB119" s="3">
        <f t="shared" si="24"/>
        <v>0</v>
      </c>
      <c r="CC119" s="243">
        <f t="shared" si="25"/>
        <v>0</v>
      </c>
      <c r="CD119" s="243">
        <f t="shared" si="26"/>
        <v>1</v>
      </c>
      <c r="CE119" s="243">
        <f t="shared" si="27"/>
        <v>0</v>
      </c>
      <c r="CF119" s="243">
        <f t="shared" si="28"/>
        <v>0</v>
      </c>
      <c r="CG119" s="243">
        <f t="shared" si="29"/>
        <v>0</v>
      </c>
      <c r="CH119" s="243">
        <f t="shared" si="30"/>
        <v>0</v>
      </c>
      <c r="CI119" s="243">
        <f t="shared" si="31"/>
        <v>0</v>
      </c>
      <c r="CJ119" s="243">
        <f t="shared" si="32"/>
        <v>4</v>
      </c>
      <c r="CK119" s="243">
        <f t="shared" si="33"/>
        <v>0</v>
      </c>
      <c r="CL119" s="243">
        <f t="shared" si="34"/>
        <v>0</v>
      </c>
      <c r="CM119" s="4">
        <f t="shared" si="35"/>
        <v>0</v>
      </c>
      <c r="CO119" s="244">
        <f t="shared" si="36"/>
        <v>2</v>
      </c>
      <c r="CT119" s="3">
        <f t="shared" si="37"/>
        <v>0</v>
      </c>
      <c r="CU119" s="243">
        <f t="shared" si="38"/>
        <v>1</v>
      </c>
      <c r="CV119" s="243">
        <f t="shared" si="39"/>
        <v>0</v>
      </c>
      <c r="CW119" s="243">
        <f t="shared" si="40"/>
        <v>0</v>
      </c>
      <c r="CX119" s="243">
        <f t="shared" si="41"/>
        <v>4</v>
      </c>
      <c r="CY119" s="243">
        <f t="shared" si="42"/>
        <v>0</v>
      </c>
      <c r="CZ119" s="243">
        <f t="shared" si="43"/>
        <v>0</v>
      </c>
      <c r="DA119" s="4">
        <f t="shared" si="44"/>
        <v>0</v>
      </c>
      <c r="DD119" s="244">
        <f t="shared" si="45"/>
        <v>2</v>
      </c>
    </row>
    <row r="120" spans="2:108" x14ac:dyDescent="0.35">
      <c r="B120" s="145" t="s">
        <v>505</v>
      </c>
      <c r="C120" s="4" t="s">
        <v>506</v>
      </c>
      <c r="D120" s="54" t="s">
        <v>2048</v>
      </c>
      <c r="E120" s="233" t="s">
        <v>1357</v>
      </c>
      <c r="F120" s="233"/>
      <c r="G120" s="55" t="s">
        <v>3708</v>
      </c>
      <c r="H120" s="3">
        <v>0</v>
      </c>
      <c r="I120" s="243">
        <v>0</v>
      </c>
      <c r="J120" s="243">
        <v>0</v>
      </c>
      <c r="K120" s="243">
        <v>0</v>
      </c>
      <c r="L120" s="243">
        <v>0</v>
      </c>
      <c r="M120" s="243">
        <v>0</v>
      </c>
      <c r="N120" s="243">
        <v>0</v>
      </c>
      <c r="O120" s="243">
        <v>0</v>
      </c>
      <c r="P120" s="243">
        <v>0</v>
      </c>
      <c r="Q120" s="243">
        <v>0</v>
      </c>
      <c r="R120" s="243">
        <v>0</v>
      </c>
      <c r="S120" s="243">
        <v>0</v>
      </c>
      <c r="T120" s="243">
        <v>0</v>
      </c>
      <c r="U120" s="243">
        <v>0</v>
      </c>
      <c r="V120" s="243">
        <v>0</v>
      </c>
      <c r="W120" s="243">
        <v>0</v>
      </c>
      <c r="X120" s="243">
        <v>0</v>
      </c>
      <c r="Y120" s="243">
        <v>0</v>
      </c>
      <c r="Z120" s="243">
        <v>0</v>
      </c>
      <c r="AA120" s="243">
        <v>0</v>
      </c>
      <c r="AB120" s="243">
        <v>0</v>
      </c>
      <c r="AC120" s="243">
        <v>0</v>
      </c>
      <c r="AD120" s="243">
        <v>0</v>
      </c>
      <c r="AE120" s="243">
        <v>0</v>
      </c>
      <c r="AF120" s="243">
        <v>0</v>
      </c>
      <c r="AG120" s="243">
        <v>0</v>
      </c>
      <c r="AH120" s="243">
        <v>0</v>
      </c>
      <c r="AI120" s="243">
        <v>0</v>
      </c>
      <c r="AJ120" s="243">
        <v>0</v>
      </c>
      <c r="AK120" s="243">
        <v>0</v>
      </c>
      <c r="AL120" s="243">
        <v>0</v>
      </c>
      <c r="AM120" s="243">
        <v>0</v>
      </c>
      <c r="AN120" s="243">
        <v>0</v>
      </c>
      <c r="AO120" s="243">
        <v>0.5</v>
      </c>
      <c r="AP120" s="243">
        <v>0</v>
      </c>
      <c r="AQ120" s="243">
        <v>0</v>
      </c>
      <c r="AR120" s="243">
        <v>0</v>
      </c>
      <c r="AS120" s="243">
        <v>0</v>
      </c>
      <c r="AT120" s="243">
        <v>0</v>
      </c>
      <c r="AU120" s="243">
        <v>0</v>
      </c>
      <c r="AV120" s="243">
        <v>0</v>
      </c>
      <c r="AW120" s="243">
        <v>0</v>
      </c>
      <c r="AX120" s="243">
        <v>0</v>
      </c>
      <c r="AY120" s="243">
        <v>0</v>
      </c>
      <c r="AZ120" s="243">
        <v>0</v>
      </c>
      <c r="BA120" s="243">
        <v>0</v>
      </c>
      <c r="BB120" s="243">
        <v>0</v>
      </c>
      <c r="BC120" s="243">
        <v>0</v>
      </c>
      <c r="BD120" s="243">
        <v>0</v>
      </c>
      <c r="BE120" s="243">
        <v>0</v>
      </c>
      <c r="BF120" s="243">
        <v>0.5</v>
      </c>
      <c r="BG120" s="243">
        <v>0</v>
      </c>
      <c r="BH120" s="243">
        <v>0.5</v>
      </c>
      <c r="BI120" s="243">
        <v>0.5</v>
      </c>
      <c r="BJ120" s="243">
        <v>0.5</v>
      </c>
      <c r="BK120" s="243">
        <v>0</v>
      </c>
      <c r="BL120" s="243">
        <v>0</v>
      </c>
      <c r="BM120" s="243">
        <v>0</v>
      </c>
      <c r="BN120" s="243">
        <v>0</v>
      </c>
      <c r="BO120" s="243">
        <v>0</v>
      </c>
      <c r="BP120" s="243">
        <v>0</v>
      </c>
      <c r="BQ120" s="243">
        <v>0</v>
      </c>
      <c r="BR120" s="243">
        <v>0</v>
      </c>
      <c r="BS120" s="243">
        <v>0</v>
      </c>
      <c r="BT120" s="243">
        <v>0</v>
      </c>
      <c r="BU120" s="243">
        <v>0</v>
      </c>
      <c r="BV120" s="243">
        <v>0</v>
      </c>
      <c r="BW120" s="243">
        <v>0</v>
      </c>
      <c r="BX120" s="4">
        <v>0</v>
      </c>
      <c r="BZ120" s="244">
        <f t="shared" si="23"/>
        <v>5</v>
      </c>
      <c r="CB120" s="3">
        <f t="shared" si="24"/>
        <v>0</v>
      </c>
      <c r="CC120" s="243">
        <f t="shared" si="25"/>
        <v>0</v>
      </c>
      <c r="CD120" s="243">
        <f t="shared" si="26"/>
        <v>0</v>
      </c>
      <c r="CE120" s="243">
        <f t="shared" si="27"/>
        <v>1</v>
      </c>
      <c r="CF120" s="243">
        <f t="shared" si="28"/>
        <v>0</v>
      </c>
      <c r="CG120" s="243">
        <f t="shared" si="29"/>
        <v>0</v>
      </c>
      <c r="CH120" s="243">
        <f t="shared" si="30"/>
        <v>0</v>
      </c>
      <c r="CI120" s="243">
        <f t="shared" si="31"/>
        <v>0</v>
      </c>
      <c r="CJ120" s="243">
        <f t="shared" si="32"/>
        <v>4</v>
      </c>
      <c r="CK120" s="243">
        <f t="shared" si="33"/>
        <v>0</v>
      </c>
      <c r="CL120" s="243">
        <f t="shared" si="34"/>
        <v>0</v>
      </c>
      <c r="CM120" s="4">
        <f t="shared" si="35"/>
        <v>0</v>
      </c>
      <c r="CO120" s="244">
        <f t="shared" si="36"/>
        <v>2</v>
      </c>
      <c r="CT120" s="3">
        <f t="shared" si="37"/>
        <v>0</v>
      </c>
      <c r="CU120" s="243">
        <f t="shared" si="38"/>
        <v>0</v>
      </c>
      <c r="CV120" s="243">
        <f t="shared" si="39"/>
        <v>1</v>
      </c>
      <c r="CW120" s="243">
        <f t="shared" si="40"/>
        <v>0</v>
      </c>
      <c r="CX120" s="243">
        <f t="shared" si="41"/>
        <v>4</v>
      </c>
      <c r="CY120" s="243">
        <f t="shared" si="42"/>
        <v>0</v>
      </c>
      <c r="CZ120" s="243">
        <f t="shared" si="43"/>
        <v>0</v>
      </c>
      <c r="DA120" s="4">
        <f t="shared" si="44"/>
        <v>0</v>
      </c>
      <c r="DD120" s="244">
        <f t="shared" si="45"/>
        <v>2</v>
      </c>
    </row>
    <row r="121" spans="2:108" x14ac:dyDescent="0.35">
      <c r="B121" s="145" t="s">
        <v>529</v>
      </c>
      <c r="C121" s="4" t="s">
        <v>529</v>
      </c>
      <c r="D121" s="30" t="s">
        <v>3738</v>
      </c>
      <c r="E121" s="237" t="s">
        <v>1374</v>
      </c>
      <c r="F121" s="237" t="s">
        <v>3230</v>
      </c>
      <c r="G121" s="31" t="s">
        <v>3704</v>
      </c>
      <c r="H121" s="3">
        <v>0</v>
      </c>
      <c r="I121" s="243">
        <v>0</v>
      </c>
      <c r="J121" s="243">
        <v>0</v>
      </c>
      <c r="K121" s="243">
        <v>0</v>
      </c>
      <c r="L121" s="243">
        <v>0</v>
      </c>
      <c r="M121" s="243">
        <v>0</v>
      </c>
      <c r="N121" s="243">
        <v>0</v>
      </c>
      <c r="O121" s="243">
        <v>0</v>
      </c>
      <c r="P121" s="243">
        <v>0</v>
      </c>
      <c r="Q121" s="243">
        <v>0</v>
      </c>
      <c r="R121" s="243">
        <v>0</v>
      </c>
      <c r="S121" s="243">
        <v>0</v>
      </c>
      <c r="T121" s="243">
        <v>0</v>
      </c>
      <c r="U121" s="243">
        <v>0</v>
      </c>
      <c r="V121" s="243">
        <v>0</v>
      </c>
      <c r="W121" s="243">
        <v>0</v>
      </c>
      <c r="X121" s="243">
        <v>0</v>
      </c>
      <c r="Y121" s="243">
        <v>0</v>
      </c>
      <c r="Z121" s="243">
        <v>0</v>
      </c>
      <c r="AA121" s="243">
        <v>0</v>
      </c>
      <c r="AB121" s="243">
        <v>0</v>
      </c>
      <c r="AC121" s="243">
        <v>0</v>
      </c>
      <c r="AD121" s="243">
        <v>0</v>
      </c>
      <c r="AE121" s="243">
        <v>0</v>
      </c>
      <c r="AF121" s="243">
        <v>0</v>
      </c>
      <c r="AG121" s="243">
        <v>0</v>
      </c>
      <c r="AH121" s="243">
        <v>0</v>
      </c>
      <c r="AI121" s="243">
        <v>0</v>
      </c>
      <c r="AJ121" s="243">
        <v>0</v>
      </c>
      <c r="AK121" s="243">
        <v>0</v>
      </c>
      <c r="AL121" s="243">
        <v>0</v>
      </c>
      <c r="AM121" s="243">
        <v>0</v>
      </c>
      <c r="AN121" s="243">
        <v>0</v>
      </c>
      <c r="AO121" s="243">
        <v>0</v>
      </c>
      <c r="AP121" s="243">
        <v>0.5</v>
      </c>
      <c r="AQ121" s="243">
        <v>0</v>
      </c>
      <c r="AR121" s="243">
        <v>0</v>
      </c>
      <c r="AS121" s="243">
        <v>0</v>
      </c>
      <c r="AT121" s="243">
        <v>0</v>
      </c>
      <c r="AU121" s="243">
        <v>0</v>
      </c>
      <c r="AV121" s="243">
        <v>0</v>
      </c>
      <c r="AW121" s="243">
        <v>0</v>
      </c>
      <c r="AX121" s="243">
        <v>0</v>
      </c>
      <c r="AY121" s="243">
        <v>0</v>
      </c>
      <c r="AZ121" s="243">
        <v>0</v>
      </c>
      <c r="BA121" s="243">
        <v>0</v>
      </c>
      <c r="BB121" s="243">
        <v>1</v>
      </c>
      <c r="BC121" s="243">
        <v>0.5</v>
      </c>
      <c r="BD121" s="243">
        <v>1</v>
      </c>
      <c r="BE121" s="243">
        <v>0.5</v>
      </c>
      <c r="BF121" s="243">
        <v>0</v>
      </c>
      <c r="BG121" s="243">
        <v>0</v>
      </c>
      <c r="BH121" s="243">
        <v>0</v>
      </c>
      <c r="BI121" s="243">
        <v>0</v>
      </c>
      <c r="BJ121" s="243">
        <v>0</v>
      </c>
      <c r="BK121" s="243">
        <v>0</v>
      </c>
      <c r="BL121" s="243">
        <v>0</v>
      </c>
      <c r="BM121" s="243">
        <v>0</v>
      </c>
      <c r="BN121" s="243">
        <v>0</v>
      </c>
      <c r="BO121" s="243">
        <v>0</v>
      </c>
      <c r="BP121" s="243">
        <v>0</v>
      </c>
      <c r="BQ121" s="243">
        <v>0</v>
      </c>
      <c r="BR121" s="243">
        <v>0</v>
      </c>
      <c r="BS121" s="243">
        <v>0</v>
      </c>
      <c r="BT121" s="243">
        <v>0</v>
      </c>
      <c r="BU121" s="243">
        <v>0</v>
      </c>
      <c r="BV121" s="243">
        <v>0</v>
      </c>
      <c r="BW121" s="243">
        <v>0</v>
      </c>
      <c r="BX121" s="4">
        <v>0</v>
      </c>
      <c r="BZ121" s="244">
        <f t="shared" si="23"/>
        <v>5</v>
      </c>
      <c r="CB121" s="3">
        <f t="shared" si="24"/>
        <v>0</v>
      </c>
      <c r="CC121" s="243">
        <f t="shared" si="25"/>
        <v>0</v>
      </c>
      <c r="CD121" s="243">
        <f t="shared" si="26"/>
        <v>0</v>
      </c>
      <c r="CE121" s="243">
        <f t="shared" si="27"/>
        <v>1</v>
      </c>
      <c r="CF121" s="243">
        <f t="shared" si="28"/>
        <v>0</v>
      </c>
      <c r="CG121" s="243">
        <f t="shared" si="29"/>
        <v>0</v>
      </c>
      <c r="CH121" s="243">
        <f t="shared" si="30"/>
        <v>0</v>
      </c>
      <c r="CI121" s="243">
        <f t="shared" si="31"/>
        <v>4</v>
      </c>
      <c r="CJ121" s="243">
        <f t="shared" si="32"/>
        <v>0</v>
      </c>
      <c r="CK121" s="243">
        <f t="shared" si="33"/>
        <v>0</v>
      </c>
      <c r="CL121" s="243">
        <f t="shared" si="34"/>
        <v>0</v>
      </c>
      <c r="CM121" s="4">
        <f t="shared" si="35"/>
        <v>0</v>
      </c>
      <c r="CO121" s="244">
        <f t="shared" si="36"/>
        <v>2</v>
      </c>
      <c r="CT121" s="3">
        <f t="shared" si="37"/>
        <v>0</v>
      </c>
      <c r="CU121" s="243">
        <f t="shared" si="38"/>
        <v>0</v>
      </c>
      <c r="CV121" s="243">
        <f t="shared" si="39"/>
        <v>1</v>
      </c>
      <c r="CW121" s="243">
        <f t="shared" si="40"/>
        <v>0</v>
      </c>
      <c r="CX121" s="243">
        <f t="shared" si="41"/>
        <v>4</v>
      </c>
      <c r="CY121" s="243">
        <f t="shared" si="42"/>
        <v>0</v>
      </c>
      <c r="CZ121" s="243">
        <f t="shared" si="43"/>
        <v>0</v>
      </c>
      <c r="DA121" s="4">
        <f t="shared" si="44"/>
        <v>0</v>
      </c>
      <c r="DD121" s="244">
        <f t="shared" si="45"/>
        <v>2</v>
      </c>
    </row>
    <row r="122" spans="2:108" x14ac:dyDescent="0.35">
      <c r="B122" s="145" t="s">
        <v>573</v>
      </c>
      <c r="C122" s="4" t="s">
        <v>574</v>
      </c>
      <c r="D122" s="28" t="s">
        <v>2055</v>
      </c>
      <c r="E122" s="234" t="s">
        <v>918</v>
      </c>
      <c r="F122" s="234"/>
      <c r="G122" s="29" t="s">
        <v>3701</v>
      </c>
      <c r="H122" s="3">
        <v>0</v>
      </c>
      <c r="I122" s="243">
        <v>0</v>
      </c>
      <c r="J122" s="243">
        <v>0</v>
      </c>
      <c r="K122" s="243">
        <v>0</v>
      </c>
      <c r="L122" s="243">
        <v>0</v>
      </c>
      <c r="M122" s="243">
        <v>0</v>
      </c>
      <c r="N122" s="243">
        <v>0</v>
      </c>
      <c r="O122" s="243">
        <v>0</v>
      </c>
      <c r="P122" s="243">
        <v>0</v>
      </c>
      <c r="Q122" s="243">
        <v>0</v>
      </c>
      <c r="R122" s="243">
        <v>0</v>
      </c>
      <c r="S122" s="243">
        <v>0</v>
      </c>
      <c r="T122" s="243">
        <v>0</v>
      </c>
      <c r="U122" s="243">
        <v>0</v>
      </c>
      <c r="V122" s="243">
        <v>0</v>
      </c>
      <c r="W122" s="243">
        <v>0</v>
      </c>
      <c r="X122" s="243">
        <v>0</v>
      </c>
      <c r="Y122" s="243">
        <v>0</v>
      </c>
      <c r="Z122" s="243">
        <v>0</v>
      </c>
      <c r="AA122" s="243">
        <v>0</v>
      </c>
      <c r="AB122" s="243">
        <v>0</v>
      </c>
      <c r="AC122" s="243">
        <v>0</v>
      </c>
      <c r="AD122" s="243">
        <v>0</v>
      </c>
      <c r="AE122" s="243">
        <v>0</v>
      </c>
      <c r="AF122" s="243">
        <v>0</v>
      </c>
      <c r="AG122" s="243">
        <v>0</v>
      </c>
      <c r="AH122" s="243">
        <v>0</v>
      </c>
      <c r="AI122" s="243">
        <v>0</v>
      </c>
      <c r="AJ122" s="243">
        <v>0</v>
      </c>
      <c r="AK122" s="243">
        <v>0</v>
      </c>
      <c r="AL122" s="243">
        <v>0</v>
      </c>
      <c r="AM122" s="243">
        <v>0</v>
      </c>
      <c r="AN122" s="243">
        <v>0</v>
      </c>
      <c r="AO122" s="243">
        <v>0</v>
      </c>
      <c r="AP122" s="243">
        <v>0</v>
      </c>
      <c r="AQ122" s="243">
        <v>0</v>
      </c>
      <c r="AR122" s="243">
        <v>0.5</v>
      </c>
      <c r="AS122" s="243">
        <v>0</v>
      </c>
      <c r="AT122" s="243">
        <v>0</v>
      </c>
      <c r="AU122" s="243">
        <v>0</v>
      </c>
      <c r="AV122" s="243">
        <v>0</v>
      </c>
      <c r="AW122" s="243">
        <v>0</v>
      </c>
      <c r="AX122" s="243">
        <v>0</v>
      </c>
      <c r="AY122" s="243">
        <v>0</v>
      </c>
      <c r="AZ122" s="243">
        <v>0</v>
      </c>
      <c r="BA122" s="243">
        <v>0</v>
      </c>
      <c r="BB122" s="243">
        <v>0</v>
      </c>
      <c r="BC122" s="243">
        <v>0</v>
      </c>
      <c r="BD122" s="243">
        <v>0</v>
      </c>
      <c r="BE122" s="243">
        <v>0</v>
      </c>
      <c r="BF122" s="243">
        <v>0</v>
      </c>
      <c r="BG122" s="243">
        <v>0</v>
      </c>
      <c r="BH122" s="243">
        <v>0</v>
      </c>
      <c r="BI122" s="243">
        <v>0</v>
      </c>
      <c r="BJ122" s="243">
        <v>0</v>
      </c>
      <c r="BK122" s="243">
        <v>0</v>
      </c>
      <c r="BL122" s="243">
        <v>0</v>
      </c>
      <c r="BM122" s="243">
        <v>0</v>
      </c>
      <c r="BN122" s="243">
        <v>0</v>
      </c>
      <c r="BO122" s="243">
        <v>0</v>
      </c>
      <c r="BP122" s="243">
        <v>0</v>
      </c>
      <c r="BQ122" s="243">
        <v>0.5</v>
      </c>
      <c r="BR122" s="243">
        <v>0.5</v>
      </c>
      <c r="BS122" s="243">
        <v>0.5</v>
      </c>
      <c r="BT122" s="243">
        <v>0.5</v>
      </c>
      <c r="BU122" s="243">
        <v>0</v>
      </c>
      <c r="BV122" s="243">
        <v>0</v>
      </c>
      <c r="BW122" s="243">
        <v>0</v>
      </c>
      <c r="BX122" s="4">
        <v>0</v>
      </c>
      <c r="BZ122" s="244">
        <f t="shared" si="23"/>
        <v>5</v>
      </c>
      <c r="CB122" s="3">
        <f t="shared" si="24"/>
        <v>0</v>
      </c>
      <c r="CC122" s="243">
        <f t="shared" si="25"/>
        <v>0</v>
      </c>
      <c r="CD122" s="243">
        <f t="shared" si="26"/>
        <v>0</v>
      </c>
      <c r="CE122" s="243">
        <f t="shared" si="27"/>
        <v>0</v>
      </c>
      <c r="CF122" s="243">
        <f t="shared" si="28"/>
        <v>0</v>
      </c>
      <c r="CG122" s="243">
        <f t="shared" si="29"/>
        <v>1</v>
      </c>
      <c r="CH122" s="243">
        <f t="shared" si="30"/>
        <v>0</v>
      </c>
      <c r="CI122" s="243">
        <f t="shared" si="31"/>
        <v>0</v>
      </c>
      <c r="CJ122" s="243">
        <f t="shared" si="32"/>
        <v>0</v>
      </c>
      <c r="CK122" s="243">
        <f t="shared" si="33"/>
        <v>0</v>
      </c>
      <c r="CL122" s="243">
        <f t="shared" si="34"/>
        <v>4</v>
      </c>
      <c r="CM122" s="4">
        <f t="shared" si="35"/>
        <v>0</v>
      </c>
      <c r="CO122" s="244">
        <f t="shared" si="36"/>
        <v>2</v>
      </c>
      <c r="CT122" s="3">
        <f t="shared" si="37"/>
        <v>0</v>
      </c>
      <c r="CU122" s="243">
        <f t="shared" si="38"/>
        <v>0</v>
      </c>
      <c r="CV122" s="243">
        <f t="shared" si="39"/>
        <v>0</v>
      </c>
      <c r="CW122" s="243">
        <f t="shared" si="40"/>
        <v>0</v>
      </c>
      <c r="CX122" s="243">
        <f t="shared" si="41"/>
        <v>1</v>
      </c>
      <c r="CY122" s="243">
        <f t="shared" si="42"/>
        <v>0</v>
      </c>
      <c r="CZ122" s="243">
        <f t="shared" si="43"/>
        <v>4</v>
      </c>
      <c r="DA122" s="4">
        <f t="shared" si="44"/>
        <v>0</v>
      </c>
      <c r="DD122" s="244">
        <f t="shared" si="45"/>
        <v>2</v>
      </c>
    </row>
    <row r="123" spans="2:108" x14ac:dyDescent="0.35">
      <c r="B123" s="145" t="s">
        <v>595</v>
      </c>
      <c r="C123" s="4" t="s">
        <v>596</v>
      </c>
      <c r="D123" s="28" t="s">
        <v>315</v>
      </c>
      <c r="E123" s="234" t="s">
        <v>1513</v>
      </c>
      <c r="F123" s="234"/>
      <c r="G123" s="29" t="s">
        <v>3701</v>
      </c>
      <c r="H123" s="3">
        <v>0</v>
      </c>
      <c r="I123" s="243">
        <v>0</v>
      </c>
      <c r="J123" s="243">
        <v>0</v>
      </c>
      <c r="K123" s="243">
        <v>0</v>
      </c>
      <c r="L123" s="243">
        <v>0</v>
      </c>
      <c r="M123" s="243">
        <v>0</v>
      </c>
      <c r="N123" s="243">
        <v>0</v>
      </c>
      <c r="O123" s="243">
        <v>0</v>
      </c>
      <c r="P123" s="243">
        <v>0</v>
      </c>
      <c r="Q123" s="243">
        <v>0</v>
      </c>
      <c r="R123" s="243">
        <v>0</v>
      </c>
      <c r="S123" s="243">
        <v>0</v>
      </c>
      <c r="T123" s="243">
        <v>0</v>
      </c>
      <c r="U123" s="243">
        <v>0</v>
      </c>
      <c r="V123" s="243">
        <v>0</v>
      </c>
      <c r="W123" s="243">
        <v>0</v>
      </c>
      <c r="X123" s="243">
        <v>0</v>
      </c>
      <c r="Y123" s="243">
        <v>0</v>
      </c>
      <c r="Z123" s="243">
        <v>0</v>
      </c>
      <c r="AA123" s="243">
        <v>0</v>
      </c>
      <c r="AB123" s="243">
        <v>0</v>
      </c>
      <c r="AC123" s="243">
        <v>0</v>
      </c>
      <c r="AD123" s="243">
        <v>0</v>
      </c>
      <c r="AE123" s="243">
        <v>0</v>
      </c>
      <c r="AF123" s="243">
        <v>0</v>
      </c>
      <c r="AG123" s="243">
        <v>0</v>
      </c>
      <c r="AH123" s="243">
        <v>0</v>
      </c>
      <c r="AI123" s="243">
        <v>0</v>
      </c>
      <c r="AJ123" s="243">
        <v>0</v>
      </c>
      <c r="AK123" s="243">
        <v>0</v>
      </c>
      <c r="AL123" s="243">
        <v>0</v>
      </c>
      <c r="AM123" s="243">
        <v>0</v>
      </c>
      <c r="AN123" s="243">
        <v>0</v>
      </c>
      <c r="AO123" s="243">
        <v>0</v>
      </c>
      <c r="AP123" s="243">
        <v>0</v>
      </c>
      <c r="AQ123" s="243">
        <v>0</v>
      </c>
      <c r="AR123" s="243">
        <v>0</v>
      </c>
      <c r="AS123" s="243">
        <v>0.5</v>
      </c>
      <c r="AT123" s="243">
        <v>0</v>
      </c>
      <c r="AU123" s="243">
        <v>0.5</v>
      </c>
      <c r="AV123" s="243">
        <v>0.5</v>
      </c>
      <c r="AW123" s="243">
        <v>0</v>
      </c>
      <c r="AX123" s="243">
        <v>0</v>
      </c>
      <c r="AY123" s="243">
        <v>0</v>
      </c>
      <c r="AZ123" s="243">
        <v>0</v>
      </c>
      <c r="BA123" s="243">
        <v>0</v>
      </c>
      <c r="BB123" s="243">
        <v>0</v>
      </c>
      <c r="BC123" s="243">
        <v>0</v>
      </c>
      <c r="BD123" s="243">
        <v>0</v>
      </c>
      <c r="BE123" s="243">
        <v>0</v>
      </c>
      <c r="BF123" s="243">
        <v>0</v>
      </c>
      <c r="BG123" s="243">
        <v>0</v>
      </c>
      <c r="BH123" s="243">
        <v>0</v>
      </c>
      <c r="BI123" s="243">
        <v>0</v>
      </c>
      <c r="BJ123" s="243">
        <v>0</v>
      </c>
      <c r="BK123" s="243">
        <v>0</v>
      </c>
      <c r="BL123" s="243">
        <v>0</v>
      </c>
      <c r="BM123" s="243">
        <v>0</v>
      </c>
      <c r="BN123" s="243">
        <v>0</v>
      </c>
      <c r="BO123" s="243">
        <v>0</v>
      </c>
      <c r="BP123" s="243">
        <v>0</v>
      </c>
      <c r="BQ123" s="243">
        <v>0.5</v>
      </c>
      <c r="BR123" s="243">
        <v>0</v>
      </c>
      <c r="BS123" s="243">
        <v>0</v>
      </c>
      <c r="BT123" s="243">
        <v>0.5</v>
      </c>
      <c r="BU123" s="243">
        <v>0</v>
      </c>
      <c r="BV123" s="243">
        <v>0</v>
      </c>
      <c r="BW123" s="243">
        <v>0</v>
      </c>
      <c r="BX123" s="4">
        <v>0</v>
      </c>
      <c r="BZ123" s="244">
        <f t="shared" si="23"/>
        <v>5</v>
      </c>
      <c r="CB123" s="3">
        <f t="shared" si="24"/>
        <v>0</v>
      </c>
      <c r="CC123" s="243">
        <f t="shared" si="25"/>
        <v>0</v>
      </c>
      <c r="CD123" s="243">
        <f t="shared" si="26"/>
        <v>0</v>
      </c>
      <c r="CE123" s="243">
        <f t="shared" si="27"/>
        <v>0</v>
      </c>
      <c r="CF123" s="243">
        <f t="shared" si="28"/>
        <v>0</v>
      </c>
      <c r="CG123" s="243">
        <f t="shared" si="29"/>
        <v>3</v>
      </c>
      <c r="CH123" s="243">
        <f t="shared" si="30"/>
        <v>0</v>
      </c>
      <c r="CI123" s="243">
        <f t="shared" si="31"/>
        <v>0</v>
      </c>
      <c r="CJ123" s="243">
        <f t="shared" si="32"/>
        <v>0</v>
      </c>
      <c r="CK123" s="243">
        <f t="shared" si="33"/>
        <v>0</v>
      </c>
      <c r="CL123" s="243">
        <f t="shared" si="34"/>
        <v>2</v>
      </c>
      <c r="CM123" s="4">
        <f t="shared" si="35"/>
        <v>0</v>
      </c>
      <c r="CO123" s="244">
        <f t="shared" si="36"/>
        <v>2</v>
      </c>
      <c r="CT123" s="3">
        <f t="shared" si="37"/>
        <v>0</v>
      </c>
      <c r="CU123" s="243">
        <f t="shared" si="38"/>
        <v>0</v>
      </c>
      <c r="CV123" s="243">
        <f t="shared" si="39"/>
        <v>0</v>
      </c>
      <c r="CW123" s="243">
        <f t="shared" si="40"/>
        <v>0</v>
      </c>
      <c r="CX123" s="243">
        <f t="shared" si="41"/>
        <v>3</v>
      </c>
      <c r="CY123" s="243">
        <f t="shared" si="42"/>
        <v>0</v>
      </c>
      <c r="CZ123" s="243">
        <f t="shared" si="43"/>
        <v>2</v>
      </c>
      <c r="DA123" s="4">
        <f t="shared" si="44"/>
        <v>0</v>
      </c>
      <c r="DD123" s="244">
        <f t="shared" si="45"/>
        <v>2</v>
      </c>
    </row>
    <row r="124" spans="2:108" x14ac:dyDescent="0.35">
      <c r="B124" s="145" t="s">
        <v>617</v>
      </c>
      <c r="C124" s="4" t="s">
        <v>618</v>
      </c>
      <c r="D124" s="28" t="s">
        <v>2892</v>
      </c>
      <c r="E124" s="234" t="s">
        <v>919</v>
      </c>
      <c r="F124" s="234"/>
      <c r="G124" s="29" t="s">
        <v>3701</v>
      </c>
      <c r="H124" s="3">
        <v>0</v>
      </c>
      <c r="I124" s="243">
        <v>0</v>
      </c>
      <c r="J124" s="243">
        <v>0</v>
      </c>
      <c r="K124" s="243">
        <v>0</v>
      </c>
      <c r="L124" s="243">
        <v>0</v>
      </c>
      <c r="M124" s="243">
        <v>0</v>
      </c>
      <c r="N124" s="243">
        <v>0</v>
      </c>
      <c r="O124" s="243">
        <v>0</v>
      </c>
      <c r="P124" s="243">
        <v>0</v>
      </c>
      <c r="Q124" s="243">
        <v>0</v>
      </c>
      <c r="R124" s="243">
        <v>0</v>
      </c>
      <c r="S124" s="243">
        <v>0</v>
      </c>
      <c r="T124" s="243">
        <v>0</v>
      </c>
      <c r="U124" s="243">
        <v>0</v>
      </c>
      <c r="V124" s="243">
        <v>0</v>
      </c>
      <c r="W124" s="243">
        <v>0</v>
      </c>
      <c r="X124" s="243">
        <v>0</v>
      </c>
      <c r="Y124" s="243">
        <v>0</v>
      </c>
      <c r="Z124" s="243">
        <v>0</v>
      </c>
      <c r="AA124" s="243">
        <v>0</v>
      </c>
      <c r="AB124" s="243">
        <v>0</v>
      </c>
      <c r="AC124" s="243">
        <v>0</v>
      </c>
      <c r="AD124" s="243">
        <v>0</v>
      </c>
      <c r="AE124" s="243">
        <v>0</v>
      </c>
      <c r="AF124" s="243">
        <v>0</v>
      </c>
      <c r="AG124" s="243">
        <v>0</v>
      </c>
      <c r="AH124" s="243">
        <v>0</v>
      </c>
      <c r="AI124" s="243">
        <v>0</v>
      </c>
      <c r="AJ124" s="243">
        <v>0</v>
      </c>
      <c r="AK124" s="243">
        <v>0</v>
      </c>
      <c r="AL124" s="243">
        <v>0</v>
      </c>
      <c r="AM124" s="243">
        <v>0</v>
      </c>
      <c r="AN124" s="243">
        <v>0</v>
      </c>
      <c r="AO124" s="243">
        <v>0</v>
      </c>
      <c r="AP124" s="243">
        <v>0</v>
      </c>
      <c r="AQ124" s="243">
        <v>0</v>
      </c>
      <c r="AR124" s="243">
        <v>0</v>
      </c>
      <c r="AS124" s="243">
        <v>0</v>
      </c>
      <c r="AT124" s="243">
        <v>1</v>
      </c>
      <c r="AU124" s="243">
        <v>1</v>
      </c>
      <c r="AV124" s="243">
        <v>1</v>
      </c>
      <c r="AW124" s="243">
        <v>1</v>
      </c>
      <c r="AX124" s="243">
        <v>0</v>
      </c>
      <c r="AY124" s="243">
        <v>0</v>
      </c>
      <c r="AZ124" s="243">
        <v>0</v>
      </c>
      <c r="BA124" s="243">
        <v>0</v>
      </c>
      <c r="BB124" s="243">
        <v>0</v>
      </c>
      <c r="BC124" s="243">
        <v>0</v>
      </c>
      <c r="BD124" s="243">
        <v>0</v>
      </c>
      <c r="BE124" s="243">
        <v>0</v>
      </c>
      <c r="BF124" s="243">
        <v>0</v>
      </c>
      <c r="BG124" s="243">
        <v>0</v>
      </c>
      <c r="BH124" s="243">
        <v>0</v>
      </c>
      <c r="BI124" s="243">
        <v>0</v>
      </c>
      <c r="BJ124" s="243">
        <v>0</v>
      </c>
      <c r="BK124" s="243">
        <v>0</v>
      </c>
      <c r="BL124" s="243">
        <v>0</v>
      </c>
      <c r="BM124" s="243">
        <v>0</v>
      </c>
      <c r="BN124" s="243">
        <v>0</v>
      </c>
      <c r="BO124" s="243">
        <v>0</v>
      </c>
      <c r="BP124" s="243">
        <v>0</v>
      </c>
      <c r="BQ124" s="243">
        <v>0</v>
      </c>
      <c r="BR124" s="243">
        <v>0</v>
      </c>
      <c r="BS124" s="243">
        <v>0</v>
      </c>
      <c r="BT124" s="243">
        <v>0</v>
      </c>
      <c r="BU124" s="243">
        <v>0.5</v>
      </c>
      <c r="BV124" s="243">
        <v>0</v>
      </c>
      <c r="BW124" s="243">
        <v>0</v>
      </c>
      <c r="BX124" s="4">
        <v>0</v>
      </c>
      <c r="BZ124" s="244">
        <f t="shared" si="23"/>
        <v>5</v>
      </c>
      <c r="CB124" s="3">
        <f t="shared" si="24"/>
        <v>0</v>
      </c>
      <c r="CC124" s="243">
        <f t="shared" si="25"/>
        <v>0</v>
      </c>
      <c r="CD124" s="243">
        <f t="shared" si="26"/>
        <v>0</v>
      </c>
      <c r="CE124" s="243">
        <f t="shared" si="27"/>
        <v>0</v>
      </c>
      <c r="CF124" s="243">
        <f t="shared" si="28"/>
        <v>0</v>
      </c>
      <c r="CG124" s="243">
        <f t="shared" si="29"/>
        <v>4</v>
      </c>
      <c r="CH124" s="243">
        <f t="shared" si="30"/>
        <v>0</v>
      </c>
      <c r="CI124" s="243">
        <f t="shared" si="31"/>
        <v>0</v>
      </c>
      <c r="CJ124" s="243">
        <f t="shared" si="32"/>
        <v>0</v>
      </c>
      <c r="CK124" s="243">
        <f t="shared" si="33"/>
        <v>0</v>
      </c>
      <c r="CL124" s="243">
        <f t="shared" si="34"/>
        <v>0</v>
      </c>
      <c r="CM124" s="4">
        <f t="shared" si="35"/>
        <v>1</v>
      </c>
      <c r="CO124" s="244">
        <f t="shared" si="36"/>
        <v>2</v>
      </c>
      <c r="CT124" s="3">
        <f t="shared" si="37"/>
        <v>0</v>
      </c>
      <c r="CU124" s="243">
        <f t="shared" si="38"/>
        <v>0</v>
      </c>
      <c r="CV124" s="243">
        <f t="shared" si="39"/>
        <v>0</v>
      </c>
      <c r="CW124" s="243">
        <f t="shared" si="40"/>
        <v>0</v>
      </c>
      <c r="CX124" s="243">
        <f t="shared" si="41"/>
        <v>4</v>
      </c>
      <c r="CY124" s="243">
        <f t="shared" si="42"/>
        <v>0</v>
      </c>
      <c r="CZ124" s="243">
        <f t="shared" si="43"/>
        <v>0</v>
      </c>
      <c r="DA124" s="4">
        <f t="shared" si="44"/>
        <v>1</v>
      </c>
      <c r="DD124" s="244">
        <f t="shared" si="45"/>
        <v>2</v>
      </c>
    </row>
    <row r="125" spans="2:108" x14ac:dyDescent="0.35">
      <c r="B125" s="145" t="s">
        <v>762</v>
      </c>
      <c r="C125" s="4" t="s">
        <v>762</v>
      </c>
      <c r="D125" s="61" t="s">
        <v>3739</v>
      </c>
      <c r="E125" s="235" t="s">
        <v>1374</v>
      </c>
      <c r="F125" s="235"/>
      <c r="G125" s="62" t="s">
        <v>3712</v>
      </c>
      <c r="H125" s="3">
        <v>0</v>
      </c>
      <c r="I125" s="243">
        <v>0</v>
      </c>
      <c r="J125" s="243">
        <v>0</v>
      </c>
      <c r="K125" s="243">
        <v>0</v>
      </c>
      <c r="L125" s="243">
        <v>0</v>
      </c>
      <c r="M125" s="243">
        <v>0</v>
      </c>
      <c r="N125" s="243">
        <v>0</v>
      </c>
      <c r="O125" s="243">
        <v>0</v>
      </c>
      <c r="P125" s="243">
        <v>0</v>
      </c>
      <c r="Q125" s="243">
        <v>0</v>
      </c>
      <c r="R125" s="243">
        <v>0</v>
      </c>
      <c r="S125" s="243">
        <v>0</v>
      </c>
      <c r="T125" s="243">
        <v>0</v>
      </c>
      <c r="U125" s="243">
        <v>0</v>
      </c>
      <c r="V125" s="243">
        <v>0</v>
      </c>
      <c r="W125" s="243">
        <v>0</v>
      </c>
      <c r="X125" s="243">
        <v>0</v>
      </c>
      <c r="Y125" s="243">
        <v>0</v>
      </c>
      <c r="Z125" s="243">
        <v>0</v>
      </c>
      <c r="AA125" s="243">
        <v>0</v>
      </c>
      <c r="AB125" s="243">
        <v>0</v>
      </c>
      <c r="AC125" s="243">
        <v>0</v>
      </c>
      <c r="AD125" s="243">
        <v>0</v>
      </c>
      <c r="AE125" s="243">
        <v>0</v>
      </c>
      <c r="AF125" s="243">
        <v>0</v>
      </c>
      <c r="AG125" s="243">
        <v>0</v>
      </c>
      <c r="AH125" s="243">
        <v>0</v>
      </c>
      <c r="AI125" s="243">
        <v>0</v>
      </c>
      <c r="AJ125" s="243">
        <v>0</v>
      </c>
      <c r="AK125" s="243">
        <v>0</v>
      </c>
      <c r="AL125" s="243">
        <v>0</v>
      </c>
      <c r="AM125" s="243">
        <v>0</v>
      </c>
      <c r="AN125" s="243">
        <v>0</v>
      </c>
      <c r="AO125" s="243">
        <v>0</v>
      </c>
      <c r="AP125" s="243">
        <v>0</v>
      </c>
      <c r="AQ125" s="243">
        <v>0</v>
      </c>
      <c r="AR125" s="243">
        <v>0</v>
      </c>
      <c r="AS125" s="243">
        <v>0</v>
      </c>
      <c r="AT125" s="243">
        <v>0</v>
      </c>
      <c r="AU125" s="243">
        <v>0</v>
      </c>
      <c r="AV125" s="243">
        <v>0</v>
      </c>
      <c r="AW125" s="243">
        <v>0</v>
      </c>
      <c r="AX125" s="243">
        <v>0</v>
      </c>
      <c r="AY125" s="243">
        <v>0</v>
      </c>
      <c r="AZ125" s="243">
        <v>0</v>
      </c>
      <c r="BA125" s="243">
        <v>0</v>
      </c>
      <c r="BB125" s="243">
        <v>0.5</v>
      </c>
      <c r="BC125" s="243">
        <v>0</v>
      </c>
      <c r="BD125" s="243">
        <v>0</v>
      </c>
      <c r="BE125" s="243">
        <v>0</v>
      </c>
      <c r="BF125" s="243">
        <v>0</v>
      </c>
      <c r="BG125" s="243">
        <v>0</v>
      </c>
      <c r="BH125" s="243">
        <v>0</v>
      </c>
      <c r="BI125" s="243">
        <v>0</v>
      </c>
      <c r="BJ125" s="243">
        <v>0</v>
      </c>
      <c r="BK125" s="243">
        <v>0</v>
      </c>
      <c r="BL125" s="243">
        <v>0</v>
      </c>
      <c r="BM125" s="243">
        <v>0</v>
      </c>
      <c r="BN125" s="243">
        <v>0</v>
      </c>
      <c r="BO125" s="243">
        <v>0</v>
      </c>
      <c r="BP125" s="243">
        <v>1</v>
      </c>
      <c r="BQ125" s="243">
        <v>0.5</v>
      </c>
      <c r="BR125" s="243">
        <v>0.5</v>
      </c>
      <c r="BS125" s="243">
        <v>0</v>
      </c>
      <c r="BT125" s="243">
        <v>1</v>
      </c>
      <c r="BU125" s="243">
        <v>0</v>
      </c>
      <c r="BV125" s="243">
        <v>0</v>
      </c>
      <c r="BW125" s="243">
        <v>0</v>
      </c>
      <c r="BX125" s="4">
        <v>0</v>
      </c>
      <c r="BZ125" s="244">
        <f t="shared" si="23"/>
        <v>5</v>
      </c>
      <c r="CB125" s="3">
        <f t="shared" si="24"/>
        <v>0</v>
      </c>
      <c r="CC125" s="243">
        <f t="shared" si="25"/>
        <v>0</v>
      </c>
      <c r="CD125" s="243">
        <f t="shared" si="26"/>
        <v>0</v>
      </c>
      <c r="CE125" s="243">
        <f t="shared" si="27"/>
        <v>0</v>
      </c>
      <c r="CF125" s="243">
        <f t="shared" si="28"/>
        <v>0</v>
      </c>
      <c r="CG125" s="243">
        <f t="shared" si="29"/>
        <v>0</v>
      </c>
      <c r="CH125" s="243">
        <f t="shared" si="30"/>
        <v>0</v>
      </c>
      <c r="CI125" s="243">
        <f t="shared" si="31"/>
        <v>1</v>
      </c>
      <c r="CJ125" s="243">
        <f t="shared" si="32"/>
        <v>0</v>
      </c>
      <c r="CK125" s="243">
        <f t="shared" si="33"/>
        <v>0</v>
      </c>
      <c r="CL125" s="243">
        <f t="shared" si="34"/>
        <v>4</v>
      </c>
      <c r="CM125" s="4">
        <f t="shared" si="35"/>
        <v>0</v>
      </c>
      <c r="CO125" s="244">
        <f t="shared" si="36"/>
        <v>2</v>
      </c>
      <c r="CT125" s="3">
        <f t="shared" si="37"/>
        <v>0</v>
      </c>
      <c r="CU125" s="243">
        <f t="shared" si="38"/>
        <v>0</v>
      </c>
      <c r="CV125" s="243">
        <f t="shared" si="39"/>
        <v>0</v>
      </c>
      <c r="CW125" s="243">
        <f t="shared" si="40"/>
        <v>0</v>
      </c>
      <c r="CX125" s="243">
        <f t="shared" si="41"/>
        <v>1</v>
      </c>
      <c r="CY125" s="243">
        <f t="shared" si="42"/>
        <v>0</v>
      </c>
      <c r="CZ125" s="243">
        <f t="shared" si="43"/>
        <v>4</v>
      </c>
      <c r="DA125" s="4">
        <f t="shared" si="44"/>
        <v>0</v>
      </c>
      <c r="DD125" s="244">
        <f t="shared" si="45"/>
        <v>2</v>
      </c>
    </row>
    <row r="126" spans="2:108" x14ac:dyDescent="0.35">
      <c r="B126" s="145" t="s">
        <v>798</v>
      </c>
      <c r="C126" s="4" t="s">
        <v>799</v>
      </c>
      <c r="D126" s="28" t="s">
        <v>2082</v>
      </c>
      <c r="E126" s="234" t="s">
        <v>1357</v>
      </c>
      <c r="F126" s="234"/>
      <c r="G126" s="29" t="s">
        <v>3701</v>
      </c>
      <c r="H126" s="3">
        <v>0</v>
      </c>
      <c r="I126" s="243">
        <v>0</v>
      </c>
      <c r="J126" s="243">
        <v>0</v>
      </c>
      <c r="K126" s="243">
        <v>0</v>
      </c>
      <c r="L126" s="243">
        <v>0</v>
      </c>
      <c r="M126" s="243">
        <v>0</v>
      </c>
      <c r="N126" s="243">
        <v>0</v>
      </c>
      <c r="O126" s="243">
        <v>0</v>
      </c>
      <c r="P126" s="243">
        <v>0</v>
      </c>
      <c r="Q126" s="243">
        <v>0</v>
      </c>
      <c r="R126" s="243">
        <v>0</v>
      </c>
      <c r="S126" s="243">
        <v>0</v>
      </c>
      <c r="T126" s="243">
        <v>0</v>
      </c>
      <c r="U126" s="243">
        <v>0</v>
      </c>
      <c r="V126" s="243">
        <v>0</v>
      </c>
      <c r="W126" s="243">
        <v>0</v>
      </c>
      <c r="X126" s="243">
        <v>0</v>
      </c>
      <c r="Y126" s="243">
        <v>0</v>
      </c>
      <c r="Z126" s="243">
        <v>0</v>
      </c>
      <c r="AA126" s="243">
        <v>0</v>
      </c>
      <c r="AB126" s="243">
        <v>0</v>
      </c>
      <c r="AC126" s="243">
        <v>0</v>
      </c>
      <c r="AD126" s="243">
        <v>0</v>
      </c>
      <c r="AE126" s="243">
        <v>0</v>
      </c>
      <c r="AF126" s="243">
        <v>0</v>
      </c>
      <c r="AG126" s="243">
        <v>0</v>
      </c>
      <c r="AH126" s="243">
        <v>0</v>
      </c>
      <c r="AI126" s="243">
        <v>0</v>
      </c>
      <c r="AJ126" s="243">
        <v>0</v>
      </c>
      <c r="AK126" s="243">
        <v>0</v>
      </c>
      <c r="AL126" s="243">
        <v>0</v>
      </c>
      <c r="AM126" s="243">
        <v>0</v>
      </c>
      <c r="AN126" s="243">
        <v>0</v>
      </c>
      <c r="AO126" s="243">
        <v>0</v>
      </c>
      <c r="AP126" s="243">
        <v>0</v>
      </c>
      <c r="AQ126" s="243">
        <v>0</v>
      </c>
      <c r="AR126" s="243">
        <v>0</v>
      </c>
      <c r="AS126" s="243">
        <v>0</v>
      </c>
      <c r="AT126" s="243">
        <v>0</v>
      </c>
      <c r="AU126" s="243">
        <v>0</v>
      </c>
      <c r="AV126" s="243">
        <v>0</v>
      </c>
      <c r="AW126" s="243">
        <v>0</v>
      </c>
      <c r="AX126" s="243">
        <v>0</v>
      </c>
      <c r="AY126" s="243">
        <v>0</v>
      </c>
      <c r="AZ126" s="243">
        <v>0</v>
      </c>
      <c r="BA126" s="243">
        <v>0</v>
      </c>
      <c r="BB126" s="243">
        <v>0</v>
      </c>
      <c r="BC126" s="243">
        <v>0</v>
      </c>
      <c r="BD126" s="243">
        <v>0</v>
      </c>
      <c r="BE126" s="243">
        <v>0</v>
      </c>
      <c r="BF126" s="243">
        <v>0.5</v>
      </c>
      <c r="BG126" s="243">
        <v>0</v>
      </c>
      <c r="BH126" s="243">
        <v>0</v>
      </c>
      <c r="BI126" s="243">
        <v>0</v>
      </c>
      <c r="BJ126" s="243">
        <v>0.5</v>
      </c>
      <c r="BK126" s="243">
        <v>0</v>
      </c>
      <c r="BL126" s="243">
        <v>0</v>
      </c>
      <c r="BM126" s="243">
        <v>0</v>
      </c>
      <c r="BN126" s="243">
        <v>0</v>
      </c>
      <c r="BO126" s="243">
        <v>0</v>
      </c>
      <c r="BP126" s="243">
        <v>0</v>
      </c>
      <c r="BQ126" s="243">
        <v>0.5</v>
      </c>
      <c r="BR126" s="243">
        <v>0.5</v>
      </c>
      <c r="BS126" s="243">
        <v>0.5</v>
      </c>
      <c r="BT126" s="243">
        <v>0</v>
      </c>
      <c r="BU126" s="243">
        <v>0</v>
      </c>
      <c r="BV126" s="243">
        <v>0</v>
      </c>
      <c r="BW126" s="243">
        <v>0</v>
      </c>
      <c r="BX126" s="4">
        <v>0</v>
      </c>
      <c r="BZ126" s="244">
        <f t="shared" si="23"/>
        <v>5</v>
      </c>
      <c r="CB126" s="3">
        <f t="shared" si="24"/>
        <v>0</v>
      </c>
      <c r="CC126" s="243">
        <f t="shared" si="25"/>
        <v>0</v>
      </c>
      <c r="CD126" s="243">
        <f t="shared" si="26"/>
        <v>0</v>
      </c>
      <c r="CE126" s="243">
        <f t="shared" si="27"/>
        <v>0</v>
      </c>
      <c r="CF126" s="243">
        <f t="shared" si="28"/>
        <v>0</v>
      </c>
      <c r="CG126" s="243">
        <f t="shared" si="29"/>
        <v>0</v>
      </c>
      <c r="CH126" s="243">
        <f t="shared" si="30"/>
        <v>0</v>
      </c>
      <c r="CI126" s="243">
        <f t="shared" si="31"/>
        <v>0</v>
      </c>
      <c r="CJ126" s="243">
        <f t="shared" si="32"/>
        <v>2</v>
      </c>
      <c r="CK126" s="243">
        <f t="shared" si="33"/>
        <v>0</v>
      </c>
      <c r="CL126" s="243">
        <f t="shared" si="34"/>
        <v>3</v>
      </c>
      <c r="CM126" s="4">
        <f t="shared" si="35"/>
        <v>0</v>
      </c>
      <c r="CO126" s="244">
        <f t="shared" si="36"/>
        <v>2</v>
      </c>
      <c r="CT126" s="3">
        <f t="shared" si="37"/>
        <v>0</v>
      </c>
      <c r="CU126" s="243">
        <f t="shared" si="38"/>
        <v>0</v>
      </c>
      <c r="CV126" s="243">
        <f t="shared" si="39"/>
        <v>0</v>
      </c>
      <c r="CW126" s="243">
        <f t="shared" si="40"/>
        <v>0</v>
      </c>
      <c r="CX126" s="243">
        <f t="shared" si="41"/>
        <v>2</v>
      </c>
      <c r="CY126" s="243">
        <f t="shared" si="42"/>
        <v>0</v>
      </c>
      <c r="CZ126" s="243">
        <f t="shared" si="43"/>
        <v>3</v>
      </c>
      <c r="DA126" s="4">
        <f t="shared" si="44"/>
        <v>0</v>
      </c>
      <c r="DD126" s="244">
        <f t="shared" si="45"/>
        <v>2</v>
      </c>
    </row>
    <row r="127" spans="2:108" x14ac:dyDescent="0.35">
      <c r="B127" s="145" t="s">
        <v>250</v>
      </c>
      <c r="C127" s="4" t="s">
        <v>251</v>
      </c>
      <c r="D127" s="142" t="s">
        <v>913</v>
      </c>
      <c r="E127" s="236" t="s">
        <v>913</v>
      </c>
      <c r="F127" s="236"/>
      <c r="G127" s="139" t="s">
        <v>3703</v>
      </c>
      <c r="H127" s="3">
        <v>0</v>
      </c>
      <c r="I127" s="243">
        <v>0</v>
      </c>
      <c r="J127" s="243">
        <v>0</v>
      </c>
      <c r="K127" s="243">
        <v>0</v>
      </c>
      <c r="L127" s="243">
        <v>0</v>
      </c>
      <c r="M127" s="243">
        <v>0</v>
      </c>
      <c r="N127" s="243">
        <v>0</v>
      </c>
      <c r="O127" s="243">
        <v>0</v>
      </c>
      <c r="P127" s="243">
        <v>0</v>
      </c>
      <c r="Q127" s="243">
        <v>0</v>
      </c>
      <c r="R127" s="243">
        <v>0</v>
      </c>
      <c r="S127" s="243">
        <v>1</v>
      </c>
      <c r="T127" s="243">
        <v>1</v>
      </c>
      <c r="U127" s="243">
        <v>0</v>
      </c>
      <c r="V127" s="243">
        <v>0</v>
      </c>
      <c r="W127" s="243">
        <v>0</v>
      </c>
      <c r="X127" s="243">
        <v>0</v>
      </c>
      <c r="Y127" s="243">
        <v>0</v>
      </c>
      <c r="Z127" s="243">
        <v>0</v>
      </c>
      <c r="AA127" s="243">
        <v>0</v>
      </c>
      <c r="AB127" s="243">
        <v>0</v>
      </c>
      <c r="AC127" s="243">
        <v>0</v>
      </c>
      <c r="AD127" s="243">
        <v>0</v>
      </c>
      <c r="AE127" s="243">
        <v>0</v>
      </c>
      <c r="AF127" s="243">
        <v>0</v>
      </c>
      <c r="AG127" s="243">
        <v>0</v>
      </c>
      <c r="AH127" s="243">
        <v>0</v>
      </c>
      <c r="AI127" s="243">
        <v>0.5</v>
      </c>
      <c r="AJ127" s="243">
        <v>0</v>
      </c>
      <c r="AK127" s="243">
        <v>0</v>
      </c>
      <c r="AL127" s="243">
        <v>0</v>
      </c>
      <c r="AM127" s="243">
        <v>0.5</v>
      </c>
      <c r="AN127" s="243">
        <v>0</v>
      </c>
      <c r="AO127" s="243">
        <v>0</v>
      </c>
      <c r="AP127" s="243">
        <v>0</v>
      </c>
      <c r="AQ127" s="243">
        <v>0</v>
      </c>
      <c r="AR127" s="243">
        <v>0</v>
      </c>
      <c r="AS127" s="243">
        <v>0</v>
      </c>
      <c r="AT127" s="243">
        <v>0</v>
      </c>
      <c r="AU127" s="243">
        <v>0</v>
      </c>
      <c r="AV127" s="243">
        <v>0</v>
      </c>
      <c r="AW127" s="243">
        <v>0</v>
      </c>
      <c r="AX127" s="243">
        <v>0</v>
      </c>
      <c r="AY127" s="243">
        <v>0</v>
      </c>
      <c r="AZ127" s="243">
        <v>0</v>
      </c>
      <c r="BA127" s="243">
        <v>0</v>
      </c>
      <c r="BB127" s="243">
        <v>0</v>
      </c>
      <c r="BC127" s="243">
        <v>0</v>
      </c>
      <c r="BD127" s="243">
        <v>0</v>
      </c>
      <c r="BE127" s="243">
        <v>0</v>
      </c>
      <c r="BF127" s="243">
        <v>0</v>
      </c>
      <c r="BG127" s="243">
        <v>0</v>
      </c>
      <c r="BH127" s="243">
        <v>0</v>
      </c>
      <c r="BI127" s="243">
        <v>0</v>
      </c>
      <c r="BJ127" s="243">
        <v>0</v>
      </c>
      <c r="BK127" s="243">
        <v>0</v>
      </c>
      <c r="BL127" s="243">
        <v>0</v>
      </c>
      <c r="BM127" s="243">
        <v>0</v>
      </c>
      <c r="BN127" s="243">
        <v>0</v>
      </c>
      <c r="BO127" s="243">
        <v>0</v>
      </c>
      <c r="BP127" s="243">
        <v>0</v>
      </c>
      <c r="BQ127" s="243">
        <v>0</v>
      </c>
      <c r="BR127" s="243">
        <v>0</v>
      </c>
      <c r="BS127" s="243">
        <v>0</v>
      </c>
      <c r="BT127" s="243">
        <v>0</v>
      </c>
      <c r="BU127" s="243">
        <v>0</v>
      </c>
      <c r="BV127" s="243">
        <v>0</v>
      </c>
      <c r="BW127" s="243">
        <v>0</v>
      </c>
      <c r="BX127" s="4">
        <v>0</v>
      </c>
      <c r="BZ127" s="244">
        <f t="shared" si="23"/>
        <v>4</v>
      </c>
      <c r="CB127" s="3">
        <f t="shared" si="24"/>
        <v>0</v>
      </c>
      <c r="CC127" s="243">
        <f t="shared" si="25"/>
        <v>2</v>
      </c>
      <c r="CD127" s="243">
        <f t="shared" si="26"/>
        <v>2</v>
      </c>
      <c r="CE127" s="243">
        <f t="shared" si="27"/>
        <v>0</v>
      </c>
      <c r="CF127" s="243">
        <f t="shared" si="28"/>
        <v>0</v>
      </c>
      <c r="CG127" s="243">
        <f t="shared" si="29"/>
        <v>0</v>
      </c>
      <c r="CH127" s="243">
        <f t="shared" si="30"/>
        <v>0</v>
      </c>
      <c r="CI127" s="243">
        <f t="shared" si="31"/>
        <v>0</v>
      </c>
      <c r="CJ127" s="243">
        <f t="shared" si="32"/>
        <v>0</v>
      </c>
      <c r="CK127" s="243">
        <f t="shared" si="33"/>
        <v>0</v>
      </c>
      <c r="CL127" s="243">
        <f t="shared" si="34"/>
        <v>0</v>
      </c>
      <c r="CM127" s="4">
        <f t="shared" si="35"/>
        <v>0</v>
      </c>
      <c r="CO127" s="244">
        <f t="shared" si="36"/>
        <v>2</v>
      </c>
      <c r="CT127" s="3">
        <f t="shared" si="37"/>
        <v>2</v>
      </c>
      <c r="CU127" s="243">
        <f t="shared" si="38"/>
        <v>2</v>
      </c>
      <c r="CV127" s="243">
        <f t="shared" si="39"/>
        <v>0</v>
      </c>
      <c r="CW127" s="243">
        <f t="shared" si="40"/>
        <v>0</v>
      </c>
      <c r="CX127" s="243">
        <f t="shared" si="41"/>
        <v>0</v>
      </c>
      <c r="CY127" s="243">
        <f t="shared" si="42"/>
        <v>0</v>
      </c>
      <c r="CZ127" s="243">
        <f t="shared" si="43"/>
        <v>0</v>
      </c>
      <c r="DA127" s="4">
        <f t="shared" si="44"/>
        <v>0</v>
      </c>
      <c r="DD127" s="244">
        <f t="shared" si="45"/>
        <v>2</v>
      </c>
    </row>
    <row r="128" spans="2:108" x14ac:dyDescent="0.35">
      <c r="B128" s="145" t="s">
        <v>252</v>
      </c>
      <c r="C128" s="4" t="s">
        <v>253</v>
      </c>
      <c r="D128" s="28" t="s">
        <v>253</v>
      </c>
      <c r="E128" s="234" t="s">
        <v>920</v>
      </c>
      <c r="F128" s="234"/>
      <c r="G128" s="29" t="s">
        <v>3701</v>
      </c>
      <c r="H128" s="3">
        <v>0</v>
      </c>
      <c r="I128" s="243">
        <v>0</v>
      </c>
      <c r="J128" s="243">
        <v>0</v>
      </c>
      <c r="K128" s="243">
        <v>0</v>
      </c>
      <c r="L128" s="243">
        <v>0</v>
      </c>
      <c r="M128" s="243">
        <v>0</v>
      </c>
      <c r="N128" s="243">
        <v>0</v>
      </c>
      <c r="O128" s="243">
        <v>0</v>
      </c>
      <c r="P128" s="243">
        <v>0</v>
      </c>
      <c r="Q128" s="243">
        <v>0</v>
      </c>
      <c r="R128" s="243">
        <v>0</v>
      </c>
      <c r="S128" s="243">
        <v>1</v>
      </c>
      <c r="T128" s="243">
        <v>1</v>
      </c>
      <c r="U128" s="243">
        <v>0</v>
      </c>
      <c r="V128" s="243">
        <v>0</v>
      </c>
      <c r="W128" s="243">
        <v>0</v>
      </c>
      <c r="X128" s="243">
        <v>0</v>
      </c>
      <c r="Y128" s="243">
        <v>0</v>
      </c>
      <c r="Z128" s="243">
        <v>0</v>
      </c>
      <c r="AA128" s="243">
        <v>0</v>
      </c>
      <c r="AB128" s="243">
        <v>0</v>
      </c>
      <c r="AC128" s="243">
        <v>0</v>
      </c>
      <c r="AD128" s="243">
        <v>0</v>
      </c>
      <c r="AE128" s="243">
        <v>0</v>
      </c>
      <c r="AF128" s="243">
        <v>0</v>
      </c>
      <c r="AG128" s="243">
        <v>0</v>
      </c>
      <c r="AH128" s="243">
        <v>0</v>
      </c>
      <c r="AI128" s="243">
        <v>0</v>
      </c>
      <c r="AJ128" s="243">
        <v>0</v>
      </c>
      <c r="AK128" s="243">
        <v>0</v>
      </c>
      <c r="AL128" s="243">
        <v>0</v>
      </c>
      <c r="AM128" s="243">
        <v>0</v>
      </c>
      <c r="AN128" s="243">
        <v>0</v>
      </c>
      <c r="AO128" s="243">
        <v>0</v>
      </c>
      <c r="AP128" s="243">
        <v>0</v>
      </c>
      <c r="AQ128" s="243">
        <v>0</v>
      </c>
      <c r="AR128" s="243">
        <v>0</v>
      </c>
      <c r="AS128" s="243">
        <v>0</v>
      </c>
      <c r="AT128" s="243">
        <v>0</v>
      </c>
      <c r="AU128" s="243">
        <v>0</v>
      </c>
      <c r="AV128" s="243">
        <v>0</v>
      </c>
      <c r="AW128" s="243">
        <v>0</v>
      </c>
      <c r="AX128" s="243">
        <v>0</v>
      </c>
      <c r="AY128" s="243">
        <v>0</v>
      </c>
      <c r="AZ128" s="243">
        <v>0</v>
      </c>
      <c r="BA128" s="243">
        <v>0</v>
      </c>
      <c r="BB128" s="243">
        <v>0</v>
      </c>
      <c r="BC128" s="243">
        <v>0</v>
      </c>
      <c r="BD128" s="243">
        <v>0</v>
      </c>
      <c r="BE128" s="243">
        <v>0</v>
      </c>
      <c r="BF128" s="243">
        <v>0.5</v>
      </c>
      <c r="BG128" s="243">
        <v>0</v>
      </c>
      <c r="BH128" s="243">
        <v>0.5</v>
      </c>
      <c r="BI128" s="243">
        <v>0</v>
      </c>
      <c r="BJ128" s="243">
        <v>0</v>
      </c>
      <c r="BK128" s="243">
        <v>0</v>
      </c>
      <c r="BL128" s="243">
        <v>0</v>
      </c>
      <c r="BM128" s="243">
        <v>0</v>
      </c>
      <c r="BN128" s="243">
        <v>0</v>
      </c>
      <c r="BO128" s="243">
        <v>0</v>
      </c>
      <c r="BP128" s="243">
        <v>0</v>
      </c>
      <c r="BQ128" s="243">
        <v>0</v>
      </c>
      <c r="BR128" s="243">
        <v>0</v>
      </c>
      <c r="BS128" s="243">
        <v>0</v>
      </c>
      <c r="BT128" s="243">
        <v>0</v>
      </c>
      <c r="BU128" s="243">
        <v>0</v>
      </c>
      <c r="BV128" s="243">
        <v>0</v>
      </c>
      <c r="BW128" s="243">
        <v>0</v>
      </c>
      <c r="BX128" s="4">
        <v>0</v>
      </c>
      <c r="BZ128" s="244">
        <f t="shared" si="23"/>
        <v>4</v>
      </c>
      <c r="CB128" s="3">
        <f t="shared" si="24"/>
        <v>0</v>
      </c>
      <c r="CC128" s="243">
        <f t="shared" si="25"/>
        <v>2</v>
      </c>
      <c r="CD128" s="243">
        <f t="shared" si="26"/>
        <v>0</v>
      </c>
      <c r="CE128" s="243">
        <f t="shared" si="27"/>
        <v>0</v>
      </c>
      <c r="CF128" s="243">
        <f t="shared" si="28"/>
        <v>0</v>
      </c>
      <c r="CG128" s="243">
        <f t="shared" si="29"/>
        <v>0</v>
      </c>
      <c r="CH128" s="243">
        <f t="shared" si="30"/>
        <v>0</v>
      </c>
      <c r="CI128" s="243">
        <f t="shared" si="31"/>
        <v>0</v>
      </c>
      <c r="CJ128" s="243">
        <f t="shared" si="32"/>
        <v>2</v>
      </c>
      <c r="CK128" s="243">
        <f t="shared" si="33"/>
        <v>0</v>
      </c>
      <c r="CL128" s="243">
        <f t="shared" si="34"/>
        <v>0</v>
      </c>
      <c r="CM128" s="4">
        <f t="shared" si="35"/>
        <v>0</v>
      </c>
      <c r="CO128" s="244">
        <f t="shared" si="36"/>
        <v>2</v>
      </c>
      <c r="CT128" s="3">
        <f t="shared" si="37"/>
        <v>2</v>
      </c>
      <c r="CU128" s="243">
        <f t="shared" si="38"/>
        <v>0</v>
      </c>
      <c r="CV128" s="243">
        <f t="shared" si="39"/>
        <v>0</v>
      </c>
      <c r="CW128" s="243">
        <f t="shared" si="40"/>
        <v>0</v>
      </c>
      <c r="CX128" s="243">
        <f t="shared" si="41"/>
        <v>2</v>
      </c>
      <c r="CY128" s="243">
        <f t="shared" si="42"/>
        <v>0</v>
      </c>
      <c r="CZ128" s="243">
        <f t="shared" si="43"/>
        <v>0</v>
      </c>
      <c r="DA128" s="4">
        <f t="shared" si="44"/>
        <v>0</v>
      </c>
      <c r="DD128" s="244">
        <f t="shared" si="45"/>
        <v>2</v>
      </c>
    </row>
    <row r="129" spans="2:108" x14ac:dyDescent="0.35">
      <c r="B129" s="145" t="s">
        <v>290</v>
      </c>
      <c r="C129" s="4" t="s">
        <v>291</v>
      </c>
      <c r="D129" s="28" t="s">
        <v>2092</v>
      </c>
      <c r="E129" s="234" t="s">
        <v>1534</v>
      </c>
      <c r="F129" s="234"/>
      <c r="G129" s="29" t="s">
        <v>3701</v>
      </c>
      <c r="H129" s="3">
        <v>0</v>
      </c>
      <c r="I129" s="243">
        <v>0</v>
      </c>
      <c r="J129" s="243">
        <v>0</v>
      </c>
      <c r="K129" s="243">
        <v>0</v>
      </c>
      <c r="L129" s="243">
        <v>0</v>
      </c>
      <c r="M129" s="243">
        <v>0</v>
      </c>
      <c r="N129" s="243">
        <v>0</v>
      </c>
      <c r="O129" s="243">
        <v>0</v>
      </c>
      <c r="P129" s="243">
        <v>0</v>
      </c>
      <c r="Q129" s="243">
        <v>0</v>
      </c>
      <c r="R129" s="243">
        <v>0</v>
      </c>
      <c r="S129" s="243">
        <v>0.5</v>
      </c>
      <c r="T129" s="243">
        <v>0</v>
      </c>
      <c r="U129" s="243">
        <v>0</v>
      </c>
      <c r="V129" s="243">
        <v>0</v>
      </c>
      <c r="W129" s="243">
        <v>0</v>
      </c>
      <c r="X129" s="243">
        <v>0</v>
      </c>
      <c r="Y129" s="243">
        <v>0</v>
      </c>
      <c r="Z129" s="243">
        <v>0</v>
      </c>
      <c r="AA129" s="243">
        <v>0</v>
      </c>
      <c r="AB129" s="243">
        <v>0</v>
      </c>
      <c r="AC129" s="243">
        <v>0</v>
      </c>
      <c r="AD129" s="243">
        <v>0</v>
      </c>
      <c r="AE129" s="243">
        <v>0</v>
      </c>
      <c r="AF129" s="243">
        <v>0</v>
      </c>
      <c r="AG129" s="243">
        <v>0</v>
      </c>
      <c r="AH129" s="243">
        <v>0</v>
      </c>
      <c r="AI129" s="243">
        <v>0.5</v>
      </c>
      <c r="AJ129" s="243">
        <v>0.5</v>
      </c>
      <c r="AK129" s="243">
        <v>0.5</v>
      </c>
      <c r="AL129" s="243">
        <v>0</v>
      </c>
      <c r="AM129" s="243">
        <v>0</v>
      </c>
      <c r="AN129" s="243">
        <v>0</v>
      </c>
      <c r="AO129" s="243">
        <v>0</v>
      </c>
      <c r="AP129" s="243">
        <v>0</v>
      </c>
      <c r="AQ129" s="243">
        <v>0</v>
      </c>
      <c r="AR129" s="243">
        <v>0</v>
      </c>
      <c r="AS129" s="243">
        <v>0</v>
      </c>
      <c r="AT129" s="243">
        <v>0</v>
      </c>
      <c r="AU129" s="243">
        <v>0</v>
      </c>
      <c r="AV129" s="243">
        <v>0</v>
      </c>
      <c r="AW129" s="243">
        <v>0</v>
      </c>
      <c r="AX129" s="243">
        <v>0</v>
      </c>
      <c r="AY129" s="243">
        <v>0</v>
      </c>
      <c r="AZ129" s="243">
        <v>0</v>
      </c>
      <c r="BA129" s="243">
        <v>0</v>
      </c>
      <c r="BB129" s="243">
        <v>0</v>
      </c>
      <c r="BC129" s="243">
        <v>0</v>
      </c>
      <c r="BD129" s="243">
        <v>0</v>
      </c>
      <c r="BE129" s="243">
        <v>0</v>
      </c>
      <c r="BF129" s="243">
        <v>0</v>
      </c>
      <c r="BG129" s="243">
        <v>0</v>
      </c>
      <c r="BH129" s="243">
        <v>0</v>
      </c>
      <c r="BI129" s="243">
        <v>0</v>
      </c>
      <c r="BJ129" s="243">
        <v>0</v>
      </c>
      <c r="BK129" s="243">
        <v>0</v>
      </c>
      <c r="BL129" s="243">
        <v>0</v>
      </c>
      <c r="BM129" s="243">
        <v>0</v>
      </c>
      <c r="BN129" s="243">
        <v>0</v>
      </c>
      <c r="BO129" s="243">
        <v>0</v>
      </c>
      <c r="BP129" s="243">
        <v>0</v>
      </c>
      <c r="BQ129" s="243">
        <v>0</v>
      </c>
      <c r="BR129" s="243">
        <v>0</v>
      </c>
      <c r="BS129" s="243">
        <v>0</v>
      </c>
      <c r="BT129" s="243">
        <v>0</v>
      </c>
      <c r="BU129" s="243">
        <v>0</v>
      </c>
      <c r="BV129" s="243">
        <v>0</v>
      </c>
      <c r="BW129" s="243">
        <v>0</v>
      </c>
      <c r="BX129" s="4">
        <v>0</v>
      </c>
      <c r="BZ129" s="244">
        <f t="shared" si="23"/>
        <v>4</v>
      </c>
      <c r="CB129" s="3">
        <f t="shared" si="24"/>
        <v>0</v>
      </c>
      <c r="CC129" s="243">
        <f t="shared" si="25"/>
        <v>1</v>
      </c>
      <c r="CD129" s="243">
        <f t="shared" si="26"/>
        <v>3</v>
      </c>
      <c r="CE129" s="243">
        <f t="shared" si="27"/>
        <v>0</v>
      </c>
      <c r="CF129" s="243">
        <f t="shared" si="28"/>
        <v>0</v>
      </c>
      <c r="CG129" s="243">
        <f t="shared" si="29"/>
        <v>0</v>
      </c>
      <c r="CH129" s="243">
        <f t="shared" si="30"/>
        <v>0</v>
      </c>
      <c r="CI129" s="243">
        <f t="shared" si="31"/>
        <v>0</v>
      </c>
      <c r="CJ129" s="243">
        <f t="shared" si="32"/>
        <v>0</v>
      </c>
      <c r="CK129" s="243">
        <f t="shared" si="33"/>
        <v>0</v>
      </c>
      <c r="CL129" s="243">
        <f t="shared" si="34"/>
        <v>0</v>
      </c>
      <c r="CM129" s="4">
        <f t="shared" si="35"/>
        <v>0</v>
      </c>
      <c r="CO129" s="244">
        <f t="shared" si="36"/>
        <v>2</v>
      </c>
      <c r="CT129" s="3">
        <f t="shared" si="37"/>
        <v>1</v>
      </c>
      <c r="CU129" s="243">
        <f t="shared" si="38"/>
        <v>3</v>
      </c>
      <c r="CV129" s="243">
        <f t="shared" si="39"/>
        <v>0</v>
      </c>
      <c r="CW129" s="243">
        <f t="shared" si="40"/>
        <v>0</v>
      </c>
      <c r="CX129" s="243">
        <f t="shared" si="41"/>
        <v>0</v>
      </c>
      <c r="CY129" s="243">
        <f t="shared" si="42"/>
        <v>0</v>
      </c>
      <c r="CZ129" s="243">
        <f t="shared" si="43"/>
        <v>0</v>
      </c>
      <c r="DA129" s="4">
        <f t="shared" si="44"/>
        <v>0</v>
      </c>
      <c r="DD129" s="244">
        <f t="shared" si="45"/>
        <v>2</v>
      </c>
    </row>
    <row r="130" spans="2:108" x14ac:dyDescent="0.35">
      <c r="B130" s="145" t="s">
        <v>322</v>
      </c>
      <c r="C130" s="4" t="s">
        <v>323</v>
      </c>
      <c r="D130" s="30" t="s">
        <v>3238</v>
      </c>
      <c r="E130" s="237" t="s">
        <v>3239</v>
      </c>
      <c r="F130" s="237"/>
      <c r="G130" s="31" t="s">
        <v>3704</v>
      </c>
      <c r="H130" s="3">
        <v>0</v>
      </c>
      <c r="I130" s="243">
        <v>0</v>
      </c>
      <c r="J130" s="243">
        <v>0</v>
      </c>
      <c r="K130" s="243">
        <v>0</v>
      </c>
      <c r="L130" s="243">
        <v>0</v>
      </c>
      <c r="M130" s="243">
        <v>0</v>
      </c>
      <c r="N130" s="243">
        <v>0</v>
      </c>
      <c r="O130" s="243">
        <v>0</v>
      </c>
      <c r="P130" s="243">
        <v>0</v>
      </c>
      <c r="Q130" s="243">
        <v>0</v>
      </c>
      <c r="R130" s="243">
        <v>0</v>
      </c>
      <c r="S130" s="243">
        <v>0</v>
      </c>
      <c r="T130" s="243">
        <v>0</v>
      </c>
      <c r="U130" s="243">
        <v>0.5</v>
      </c>
      <c r="V130" s="243">
        <v>0</v>
      </c>
      <c r="W130" s="243">
        <v>0</v>
      </c>
      <c r="X130" s="243">
        <v>1</v>
      </c>
      <c r="Y130" s="243">
        <v>0</v>
      </c>
      <c r="Z130" s="243">
        <v>0</v>
      </c>
      <c r="AA130" s="243">
        <v>0.5</v>
      </c>
      <c r="AB130" s="243">
        <v>0</v>
      </c>
      <c r="AC130" s="243">
        <v>0</v>
      </c>
      <c r="AD130" s="243">
        <v>0</v>
      </c>
      <c r="AE130" s="243">
        <v>0</v>
      </c>
      <c r="AF130" s="243">
        <v>0</v>
      </c>
      <c r="AG130" s="243">
        <v>0</v>
      </c>
      <c r="AH130" s="243">
        <v>0</v>
      </c>
      <c r="AI130" s="243">
        <v>0</v>
      </c>
      <c r="AJ130" s="243">
        <v>0</v>
      </c>
      <c r="AK130" s="243">
        <v>0</v>
      </c>
      <c r="AL130" s="243">
        <v>0</v>
      </c>
      <c r="AM130" s="243">
        <v>0</v>
      </c>
      <c r="AN130" s="243">
        <v>0</v>
      </c>
      <c r="AO130" s="243">
        <v>0</v>
      </c>
      <c r="AP130" s="243">
        <v>1</v>
      </c>
      <c r="AQ130" s="243">
        <v>0</v>
      </c>
      <c r="AR130" s="243">
        <v>0</v>
      </c>
      <c r="AS130" s="243">
        <v>0</v>
      </c>
      <c r="AT130" s="243">
        <v>0</v>
      </c>
      <c r="AU130" s="243">
        <v>0</v>
      </c>
      <c r="AV130" s="243">
        <v>0</v>
      </c>
      <c r="AW130" s="243">
        <v>0</v>
      </c>
      <c r="AX130" s="243">
        <v>0</v>
      </c>
      <c r="AY130" s="243">
        <v>0</v>
      </c>
      <c r="AZ130" s="243">
        <v>0</v>
      </c>
      <c r="BA130" s="243">
        <v>0</v>
      </c>
      <c r="BB130" s="243">
        <v>0</v>
      </c>
      <c r="BC130" s="243">
        <v>0</v>
      </c>
      <c r="BD130" s="243">
        <v>0</v>
      </c>
      <c r="BE130" s="243">
        <v>0</v>
      </c>
      <c r="BF130" s="243">
        <v>0</v>
      </c>
      <c r="BG130" s="243">
        <v>0</v>
      </c>
      <c r="BH130" s="243">
        <v>0</v>
      </c>
      <c r="BI130" s="243">
        <v>0</v>
      </c>
      <c r="BJ130" s="243">
        <v>0</v>
      </c>
      <c r="BK130" s="243">
        <v>0</v>
      </c>
      <c r="BL130" s="243">
        <v>0</v>
      </c>
      <c r="BM130" s="243">
        <v>0</v>
      </c>
      <c r="BN130" s="243">
        <v>0</v>
      </c>
      <c r="BO130" s="243">
        <v>0</v>
      </c>
      <c r="BP130" s="243">
        <v>0</v>
      </c>
      <c r="BQ130" s="243">
        <v>0</v>
      </c>
      <c r="BR130" s="243">
        <v>0</v>
      </c>
      <c r="BS130" s="243">
        <v>0</v>
      </c>
      <c r="BT130" s="243">
        <v>0</v>
      </c>
      <c r="BU130" s="243">
        <v>0</v>
      </c>
      <c r="BV130" s="243">
        <v>0</v>
      </c>
      <c r="BW130" s="243">
        <v>0</v>
      </c>
      <c r="BX130" s="4">
        <v>0</v>
      </c>
      <c r="BZ130" s="244">
        <f t="shared" si="23"/>
        <v>4</v>
      </c>
      <c r="CB130" s="3">
        <f t="shared" si="24"/>
        <v>0</v>
      </c>
      <c r="CC130" s="243">
        <f t="shared" si="25"/>
        <v>3</v>
      </c>
      <c r="CD130" s="243">
        <f t="shared" si="26"/>
        <v>0</v>
      </c>
      <c r="CE130" s="243">
        <f t="shared" si="27"/>
        <v>1</v>
      </c>
      <c r="CF130" s="243">
        <f t="shared" si="28"/>
        <v>0</v>
      </c>
      <c r="CG130" s="243">
        <f t="shared" si="29"/>
        <v>0</v>
      </c>
      <c r="CH130" s="243">
        <f t="shared" si="30"/>
        <v>0</v>
      </c>
      <c r="CI130" s="243">
        <f t="shared" si="31"/>
        <v>0</v>
      </c>
      <c r="CJ130" s="243">
        <f t="shared" si="32"/>
        <v>0</v>
      </c>
      <c r="CK130" s="243">
        <f t="shared" si="33"/>
        <v>0</v>
      </c>
      <c r="CL130" s="243">
        <f t="shared" si="34"/>
        <v>0</v>
      </c>
      <c r="CM130" s="4">
        <f t="shared" si="35"/>
        <v>0</v>
      </c>
      <c r="CO130" s="244">
        <f t="shared" si="36"/>
        <v>2</v>
      </c>
      <c r="CT130" s="3">
        <f t="shared" si="37"/>
        <v>3</v>
      </c>
      <c r="CU130" s="243">
        <f t="shared" si="38"/>
        <v>0</v>
      </c>
      <c r="CV130" s="243">
        <f t="shared" si="39"/>
        <v>1</v>
      </c>
      <c r="CW130" s="243">
        <f t="shared" si="40"/>
        <v>0</v>
      </c>
      <c r="CX130" s="243">
        <f t="shared" si="41"/>
        <v>0</v>
      </c>
      <c r="CY130" s="243">
        <f t="shared" si="42"/>
        <v>0</v>
      </c>
      <c r="CZ130" s="243">
        <f t="shared" si="43"/>
        <v>0</v>
      </c>
      <c r="DA130" s="4">
        <f t="shared" si="44"/>
        <v>0</v>
      </c>
      <c r="DD130" s="244">
        <f t="shared" si="45"/>
        <v>2</v>
      </c>
    </row>
    <row r="131" spans="2:108" x14ac:dyDescent="0.35">
      <c r="B131" s="145" t="s">
        <v>360</v>
      </c>
      <c r="C131" s="4" t="s">
        <v>361</v>
      </c>
      <c r="D131" s="30" t="s">
        <v>3255</v>
      </c>
      <c r="E131" s="237" t="s">
        <v>3251</v>
      </c>
      <c r="F131" s="237"/>
      <c r="G131" s="31" t="s">
        <v>3704</v>
      </c>
      <c r="H131" s="3">
        <v>0</v>
      </c>
      <c r="I131" s="243">
        <v>0</v>
      </c>
      <c r="J131" s="243">
        <v>0</v>
      </c>
      <c r="K131" s="243">
        <v>0</v>
      </c>
      <c r="L131" s="243">
        <v>0</v>
      </c>
      <c r="M131" s="243">
        <v>0</v>
      </c>
      <c r="N131" s="243">
        <v>0</v>
      </c>
      <c r="O131" s="243">
        <v>0</v>
      </c>
      <c r="P131" s="243">
        <v>0</v>
      </c>
      <c r="Q131" s="243">
        <v>0</v>
      </c>
      <c r="R131" s="243">
        <v>0</v>
      </c>
      <c r="S131" s="243">
        <v>0</v>
      </c>
      <c r="T131" s="243">
        <v>0</v>
      </c>
      <c r="U131" s="243">
        <v>0</v>
      </c>
      <c r="V131" s="243">
        <v>0</v>
      </c>
      <c r="W131" s="243">
        <v>0</v>
      </c>
      <c r="X131" s="243">
        <v>0</v>
      </c>
      <c r="Y131" s="243">
        <v>0</v>
      </c>
      <c r="Z131" s="243">
        <v>0</v>
      </c>
      <c r="AA131" s="243">
        <v>0</v>
      </c>
      <c r="AB131" s="243">
        <v>0</v>
      </c>
      <c r="AC131" s="243">
        <v>0</v>
      </c>
      <c r="AD131" s="243">
        <v>0</v>
      </c>
      <c r="AE131" s="243">
        <v>0</v>
      </c>
      <c r="AF131" s="243">
        <v>0</v>
      </c>
      <c r="AG131" s="243">
        <v>0</v>
      </c>
      <c r="AH131" s="243">
        <v>0</v>
      </c>
      <c r="AI131" s="243">
        <v>0.5</v>
      </c>
      <c r="AJ131" s="243">
        <v>0</v>
      </c>
      <c r="AK131" s="243">
        <v>0</v>
      </c>
      <c r="AL131" s="243">
        <v>0.5</v>
      </c>
      <c r="AM131" s="243">
        <v>0.5</v>
      </c>
      <c r="AN131" s="243">
        <v>0</v>
      </c>
      <c r="AO131" s="243">
        <v>0</v>
      </c>
      <c r="AP131" s="243">
        <v>0.5</v>
      </c>
      <c r="AQ131" s="243">
        <v>0</v>
      </c>
      <c r="AR131" s="243">
        <v>0</v>
      </c>
      <c r="AS131" s="243">
        <v>0</v>
      </c>
      <c r="AT131" s="243">
        <v>0</v>
      </c>
      <c r="AU131" s="243">
        <v>0</v>
      </c>
      <c r="AV131" s="243">
        <v>0</v>
      </c>
      <c r="AW131" s="243">
        <v>0</v>
      </c>
      <c r="AX131" s="243">
        <v>0</v>
      </c>
      <c r="AY131" s="243">
        <v>0</v>
      </c>
      <c r="AZ131" s="243">
        <v>0</v>
      </c>
      <c r="BA131" s="243">
        <v>0</v>
      </c>
      <c r="BB131" s="243">
        <v>0</v>
      </c>
      <c r="BC131" s="243">
        <v>0</v>
      </c>
      <c r="BD131" s="243">
        <v>0</v>
      </c>
      <c r="BE131" s="243">
        <v>0</v>
      </c>
      <c r="BF131" s="243">
        <v>0</v>
      </c>
      <c r="BG131" s="243">
        <v>0</v>
      </c>
      <c r="BH131" s="243">
        <v>0</v>
      </c>
      <c r="BI131" s="243">
        <v>0</v>
      </c>
      <c r="BJ131" s="243">
        <v>0</v>
      </c>
      <c r="BK131" s="243">
        <v>0</v>
      </c>
      <c r="BL131" s="243">
        <v>0</v>
      </c>
      <c r="BM131" s="243">
        <v>0</v>
      </c>
      <c r="BN131" s="243">
        <v>0</v>
      </c>
      <c r="BO131" s="243">
        <v>0</v>
      </c>
      <c r="BP131" s="243">
        <v>0</v>
      </c>
      <c r="BQ131" s="243">
        <v>0</v>
      </c>
      <c r="BR131" s="243">
        <v>0</v>
      </c>
      <c r="BS131" s="243">
        <v>0</v>
      </c>
      <c r="BT131" s="243">
        <v>0</v>
      </c>
      <c r="BU131" s="243">
        <v>0</v>
      </c>
      <c r="BV131" s="243">
        <v>0</v>
      </c>
      <c r="BW131" s="243">
        <v>0</v>
      </c>
      <c r="BX131" s="4">
        <v>0</v>
      </c>
      <c r="BZ131" s="244">
        <f t="shared" si="23"/>
        <v>4</v>
      </c>
      <c r="CB131" s="3">
        <f t="shared" si="24"/>
        <v>0</v>
      </c>
      <c r="CC131" s="243">
        <f t="shared" si="25"/>
        <v>0</v>
      </c>
      <c r="CD131" s="243">
        <f t="shared" si="26"/>
        <v>3</v>
      </c>
      <c r="CE131" s="243">
        <f t="shared" si="27"/>
        <v>1</v>
      </c>
      <c r="CF131" s="243">
        <f t="shared" si="28"/>
        <v>0</v>
      </c>
      <c r="CG131" s="243">
        <f t="shared" si="29"/>
        <v>0</v>
      </c>
      <c r="CH131" s="243">
        <f t="shared" si="30"/>
        <v>0</v>
      </c>
      <c r="CI131" s="243">
        <f t="shared" si="31"/>
        <v>0</v>
      </c>
      <c r="CJ131" s="243">
        <f t="shared" si="32"/>
        <v>0</v>
      </c>
      <c r="CK131" s="243">
        <f t="shared" si="33"/>
        <v>0</v>
      </c>
      <c r="CL131" s="243">
        <f t="shared" si="34"/>
        <v>0</v>
      </c>
      <c r="CM131" s="4">
        <f t="shared" si="35"/>
        <v>0</v>
      </c>
      <c r="CO131" s="244">
        <f t="shared" si="36"/>
        <v>2</v>
      </c>
      <c r="CT131" s="3">
        <f t="shared" si="37"/>
        <v>0</v>
      </c>
      <c r="CU131" s="243">
        <f t="shared" si="38"/>
        <v>3</v>
      </c>
      <c r="CV131" s="243">
        <f t="shared" si="39"/>
        <v>1</v>
      </c>
      <c r="CW131" s="243">
        <f t="shared" si="40"/>
        <v>0</v>
      </c>
      <c r="CX131" s="243">
        <f t="shared" si="41"/>
        <v>0</v>
      </c>
      <c r="CY131" s="243">
        <f t="shared" si="42"/>
        <v>0</v>
      </c>
      <c r="CZ131" s="243">
        <f t="shared" si="43"/>
        <v>0</v>
      </c>
      <c r="DA131" s="4">
        <f t="shared" si="44"/>
        <v>0</v>
      </c>
      <c r="DD131" s="244">
        <f t="shared" si="45"/>
        <v>2</v>
      </c>
    </row>
    <row r="132" spans="2:108" x14ac:dyDescent="0.35">
      <c r="B132" s="145" t="s">
        <v>475</v>
      </c>
      <c r="C132" s="4" t="s">
        <v>476</v>
      </c>
      <c r="D132" s="142" t="s">
        <v>913</v>
      </c>
      <c r="E132" s="236" t="s">
        <v>913</v>
      </c>
      <c r="F132" s="236"/>
      <c r="G132" s="139" t="s">
        <v>3703</v>
      </c>
      <c r="H132" s="3">
        <v>0</v>
      </c>
      <c r="I132" s="243">
        <v>0</v>
      </c>
      <c r="J132" s="243">
        <v>0</v>
      </c>
      <c r="K132" s="243">
        <v>0</v>
      </c>
      <c r="L132" s="243">
        <v>0</v>
      </c>
      <c r="M132" s="243">
        <v>0</v>
      </c>
      <c r="N132" s="243">
        <v>0</v>
      </c>
      <c r="O132" s="243">
        <v>0</v>
      </c>
      <c r="P132" s="243">
        <v>0</v>
      </c>
      <c r="Q132" s="243">
        <v>0</v>
      </c>
      <c r="R132" s="243">
        <v>0</v>
      </c>
      <c r="S132" s="243">
        <v>0</v>
      </c>
      <c r="T132" s="243">
        <v>0</v>
      </c>
      <c r="U132" s="243">
        <v>0</v>
      </c>
      <c r="V132" s="243">
        <v>0</v>
      </c>
      <c r="W132" s="243">
        <v>0</v>
      </c>
      <c r="X132" s="243">
        <v>0</v>
      </c>
      <c r="Y132" s="243">
        <v>0</v>
      </c>
      <c r="Z132" s="243">
        <v>0</v>
      </c>
      <c r="AA132" s="243">
        <v>0</v>
      </c>
      <c r="AB132" s="243">
        <v>0</v>
      </c>
      <c r="AC132" s="243">
        <v>0</v>
      </c>
      <c r="AD132" s="243">
        <v>0</v>
      </c>
      <c r="AE132" s="243">
        <v>0</v>
      </c>
      <c r="AF132" s="243">
        <v>0</v>
      </c>
      <c r="AG132" s="243">
        <v>0</v>
      </c>
      <c r="AH132" s="243">
        <v>0</v>
      </c>
      <c r="AI132" s="243">
        <v>0</v>
      </c>
      <c r="AJ132" s="243">
        <v>0</v>
      </c>
      <c r="AK132" s="243">
        <v>0</v>
      </c>
      <c r="AL132" s="243">
        <v>0</v>
      </c>
      <c r="AM132" s="243">
        <v>0</v>
      </c>
      <c r="AN132" s="243">
        <v>0.5</v>
      </c>
      <c r="AO132" s="243">
        <v>0</v>
      </c>
      <c r="AP132" s="243">
        <v>0.5</v>
      </c>
      <c r="AQ132" s="243">
        <v>0</v>
      </c>
      <c r="AR132" s="243">
        <v>0</v>
      </c>
      <c r="AS132" s="243">
        <v>0</v>
      </c>
      <c r="AT132" s="243">
        <v>0</v>
      </c>
      <c r="AU132" s="243">
        <v>0</v>
      </c>
      <c r="AV132" s="243">
        <v>0</v>
      </c>
      <c r="AW132" s="243">
        <v>0</v>
      </c>
      <c r="AX132" s="243">
        <v>0.5</v>
      </c>
      <c r="AY132" s="243">
        <v>0</v>
      </c>
      <c r="AZ132" s="243">
        <v>0</v>
      </c>
      <c r="BA132" s="243">
        <v>0.5</v>
      </c>
      <c r="BB132" s="243">
        <v>0</v>
      </c>
      <c r="BC132" s="243">
        <v>0</v>
      </c>
      <c r="BD132" s="243">
        <v>0</v>
      </c>
      <c r="BE132" s="243">
        <v>0</v>
      </c>
      <c r="BF132" s="243">
        <v>0</v>
      </c>
      <c r="BG132" s="243">
        <v>0</v>
      </c>
      <c r="BH132" s="243">
        <v>0</v>
      </c>
      <c r="BI132" s="243">
        <v>0</v>
      </c>
      <c r="BJ132" s="243">
        <v>0</v>
      </c>
      <c r="BK132" s="243">
        <v>0</v>
      </c>
      <c r="BL132" s="243">
        <v>0</v>
      </c>
      <c r="BM132" s="243">
        <v>0</v>
      </c>
      <c r="BN132" s="243">
        <v>0</v>
      </c>
      <c r="BO132" s="243">
        <v>0</v>
      </c>
      <c r="BP132" s="243">
        <v>0</v>
      </c>
      <c r="BQ132" s="243">
        <v>0</v>
      </c>
      <c r="BR132" s="243">
        <v>0</v>
      </c>
      <c r="BS132" s="243">
        <v>0</v>
      </c>
      <c r="BT132" s="243">
        <v>0</v>
      </c>
      <c r="BU132" s="243">
        <v>0</v>
      </c>
      <c r="BV132" s="243">
        <v>0</v>
      </c>
      <c r="BW132" s="243">
        <v>0</v>
      </c>
      <c r="BX132" s="4">
        <v>0</v>
      </c>
      <c r="BZ132" s="244">
        <f t="shared" ref="BZ132:BZ195" si="46">COUNTIF(H132:BX132, "&gt;0")</f>
        <v>4</v>
      </c>
      <c r="CB132" s="3">
        <f t="shared" ref="CB132:CB195" si="47">COUNTIF(H132:R132, "&gt;0")</f>
        <v>0</v>
      </c>
      <c r="CC132" s="243">
        <f t="shared" ref="CC132:CC195" si="48">COUNTIF(S132:AG132, "&gt;0")</f>
        <v>0</v>
      </c>
      <c r="CD132" s="243">
        <f t="shared" ref="CD132:CD195" si="49">COUNTIF(AH132:AM132, "&gt;0")</f>
        <v>0</v>
      </c>
      <c r="CE132" s="243">
        <f t="shared" ref="CE132:CE195" si="50">COUNTIF(AN132:AP132,"&gt;0")</f>
        <v>2</v>
      </c>
      <c r="CF132" s="243">
        <f t="shared" ref="CF132:CF195" si="51">COUNTIF(AQ132,"&gt;0")</f>
        <v>0</v>
      </c>
      <c r="CG132" s="243">
        <f t="shared" ref="CG132:CG195" si="52">COUNTIF(AR132:AW132, "&gt;0")</f>
        <v>0</v>
      </c>
      <c r="CH132" s="243">
        <f t="shared" ref="CH132:CH195" si="53">COUNTIF(AX132:BA132, "&gt;0")</f>
        <v>2</v>
      </c>
      <c r="CI132" s="243">
        <f t="shared" ref="CI132:CI195" si="54">COUNTIF(BB132:BE132, "&gt;0")</f>
        <v>0</v>
      </c>
      <c r="CJ132" s="243">
        <f t="shared" ref="CJ132:CJ195" si="55">COUNTIF(BF132:BJ132, "&gt;0")</f>
        <v>0</v>
      </c>
      <c r="CK132" s="243">
        <f t="shared" ref="CK132:CK195" si="56">COUNTIF(BK132:BO132, "&gt;0")</f>
        <v>0</v>
      </c>
      <c r="CL132" s="243">
        <f t="shared" ref="CL132:CL195" si="57">COUNTIF(BP132:BT132, "&gt;0")</f>
        <v>0</v>
      </c>
      <c r="CM132" s="4">
        <f t="shared" ref="CM132:CM195" si="58">COUNTIF(BU132:BX132, "&gt;0")</f>
        <v>0</v>
      </c>
      <c r="CO132" s="244">
        <f t="shared" ref="CO132:CO195" si="59">COUNTIF(CB132:CM132, "&gt;0")</f>
        <v>2</v>
      </c>
      <c r="CT132" s="3">
        <f t="shared" ref="CT132:CT195" si="60">COUNTIF(H132:AG132, "&gt;0")</f>
        <v>0</v>
      </c>
      <c r="CU132" s="243">
        <f t="shared" ref="CU132:CU195" si="61">COUNTIF(AH132:AM132, "&gt;0")</f>
        <v>0</v>
      </c>
      <c r="CV132" s="243">
        <f t="shared" ref="CV132:CV195" si="62">COUNTIF(AN132:AP132, "&gt;0")</f>
        <v>2</v>
      </c>
      <c r="CW132" s="243">
        <f t="shared" ref="CW132:CW195" si="63">COUNTIF(AQ132, "&gt;0")</f>
        <v>0</v>
      </c>
      <c r="CX132" s="243">
        <f t="shared" ref="CX132:CX195" si="64">COUNTIF(AR132:BJ132, "&gt;0")</f>
        <v>2</v>
      </c>
      <c r="CY132" s="243">
        <f t="shared" ref="CY132:CY195" si="65">COUNTIF(BK132:BO132, "&gt;0")</f>
        <v>0</v>
      </c>
      <c r="CZ132" s="243">
        <f t="shared" ref="CZ132:CZ195" si="66">COUNTIF(BP132:BT132, "&gt;0")</f>
        <v>0</v>
      </c>
      <c r="DA132" s="4">
        <f t="shared" ref="DA132:DA195" si="67">COUNTIF(BU132:BX132, "&gt;0")</f>
        <v>0</v>
      </c>
      <c r="DD132" s="244">
        <f t="shared" ref="DD132:DD195" si="68">COUNTIF(CT132:DA132, "&gt;0")</f>
        <v>2</v>
      </c>
    </row>
    <row r="133" spans="2:108" x14ac:dyDescent="0.35">
      <c r="B133" s="145" t="s">
        <v>634</v>
      </c>
      <c r="C133" s="4" t="s">
        <v>635</v>
      </c>
      <c r="D133" s="30" t="s">
        <v>3260</v>
      </c>
      <c r="E133" s="237" t="s">
        <v>1374</v>
      </c>
      <c r="F133" s="237"/>
      <c r="G133" s="31" t="s">
        <v>3704</v>
      </c>
      <c r="H133" s="3">
        <v>0</v>
      </c>
      <c r="I133" s="243">
        <v>0</v>
      </c>
      <c r="J133" s="243">
        <v>0</v>
      </c>
      <c r="K133" s="243">
        <v>0</v>
      </c>
      <c r="L133" s="243">
        <v>0</v>
      </c>
      <c r="M133" s="243">
        <v>0</v>
      </c>
      <c r="N133" s="243">
        <v>0</v>
      </c>
      <c r="O133" s="243">
        <v>0</v>
      </c>
      <c r="P133" s="243">
        <v>0</v>
      </c>
      <c r="Q133" s="243">
        <v>0</v>
      </c>
      <c r="R133" s="243">
        <v>0</v>
      </c>
      <c r="S133" s="243">
        <v>0</v>
      </c>
      <c r="T133" s="243">
        <v>0</v>
      </c>
      <c r="U133" s="243">
        <v>0</v>
      </c>
      <c r="V133" s="243">
        <v>0</v>
      </c>
      <c r="W133" s="243">
        <v>0</v>
      </c>
      <c r="X133" s="243">
        <v>0</v>
      </c>
      <c r="Y133" s="243">
        <v>0</v>
      </c>
      <c r="Z133" s="243">
        <v>0</v>
      </c>
      <c r="AA133" s="243">
        <v>0</v>
      </c>
      <c r="AB133" s="243">
        <v>0</v>
      </c>
      <c r="AC133" s="243">
        <v>0</v>
      </c>
      <c r="AD133" s="243">
        <v>0</v>
      </c>
      <c r="AE133" s="243">
        <v>0</v>
      </c>
      <c r="AF133" s="243">
        <v>0</v>
      </c>
      <c r="AG133" s="243">
        <v>0</v>
      </c>
      <c r="AH133" s="243">
        <v>0</v>
      </c>
      <c r="AI133" s="243">
        <v>0</v>
      </c>
      <c r="AJ133" s="243">
        <v>0</v>
      </c>
      <c r="AK133" s="243">
        <v>0</v>
      </c>
      <c r="AL133" s="243">
        <v>0</v>
      </c>
      <c r="AM133" s="243">
        <v>0</v>
      </c>
      <c r="AN133" s="243">
        <v>0</v>
      </c>
      <c r="AO133" s="243">
        <v>0</v>
      </c>
      <c r="AP133" s="243">
        <v>0</v>
      </c>
      <c r="AQ133" s="243">
        <v>0</v>
      </c>
      <c r="AR133" s="243">
        <v>0</v>
      </c>
      <c r="AS133" s="243">
        <v>0</v>
      </c>
      <c r="AT133" s="243">
        <v>0.5</v>
      </c>
      <c r="AU133" s="243">
        <v>0.5</v>
      </c>
      <c r="AV133" s="243">
        <v>0.5</v>
      </c>
      <c r="AW133" s="243">
        <v>0</v>
      </c>
      <c r="AX133" s="243">
        <v>0</v>
      </c>
      <c r="AY133" s="243">
        <v>0</v>
      </c>
      <c r="AZ133" s="243">
        <v>0</v>
      </c>
      <c r="BA133" s="243">
        <v>0</v>
      </c>
      <c r="BB133" s="243">
        <v>0</v>
      </c>
      <c r="BC133" s="243">
        <v>0</v>
      </c>
      <c r="BD133" s="243">
        <v>0</v>
      </c>
      <c r="BE133" s="243">
        <v>0</v>
      </c>
      <c r="BF133" s="243">
        <v>0</v>
      </c>
      <c r="BG133" s="243">
        <v>0</v>
      </c>
      <c r="BH133" s="243">
        <v>0</v>
      </c>
      <c r="BI133" s="243">
        <v>0</v>
      </c>
      <c r="BJ133" s="243">
        <v>0</v>
      </c>
      <c r="BK133" s="243">
        <v>0</v>
      </c>
      <c r="BL133" s="243">
        <v>0</v>
      </c>
      <c r="BM133" s="243">
        <v>0</v>
      </c>
      <c r="BN133" s="243">
        <v>0</v>
      </c>
      <c r="BO133" s="243">
        <v>0</v>
      </c>
      <c r="BP133" s="243">
        <v>0</v>
      </c>
      <c r="BQ133" s="243">
        <v>0</v>
      </c>
      <c r="BR133" s="243">
        <v>0</v>
      </c>
      <c r="BS133" s="243">
        <v>0</v>
      </c>
      <c r="BT133" s="243">
        <v>0</v>
      </c>
      <c r="BU133" s="243">
        <v>0.5</v>
      </c>
      <c r="BV133" s="243">
        <v>0</v>
      </c>
      <c r="BW133" s="243">
        <v>0</v>
      </c>
      <c r="BX133" s="4">
        <v>0</v>
      </c>
      <c r="BZ133" s="244">
        <f t="shared" si="46"/>
        <v>4</v>
      </c>
      <c r="CB133" s="3">
        <f t="shared" si="47"/>
        <v>0</v>
      </c>
      <c r="CC133" s="243">
        <f t="shared" si="48"/>
        <v>0</v>
      </c>
      <c r="CD133" s="243">
        <f t="shared" si="49"/>
        <v>0</v>
      </c>
      <c r="CE133" s="243">
        <f t="shared" si="50"/>
        <v>0</v>
      </c>
      <c r="CF133" s="243">
        <f t="shared" si="51"/>
        <v>0</v>
      </c>
      <c r="CG133" s="243">
        <f t="shared" si="52"/>
        <v>3</v>
      </c>
      <c r="CH133" s="243">
        <f t="shared" si="53"/>
        <v>0</v>
      </c>
      <c r="CI133" s="243">
        <f t="shared" si="54"/>
        <v>0</v>
      </c>
      <c r="CJ133" s="243">
        <f t="shared" si="55"/>
        <v>0</v>
      </c>
      <c r="CK133" s="243">
        <f t="shared" si="56"/>
        <v>0</v>
      </c>
      <c r="CL133" s="243">
        <f t="shared" si="57"/>
        <v>0</v>
      </c>
      <c r="CM133" s="4">
        <f t="shared" si="58"/>
        <v>1</v>
      </c>
      <c r="CO133" s="244">
        <f t="shared" si="59"/>
        <v>2</v>
      </c>
      <c r="CT133" s="3">
        <f t="shared" si="60"/>
        <v>0</v>
      </c>
      <c r="CU133" s="243">
        <f t="shared" si="61"/>
        <v>0</v>
      </c>
      <c r="CV133" s="243">
        <f t="shared" si="62"/>
        <v>0</v>
      </c>
      <c r="CW133" s="243">
        <f t="shared" si="63"/>
        <v>0</v>
      </c>
      <c r="CX133" s="243">
        <f t="shared" si="64"/>
        <v>3</v>
      </c>
      <c r="CY133" s="243">
        <f t="shared" si="65"/>
        <v>0</v>
      </c>
      <c r="CZ133" s="243">
        <f t="shared" si="66"/>
        <v>0</v>
      </c>
      <c r="DA133" s="4">
        <f t="shared" si="67"/>
        <v>1</v>
      </c>
      <c r="DD133" s="244">
        <f t="shared" si="68"/>
        <v>2</v>
      </c>
    </row>
    <row r="134" spans="2:108" x14ac:dyDescent="0.35">
      <c r="B134" s="145" t="s">
        <v>812</v>
      </c>
      <c r="C134" s="4" t="s">
        <v>813</v>
      </c>
      <c r="D134" s="28" t="s">
        <v>2893</v>
      </c>
      <c r="E134" s="234" t="s">
        <v>1441</v>
      </c>
      <c r="F134" s="234"/>
      <c r="G134" s="29" t="s">
        <v>3701</v>
      </c>
      <c r="H134" s="3">
        <v>0</v>
      </c>
      <c r="I134" s="243">
        <v>0</v>
      </c>
      <c r="J134" s="243">
        <v>0</v>
      </c>
      <c r="K134" s="243">
        <v>0</v>
      </c>
      <c r="L134" s="243">
        <v>0</v>
      </c>
      <c r="M134" s="243">
        <v>0</v>
      </c>
      <c r="N134" s="243">
        <v>0</v>
      </c>
      <c r="O134" s="243">
        <v>0</v>
      </c>
      <c r="P134" s="243">
        <v>0</v>
      </c>
      <c r="Q134" s="243">
        <v>0</v>
      </c>
      <c r="R134" s="243">
        <v>0</v>
      </c>
      <c r="S134" s="243">
        <v>0</v>
      </c>
      <c r="T134" s="243">
        <v>0</v>
      </c>
      <c r="U134" s="243">
        <v>0</v>
      </c>
      <c r="V134" s="243">
        <v>0</v>
      </c>
      <c r="W134" s="243">
        <v>0</v>
      </c>
      <c r="X134" s="243">
        <v>0</v>
      </c>
      <c r="Y134" s="243">
        <v>0</v>
      </c>
      <c r="Z134" s="243">
        <v>0</v>
      </c>
      <c r="AA134" s="243">
        <v>0</v>
      </c>
      <c r="AB134" s="243">
        <v>0</v>
      </c>
      <c r="AC134" s="243">
        <v>0</v>
      </c>
      <c r="AD134" s="243">
        <v>0</v>
      </c>
      <c r="AE134" s="243">
        <v>0</v>
      </c>
      <c r="AF134" s="243">
        <v>0</v>
      </c>
      <c r="AG134" s="243">
        <v>0</v>
      </c>
      <c r="AH134" s="243">
        <v>0</v>
      </c>
      <c r="AI134" s="243">
        <v>0</v>
      </c>
      <c r="AJ134" s="243">
        <v>0</v>
      </c>
      <c r="AK134" s="243">
        <v>0</v>
      </c>
      <c r="AL134" s="243">
        <v>0</v>
      </c>
      <c r="AM134" s="243">
        <v>0</v>
      </c>
      <c r="AN134" s="243">
        <v>0</v>
      </c>
      <c r="AO134" s="243">
        <v>0</v>
      </c>
      <c r="AP134" s="243">
        <v>0</v>
      </c>
      <c r="AQ134" s="243">
        <v>0</v>
      </c>
      <c r="AR134" s="243">
        <v>0</v>
      </c>
      <c r="AS134" s="243">
        <v>0</v>
      </c>
      <c r="AT134" s="243">
        <v>0</v>
      </c>
      <c r="AU134" s="243">
        <v>0</v>
      </c>
      <c r="AV134" s="243">
        <v>0</v>
      </c>
      <c r="AW134" s="243">
        <v>0</v>
      </c>
      <c r="AX134" s="243">
        <v>0</v>
      </c>
      <c r="AY134" s="243">
        <v>0</v>
      </c>
      <c r="AZ134" s="243">
        <v>0</v>
      </c>
      <c r="BA134" s="243">
        <v>0</v>
      </c>
      <c r="BB134" s="243">
        <v>0</v>
      </c>
      <c r="BC134" s="243">
        <v>0</v>
      </c>
      <c r="BD134" s="243">
        <v>0</v>
      </c>
      <c r="BE134" s="243">
        <v>0</v>
      </c>
      <c r="BF134" s="243">
        <v>0</v>
      </c>
      <c r="BG134" s="243">
        <v>0.5</v>
      </c>
      <c r="BH134" s="243">
        <v>0</v>
      </c>
      <c r="BI134" s="243">
        <v>0.5</v>
      </c>
      <c r="BJ134" s="243">
        <v>0.5</v>
      </c>
      <c r="BK134" s="243">
        <v>0</v>
      </c>
      <c r="BL134" s="243">
        <v>0</v>
      </c>
      <c r="BM134" s="243">
        <v>0</v>
      </c>
      <c r="BN134" s="243">
        <v>0</v>
      </c>
      <c r="BO134" s="243">
        <v>0</v>
      </c>
      <c r="BP134" s="243">
        <v>0</v>
      </c>
      <c r="BQ134" s="243">
        <v>0.5</v>
      </c>
      <c r="BR134" s="243">
        <v>0</v>
      </c>
      <c r="BS134" s="243">
        <v>0</v>
      </c>
      <c r="BT134" s="243">
        <v>0</v>
      </c>
      <c r="BU134" s="243">
        <v>0</v>
      </c>
      <c r="BV134" s="243">
        <v>0</v>
      </c>
      <c r="BW134" s="243">
        <v>0</v>
      </c>
      <c r="BX134" s="4">
        <v>0</v>
      </c>
      <c r="BZ134" s="244">
        <f t="shared" si="46"/>
        <v>4</v>
      </c>
      <c r="CB134" s="3">
        <f t="shared" si="47"/>
        <v>0</v>
      </c>
      <c r="CC134" s="243">
        <f t="shared" si="48"/>
        <v>0</v>
      </c>
      <c r="CD134" s="243">
        <f t="shared" si="49"/>
        <v>0</v>
      </c>
      <c r="CE134" s="243">
        <f t="shared" si="50"/>
        <v>0</v>
      </c>
      <c r="CF134" s="243">
        <f t="shared" si="51"/>
        <v>0</v>
      </c>
      <c r="CG134" s="243">
        <f t="shared" si="52"/>
        <v>0</v>
      </c>
      <c r="CH134" s="243">
        <f t="shared" si="53"/>
        <v>0</v>
      </c>
      <c r="CI134" s="243">
        <f t="shared" si="54"/>
        <v>0</v>
      </c>
      <c r="CJ134" s="243">
        <f t="shared" si="55"/>
        <v>3</v>
      </c>
      <c r="CK134" s="243">
        <f t="shared" si="56"/>
        <v>0</v>
      </c>
      <c r="CL134" s="243">
        <f t="shared" si="57"/>
        <v>1</v>
      </c>
      <c r="CM134" s="4">
        <f t="shared" si="58"/>
        <v>0</v>
      </c>
      <c r="CO134" s="244">
        <f t="shared" si="59"/>
        <v>2</v>
      </c>
      <c r="CT134" s="3">
        <f t="shared" si="60"/>
        <v>0</v>
      </c>
      <c r="CU134" s="243">
        <f t="shared" si="61"/>
        <v>0</v>
      </c>
      <c r="CV134" s="243">
        <f t="shared" si="62"/>
        <v>0</v>
      </c>
      <c r="CW134" s="243">
        <f t="shared" si="63"/>
        <v>0</v>
      </c>
      <c r="CX134" s="243">
        <f t="shared" si="64"/>
        <v>3</v>
      </c>
      <c r="CY134" s="243">
        <f t="shared" si="65"/>
        <v>0</v>
      </c>
      <c r="CZ134" s="243">
        <f t="shared" si="66"/>
        <v>1</v>
      </c>
      <c r="DA134" s="4">
        <f t="shared" si="67"/>
        <v>0</v>
      </c>
      <c r="DD134" s="244">
        <f t="shared" si="68"/>
        <v>2</v>
      </c>
    </row>
    <row r="135" spans="2:108" x14ac:dyDescent="0.35">
      <c r="B135" s="145" t="s">
        <v>839</v>
      </c>
      <c r="C135" s="4" t="s">
        <v>839</v>
      </c>
      <c r="D135" s="28" t="s">
        <v>1673</v>
      </c>
      <c r="E135" s="234" t="s">
        <v>1513</v>
      </c>
      <c r="F135" s="234"/>
      <c r="G135" s="29" t="s">
        <v>3701</v>
      </c>
      <c r="H135" s="3">
        <v>0</v>
      </c>
      <c r="I135" s="243">
        <v>0</v>
      </c>
      <c r="J135" s="243">
        <v>0</v>
      </c>
      <c r="K135" s="243">
        <v>0</v>
      </c>
      <c r="L135" s="243">
        <v>0</v>
      </c>
      <c r="M135" s="243">
        <v>0</v>
      </c>
      <c r="N135" s="243">
        <v>0</v>
      </c>
      <c r="O135" s="243">
        <v>0</v>
      </c>
      <c r="P135" s="243">
        <v>0</v>
      </c>
      <c r="Q135" s="243">
        <v>0</v>
      </c>
      <c r="R135" s="243">
        <v>0</v>
      </c>
      <c r="S135" s="243">
        <v>0</v>
      </c>
      <c r="T135" s="243">
        <v>0</v>
      </c>
      <c r="U135" s="243">
        <v>0</v>
      </c>
      <c r="V135" s="243">
        <v>0</v>
      </c>
      <c r="W135" s="243">
        <v>0</v>
      </c>
      <c r="X135" s="243">
        <v>0</v>
      </c>
      <c r="Y135" s="243">
        <v>0</v>
      </c>
      <c r="Z135" s="243">
        <v>0</v>
      </c>
      <c r="AA135" s="243">
        <v>0</v>
      </c>
      <c r="AB135" s="243">
        <v>0</v>
      </c>
      <c r="AC135" s="243">
        <v>0</v>
      </c>
      <c r="AD135" s="243">
        <v>0</v>
      </c>
      <c r="AE135" s="243">
        <v>0</v>
      </c>
      <c r="AF135" s="243">
        <v>0</v>
      </c>
      <c r="AG135" s="243">
        <v>0</v>
      </c>
      <c r="AH135" s="243">
        <v>0</v>
      </c>
      <c r="AI135" s="243">
        <v>0</v>
      </c>
      <c r="AJ135" s="243">
        <v>0</v>
      </c>
      <c r="AK135" s="243">
        <v>0</v>
      </c>
      <c r="AL135" s="243">
        <v>0</v>
      </c>
      <c r="AM135" s="243">
        <v>0</v>
      </c>
      <c r="AN135" s="243">
        <v>0</v>
      </c>
      <c r="AO135" s="243">
        <v>0</v>
      </c>
      <c r="AP135" s="243">
        <v>0</v>
      </c>
      <c r="AQ135" s="243">
        <v>0</v>
      </c>
      <c r="AR135" s="243">
        <v>0</v>
      </c>
      <c r="AS135" s="243">
        <v>0</v>
      </c>
      <c r="AT135" s="243">
        <v>0</v>
      </c>
      <c r="AU135" s="243">
        <v>0</v>
      </c>
      <c r="AV135" s="243">
        <v>0</v>
      </c>
      <c r="AW135" s="243">
        <v>0</v>
      </c>
      <c r="AX135" s="243">
        <v>0</v>
      </c>
      <c r="AY135" s="243">
        <v>0</v>
      </c>
      <c r="AZ135" s="243">
        <v>0</v>
      </c>
      <c r="BA135" s="243">
        <v>0</v>
      </c>
      <c r="BB135" s="243">
        <v>0</v>
      </c>
      <c r="BC135" s="243">
        <v>0</v>
      </c>
      <c r="BD135" s="243">
        <v>0</v>
      </c>
      <c r="BE135" s="243">
        <v>0</v>
      </c>
      <c r="BF135" s="243">
        <v>0</v>
      </c>
      <c r="BG135" s="243">
        <v>0</v>
      </c>
      <c r="BH135" s="243">
        <v>0</v>
      </c>
      <c r="BI135" s="243">
        <v>0</v>
      </c>
      <c r="BJ135" s="243">
        <v>0</v>
      </c>
      <c r="BK135" s="243">
        <v>0</v>
      </c>
      <c r="BL135" s="243">
        <v>0</v>
      </c>
      <c r="BM135" s="243">
        <v>0.5</v>
      </c>
      <c r="BN135" s="243">
        <v>0.5</v>
      </c>
      <c r="BO135" s="243">
        <v>0</v>
      </c>
      <c r="BP135" s="243">
        <v>0</v>
      </c>
      <c r="BQ135" s="243">
        <v>0.5</v>
      </c>
      <c r="BR135" s="243">
        <v>0.5</v>
      </c>
      <c r="BS135" s="243">
        <v>0</v>
      </c>
      <c r="BT135" s="243">
        <v>0</v>
      </c>
      <c r="BU135" s="243">
        <v>0</v>
      </c>
      <c r="BV135" s="243">
        <v>0</v>
      </c>
      <c r="BW135" s="243">
        <v>0</v>
      </c>
      <c r="BX135" s="4">
        <v>0</v>
      </c>
      <c r="BZ135" s="244">
        <f t="shared" si="46"/>
        <v>4</v>
      </c>
      <c r="CB135" s="3">
        <f t="shared" si="47"/>
        <v>0</v>
      </c>
      <c r="CC135" s="243">
        <f t="shared" si="48"/>
        <v>0</v>
      </c>
      <c r="CD135" s="243">
        <f t="shared" si="49"/>
        <v>0</v>
      </c>
      <c r="CE135" s="243">
        <f t="shared" si="50"/>
        <v>0</v>
      </c>
      <c r="CF135" s="243">
        <f t="shared" si="51"/>
        <v>0</v>
      </c>
      <c r="CG135" s="243">
        <f t="shared" si="52"/>
        <v>0</v>
      </c>
      <c r="CH135" s="243">
        <f t="shared" si="53"/>
        <v>0</v>
      </c>
      <c r="CI135" s="243">
        <f t="shared" si="54"/>
        <v>0</v>
      </c>
      <c r="CJ135" s="243">
        <f t="shared" si="55"/>
        <v>0</v>
      </c>
      <c r="CK135" s="243">
        <f t="shared" si="56"/>
        <v>2</v>
      </c>
      <c r="CL135" s="243">
        <f t="shared" si="57"/>
        <v>2</v>
      </c>
      <c r="CM135" s="4">
        <f t="shared" si="58"/>
        <v>0</v>
      </c>
      <c r="CO135" s="244">
        <f t="shared" si="59"/>
        <v>2</v>
      </c>
      <c r="CT135" s="3">
        <f t="shared" si="60"/>
        <v>0</v>
      </c>
      <c r="CU135" s="243">
        <f t="shared" si="61"/>
        <v>0</v>
      </c>
      <c r="CV135" s="243">
        <f t="shared" si="62"/>
        <v>0</v>
      </c>
      <c r="CW135" s="243">
        <f t="shared" si="63"/>
        <v>0</v>
      </c>
      <c r="CX135" s="243">
        <f t="shared" si="64"/>
        <v>0</v>
      </c>
      <c r="CY135" s="243">
        <f t="shared" si="65"/>
        <v>2</v>
      </c>
      <c r="CZ135" s="243">
        <f t="shared" si="66"/>
        <v>2</v>
      </c>
      <c r="DA135" s="4">
        <f t="shared" si="67"/>
        <v>0</v>
      </c>
      <c r="DD135" s="244">
        <f t="shared" si="68"/>
        <v>2</v>
      </c>
    </row>
    <row r="136" spans="2:108" x14ac:dyDescent="0.35">
      <c r="B136" s="145" t="s">
        <v>843</v>
      </c>
      <c r="C136" s="4" t="s">
        <v>844</v>
      </c>
      <c r="D136" s="28" t="s">
        <v>2107</v>
      </c>
      <c r="E136" s="234" t="s">
        <v>1648</v>
      </c>
      <c r="F136" s="234"/>
      <c r="G136" s="29" t="s">
        <v>3701</v>
      </c>
      <c r="H136" s="3">
        <v>0</v>
      </c>
      <c r="I136" s="243">
        <v>0</v>
      </c>
      <c r="J136" s="243">
        <v>0</v>
      </c>
      <c r="K136" s="243">
        <v>0</v>
      </c>
      <c r="L136" s="243">
        <v>0</v>
      </c>
      <c r="M136" s="243">
        <v>0</v>
      </c>
      <c r="N136" s="243">
        <v>0</v>
      </c>
      <c r="O136" s="243">
        <v>0</v>
      </c>
      <c r="P136" s="243">
        <v>0</v>
      </c>
      <c r="Q136" s="243">
        <v>0</v>
      </c>
      <c r="R136" s="243">
        <v>0</v>
      </c>
      <c r="S136" s="243">
        <v>0</v>
      </c>
      <c r="T136" s="243">
        <v>0</v>
      </c>
      <c r="U136" s="243">
        <v>0</v>
      </c>
      <c r="V136" s="243">
        <v>0</v>
      </c>
      <c r="W136" s="243">
        <v>0</v>
      </c>
      <c r="X136" s="243">
        <v>0</v>
      </c>
      <c r="Y136" s="243">
        <v>0</v>
      </c>
      <c r="Z136" s="243">
        <v>0</v>
      </c>
      <c r="AA136" s="243">
        <v>0</v>
      </c>
      <c r="AB136" s="243">
        <v>0</v>
      </c>
      <c r="AC136" s="243">
        <v>0</v>
      </c>
      <c r="AD136" s="243">
        <v>0</v>
      </c>
      <c r="AE136" s="243">
        <v>0</v>
      </c>
      <c r="AF136" s="243">
        <v>0</v>
      </c>
      <c r="AG136" s="243">
        <v>0</v>
      </c>
      <c r="AH136" s="243">
        <v>0</v>
      </c>
      <c r="AI136" s="243">
        <v>0</v>
      </c>
      <c r="AJ136" s="243">
        <v>0</v>
      </c>
      <c r="AK136" s="243">
        <v>0</v>
      </c>
      <c r="AL136" s="243">
        <v>0</v>
      </c>
      <c r="AM136" s="243">
        <v>0</v>
      </c>
      <c r="AN136" s="243">
        <v>0</v>
      </c>
      <c r="AO136" s="243">
        <v>0</v>
      </c>
      <c r="AP136" s="243">
        <v>0</v>
      </c>
      <c r="AQ136" s="243">
        <v>0</v>
      </c>
      <c r="AR136" s="243">
        <v>0</v>
      </c>
      <c r="AS136" s="243">
        <v>0</v>
      </c>
      <c r="AT136" s="243">
        <v>0</v>
      </c>
      <c r="AU136" s="243">
        <v>0</v>
      </c>
      <c r="AV136" s="243">
        <v>0</v>
      </c>
      <c r="AW136" s="243">
        <v>0</v>
      </c>
      <c r="AX136" s="243">
        <v>0</v>
      </c>
      <c r="AY136" s="243">
        <v>0</v>
      </c>
      <c r="AZ136" s="243">
        <v>0</v>
      </c>
      <c r="BA136" s="243">
        <v>0</v>
      </c>
      <c r="BB136" s="243">
        <v>0</v>
      </c>
      <c r="BC136" s="243">
        <v>0</v>
      </c>
      <c r="BD136" s="243">
        <v>0</v>
      </c>
      <c r="BE136" s="243">
        <v>0</v>
      </c>
      <c r="BF136" s="243">
        <v>0</v>
      </c>
      <c r="BG136" s="243">
        <v>0</v>
      </c>
      <c r="BH136" s="243">
        <v>0</v>
      </c>
      <c r="BI136" s="243">
        <v>0</v>
      </c>
      <c r="BJ136" s="243">
        <v>0</v>
      </c>
      <c r="BK136" s="243">
        <v>0</v>
      </c>
      <c r="BL136" s="243">
        <v>0</v>
      </c>
      <c r="BM136" s="243">
        <v>0</v>
      </c>
      <c r="BN136" s="243">
        <v>0</v>
      </c>
      <c r="BO136" s="243">
        <v>0</v>
      </c>
      <c r="BP136" s="243">
        <v>0.5</v>
      </c>
      <c r="BQ136" s="243">
        <v>0.5</v>
      </c>
      <c r="BR136" s="243">
        <v>0</v>
      </c>
      <c r="BS136" s="243">
        <v>0</v>
      </c>
      <c r="BT136" s="243">
        <v>0</v>
      </c>
      <c r="BU136" s="243">
        <v>0</v>
      </c>
      <c r="BV136" s="243">
        <v>0.5</v>
      </c>
      <c r="BW136" s="243">
        <v>0</v>
      </c>
      <c r="BX136" s="4">
        <v>0.5</v>
      </c>
      <c r="BZ136" s="244">
        <f t="shared" si="46"/>
        <v>4</v>
      </c>
      <c r="CB136" s="3">
        <f t="shared" si="47"/>
        <v>0</v>
      </c>
      <c r="CC136" s="243">
        <f t="shared" si="48"/>
        <v>0</v>
      </c>
      <c r="CD136" s="243">
        <f t="shared" si="49"/>
        <v>0</v>
      </c>
      <c r="CE136" s="243">
        <f t="shared" si="50"/>
        <v>0</v>
      </c>
      <c r="CF136" s="243">
        <f t="shared" si="51"/>
        <v>0</v>
      </c>
      <c r="CG136" s="243">
        <f t="shared" si="52"/>
        <v>0</v>
      </c>
      <c r="CH136" s="243">
        <f t="shared" si="53"/>
        <v>0</v>
      </c>
      <c r="CI136" s="243">
        <f t="shared" si="54"/>
        <v>0</v>
      </c>
      <c r="CJ136" s="243">
        <f t="shared" si="55"/>
        <v>0</v>
      </c>
      <c r="CK136" s="243">
        <f t="shared" si="56"/>
        <v>0</v>
      </c>
      <c r="CL136" s="243">
        <f t="shared" si="57"/>
        <v>2</v>
      </c>
      <c r="CM136" s="4">
        <f t="shared" si="58"/>
        <v>2</v>
      </c>
      <c r="CO136" s="244">
        <f t="shared" si="59"/>
        <v>2</v>
      </c>
      <c r="CT136" s="3">
        <f t="shared" si="60"/>
        <v>0</v>
      </c>
      <c r="CU136" s="243">
        <f t="shared" si="61"/>
        <v>0</v>
      </c>
      <c r="CV136" s="243">
        <f t="shared" si="62"/>
        <v>0</v>
      </c>
      <c r="CW136" s="243">
        <f t="shared" si="63"/>
        <v>0</v>
      </c>
      <c r="CX136" s="243">
        <f t="shared" si="64"/>
        <v>0</v>
      </c>
      <c r="CY136" s="243">
        <f t="shared" si="65"/>
        <v>0</v>
      </c>
      <c r="CZ136" s="243">
        <f t="shared" si="66"/>
        <v>2</v>
      </c>
      <c r="DA136" s="4">
        <f t="shared" si="67"/>
        <v>2</v>
      </c>
      <c r="DD136" s="244">
        <f t="shared" si="68"/>
        <v>2</v>
      </c>
    </row>
    <row r="137" spans="2:108" x14ac:dyDescent="0.35">
      <c r="B137" s="145" t="s">
        <v>189</v>
      </c>
      <c r="C137" s="4" t="s">
        <v>190</v>
      </c>
      <c r="D137" s="28" t="s">
        <v>2894</v>
      </c>
      <c r="E137" s="234" t="s">
        <v>2111</v>
      </c>
      <c r="F137" s="234" t="s">
        <v>1427</v>
      </c>
      <c r="G137" s="29" t="s">
        <v>3701</v>
      </c>
      <c r="H137" s="3">
        <v>0</v>
      </c>
      <c r="I137" s="243">
        <v>0</v>
      </c>
      <c r="J137" s="243">
        <v>0</v>
      </c>
      <c r="K137" s="243">
        <v>0</v>
      </c>
      <c r="L137" s="243">
        <v>0</v>
      </c>
      <c r="M137" s="243">
        <v>0</v>
      </c>
      <c r="N137" s="243">
        <v>0.5</v>
      </c>
      <c r="O137" s="243">
        <v>0.5</v>
      </c>
      <c r="P137" s="243">
        <v>0</v>
      </c>
      <c r="Q137" s="243">
        <v>0</v>
      </c>
      <c r="R137" s="243">
        <v>0</v>
      </c>
      <c r="S137" s="243">
        <v>0</v>
      </c>
      <c r="T137" s="243">
        <v>0</v>
      </c>
      <c r="U137" s="243">
        <v>0</v>
      </c>
      <c r="V137" s="243">
        <v>0</v>
      </c>
      <c r="W137" s="243">
        <v>0</v>
      </c>
      <c r="X137" s="243">
        <v>0</v>
      </c>
      <c r="Y137" s="243">
        <v>0</v>
      </c>
      <c r="Z137" s="243">
        <v>0</v>
      </c>
      <c r="AA137" s="243">
        <v>0</v>
      </c>
      <c r="AB137" s="243">
        <v>0</v>
      </c>
      <c r="AC137" s="243">
        <v>0</v>
      </c>
      <c r="AD137" s="243">
        <v>0</v>
      </c>
      <c r="AE137" s="243">
        <v>0</v>
      </c>
      <c r="AF137" s="243">
        <v>0</v>
      </c>
      <c r="AG137" s="243">
        <v>0</v>
      </c>
      <c r="AH137" s="243">
        <v>0</v>
      </c>
      <c r="AI137" s="243">
        <v>0</v>
      </c>
      <c r="AJ137" s="243">
        <v>0</v>
      </c>
      <c r="AK137" s="243">
        <v>0</v>
      </c>
      <c r="AL137" s="243">
        <v>0</v>
      </c>
      <c r="AM137" s="243">
        <v>0</v>
      </c>
      <c r="AN137" s="243">
        <v>0</v>
      </c>
      <c r="AO137" s="243">
        <v>0</v>
      </c>
      <c r="AP137" s="243">
        <v>0</v>
      </c>
      <c r="AQ137" s="243">
        <v>0</v>
      </c>
      <c r="AR137" s="243">
        <v>0</v>
      </c>
      <c r="AS137" s="243">
        <v>0.5</v>
      </c>
      <c r="AT137" s="243">
        <v>0</v>
      </c>
      <c r="AU137" s="243">
        <v>0</v>
      </c>
      <c r="AV137" s="243">
        <v>0</v>
      </c>
      <c r="AW137" s="243">
        <v>0</v>
      </c>
      <c r="AX137" s="243">
        <v>0</v>
      </c>
      <c r="AY137" s="243">
        <v>0</v>
      </c>
      <c r="AZ137" s="243">
        <v>0</v>
      </c>
      <c r="BA137" s="243">
        <v>0</v>
      </c>
      <c r="BB137" s="243">
        <v>0</v>
      </c>
      <c r="BC137" s="243">
        <v>0</v>
      </c>
      <c r="BD137" s="243">
        <v>0</v>
      </c>
      <c r="BE137" s="243">
        <v>0</v>
      </c>
      <c r="BF137" s="243">
        <v>0</v>
      </c>
      <c r="BG137" s="243">
        <v>0</v>
      </c>
      <c r="BH137" s="243">
        <v>0</v>
      </c>
      <c r="BI137" s="243">
        <v>0</v>
      </c>
      <c r="BJ137" s="243">
        <v>0</v>
      </c>
      <c r="BK137" s="243">
        <v>0</v>
      </c>
      <c r="BL137" s="243">
        <v>0</v>
      </c>
      <c r="BM137" s="243">
        <v>0</v>
      </c>
      <c r="BN137" s="243">
        <v>0</v>
      </c>
      <c r="BO137" s="243">
        <v>0</v>
      </c>
      <c r="BP137" s="243">
        <v>0</v>
      </c>
      <c r="BQ137" s="243">
        <v>0</v>
      </c>
      <c r="BR137" s="243">
        <v>0</v>
      </c>
      <c r="BS137" s="243">
        <v>0</v>
      </c>
      <c r="BT137" s="243">
        <v>0</v>
      </c>
      <c r="BU137" s="243">
        <v>0</v>
      </c>
      <c r="BV137" s="243">
        <v>0</v>
      </c>
      <c r="BW137" s="243">
        <v>0</v>
      </c>
      <c r="BX137" s="4">
        <v>0</v>
      </c>
      <c r="BZ137" s="244">
        <f t="shared" si="46"/>
        <v>3</v>
      </c>
      <c r="CB137" s="3">
        <f t="shared" si="47"/>
        <v>2</v>
      </c>
      <c r="CC137" s="243">
        <f t="shared" si="48"/>
        <v>0</v>
      </c>
      <c r="CD137" s="243">
        <f t="shared" si="49"/>
        <v>0</v>
      </c>
      <c r="CE137" s="243">
        <f t="shared" si="50"/>
        <v>0</v>
      </c>
      <c r="CF137" s="243">
        <f t="shared" si="51"/>
        <v>0</v>
      </c>
      <c r="CG137" s="243">
        <f t="shared" si="52"/>
        <v>1</v>
      </c>
      <c r="CH137" s="243">
        <f t="shared" si="53"/>
        <v>0</v>
      </c>
      <c r="CI137" s="243">
        <f t="shared" si="54"/>
        <v>0</v>
      </c>
      <c r="CJ137" s="243">
        <f t="shared" si="55"/>
        <v>0</v>
      </c>
      <c r="CK137" s="243">
        <f t="shared" si="56"/>
        <v>0</v>
      </c>
      <c r="CL137" s="243">
        <f t="shared" si="57"/>
        <v>0</v>
      </c>
      <c r="CM137" s="4">
        <f t="shared" si="58"/>
        <v>0</v>
      </c>
      <c r="CO137" s="244">
        <f t="shared" si="59"/>
        <v>2</v>
      </c>
      <c r="CT137" s="3">
        <f t="shared" si="60"/>
        <v>2</v>
      </c>
      <c r="CU137" s="243">
        <f t="shared" si="61"/>
        <v>0</v>
      </c>
      <c r="CV137" s="243">
        <f t="shared" si="62"/>
        <v>0</v>
      </c>
      <c r="CW137" s="243">
        <f t="shared" si="63"/>
        <v>0</v>
      </c>
      <c r="CX137" s="243">
        <f t="shared" si="64"/>
        <v>1</v>
      </c>
      <c r="CY137" s="243">
        <f t="shared" si="65"/>
        <v>0</v>
      </c>
      <c r="CZ137" s="243">
        <f t="shared" si="66"/>
        <v>0</v>
      </c>
      <c r="DA137" s="4">
        <f t="shared" si="67"/>
        <v>0</v>
      </c>
      <c r="DD137" s="244">
        <f t="shared" si="68"/>
        <v>2</v>
      </c>
    </row>
    <row r="138" spans="2:108" x14ac:dyDescent="0.35">
      <c r="B138" s="145" t="s">
        <v>195</v>
      </c>
      <c r="C138" s="4" t="s">
        <v>196</v>
      </c>
      <c r="D138" s="28" t="s">
        <v>2895</v>
      </c>
      <c r="E138" s="234" t="s">
        <v>909</v>
      </c>
      <c r="F138" s="234"/>
      <c r="G138" s="29" t="s">
        <v>3701</v>
      </c>
      <c r="H138" s="3">
        <v>0</v>
      </c>
      <c r="I138" s="243">
        <v>0</v>
      </c>
      <c r="J138" s="243">
        <v>0</v>
      </c>
      <c r="K138" s="243">
        <v>0</v>
      </c>
      <c r="L138" s="243">
        <v>0</v>
      </c>
      <c r="M138" s="243">
        <v>0</v>
      </c>
      <c r="N138" s="243">
        <v>0.5</v>
      </c>
      <c r="O138" s="243">
        <v>0.5</v>
      </c>
      <c r="P138" s="243">
        <v>0</v>
      </c>
      <c r="Q138" s="243">
        <v>0</v>
      </c>
      <c r="R138" s="243">
        <v>0</v>
      </c>
      <c r="S138" s="243">
        <v>0</v>
      </c>
      <c r="T138" s="243">
        <v>0</v>
      </c>
      <c r="U138" s="243">
        <v>0</v>
      </c>
      <c r="V138" s="243">
        <v>0</v>
      </c>
      <c r="W138" s="243">
        <v>0</v>
      </c>
      <c r="X138" s="243">
        <v>0</v>
      </c>
      <c r="Y138" s="243">
        <v>0</v>
      </c>
      <c r="Z138" s="243">
        <v>0</v>
      </c>
      <c r="AA138" s="243">
        <v>0</v>
      </c>
      <c r="AB138" s="243">
        <v>0</v>
      </c>
      <c r="AC138" s="243">
        <v>0</v>
      </c>
      <c r="AD138" s="243">
        <v>0</v>
      </c>
      <c r="AE138" s="243">
        <v>0</v>
      </c>
      <c r="AF138" s="243">
        <v>0</v>
      </c>
      <c r="AG138" s="243">
        <v>0</v>
      </c>
      <c r="AH138" s="243">
        <v>0</v>
      </c>
      <c r="AI138" s="243">
        <v>0</v>
      </c>
      <c r="AJ138" s="243">
        <v>0</v>
      </c>
      <c r="AK138" s="243">
        <v>0</v>
      </c>
      <c r="AL138" s="243">
        <v>0</v>
      </c>
      <c r="AM138" s="243">
        <v>0</v>
      </c>
      <c r="AN138" s="243">
        <v>0</v>
      </c>
      <c r="AO138" s="243">
        <v>0</v>
      </c>
      <c r="AP138" s="243">
        <v>0</v>
      </c>
      <c r="AQ138" s="243">
        <v>0</v>
      </c>
      <c r="AR138" s="243">
        <v>0</v>
      </c>
      <c r="AS138" s="243">
        <v>0</v>
      </c>
      <c r="AT138" s="243">
        <v>0</v>
      </c>
      <c r="AU138" s="243">
        <v>0</v>
      </c>
      <c r="AV138" s="243">
        <v>0</v>
      </c>
      <c r="AW138" s="243">
        <v>0</v>
      </c>
      <c r="AX138" s="243">
        <v>0</v>
      </c>
      <c r="AY138" s="243">
        <v>0</v>
      </c>
      <c r="AZ138" s="243">
        <v>0</v>
      </c>
      <c r="BA138" s="243">
        <v>0</v>
      </c>
      <c r="BB138" s="243">
        <v>0</v>
      </c>
      <c r="BC138" s="243">
        <v>0</v>
      </c>
      <c r="BD138" s="243">
        <v>0</v>
      </c>
      <c r="BE138" s="243">
        <v>0</v>
      </c>
      <c r="BF138" s="243">
        <v>0</v>
      </c>
      <c r="BG138" s="243">
        <v>0</v>
      </c>
      <c r="BH138" s="243">
        <v>0</v>
      </c>
      <c r="BI138" s="243">
        <v>0</v>
      </c>
      <c r="BJ138" s="243">
        <v>0</v>
      </c>
      <c r="BK138" s="243">
        <v>0</v>
      </c>
      <c r="BL138" s="243">
        <v>0</v>
      </c>
      <c r="BM138" s="243">
        <v>0</v>
      </c>
      <c r="BN138" s="243">
        <v>0</v>
      </c>
      <c r="BO138" s="243">
        <v>0</v>
      </c>
      <c r="BP138" s="243">
        <v>0</v>
      </c>
      <c r="BQ138" s="243">
        <v>0</v>
      </c>
      <c r="BR138" s="243">
        <v>0</v>
      </c>
      <c r="BS138" s="243">
        <v>0</v>
      </c>
      <c r="BT138" s="243">
        <v>0</v>
      </c>
      <c r="BU138" s="243">
        <v>0</v>
      </c>
      <c r="BV138" s="243">
        <v>0</v>
      </c>
      <c r="BW138" s="243">
        <v>0</v>
      </c>
      <c r="BX138" s="4">
        <v>0.5</v>
      </c>
      <c r="BZ138" s="244">
        <f t="shared" si="46"/>
        <v>3</v>
      </c>
      <c r="CB138" s="3">
        <f t="shared" si="47"/>
        <v>2</v>
      </c>
      <c r="CC138" s="243">
        <f t="shared" si="48"/>
        <v>0</v>
      </c>
      <c r="CD138" s="243">
        <f t="shared" si="49"/>
        <v>0</v>
      </c>
      <c r="CE138" s="243">
        <f t="shared" si="50"/>
        <v>0</v>
      </c>
      <c r="CF138" s="243">
        <f t="shared" si="51"/>
        <v>0</v>
      </c>
      <c r="CG138" s="243">
        <f t="shared" si="52"/>
        <v>0</v>
      </c>
      <c r="CH138" s="243">
        <f t="shared" si="53"/>
        <v>0</v>
      </c>
      <c r="CI138" s="243">
        <f t="shared" si="54"/>
        <v>0</v>
      </c>
      <c r="CJ138" s="243">
        <f t="shared" si="55"/>
        <v>0</v>
      </c>
      <c r="CK138" s="243">
        <f t="shared" si="56"/>
        <v>0</v>
      </c>
      <c r="CL138" s="243">
        <f t="shared" si="57"/>
        <v>0</v>
      </c>
      <c r="CM138" s="4">
        <f t="shared" si="58"/>
        <v>1</v>
      </c>
      <c r="CO138" s="244">
        <f t="shared" si="59"/>
        <v>2</v>
      </c>
      <c r="CT138" s="3">
        <f t="shared" si="60"/>
        <v>2</v>
      </c>
      <c r="CU138" s="243">
        <f t="shared" si="61"/>
        <v>0</v>
      </c>
      <c r="CV138" s="243">
        <f t="shared" si="62"/>
        <v>0</v>
      </c>
      <c r="CW138" s="243">
        <f t="shared" si="63"/>
        <v>0</v>
      </c>
      <c r="CX138" s="243">
        <f t="shared" si="64"/>
        <v>0</v>
      </c>
      <c r="CY138" s="243">
        <f t="shared" si="65"/>
        <v>0</v>
      </c>
      <c r="CZ138" s="243">
        <f t="shared" si="66"/>
        <v>0</v>
      </c>
      <c r="DA138" s="4">
        <f t="shared" si="67"/>
        <v>1</v>
      </c>
      <c r="DD138" s="244">
        <f t="shared" si="68"/>
        <v>2</v>
      </c>
    </row>
    <row r="139" spans="2:108" x14ac:dyDescent="0.35">
      <c r="B139" s="145" t="s">
        <v>213</v>
      </c>
      <c r="C139" s="4" t="s">
        <v>214</v>
      </c>
      <c r="D139" s="28" t="s">
        <v>214</v>
      </c>
      <c r="E139" s="234" t="s">
        <v>1534</v>
      </c>
      <c r="F139" s="234"/>
      <c r="G139" s="29" t="s">
        <v>3701</v>
      </c>
      <c r="H139" s="3">
        <v>0</v>
      </c>
      <c r="I139" s="243">
        <v>0</v>
      </c>
      <c r="J139" s="243">
        <v>0</v>
      </c>
      <c r="K139" s="243">
        <v>0</v>
      </c>
      <c r="L139" s="243">
        <v>0</v>
      </c>
      <c r="M139" s="243">
        <v>0</v>
      </c>
      <c r="N139" s="243">
        <v>0.5</v>
      </c>
      <c r="O139" s="243">
        <v>0</v>
      </c>
      <c r="P139" s="243">
        <v>0</v>
      </c>
      <c r="Q139" s="243">
        <v>0</v>
      </c>
      <c r="R139" s="243">
        <v>0</v>
      </c>
      <c r="S139" s="243">
        <v>0</v>
      </c>
      <c r="T139" s="243">
        <v>0</v>
      </c>
      <c r="U139" s="243">
        <v>0</v>
      </c>
      <c r="V139" s="243">
        <v>0</v>
      </c>
      <c r="W139" s="243">
        <v>0</v>
      </c>
      <c r="X139" s="243">
        <v>0</v>
      </c>
      <c r="Y139" s="243">
        <v>0</v>
      </c>
      <c r="Z139" s="243">
        <v>0</v>
      </c>
      <c r="AA139" s="243">
        <v>0</v>
      </c>
      <c r="AB139" s="243">
        <v>0</v>
      </c>
      <c r="AC139" s="243">
        <v>0</v>
      </c>
      <c r="AD139" s="243">
        <v>0</v>
      </c>
      <c r="AE139" s="243">
        <v>0</v>
      </c>
      <c r="AF139" s="243">
        <v>0</v>
      </c>
      <c r="AG139" s="243">
        <v>0</v>
      </c>
      <c r="AH139" s="243">
        <v>0</v>
      </c>
      <c r="AI139" s="243">
        <v>0</v>
      </c>
      <c r="AJ139" s="243">
        <v>0</v>
      </c>
      <c r="AK139" s="243">
        <v>0</v>
      </c>
      <c r="AL139" s="243">
        <v>0</v>
      </c>
      <c r="AM139" s="243">
        <v>0</v>
      </c>
      <c r="AN139" s="243">
        <v>0</v>
      </c>
      <c r="AO139" s="243">
        <v>0</v>
      </c>
      <c r="AP139" s="243">
        <v>0</v>
      </c>
      <c r="AQ139" s="243">
        <v>0</v>
      </c>
      <c r="AR139" s="243">
        <v>0</v>
      </c>
      <c r="AS139" s="243">
        <v>0</v>
      </c>
      <c r="AT139" s="243">
        <v>0</v>
      </c>
      <c r="AU139" s="243">
        <v>0</v>
      </c>
      <c r="AV139" s="243">
        <v>0</v>
      </c>
      <c r="AW139" s="243">
        <v>0</v>
      </c>
      <c r="AX139" s="243">
        <v>0</v>
      </c>
      <c r="AY139" s="243">
        <v>0</v>
      </c>
      <c r="AZ139" s="243">
        <v>0</v>
      </c>
      <c r="BA139" s="243">
        <v>0</v>
      </c>
      <c r="BB139" s="243">
        <v>0</v>
      </c>
      <c r="BC139" s="243">
        <v>0</v>
      </c>
      <c r="BD139" s="243">
        <v>0</v>
      </c>
      <c r="BE139" s="243">
        <v>0</v>
      </c>
      <c r="BF139" s="243">
        <v>0</v>
      </c>
      <c r="BG139" s="243">
        <v>0</v>
      </c>
      <c r="BH139" s="243">
        <v>0</v>
      </c>
      <c r="BI139" s="243">
        <v>0</v>
      </c>
      <c r="BJ139" s="243">
        <v>0</v>
      </c>
      <c r="BK139" s="243">
        <v>0.5</v>
      </c>
      <c r="BL139" s="243">
        <v>0</v>
      </c>
      <c r="BM139" s="243">
        <v>0</v>
      </c>
      <c r="BN139" s="243">
        <v>0.5</v>
      </c>
      <c r="BO139" s="243">
        <v>0</v>
      </c>
      <c r="BP139" s="243">
        <v>0</v>
      </c>
      <c r="BQ139" s="243">
        <v>0</v>
      </c>
      <c r="BR139" s="243">
        <v>0</v>
      </c>
      <c r="BS139" s="243">
        <v>0</v>
      </c>
      <c r="BT139" s="243">
        <v>0</v>
      </c>
      <c r="BU139" s="243">
        <v>0</v>
      </c>
      <c r="BV139" s="243">
        <v>0</v>
      </c>
      <c r="BW139" s="243">
        <v>0</v>
      </c>
      <c r="BX139" s="4">
        <v>0</v>
      </c>
      <c r="BZ139" s="244">
        <f t="shared" si="46"/>
        <v>3</v>
      </c>
      <c r="CB139" s="3">
        <f t="shared" si="47"/>
        <v>1</v>
      </c>
      <c r="CC139" s="243">
        <f t="shared" si="48"/>
        <v>0</v>
      </c>
      <c r="CD139" s="243">
        <f t="shared" si="49"/>
        <v>0</v>
      </c>
      <c r="CE139" s="243">
        <f t="shared" si="50"/>
        <v>0</v>
      </c>
      <c r="CF139" s="243">
        <f t="shared" si="51"/>
        <v>0</v>
      </c>
      <c r="CG139" s="243">
        <f t="shared" si="52"/>
        <v>0</v>
      </c>
      <c r="CH139" s="243">
        <f t="shared" si="53"/>
        <v>0</v>
      </c>
      <c r="CI139" s="243">
        <f t="shared" si="54"/>
        <v>0</v>
      </c>
      <c r="CJ139" s="243">
        <f t="shared" si="55"/>
        <v>0</v>
      </c>
      <c r="CK139" s="243">
        <f t="shared" si="56"/>
        <v>2</v>
      </c>
      <c r="CL139" s="243">
        <f t="shared" si="57"/>
        <v>0</v>
      </c>
      <c r="CM139" s="4">
        <f t="shared" si="58"/>
        <v>0</v>
      </c>
      <c r="CO139" s="244">
        <f t="shared" si="59"/>
        <v>2</v>
      </c>
      <c r="CT139" s="3">
        <f t="shared" si="60"/>
        <v>1</v>
      </c>
      <c r="CU139" s="243">
        <f t="shared" si="61"/>
        <v>0</v>
      </c>
      <c r="CV139" s="243">
        <f t="shared" si="62"/>
        <v>0</v>
      </c>
      <c r="CW139" s="243">
        <f t="shared" si="63"/>
        <v>0</v>
      </c>
      <c r="CX139" s="243">
        <f t="shared" si="64"/>
        <v>0</v>
      </c>
      <c r="CY139" s="243">
        <f t="shared" si="65"/>
        <v>2</v>
      </c>
      <c r="CZ139" s="243">
        <f t="shared" si="66"/>
        <v>0</v>
      </c>
      <c r="DA139" s="4">
        <f t="shared" si="67"/>
        <v>0</v>
      </c>
      <c r="DD139" s="244">
        <f t="shared" si="68"/>
        <v>2</v>
      </c>
    </row>
    <row r="140" spans="2:108" x14ac:dyDescent="0.35">
      <c r="B140" s="145" t="s">
        <v>256</v>
      </c>
      <c r="C140" s="4" t="s">
        <v>257</v>
      </c>
      <c r="D140" s="28" t="s">
        <v>2127</v>
      </c>
      <c r="E140" s="234" t="s">
        <v>921</v>
      </c>
      <c r="F140" s="234"/>
      <c r="G140" s="29" t="s">
        <v>3701</v>
      </c>
      <c r="H140" s="3">
        <v>0</v>
      </c>
      <c r="I140" s="243">
        <v>0</v>
      </c>
      <c r="J140" s="243">
        <v>0</v>
      </c>
      <c r="K140" s="243">
        <v>0</v>
      </c>
      <c r="L140" s="243">
        <v>0</v>
      </c>
      <c r="M140" s="243">
        <v>0</v>
      </c>
      <c r="N140" s="243">
        <v>0</v>
      </c>
      <c r="O140" s="243">
        <v>0</v>
      </c>
      <c r="P140" s="243">
        <v>0</v>
      </c>
      <c r="Q140" s="243">
        <v>0</v>
      </c>
      <c r="R140" s="243">
        <v>0</v>
      </c>
      <c r="S140" s="243">
        <v>0.5</v>
      </c>
      <c r="T140" s="243">
        <v>0.5</v>
      </c>
      <c r="U140" s="243">
        <v>0</v>
      </c>
      <c r="V140" s="243">
        <v>0</v>
      </c>
      <c r="W140" s="243">
        <v>0</v>
      </c>
      <c r="X140" s="243">
        <v>0</v>
      </c>
      <c r="Y140" s="243">
        <v>0</v>
      </c>
      <c r="Z140" s="243">
        <v>0</v>
      </c>
      <c r="AA140" s="243">
        <v>0</v>
      </c>
      <c r="AB140" s="243">
        <v>0</v>
      </c>
      <c r="AC140" s="243">
        <v>0</v>
      </c>
      <c r="AD140" s="243">
        <v>0</v>
      </c>
      <c r="AE140" s="243">
        <v>0</v>
      </c>
      <c r="AF140" s="243">
        <v>0</v>
      </c>
      <c r="AG140" s="243">
        <v>0</v>
      </c>
      <c r="AH140" s="243">
        <v>0</v>
      </c>
      <c r="AI140" s="243">
        <v>0</v>
      </c>
      <c r="AJ140" s="243">
        <v>0</v>
      </c>
      <c r="AK140" s="243">
        <v>0.5</v>
      </c>
      <c r="AL140" s="243">
        <v>0</v>
      </c>
      <c r="AM140" s="243">
        <v>0</v>
      </c>
      <c r="AN140" s="243">
        <v>0</v>
      </c>
      <c r="AO140" s="243">
        <v>0</v>
      </c>
      <c r="AP140" s="243">
        <v>0</v>
      </c>
      <c r="AQ140" s="243">
        <v>0</v>
      </c>
      <c r="AR140" s="243">
        <v>0</v>
      </c>
      <c r="AS140" s="243">
        <v>0</v>
      </c>
      <c r="AT140" s="243">
        <v>0</v>
      </c>
      <c r="AU140" s="243">
        <v>0</v>
      </c>
      <c r="AV140" s="243">
        <v>0</v>
      </c>
      <c r="AW140" s="243">
        <v>0</v>
      </c>
      <c r="AX140" s="243">
        <v>0</v>
      </c>
      <c r="AY140" s="243">
        <v>0</v>
      </c>
      <c r="AZ140" s="243">
        <v>0</v>
      </c>
      <c r="BA140" s="243">
        <v>0</v>
      </c>
      <c r="BB140" s="243">
        <v>0</v>
      </c>
      <c r="BC140" s="243">
        <v>0</v>
      </c>
      <c r="BD140" s="243">
        <v>0</v>
      </c>
      <c r="BE140" s="243">
        <v>0</v>
      </c>
      <c r="BF140" s="243">
        <v>0</v>
      </c>
      <c r="BG140" s="243">
        <v>0</v>
      </c>
      <c r="BH140" s="243">
        <v>0</v>
      </c>
      <c r="BI140" s="243">
        <v>0</v>
      </c>
      <c r="BJ140" s="243">
        <v>0</v>
      </c>
      <c r="BK140" s="243">
        <v>0</v>
      </c>
      <c r="BL140" s="243">
        <v>0</v>
      </c>
      <c r="BM140" s="243">
        <v>0</v>
      </c>
      <c r="BN140" s="243">
        <v>0</v>
      </c>
      <c r="BO140" s="243">
        <v>0</v>
      </c>
      <c r="BP140" s="243">
        <v>0</v>
      </c>
      <c r="BQ140" s="243">
        <v>0</v>
      </c>
      <c r="BR140" s="243">
        <v>0</v>
      </c>
      <c r="BS140" s="243">
        <v>0</v>
      </c>
      <c r="BT140" s="243">
        <v>0</v>
      </c>
      <c r="BU140" s="243">
        <v>0</v>
      </c>
      <c r="BV140" s="243">
        <v>0</v>
      </c>
      <c r="BW140" s="243">
        <v>0</v>
      </c>
      <c r="BX140" s="4">
        <v>0</v>
      </c>
      <c r="BZ140" s="244">
        <f t="shared" si="46"/>
        <v>3</v>
      </c>
      <c r="CB140" s="3">
        <f t="shared" si="47"/>
        <v>0</v>
      </c>
      <c r="CC140" s="243">
        <f t="shared" si="48"/>
        <v>2</v>
      </c>
      <c r="CD140" s="243">
        <f t="shared" si="49"/>
        <v>1</v>
      </c>
      <c r="CE140" s="243">
        <f t="shared" si="50"/>
        <v>0</v>
      </c>
      <c r="CF140" s="243">
        <f t="shared" si="51"/>
        <v>0</v>
      </c>
      <c r="CG140" s="243">
        <f t="shared" si="52"/>
        <v>0</v>
      </c>
      <c r="CH140" s="243">
        <f t="shared" si="53"/>
        <v>0</v>
      </c>
      <c r="CI140" s="243">
        <f t="shared" si="54"/>
        <v>0</v>
      </c>
      <c r="CJ140" s="243">
        <f t="shared" si="55"/>
        <v>0</v>
      </c>
      <c r="CK140" s="243">
        <f t="shared" si="56"/>
        <v>0</v>
      </c>
      <c r="CL140" s="243">
        <f t="shared" si="57"/>
        <v>0</v>
      </c>
      <c r="CM140" s="4">
        <f t="shared" si="58"/>
        <v>0</v>
      </c>
      <c r="CO140" s="244">
        <f t="shared" si="59"/>
        <v>2</v>
      </c>
      <c r="CT140" s="3">
        <f t="shared" si="60"/>
        <v>2</v>
      </c>
      <c r="CU140" s="243">
        <f t="shared" si="61"/>
        <v>1</v>
      </c>
      <c r="CV140" s="243">
        <f t="shared" si="62"/>
        <v>0</v>
      </c>
      <c r="CW140" s="243">
        <f t="shared" si="63"/>
        <v>0</v>
      </c>
      <c r="CX140" s="243">
        <f t="shared" si="64"/>
        <v>0</v>
      </c>
      <c r="CY140" s="243">
        <f t="shared" si="65"/>
        <v>0</v>
      </c>
      <c r="CZ140" s="243">
        <f t="shared" si="66"/>
        <v>0</v>
      </c>
      <c r="DA140" s="4">
        <f t="shared" si="67"/>
        <v>0</v>
      </c>
      <c r="DD140" s="244">
        <f t="shared" si="68"/>
        <v>2</v>
      </c>
    </row>
    <row r="141" spans="2:108" x14ac:dyDescent="0.35">
      <c r="B141" s="145" t="s">
        <v>260</v>
      </c>
      <c r="C141" s="4" t="s">
        <v>261</v>
      </c>
      <c r="D141" s="28" t="s">
        <v>2896</v>
      </c>
      <c r="E141" s="234" t="s">
        <v>909</v>
      </c>
      <c r="F141" s="234"/>
      <c r="G141" s="29" t="s">
        <v>3701</v>
      </c>
      <c r="H141" s="3">
        <v>0</v>
      </c>
      <c r="I141" s="243">
        <v>0</v>
      </c>
      <c r="J141" s="243">
        <v>0</v>
      </c>
      <c r="K141" s="243">
        <v>0</v>
      </c>
      <c r="L141" s="243">
        <v>0</v>
      </c>
      <c r="M141" s="243">
        <v>0</v>
      </c>
      <c r="N141" s="243">
        <v>0</v>
      </c>
      <c r="O141" s="243">
        <v>0</v>
      </c>
      <c r="P141" s="243">
        <v>0</v>
      </c>
      <c r="Q141" s="243">
        <v>0</v>
      </c>
      <c r="R141" s="243">
        <v>0</v>
      </c>
      <c r="S141" s="243">
        <v>0.5</v>
      </c>
      <c r="T141" s="243">
        <v>0.5</v>
      </c>
      <c r="U141" s="243">
        <v>0</v>
      </c>
      <c r="V141" s="243">
        <v>0</v>
      </c>
      <c r="W141" s="243">
        <v>0</v>
      </c>
      <c r="X141" s="243">
        <v>0</v>
      </c>
      <c r="Y141" s="243">
        <v>0</v>
      </c>
      <c r="Z141" s="243">
        <v>0</v>
      </c>
      <c r="AA141" s="243">
        <v>0</v>
      </c>
      <c r="AB141" s="243">
        <v>0</v>
      </c>
      <c r="AC141" s="243">
        <v>0</v>
      </c>
      <c r="AD141" s="243">
        <v>0</v>
      </c>
      <c r="AE141" s="243">
        <v>0</v>
      </c>
      <c r="AF141" s="243">
        <v>0</v>
      </c>
      <c r="AG141" s="243">
        <v>0</v>
      </c>
      <c r="AH141" s="243">
        <v>0</v>
      </c>
      <c r="AI141" s="243">
        <v>0</v>
      </c>
      <c r="AJ141" s="243">
        <v>0</v>
      </c>
      <c r="AK141" s="243">
        <v>0</v>
      </c>
      <c r="AL141" s="243">
        <v>0.5</v>
      </c>
      <c r="AM141" s="243">
        <v>0</v>
      </c>
      <c r="AN141" s="243">
        <v>0</v>
      </c>
      <c r="AO141" s="243">
        <v>0</v>
      </c>
      <c r="AP141" s="243">
        <v>0</v>
      </c>
      <c r="AQ141" s="243">
        <v>0</v>
      </c>
      <c r="AR141" s="243">
        <v>0</v>
      </c>
      <c r="AS141" s="243">
        <v>0</v>
      </c>
      <c r="AT141" s="243">
        <v>0</v>
      </c>
      <c r="AU141" s="243">
        <v>0</v>
      </c>
      <c r="AV141" s="243">
        <v>0</v>
      </c>
      <c r="AW141" s="243">
        <v>0</v>
      </c>
      <c r="AX141" s="243">
        <v>0</v>
      </c>
      <c r="AY141" s="243">
        <v>0</v>
      </c>
      <c r="AZ141" s="243">
        <v>0</v>
      </c>
      <c r="BA141" s="243">
        <v>0</v>
      </c>
      <c r="BB141" s="243">
        <v>0</v>
      </c>
      <c r="BC141" s="243">
        <v>0</v>
      </c>
      <c r="BD141" s="243">
        <v>0</v>
      </c>
      <c r="BE141" s="243">
        <v>0</v>
      </c>
      <c r="BF141" s="243">
        <v>0</v>
      </c>
      <c r="BG141" s="243">
        <v>0</v>
      </c>
      <c r="BH141" s="243">
        <v>0</v>
      </c>
      <c r="BI141" s="243">
        <v>0</v>
      </c>
      <c r="BJ141" s="243">
        <v>0</v>
      </c>
      <c r="BK141" s="243">
        <v>0</v>
      </c>
      <c r="BL141" s="243">
        <v>0</v>
      </c>
      <c r="BM141" s="243">
        <v>0</v>
      </c>
      <c r="BN141" s="243">
        <v>0</v>
      </c>
      <c r="BO141" s="243">
        <v>0</v>
      </c>
      <c r="BP141" s="243">
        <v>0</v>
      </c>
      <c r="BQ141" s="243">
        <v>0</v>
      </c>
      <c r="BR141" s="243">
        <v>0</v>
      </c>
      <c r="BS141" s="243">
        <v>0</v>
      </c>
      <c r="BT141" s="243">
        <v>0</v>
      </c>
      <c r="BU141" s="243">
        <v>0</v>
      </c>
      <c r="BV141" s="243">
        <v>0</v>
      </c>
      <c r="BW141" s="243">
        <v>0</v>
      </c>
      <c r="BX141" s="4">
        <v>0</v>
      </c>
      <c r="BZ141" s="244">
        <f t="shared" si="46"/>
        <v>3</v>
      </c>
      <c r="CB141" s="3">
        <f t="shared" si="47"/>
        <v>0</v>
      </c>
      <c r="CC141" s="243">
        <f t="shared" si="48"/>
        <v>2</v>
      </c>
      <c r="CD141" s="243">
        <f t="shared" si="49"/>
        <v>1</v>
      </c>
      <c r="CE141" s="243">
        <f t="shared" si="50"/>
        <v>0</v>
      </c>
      <c r="CF141" s="243">
        <f t="shared" si="51"/>
        <v>0</v>
      </c>
      <c r="CG141" s="243">
        <f t="shared" si="52"/>
        <v>0</v>
      </c>
      <c r="CH141" s="243">
        <f t="shared" si="53"/>
        <v>0</v>
      </c>
      <c r="CI141" s="243">
        <f t="shared" si="54"/>
        <v>0</v>
      </c>
      <c r="CJ141" s="243">
        <f t="shared" si="55"/>
        <v>0</v>
      </c>
      <c r="CK141" s="243">
        <f t="shared" si="56"/>
        <v>0</v>
      </c>
      <c r="CL141" s="243">
        <f t="shared" si="57"/>
        <v>0</v>
      </c>
      <c r="CM141" s="4">
        <f t="shared" si="58"/>
        <v>0</v>
      </c>
      <c r="CO141" s="244">
        <f t="shared" si="59"/>
        <v>2</v>
      </c>
      <c r="CT141" s="3">
        <f t="shared" si="60"/>
        <v>2</v>
      </c>
      <c r="CU141" s="243">
        <f t="shared" si="61"/>
        <v>1</v>
      </c>
      <c r="CV141" s="243">
        <f t="shared" si="62"/>
        <v>0</v>
      </c>
      <c r="CW141" s="243">
        <f t="shared" si="63"/>
        <v>0</v>
      </c>
      <c r="CX141" s="243">
        <f t="shared" si="64"/>
        <v>0</v>
      </c>
      <c r="CY141" s="243">
        <f t="shared" si="65"/>
        <v>0</v>
      </c>
      <c r="CZ141" s="243">
        <f t="shared" si="66"/>
        <v>0</v>
      </c>
      <c r="DA141" s="4">
        <f t="shared" si="67"/>
        <v>0</v>
      </c>
      <c r="DD141" s="244">
        <f t="shared" si="68"/>
        <v>2</v>
      </c>
    </row>
    <row r="142" spans="2:108" x14ac:dyDescent="0.35">
      <c r="B142" s="145" t="s">
        <v>318</v>
      </c>
      <c r="C142" s="4" t="s">
        <v>319</v>
      </c>
      <c r="D142" s="28" t="s">
        <v>2897</v>
      </c>
      <c r="E142" s="234" t="s">
        <v>909</v>
      </c>
      <c r="F142" s="234"/>
      <c r="G142" s="29" t="s">
        <v>3701</v>
      </c>
      <c r="H142" s="3">
        <v>0</v>
      </c>
      <c r="I142" s="243">
        <v>0</v>
      </c>
      <c r="J142" s="243">
        <v>0</v>
      </c>
      <c r="K142" s="243">
        <v>0</v>
      </c>
      <c r="L142" s="243">
        <v>0</v>
      </c>
      <c r="M142" s="243">
        <v>0</v>
      </c>
      <c r="N142" s="243">
        <v>0</v>
      </c>
      <c r="O142" s="243">
        <v>0</v>
      </c>
      <c r="P142" s="243">
        <v>0</v>
      </c>
      <c r="Q142" s="243">
        <v>0</v>
      </c>
      <c r="R142" s="243">
        <v>0</v>
      </c>
      <c r="S142" s="243">
        <v>0</v>
      </c>
      <c r="T142" s="243">
        <v>0.5</v>
      </c>
      <c r="U142" s="243">
        <v>0</v>
      </c>
      <c r="V142" s="243">
        <v>0</v>
      </c>
      <c r="W142" s="243">
        <v>0</v>
      </c>
      <c r="X142" s="243">
        <v>0</v>
      </c>
      <c r="Y142" s="243">
        <v>0</v>
      </c>
      <c r="Z142" s="243">
        <v>0</v>
      </c>
      <c r="AA142" s="243">
        <v>0</v>
      </c>
      <c r="AB142" s="243">
        <v>0</v>
      </c>
      <c r="AC142" s="243">
        <v>0</v>
      </c>
      <c r="AD142" s="243">
        <v>0</v>
      </c>
      <c r="AE142" s="243">
        <v>0</v>
      </c>
      <c r="AF142" s="243">
        <v>0</v>
      </c>
      <c r="AG142" s="243">
        <v>0</v>
      </c>
      <c r="AH142" s="243">
        <v>0</v>
      </c>
      <c r="AI142" s="243">
        <v>0</v>
      </c>
      <c r="AJ142" s="243">
        <v>0</v>
      </c>
      <c r="AK142" s="243">
        <v>0</v>
      </c>
      <c r="AL142" s="243">
        <v>0</v>
      </c>
      <c r="AM142" s="243">
        <v>0</v>
      </c>
      <c r="AN142" s="243">
        <v>0</v>
      </c>
      <c r="AO142" s="243">
        <v>0</v>
      </c>
      <c r="AP142" s="243">
        <v>0</v>
      </c>
      <c r="AQ142" s="243">
        <v>0</v>
      </c>
      <c r="AR142" s="243">
        <v>0.5</v>
      </c>
      <c r="AS142" s="243">
        <v>0</v>
      </c>
      <c r="AT142" s="243">
        <v>0</v>
      </c>
      <c r="AU142" s="243">
        <v>0</v>
      </c>
      <c r="AV142" s="243">
        <v>0.5</v>
      </c>
      <c r="AW142" s="243">
        <v>0</v>
      </c>
      <c r="AX142" s="243">
        <v>0</v>
      </c>
      <c r="AY142" s="243">
        <v>0</v>
      </c>
      <c r="AZ142" s="243">
        <v>0</v>
      </c>
      <c r="BA142" s="243">
        <v>0</v>
      </c>
      <c r="BB142" s="243">
        <v>0</v>
      </c>
      <c r="BC142" s="243">
        <v>0</v>
      </c>
      <c r="BD142" s="243">
        <v>0</v>
      </c>
      <c r="BE142" s="243">
        <v>0</v>
      </c>
      <c r="BF142" s="243">
        <v>0</v>
      </c>
      <c r="BG142" s="243">
        <v>0</v>
      </c>
      <c r="BH142" s="243">
        <v>0</v>
      </c>
      <c r="BI142" s="243">
        <v>0</v>
      </c>
      <c r="BJ142" s="243">
        <v>0</v>
      </c>
      <c r="BK142" s="243">
        <v>0</v>
      </c>
      <c r="BL142" s="243">
        <v>0</v>
      </c>
      <c r="BM142" s="243">
        <v>0</v>
      </c>
      <c r="BN142" s="243">
        <v>0</v>
      </c>
      <c r="BO142" s="243">
        <v>0</v>
      </c>
      <c r="BP142" s="243">
        <v>0</v>
      </c>
      <c r="BQ142" s="243">
        <v>0</v>
      </c>
      <c r="BR142" s="243">
        <v>0</v>
      </c>
      <c r="BS142" s="243">
        <v>0</v>
      </c>
      <c r="BT142" s="243">
        <v>0</v>
      </c>
      <c r="BU142" s="243">
        <v>0</v>
      </c>
      <c r="BV142" s="243">
        <v>0</v>
      </c>
      <c r="BW142" s="243">
        <v>0</v>
      </c>
      <c r="BX142" s="4">
        <v>0</v>
      </c>
      <c r="BZ142" s="244">
        <f t="shared" si="46"/>
        <v>3</v>
      </c>
      <c r="CB142" s="3">
        <f t="shared" si="47"/>
        <v>0</v>
      </c>
      <c r="CC142" s="243">
        <f t="shared" si="48"/>
        <v>1</v>
      </c>
      <c r="CD142" s="243">
        <f t="shared" si="49"/>
        <v>0</v>
      </c>
      <c r="CE142" s="243">
        <f t="shared" si="50"/>
        <v>0</v>
      </c>
      <c r="CF142" s="243">
        <f t="shared" si="51"/>
        <v>0</v>
      </c>
      <c r="CG142" s="243">
        <f t="shared" si="52"/>
        <v>2</v>
      </c>
      <c r="CH142" s="243">
        <f t="shared" si="53"/>
        <v>0</v>
      </c>
      <c r="CI142" s="243">
        <f t="shared" si="54"/>
        <v>0</v>
      </c>
      <c r="CJ142" s="243">
        <f t="shared" si="55"/>
        <v>0</v>
      </c>
      <c r="CK142" s="243">
        <f t="shared" si="56"/>
        <v>0</v>
      </c>
      <c r="CL142" s="243">
        <f t="shared" si="57"/>
        <v>0</v>
      </c>
      <c r="CM142" s="4">
        <f t="shared" si="58"/>
        <v>0</v>
      </c>
      <c r="CO142" s="244">
        <f t="shared" si="59"/>
        <v>2</v>
      </c>
      <c r="CT142" s="3">
        <f t="shared" si="60"/>
        <v>1</v>
      </c>
      <c r="CU142" s="243">
        <f t="shared" si="61"/>
        <v>0</v>
      </c>
      <c r="CV142" s="243">
        <f t="shared" si="62"/>
        <v>0</v>
      </c>
      <c r="CW142" s="243">
        <f t="shared" si="63"/>
        <v>0</v>
      </c>
      <c r="CX142" s="243">
        <f t="shared" si="64"/>
        <v>2</v>
      </c>
      <c r="CY142" s="243">
        <f t="shared" si="65"/>
        <v>0</v>
      </c>
      <c r="CZ142" s="243">
        <f t="shared" si="66"/>
        <v>0</v>
      </c>
      <c r="DA142" s="4">
        <f t="shared" si="67"/>
        <v>0</v>
      </c>
      <c r="DD142" s="244">
        <f t="shared" si="68"/>
        <v>2</v>
      </c>
    </row>
    <row r="143" spans="2:108" x14ac:dyDescent="0.35">
      <c r="B143" s="145" t="s">
        <v>348</v>
      </c>
      <c r="C143" s="4" t="s">
        <v>349</v>
      </c>
      <c r="D143" s="30" t="s">
        <v>3263</v>
      </c>
      <c r="E143" s="237" t="s">
        <v>3264</v>
      </c>
      <c r="F143" s="237"/>
      <c r="G143" s="31" t="s">
        <v>3704</v>
      </c>
      <c r="H143" s="3">
        <v>0</v>
      </c>
      <c r="I143" s="243">
        <v>0</v>
      </c>
      <c r="J143" s="243">
        <v>0</v>
      </c>
      <c r="K143" s="243">
        <v>0</v>
      </c>
      <c r="L143" s="243">
        <v>0</v>
      </c>
      <c r="M143" s="243">
        <v>0</v>
      </c>
      <c r="N143" s="243">
        <v>0</v>
      </c>
      <c r="O143" s="243">
        <v>0</v>
      </c>
      <c r="P143" s="243">
        <v>0</v>
      </c>
      <c r="Q143" s="243">
        <v>0</v>
      </c>
      <c r="R143" s="243">
        <v>0</v>
      </c>
      <c r="S143" s="243">
        <v>0</v>
      </c>
      <c r="T143" s="243">
        <v>0</v>
      </c>
      <c r="U143" s="243">
        <v>0</v>
      </c>
      <c r="V143" s="243">
        <v>0</v>
      </c>
      <c r="W143" s="243">
        <v>0</v>
      </c>
      <c r="X143" s="243">
        <v>0</v>
      </c>
      <c r="Y143" s="243">
        <v>0</v>
      </c>
      <c r="Z143" s="243">
        <v>0</v>
      </c>
      <c r="AA143" s="243">
        <v>0</v>
      </c>
      <c r="AB143" s="243">
        <v>0</v>
      </c>
      <c r="AC143" s="243">
        <v>0</v>
      </c>
      <c r="AD143" s="243">
        <v>0</v>
      </c>
      <c r="AE143" s="243">
        <v>0</v>
      </c>
      <c r="AF143" s="243">
        <v>0</v>
      </c>
      <c r="AG143" s="243">
        <v>0</v>
      </c>
      <c r="AH143" s="243">
        <v>0.5</v>
      </c>
      <c r="AI143" s="243">
        <v>0</v>
      </c>
      <c r="AJ143" s="243">
        <v>0</v>
      </c>
      <c r="AK143" s="243">
        <v>0</v>
      </c>
      <c r="AL143" s="243">
        <v>0</v>
      </c>
      <c r="AM143" s="243">
        <v>0</v>
      </c>
      <c r="AN143" s="243">
        <v>0</v>
      </c>
      <c r="AO143" s="243">
        <v>0</v>
      </c>
      <c r="AP143" s="243">
        <v>0</v>
      </c>
      <c r="AQ143" s="243">
        <v>0</v>
      </c>
      <c r="AR143" s="243">
        <v>0</v>
      </c>
      <c r="AS143" s="243">
        <v>0</v>
      </c>
      <c r="AT143" s="243">
        <v>0</v>
      </c>
      <c r="AU143" s="243">
        <v>0</v>
      </c>
      <c r="AV143" s="243">
        <v>0</v>
      </c>
      <c r="AW143" s="243">
        <v>0</v>
      </c>
      <c r="AX143" s="243">
        <v>0.5</v>
      </c>
      <c r="AY143" s="243">
        <v>0</v>
      </c>
      <c r="AZ143" s="243">
        <v>0</v>
      </c>
      <c r="BA143" s="243">
        <v>0.5</v>
      </c>
      <c r="BB143" s="243">
        <v>0</v>
      </c>
      <c r="BC143" s="243">
        <v>0</v>
      </c>
      <c r="BD143" s="243">
        <v>0</v>
      </c>
      <c r="BE143" s="243">
        <v>0</v>
      </c>
      <c r="BF143" s="243">
        <v>0</v>
      </c>
      <c r="BG143" s="243">
        <v>0</v>
      </c>
      <c r="BH143" s="243">
        <v>0</v>
      </c>
      <c r="BI143" s="243">
        <v>0</v>
      </c>
      <c r="BJ143" s="243">
        <v>0</v>
      </c>
      <c r="BK143" s="243">
        <v>0</v>
      </c>
      <c r="BL143" s="243">
        <v>0</v>
      </c>
      <c r="BM143" s="243">
        <v>0</v>
      </c>
      <c r="BN143" s="243">
        <v>0</v>
      </c>
      <c r="BO143" s="243">
        <v>0</v>
      </c>
      <c r="BP143" s="243">
        <v>0</v>
      </c>
      <c r="BQ143" s="243">
        <v>0</v>
      </c>
      <c r="BR143" s="243">
        <v>0</v>
      </c>
      <c r="BS143" s="243">
        <v>0</v>
      </c>
      <c r="BT143" s="243">
        <v>0</v>
      </c>
      <c r="BU143" s="243">
        <v>0</v>
      </c>
      <c r="BV143" s="243">
        <v>0</v>
      </c>
      <c r="BW143" s="243">
        <v>0</v>
      </c>
      <c r="BX143" s="4">
        <v>0</v>
      </c>
      <c r="BZ143" s="244">
        <f t="shared" si="46"/>
        <v>3</v>
      </c>
      <c r="CB143" s="3">
        <f t="shared" si="47"/>
        <v>0</v>
      </c>
      <c r="CC143" s="243">
        <f t="shared" si="48"/>
        <v>0</v>
      </c>
      <c r="CD143" s="243">
        <f t="shared" si="49"/>
        <v>1</v>
      </c>
      <c r="CE143" s="243">
        <f t="shared" si="50"/>
        <v>0</v>
      </c>
      <c r="CF143" s="243">
        <f t="shared" si="51"/>
        <v>0</v>
      </c>
      <c r="CG143" s="243">
        <f t="shared" si="52"/>
        <v>0</v>
      </c>
      <c r="CH143" s="243">
        <f t="shared" si="53"/>
        <v>2</v>
      </c>
      <c r="CI143" s="243">
        <f t="shared" si="54"/>
        <v>0</v>
      </c>
      <c r="CJ143" s="243">
        <f t="shared" si="55"/>
        <v>0</v>
      </c>
      <c r="CK143" s="243">
        <f t="shared" si="56"/>
        <v>0</v>
      </c>
      <c r="CL143" s="243">
        <f t="shared" si="57"/>
        <v>0</v>
      </c>
      <c r="CM143" s="4">
        <f t="shared" si="58"/>
        <v>0</v>
      </c>
      <c r="CO143" s="244">
        <f t="shared" si="59"/>
        <v>2</v>
      </c>
      <c r="CT143" s="3">
        <f t="shared" si="60"/>
        <v>0</v>
      </c>
      <c r="CU143" s="243">
        <f t="shared" si="61"/>
        <v>1</v>
      </c>
      <c r="CV143" s="243">
        <f t="shared" si="62"/>
        <v>0</v>
      </c>
      <c r="CW143" s="243">
        <f t="shared" si="63"/>
        <v>0</v>
      </c>
      <c r="CX143" s="243">
        <f t="shared" si="64"/>
        <v>2</v>
      </c>
      <c r="CY143" s="243">
        <f t="shared" si="65"/>
        <v>0</v>
      </c>
      <c r="CZ143" s="243">
        <f t="shared" si="66"/>
        <v>0</v>
      </c>
      <c r="DA143" s="4">
        <f t="shared" si="67"/>
        <v>0</v>
      </c>
      <c r="DD143" s="244">
        <f t="shared" si="68"/>
        <v>2</v>
      </c>
    </row>
    <row r="144" spans="2:108" x14ac:dyDescent="0.35">
      <c r="B144" s="145" t="s">
        <v>367</v>
      </c>
      <c r="C144" s="4" t="s">
        <v>368</v>
      </c>
      <c r="D144" s="54" t="s">
        <v>2147</v>
      </c>
      <c r="E144" s="233" t="s">
        <v>909</v>
      </c>
      <c r="F144" s="233"/>
      <c r="G144" s="55" t="s">
        <v>3708</v>
      </c>
      <c r="H144" s="3">
        <v>0</v>
      </c>
      <c r="I144" s="243">
        <v>0</v>
      </c>
      <c r="J144" s="243">
        <v>0</v>
      </c>
      <c r="K144" s="243">
        <v>0</v>
      </c>
      <c r="L144" s="243">
        <v>0</v>
      </c>
      <c r="M144" s="243">
        <v>0</v>
      </c>
      <c r="N144" s="243">
        <v>0</v>
      </c>
      <c r="O144" s="243">
        <v>0</v>
      </c>
      <c r="P144" s="243">
        <v>0</v>
      </c>
      <c r="Q144" s="243">
        <v>0</v>
      </c>
      <c r="R144" s="243">
        <v>0</v>
      </c>
      <c r="S144" s="243">
        <v>0</v>
      </c>
      <c r="T144" s="243">
        <v>0</v>
      </c>
      <c r="U144" s="243">
        <v>0</v>
      </c>
      <c r="V144" s="243">
        <v>0</v>
      </c>
      <c r="W144" s="243">
        <v>0</v>
      </c>
      <c r="X144" s="243">
        <v>0</v>
      </c>
      <c r="Y144" s="243">
        <v>0</v>
      </c>
      <c r="Z144" s="243">
        <v>0</v>
      </c>
      <c r="AA144" s="243">
        <v>0</v>
      </c>
      <c r="AB144" s="243">
        <v>0</v>
      </c>
      <c r="AC144" s="243">
        <v>0</v>
      </c>
      <c r="AD144" s="243">
        <v>0</v>
      </c>
      <c r="AE144" s="243">
        <v>0</v>
      </c>
      <c r="AF144" s="243">
        <v>0</v>
      </c>
      <c r="AG144" s="243">
        <v>0</v>
      </c>
      <c r="AH144" s="243">
        <v>0</v>
      </c>
      <c r="AI144" s="243">
        <v>0.5</v>
      </c>
      <c r="AJ144" s="243">
        <v>0</v>
      </c>
      <c r="AK144" s="243">
        <v>0</v>
      </c>
      <c r="AL144" s="243">
        <v>0.5</v>
      </c>
      <c r="AM144" s="243">
        <v>0</v>
      </c>
      <c r="AN144" s="243">
        <v>0</v>
      </c>
      <c r="AO144" s="243">
        <v>0</v>
      </c>
      <c r="AP144" s="243">
        <v>0.5</v>
      </c>
      <c r="AQ144" s="243">
        <v>0</v>
      </c>
      <c r="AR144" s="243">
        <v>0</v>
      </c>
      <c r="AS144" s="243">
        <v>0</v>
      </c>
      <c r="AT144" s="243">
        <v>0</v>
      </c>
      <c r="AU144" s="243">
        <v>0</v>
      </c>
      <c r="AV144" s="243">
        <v>0</v>
      </c>
      <c r="AW144" s="243">
        <v>0</v>
      </c>
      <c r="AX144" s="243">
        <v>0</v>
      </c>
      <c r="AY144" s="243">
        <v>0</v>
      </c>
      <c r="AZ144" s="243">
        <v>0</v>
      </c>
      <c r="BA144" s="243">
        <v>0</v>
      </c>
      <c r="BB144" s="243">
        <v>0</v>
      </c>
      <c r="BC144" s="243">
        <v>0</v>
      </c>
      <c r="BD144" s="243">
        <v>0</v>
      </c>
      <c r="BE144" s="243">
        <v>0</v>
      </c>
      <c r="BF144" s="243">
        <v>0</v>
      </c>
      <c r="BG144" s="243">
        <v>0</v>
      </c>
      <c r="BH144" s="243">
        <v>0</v>
      </c>
      <c r="BI144" s="243">
        <v>0</v>
      </c>
      <c r="BJ144" s="243">
        <v>0</v>
      </c>
      <c r="BK144" s="243">
        <v>0</v>
      </c>
      <c r="BL144" s="243">
        <v>0</v>
      </c>
      <c r="BM144" s="243">
        <v>0</v>
      </c>
      <c r="BN144" s="243">
        <v>0</v>
      </c>
      <c r="BO144" s="243">
        <v>0</v>
      </c>
      <c r="BP144" s="243">
        <v>0</v>
      </c>
      <c r="BQ144" s="243">
        <v>0</v>
      </c>
      <c r="BR144" s="243">
        <v>0</v>
      </c>
      <c r="BS144" s="243">
        <v>0</v>
      </c>
      <c r="BT144" s="243">
        <v>0</v>
      </c>
      <c r="BU144" s="243">
        <v>0</v>
      </c>
      <c r="BV144" s="243">
        <v>0</v>
      </c>
      <c r="BW144" s="243">
        <v>0</v>
      </c>
      <c r="BX144" s="4">
        <v>0</v>
      </c>
      <c r="BZ144" s="244">
        <f t="shared" si="46"/>
        <v>3</v>
      </c>
      <c r="CB144" s="3">
        <f t="shared" si="47"/>
        <v>0</v>
      </c>
      <c r="CC144" s="243">
        <f t="shared" si="48"/>
        <v>0</v>
      </c>
      <c r="CD144" s="243">
        <f t="shared" si="49"/>
        <v>2</v>
      </c>
      <c r="CE144" s="243">
        <f t="shared" si="50"/>
        <v>1</v>
      </c>
      <c r="CF144" s="243">
        <f t="shared" si="51"/>
        <v>0</v>
      </c>
      <c r="CG144" s="243">
        <f t="shared" si="52"/>
        <v>0</v>
      </c>
      <c r="CH144" s="243">
        <f t="shared" si="53"/>
        <v>0</v>
      </c>
      <c r="CI144" s="243">
        <f t="shared" si="54"/>
        <v>0</v>
      </c>
      <c r="CJ144" s="243">
        <f t="shared" si="55"/>
        <v>0</v>
      </c>
      <c r="CK144" s="243">
        <f t="shared" si="56"/>
        <v>0</v>
      </c>
      <c r="CL144" s="243">
        <f t="shared" si="57"/>
        <v>0</v>
      </c>
      <c r="CM144" s="4">
        <f t="shared" si="58"/>
        <v>0</v>
      </c>
      <c r="CO144" s="244">
        <f t="shared" si="59"/>
        <v>2</v>
      </c>
      <c r="CT144" s="3">
        <f t="shared" si="60"/>
        <v>0</v>
      </c>
      <c r="CU144" s="243">
        <f t="shared" si="61"/>
        <v>2</v>
      </c>
      <c r="CV144" s="243">
        <f t="shared" si="62"/>
        <v>1</v>
      </c>
      <c r="CW144" s="243">
        <f t="shared" si="63"/>
        <v>0</v>
      </c>
      <c r="CX144" s="243">
        <f t="shared" si="64"/>
        <v>0</v>
      </c>
      <c r="CY144" s="243">
        <f t="shared" si="65"/>
        <v>0</v>
      </c>
      <c r="CZ144" s="243">
        <f t="shared" si="66"/>
        <v>0</v>
      </c>
      <c r="DA144" s="4">
        <f t="shared" si="67"/>
        <v>0</v>
      </c>
      <c r="DD144" s="244">
        <f t="shared" si="68"/>
        <v>2</v>
      </c>
    </row>
    <row r="145" spans="2:108" x14ac:dyDescent="0.35">
      <c r="B145" s="145" t="s">
        <v>369</v>
      </c>
      <c r="C145" s="4" t="s">
        <v>370</v>
      </c>
      <c r="D145" s="30" t="s">
        <v>3740</v>
      </c>
      <c r="E145" s="237" t="s">
        <v>1374</v>
      </c>
      <c r="F145" s="237"/>
      <c r="G145" s="31" t="s">
        <v>3704</v>
      </c>
      <c r="H145" s="3">
        <v>0</v>
      </c>
      <c r="I145" s="243">
        <v>0</v>
      </c>
      <c r="J145" s="243">
        <v>0</v>
      </c>
      <c r="K145" s="243">
        <v>0</v>
      </c>
      <c r="L145" s="243">
        <v>0</v>
      </c>
      <c r="M145" s="243">
        <v>0</v>
      </c>
      <c r="N145" s="243">
        <v>0</v>
      </c>
      <c r="O145" s="243">
        <v>0</v>
      </c>
      <c r="P145" s="243">
        <v>0</v>
      </c>
      <c r="Q145" s="243">
        <v>0</v>
      </c>
      <c r="R145" s="243">
        <v>0</v>
      </c>
      <c r="S145" s="243">
        <v>0</v>
      </c>
      <c r="T145" s="243">
        <v>0</v>
      </c>
      <c r="U145" s="243">
        <v>0</v>
      </c>
      <c r="V145" s="243">
        <v>0</v>
      </c>
      <c r="W145" s="243">
        <v>0</v>
      </c>
      <c r="X145" s="243">
        <v>0</v>
      </c>
      <c r="Y145" s="243">
        <v>0</v>
      </c>
      <c r="Z145" s="243">
        <v>0</v>
      </c>
      <c r="AA145" s="243">
        <v>0</v>
      </c>
      <c r="AB145" s="243">
        <v>0</v>
      </c>
      <c r="AC145" s="243">
        <v>0</v>
      </c>
      <c r="AD145" s="243">
        <v>0</v>
      </c>
      <c r="AE145" s="243">
        <v>0</v>
      </c>
      <c r="AF145" s="243">
        <v>0</v>
      </c>
      <c r="AG145" s="243">
        <v>0</v>
      </c>
      <c r="AH145" s="243">
        <v>0</v>
      </c>
      <c r="AI145" s="243">
        <v>0.5</v>
      </c>
      <c r="AJ145" s="243">
        <v>0</v>
      </c>
      <c r="AK145" s="243">
        <v>0</v>
      </c>
      <c r="AL145" s="243">
        <v>0.5</v>
      </c>
      <c r="AM145" s="243">
        <v>0</v>
      </c>
      <c r="AN145" s="243">
        <v>0</v>
      </c>
      <c r="AO145" s="243">
        <v>0</v>
      </c>
      <c r="AP145" s="243">
        <v>0</v>
      </c>
      <c r="AQ145" s="243">
        <v>0.5</v>
      </c>
      <c r="AR145" s="243">
        <v>0</v>
      </c>
      <c r="AS145" s="243">
        <v>0</v>
      </c>
      <c r="AT145" s="243">
        <v>0</v>
      </c>
      <c r="AU145" s="243">
        <v>0</v>
      </c>
      <c r="AV145" s="243">
        <v>0</v>
      </c>
      <c r="AW145" s="243">
        <v>0</v>
      </c>
      <c r="AX145" s="243">
        <v>0</v>
      </c>
      <c r="AY145" s="243">
        <v>0</v>
      </c>
      <c r="AZ145" s="243">
        <v>0</v>
      </c>
      <c r="BA145" s="243">
        <v>0</v>
      </c>
      <c r="BB145" s="243">
        <v>0</v>
      </c>
      <c r="BC145" s="243">
        <v>0</v>
      </c>
      <c r="BD145" s="243">
        <v>0</v>
      </c>
      <c r="BE145" s="243">
        <v>0</v>
      </c>
      <c r="BF145" s="243">
        <v>0</v>
      </c>
      <c r="BG145" s="243">
        <v>0</v>
      </c>
      <c r="BH145" s="243">
        <v>0</v>
      </c>
      <c r="BI145" s="243">
        <v>0</v>
      </c>
      <c r="BJ145" s="243">
        <v>0</v>
      </c>
      <c r="BK145" s="243">
        <v>0</v>
      </c>
      <c r="BL145" s="243">
        <v>0</v>
      </c>
      <c r="BM145" s="243">
        <v>0</v>
      </c>
      <c r="BN145" s="243">
        <v>0</v>
      </c>
      <c r="BO145" s="243">
        <v>0</v>
      </c>
      <c r="BP145" s="243">
        <v>0</v>
      </c>
      <c r="BQ145" s="243">
        <v>0</v>
      </c>
      <c r="BR145" s="243">
        <v>0</v>
      </c>
      <c r="BS145" s="243">
        <v>0</v>
      </c>
      <c r="BT145" s="243">
        <v>0</v>
      </c>
      <c r="BU145" s="243">
        <v>0</v>
      </c>
      <c r="BV145" s="243">
        <v>0</v>
      </c>
      <c r="BW145" s="243">
        <v>0</v>
      </c>
      <c r="BX145" s="4">
        <v>0</v>
      </c>
      <c r="BZ145" s="244">
        <f t="shared" si="46"/>
        <v>3</v>
      </c>
      <c r="CB145" s="3">
        <f t="shared" si="47"/>
        <v>0</v>
      </c>
      <c r="CC145" s="243">
        <f t="shared" si="48"/>
        <v>0</v>
      </c>
      <c r="CD145" s="243">
        <f t="shared" si="49"/>
        <v>2</v>
      </c>
      <c r="CE145" s="243">
        <f t="shared" si="50"/>
        <v>0</v>
      </c>
      <c r="CF145" s="243">
        <f t="shared" si="51"/>
        <v>1</v>
      </c>
      <c r="CG145" s="243">
        <f t="shared" si="52"/>
        <v>0</v>
      </c>
      <c r="CH145" s="243">
        <f t="shared" si="53"/>
        <v>0</v>
      </c>
      <c r="CI145" s="243">
        <f t="shared" si="54"/>
        <v>0</v>
      </c>
      <c r="CJ145" s="243">
        <f t="shared" si="55"/>
        <v>0</v>
      </c>
      <c r="CK145" s="243">
        <f t="shared" si="56"/>
        <v>0</v>
      </c>
      <c r="CL145" s="243">
        <f t="shared" si="57"/>
        <v>0</v>
      </c>
      <c r="CM145" s="4">
        <f t="shared" si="58"/>
        <v>0</v>
      </c>
      <c r="CO145" s="244">
        <f t="shared" si="59"/>
        <v>2</v>
      </c>
      <c r="CT145" s="3">
        <f t="shared" si="60"/>
        <v>0</v>
      </c>
      <c r="CU145" s="243">
        <f t="shared" si="61"/>
        <v>2</v>
      </c>
      <c r="CV145" s="243">
        <f t="shared" si="62"/>
        <v>0</v>
      </c>
      <c r="CW145" s="243">
        <f t="shared" si="63"/>
        <v>1</v>
      </c>
      <c r="CX145" s="243">
        <f t="shared" si="64"/>
        <v>0</v>
      </c>
      <c r="CY145" s="243">
        <f t="shared" si="65"/>
        <v>0</v>
      </c>
      <c r="CZ145" s="243">
        <f t="shared" si="66"/>
        <v>0</v>
      </c>
      <c r="DA145" s="4">
        <f t="shared" si="67"/>
        <v>0</v>
      </c>
      <c r="DD145" s="244">
        <f t="shared" si="68"/>
        <v>2</v>
      </c>
    </row>
    <row r="146" spans="2:108" x14ac:dyDescent="0.35">
      <c r="B146" s="145" t="s">
        <v>375</v>
      </c>
      <c r="C146" s="4" t="s">
        <v>376</v>
      </c>
      <c r="D146" s="142" t="s">
        <v>913</v>
      </c>
      <c r="E146" s="236" t="s">
        <v>913</v>
      </c>
      <c r="F146" s="236"/>
      <c r="G146" s="139" t="s">
        <v>3703</v>
      </c>
      <c r="H146" s="3">
        <v>0</v>
      </c>
      <c r="I146" s="243">
        <v>0</v>
      </c>
      <c r="J146" s="243">
        <v>0</v>
      </c>
      <c r="K146" s="243">
        <v>0</v>
      </c>
      <c r="L146" s="243">
        <v>0</v>
      </c>
      <c r="M146" s="243">
        <v>0</v>
      </c>
      <c r="N146" s="243">
        <v>0</v>
      </c>
      <c r="O146" s="243">
        <v>0</v>
      </c>
      <c r="P146" s="243">
        <v>0</v>
      </c>
      <c r="Q146" s="243">
        <v>0</v>
      </c>
      <c r="R146" s="243">
        <v>0</v>
      </c>
      <c r="S146" s="243">
        <v>0</v>
      </c>
      <c r="T146" s="243">
        <v>0</v>
      </c>
      <c r="U146" s="243">
        <v>0</v>
      </c>
      <c r="V146" s="243">
        <v>0</v>
      </c>
      <c r="W146" s="243">
        <v>0</v>
      </c>
      <c r="X146" s="243">
        <v>0</v>
      </c>
      <c r="Y146" s="243">
        <v>0</v>
      </c>
      <c r="Z146" s="243">
        <v>0</v>
      </c>
      <c r="AA146" s="243">
        <v>0</v>
      </c>
      <c r="AB146" s="243">
        <v>0</v>
      </c>
      <c r="AC146" s="243">
        <v>0</v>
      </c>
      <c r="AD146" s="243">
        <v>0</v>
      </c>
      <c r="AE146" s="243">
        <v>0</v>
      </c>
      <c r="AF146" s="243">
        <v>0</v>
      </c>
      <c r="AG146" s="243">
        <v>0</v>
      </c>
      <c r="AH146" s="243">
        <v>0</v>
      </c>
      <c r="AI146" s="243">
        <v>0.5</v>
      </c>
      <c r="AJ146" s="243">
        <v>0</v>
      </c>
      <c r="AK146" s="243">
        <v>0</v>
      </c>
      <c r="AL146" s="243">
        <v>0.5</v>
      </c>
      <c r="AM146" s="243">
        <v>0</v>
      </c>
      <c r="AN146" s="243">
        <v>0</v>
      </c>
      <c r="AO146" s="243">
        <v>0</v>
      </c>
      <c r="AP146" s="243">
        <v>0</v>
      </c>
      <c r="AQ146" s="243">
        <v>0</v>
      </c>
      <c r="AR146" s="243">
        <v>0</v>
      </c>
      <c r="AS146" s="243">
        <v>0</v>
      </c>
      <c r="AT146" s="243">
        <v>0</v>
      </c>
      <c r="AU146" s="243">
        <v>0</v>
      </c>
      <c r="AV146" s="243">
        <v>0</v>
      </c>
      <c r="AW146" s="243">
        <v>0</v>
      </c>
      <c r="AX146" s="243">
        <v>0.5</v>
      </c>
      <c r="AY146" s="243">
        <v>0</v>
      </c>
      <c r="AZ146" s="243">
        <v>0</v>
      </c>
      <c r="BA146" s="243">
        <v>0</v>
      </c>
      <c r="BB146" s="243">
        <v>0</v>
      </c>
      <c r="BC146" s="243">
        <v>0</v>
      </c>
      <c r="BD146" s="243">
        <v>0</v>
      </c>
      <c r="BE146" s="243">
        <v>0</v>
      </c>
      <c r="BF146" s="243">
        <v>0</v>
      </c>
      <c r="BG146" s="243">
        <v>0</v>
      </c>
      <c r="BH146" s="243">
        <v>0</v>
      </c>
      <c r="BI146" s="243">
        <v>0</v>
      </c>
      <c r="BJ146" s="243">
        <v>0</v>
      </c>
      <c r="BK146" s="243">
        <v>0</v>
      </c>
      <c r="BL146" s="243">
        <v>0</v>
      </c>
      <c r="BM146" s="243">
        <v>0</v>
      </c>
      <c r="BN146" s="243">
        <v>0</v>
      </c>
      <c r="BO146" s="243">
        <v>0</v>
      </c>
      <c r="BP146" s="243">
        <v>0</v>
      </c>
      <c r="BQ146" s="243">
        <v>0</v>
      </c>
      <c r="BR146" s="243">
        <v>0</v>
      </c>
      <c r="BS146" s="243">
        <v>0</v>
      </c>
      <c r="BT146" s="243">
        <v>0</v>
      </c>
      <c r="BU146" s="243">
        <v>0</v>
      </c>
      <c r="BV146" s="243">
        <v>0</v>
      </c>
      <c r="BW146" s="243">
        <v>0</v>
      </c>
      <c r="BX146" s="4">
        <v>0</v>
      </c>
      <c r="BZ146" s="244">
        <f t="shared" si="46"/>
        <v>3</v>
      </c>
      <c r="CB146" s="3">
        <f t="shared" si="47"/>
        <v>0</v>
      </c>
      <c r="CC146" s="243">
        <f t="shared" si="48"/>
        <v>0</v>
      </c>
      <c r="CD146" s="243">
        <f t="shared" si="49"/>
        <v>2</v>
      </c>
      <c r="CE146" s="243">
        <f t="shared" si="50"/>
        <v>0</v>
      </c>
      <c r="CF146" s="243">
        <f t="shared" si="51"/>
        <v>0</v>
      </c>
      <c r="CG146" s="243">
        <f t="shared" si="52"/>
        <v>0</v>
      </c>
      <c r="CH146" s="243">
        <f t="shared" si="53"/>
        <v>1</v>
      </c>
      <c r="CI146" s="243">
        <f t="shared" si="54"/>
        <v>0</v>
      </c>
      <c r="CJ146" s="243">
        <f t="shared" si="55"/>
        <v>0</v>
      </c>
      <c r="CK146" s="243">
        <f t="shared" si="56"/>
        <v>0</v>
      </c>
      <c r="CL146" s="243">
        <f t="shared" si="57"/>
        <v>0</v>
      </c>
      <c r="CM146" s="4">
        <f t="shared" si="58"/>
        <v>0</v>
      </c>
      <c r="CO146" s="244">
        <f t="shared" si="59"/>
        <v>2</v>
      </c>
      <c r="CT146" s="3">
        <f t="shared" si="60"/>
        <v>0</v>
      </c>
      <c r="CU146" s="243">
        <f t="shared" si="61"/>
        <v>2</v>
      </c>
      <c r="CV146" s="243">
        <f t="shared" si="62"/>
        <v>0</v>
      </c>
      <c r="CW146" s="243">
        <f t="shared" si="63"/>
        <v>0</v>
      </c>
      <c r="CX146" s="243">
        <f t="shared" si="64"/>
        <v>1</v>
      </c>
      <c r="CY146" s="243">
        <f t="shared" si="65"/>
        <v>0</v>
      </c>
      <c r="CZ146" s="243">
        <f t="shared" si="66"/>
        <v>0</v>
      </c>
      <c r="DA146" s="4">
        <f t="shared" si="67"/>
        <v>0</v>
      </c>
      <c r="DD146" s="244">
        <f t="shared" si="68"/>
        <v>2</v>
      </c>
    </row>
    <row r="147" spans="2:108" x14ac:dyDescent="0.35">
      <c r="B147" s="145" t="s">
        <v>391</v>
      </c>
      <c r="C147" s="4" t="s">
        <v>392</v>
      </c>
      <c r="D147" s="30" t="s">
        <v>3279</v>
      </c>
      <c r="E147" s="237" t="s">
        <v>3280</v>
      </c>
      <c r="F147" s="237"/>
      <c r="G147" s="31" t="s">
        <v>3704</v>
      </c>
      <c r="H147" s="3">
        <v>0</v>
      </c>
      <c r="I147" s="243">
        <v>0</v>
      </c>
      <c r="J147" s="243">
        <v>0</v>
      </c>
      <c r="K147" s="243">
        <v>0</v>
      </c>
      <c r="L147" s="243">
        <v>0</v>
      </c>
      <c r="M147" s="243">
        <v>0</v>
      </c>
      <c r="N147" s="243">
        <v>0</v>
      </c>
      <c r="O147" s="243">
        <v>0</v>
      </c>
      <c r="P147" s="243">
        <v>0</v>
      </c>
      <c r="Q147" s="243">
        <v>0</v>
      </c>
      <c r="R147" s="243">
        <v>0</v>
      </c>
      <c r="S147" s="243">
        <v>0</v>
      </c>
      <c r="T147" s="243">
        <v>0</v>
      </c>
      <c r="U147" s="243">
        <v>0</v>
      </c>
      <c r="V147" s="243">
        <v>0</v>
      </c>
      <c r="W147" s="243">
        <v>0</v>
      </c>
      <c r="X147" s="243">
        <v>0</v>
      </c>
      <c r="Y147" s="243">
        <v>0</v>
      </c>
      <c r="Z147" s="243">
        <v>0</v>
      </c>
      <c r="AA147" s="243">
        <v>0</v>
      </c>
      <c r="AB147" s="243">
        <v>0</v>
      </c>
      <c r="AC147" s="243">
        <v>0</v>
      </c>
      <c r="AD147" s="243">
        <v>0</v>
      </c>
      <c r="AE147" s="243">
        <v>0</v>
      </c>
      <c r="AF147" s="243">
        <v>0</v>
      </c>
      <c r="AG147" s="243">
        <v>0</v>
      </c>
      <c r="AH147" s="243">
        <v>0</v>
      </c>
      <c r="AI147" s="243">
        <v>0.5</v>
      </c>
      <c r="AJ147" s="243">
        <v>0</v>
      </c>
      <c r="AK147" s="243">
        <v>0</v>
      </c>
      <c r="AL147" s="243">
        <v>0</v>
      </c>
      <c r="AM147" s="243">
        <v>0</v>
      </c>
      <c r="AN147" s="243">
        <v>0</v>
      </c>
      <c r="AO147" s="243">
        <v>0</v>
      </c>
      <c r="AP147" s="243">
        <v>0</v>
      </c>
      <c r="AQ147" s="243">
        <v>0</v>
      </c>
      <c r="AR147" s="243">
        <v>0</v>
      </c>
      <c r="AS147" s="243">
        <v>0</v>
      </c>
      <c r="AT147" s="243">
        <v>0</v>
      </c>
      <c r="AU147" s="243">
        <v>0</v>
      </c>
      <c r="AV147" s="243">
        <v>0</v>
      </c>
      <c r="AW147" s="243">
        <v>0</v>
      </c>
      <c r="AX147" s="243">
        <v>0.5</v>
      </c>
      <c r="AY147" s="243">
        <v>0</v>
      </c>
      <c r="AZ147" s="243">
        <v>0</v>
      </c>
      <c r="BA147" s="243">
        <v>0.5</v>
      </c>
      <c r="BB147" s="243">
        <v>0</v>
      </c>
      <c r="BC147" s="243">
        <v>0</v>
      </c>
      <c r="BD147" s="243">
        <v>0</v>
      </c>
      <c r="BE147" s="243">
        <v>0</v>
      </c>
      <c r="BF147" s="243">
        <v>0</v>
      </c>
      <c r="BG147" s="243">
        <v>0</v>
      </c>
      <c r="BH147" s="243">
        <v>0</v>
      </c>
      <c r="BI147" s="243">
        <v>0</v>
      </c>
      <c r="BJ147" s="243">
        <v>0</v>
      </c>
      <c r="BK147" s="243">
        <v>0</v>
      </c>
      <c r="BL147" s="243">
        <v>0</v>
      </c>
      <c r="BM147" s="243">
        <v>0</v>
      </c>
      <c r="BN147" s="243">
        <v>0</v>
      </c>
      <c r="BO147" s="243">
        <v>0</v>
      </c>
      <c r="BP147" s="243">
        <v>0</v>
      </c>
      <c r="BQ147" s="243">
        <v>0</v>
      </c>
      <c r="BR147" s="243">
        <v>0</v>
      </c>
      <c r="BS147" s="243">
        <v>0</v>
      </c>
      <c r="BT147" s="243">
        <v>0</v>
      </c>
      <c r="BU147" s="243">
        <v>0</v>
      </c>
      <c r="BV147" s="243">
        <v>0</v>
      </c>
      <c r="BW147" s="243">
        <v>0</v>
      </c>
      <c r="BX147" s="4">
        <v>0</v>
      </c>
      <c r="BZ147" s="244">
        <f t="shared" si="46"/>
        <v>3</v>
      </c>
      <c r="CB147" s="3">
        <f t="shared" si="47"/>
        <v>0</v>
      </c>
      <c r="CC147" s="243">
        <f t="shared" si="48"/>
        <v>0</v>
      </c>
      <c r="CD147" s="243">
        <f t="shared" si="49"/>
        <v>1</v>
      </c>
      <c r="CE147" s="243">
        <f t="shared" si="50"/>
        <v>0</v>
      </c>
      <c r="CF147" s="243">
        <f t="shared" si="51"/>
        <v>0</v>
      </c>
      <c r="CG147" s="243">
        <f t="shared" si="52"/>
        <v>0</v>
      </c>
      <c r="CH147" s="243">
        <f t="shared" si="53"/>
        <v>2</v>
      </c>
      <c r="CI147" s="243">
        <f t="shared" si="54"/>
        <v>0</v>
      </c>
      <c r="CJ147" s="243">
        <f t="shared" si="55"/>
        <v>0</v>
      </c>
      <c r="CK147" s="243">
        <f t="shared" si="56"/>
        <v>0</v>
      </c>
      <c r="CL147" s="243">
        <f t="shared" si="57"/>
        <v>0</v>
      </c>
      <c r="CM147" s="4">
        <f t="shared" si="58"/>
        <v>0</v>
      </c>
      <c r="CO147" s="244">
        <f t="shared" si="59"/>
        <v>2</v>
      </c>
      <c r="CT147" s="3">
        <f t="shared" si="60"/>
        <v>0</v>
      </c>
      <c r="CU147" s="243">
        <f t="shared" si="61"/>
        <v>1</v>
      </c>
      <c r="CV147" s="243">
        <f t="shared" si="62"/>
        <v>0</v>
      </c>
      <c r="CW147" s="243">
        <f t="shared" si="63"/>
        <v>0</v>
      </c>
      <c r="CX147" s="243">
        <f t="shared" si="64"/>
        <v>2</v>
      </c>
      <c r="CY147" s="243">
        <f t="shared" si="65"/>
        <v>0</v>
      </c>
      <c r="CZ147" s="243">
        <f t="shared" si="66"/>
        <v>0</v>
      </c>
      <c r="DA147" s="4">
        <f t="shared" si="67"/>
        <v>0</v>
      </c>
      <c r="DD147" s="244">
        <f t="shared" si="68"/>
        <v>2</v>
      </c>
    </row>
    <row r="148" spans="2:108" x14ac:dyDescent="0.35">
      <c r="B148" s="145" t="s">
        <v>397</v>
      </c>
      <c r="C148" s="4" t="s">
        <v>398</v>
      </c>
      <c r="D148" s="28" t="s">
        <v>2150</v>
      </c>
      <c r="E148" s="234" t="s">
        <v>927</v>
      </c>
      <c r="F148" s="234"/>
      <c r="G148" s="29" t="s">
        <v>3701</v>
      </c>
      <c r="H148" s="3">
        <v>0</v>
      </c>
      <c r="I148" s="243">
        <v>0</v>
      </c>
      <c r="J148" s="243">
        <v>0</v>
      </c>
      <c r="K148" s="243">
        <v>0</v>
      </c>
      <c r="L148" s="243">
        <v>0</v>
      </c>
      <c r="M148" s="243">
        <v>0</v>
      </c>
      <c r="N148" s="243">
        <v>0</v>
      </c>
      <c r="O148" s="243">
        <v>0</v>
      </c>
      <c r="P148" s="243">
        <v>0</v>
      </c>
      <c r="Q148" s="243">
        <v>0</v>
      </c>
      <c r="R148" s="243">
        <v>0</v>
      </c>
      <c r="S148" s="243">
        <v>0</v>
      </c>
      <c r="T148" s="243">
        <v>0</v>
      </c>
      <c r="U148" s="243">
        <v>0</v>
      </c>
      <c r="V148" s="243">
        <v>0</v>
      </c>
      <c r="W148" s="243">
        <v>0</v>
      </c>
      <c r="X148" s="243">
        <v>0</v>
      </c>
      <c r="Y148" s="243">
        <v>0</v>
      </c>
      <c r="Z148" s="243">
        <v>0</v>
      </c>
      <c r="AA148" s="243">
        <v>0</v>
      </c>
      <c r="AB148" s="243">
        <v>0</v>
      </c>
      <c r="AC148" s="243">
        <v>0</v>
      </c>
      <c r="AD148" s="243">
        <v>0</v>
      </c>
      <c r="AE148" s="243">
        <v>0</v>
      </c>
      <c r="AF148" s="243">
        <v>0</v>
      </c>
      <c r="AG148" s="243">
        <v>0</v>
      </c>
      <c r="AH148" s="243">
        <v>0</v>
      </c>
      <c r="AI148" s="243">
        <v>0.5</v>
      </c>
      <c r="AJ148" s="243">
        <v>0</v>
      </c>
      <c r="AK148" s="243">
        <v>0</v>
      </c>
      <c r="AL148" s="243">
        <v>0</v>
      </c>
      <c r="AM148" s="243">
        <v>0</v>
      </c>
      <c r="AN148" s="243">
        <v>0</v>
      </c>
      <c r="AO148" s="243">
        <v>0</v>
      </c>
      <c r="AP148" s="243">
        <v>0</v>
      </c>
      <c r="AQ148" s="243">
        <v>0</v>
      </c>
      <c r="AR148" s="243">
        <v>0</v>
      </c>
      <c r="AS148" s="243">
        <v>0</v>
      </c>
      <c r="AT148" s="243">
        <v>0</v>
      </c>
      <c r="AU148" s="243">
        <v>0</v>
      </c>
      <c r="AV148" s="243">
        <v>0</v>
      </c>
      <c r="AW148" s="243">
        <v>0</v>
      </c>
      <c r="AX148" s="243">
        <v>0</v>
      </c>
      <c r="AY148" s="243">
        <v>0</v>
      </c>
      <c r="AZ148" s="243">
        <v>0</v>
      </c>
      <c r="BA148" s="243">
        <v>0</v>
      </c>
      <c r="BB148" s="243">
        <v>0</v>
      </c>
      <c r="BC148" s="243">
        <v>0</v>
      </c>
      <c r="BD148" s="243">
        <v>0</v>
      </c>
      <c r="BE148" s="243">
        <v>0</v>
      </c>
      <c r="BF148" s="243">
        <v>0</v>
      </c>
      <c r="BG148" s="243">
        <v>0</v>
      </c>
      <c r="BH148" s="243">
        <v>0</v>
      </c>
      <c r="BI148" s="243">
        <v>0</v>
      </c>
      <c r="BJ148" s="243">
        <v>0</v>
      </c>
      <c r="BK148" s="243">
        <v>0</v>
      </c>
      <c r="BL148" s="243">
        <v>0</v>
      </c>
      <c r="BM148" s="243">
        <v>0</v>
      </c>
      <c r="BN148" s="243">
        <v>0</v>
      </c>
      <c r="BO148" s="243">
        <v>0</v>
      </c>
      <c r="BP148" s="243">
        <v>0</v>
      </c>
      <c r="BQ148" s="243">
        <v>0</v>
      </c>
      <c r="BR148" s="243">
        <v>0</v>
      </c>
      <c r="BS148" s="243">
        <v>0</v>
      </c>
      <c r="BT148" s="243">
        <v>0</v>
      </c>
      <c r="BU148" s="243">
        <v>0</v>
      </c>
      <c r="BV148" s="243">
        <v>0</v>
      </c>
      <c r="BW148" s="243">
        <v>0.5</v>
      </c>
      <c r="BX148" s="4">
        <v>0.5</v>
      </c>
      <c r="BZ148" s="244">
        <f t="shared" si="46"/>
        <v>3</v>
      </c>
      <c r="CB148" s="3">
        <f t="shared" si="47"/>
        <v>0</v>
      </c>
      <c r="CC148" s="243">
        <f t="shared" si="48"/>
        <v>0</v>
      </c>
      <c r="CD148" s="243">
        <f t="shared" si="49"/>
        <v>1</v>
      </c>
      <c r="CE148" s="243">
        <f t="shared" si="50"/>
        <v>0</v>
      </c>
      <c r="CF148" s="243">
        <f t="shared" si="51"/>
        <v>0</v>
      </c>
      <c r="CG148" s="243">
        <f t="shared" si="52"/>
        <v>0</v>
      </c>
      <c r="CH148" s="243">
        <f t="shared" si="53"/>
        <v>0</v>
      </c>
      <c r="CI148" s="243">
        <f t="shared" si="54"/>
        <v>0</v>
      </c>
      <c r="CJ148" s="243">
        <f t="shared" si="55"/>
        <v>0</v>
      </c>
      <c r="CK148" s="243">
        <f t="shared" si="56"/>
        <v>0</v>
      </c>
      <c r="CL148" s="243">
        <f t="shared" si="57"/>
        <v>0</v>
      </c>
      <c r="CM148" s="4">
        <f t="shared" si="58"/>
        <v>2</v>
      </c>
      <c r="CO148" s="244">
        <f t="shared" si="59"/>
        <v>2</v>
      </c>
      <c r="CT148" s="3">
        <f t="shared" si="60"/>
        <v>0</v>
      </c>
      <c r="CU148" s="243">
        <f t="shared" si="61"/>
        <v>1</v>
      </c>
      <c r="CV148" s="243">
        <f t="shared" si="62"/>
        <v>0</v>
      </c>
      <c r="CW148" s="243">
        <f t="shared" si="63"/>
        <v>0</v>
      </c>
      <c r="CX148" s="243">
        <f t="shared" si="64"/>
        <v>0</v>
      </c>
      <c r="CY148" s="243">
        <f t="shared" si="65"/>
        <v>0</v>
      </c>
      <c r="CZ148" s="243">
        <f t="shared" si="66"/>
        <v>0</v>
      </c>
      <c r="DA148" s="4">
        <f t="shared" si="67"/>
        <v>2</v>
      </c>
      <c r="DD148" s="244">
        <f t="shared" si="68"/>
        <v>2</v>
      </c>
    </row>
    <row r="149" spans="2:108" x14ac:dyDescent="0.35">
      <c r="B149" s="145" t="s">
        <v>407</v>
      </c>
      <c r="C149" s="4" t="s">
        <v>408</v>
      </c>
      <c r="D149" s="30" t="s">
        <v>3741</v>
      </c>
      <c r="E149" s="237" t="s">
        <v>3117</v>
      </c>
      <c r="F149" s="237"/>
      <c r="G149" s="31" t="s">
        <v>3704</v>
      </c>
      <c r="H149" s="3">
        <v>0</v>
      </c>
      <c r="I149" s="243">
        <v>0</v>
      </c>
      <c r="J149" s="243">
        <v>0</v>
      </c>
      <c r="K149" s="243">
        <v>0</v>
      </c>
      <c r="L149" s="243">
        <v>0</v>
      </c>
      <c r="M149" s="243">
        <v>0</v>
      </c>
      <c r="N149" s="243">
        <v>0</v>
      </c>
      <c r="O149" s="243">
        <v>0</v>
      </c>
      <c r="P149" s="243">
        <v>0</v>
      </c>
      <c r="Q149" s="243">
        <v>0</v>
      </c>
      <c r="R149" s="243">
        <v>0</v>
      </c>
      <c r="S149" s="243">
        <v>0</v>
      </c>
      <c r="T149" s="243">
        <v>0</v>
      </c>
      <c r="U149" s="243">
        <v>0</v>
      </c>
      <c r="V149" s="243">
        <v>0</v>
      </c>
      <c r="W149" s="243">
        <v>0</v>
      </c>
      <c r="X149" s="243">
        <v>0</v>
      </c>
      <c r="Y149" s="243">
        <v>0</v>
      </c>
      <c r="Z149" s="243">
        <v>0</v>
      </c>
      <c r="AA149" s="243">
        <v>0</v>
      </c>
      <c r="AB149" s="243">
        <v>0</v>
      </c>
      <c r="AC149" s="243">
        <v>0</v>
      </c>
      <c r="AD149" s="243">
        <v>0</v>
      </c>
      <c r="AE149" s="243">
        <v>0</v>
      </c>
      <c r="AF149" s="243">
        <v>0</v>
      </c>
      <c r="AG149" s="243">
        <v>0</v>
      </c>
      <c r="AH149" s="243">
        <v>0</v>
      </c>
      <c r="AI149" s="243">
        <v>0</v>
      </c>
      <c r="AJ149" s="243">
        <v>0.5</v>
      </c>
      <c r="AK149" s="243">
        <v>0.5</v>
      </c>
      <c r="AL149" s="243">
        <v>0</v>
      </c>
      <c r="AM149" s="243">
        <v>0</v>
      </c>
      <c r="AN149" s="243">
        <v>0</v>
      </c>
      <c r="AO149" s="243">
        <v>0</v>
      </c>
      <c r="AP149" s="243">
        <v>0</v>
      </c>
      <c r="AQ149" s="243">
        <v>0</v>
      </c>
      <c r="AR149" s="243">
        <v>0</v>
      </c>
      <c r="AS149" s="243">
        <v>0</v>
      </c>
      <c r="AT149" s="243">
        <v>0</v>
      </c>
      <c r="AU149" s="243">
        <v>0</v>
      </c>
      <c r="AV149" s="243">
        <v>0</v>
      </c>
      <c r="AW149" s="243">
        <v>0</v>
      </c>
      <c r="AX149" s="243">
        <v>0</v>
      </c>
      <c r="AY149" s="243">
        <v>0</v>
      </c>
      <c r="AZ149" s="243">
        <v>0</v>
      </c>
      <c r="BA149" s="243">
        <v>0</v>
      </c>
      <c r="BB149" s="243">
        <v>0</v>
      </c>
      <c r="BC149" s="243">
        <v>0</v>
      </c>
      <c r="BD149" s="243">
        <v>0</v>
      </c>
      <c r="BE149" s="243">
        <v>0</v>
      </c>
      <c r="BF149" s="243">
        <v>0</v>
      </c>
      <c r="BG149" s="243">
        <v>0</v>
      </c>
      <c r="BH149" s="243">
        <v>0</v>
      </c>
      <c r="BI149" s="243">
        <v>0</v>
      </c>
      <c r="BJ149" s="243">
        <v>0</v>
      </c>
      <c r="BK149" s="243">
        <v>0</v>
      </c>
      <c r="BL149" s="243">
        <v>0</v>
      </c>
      <c r="BM149" s="243">
        <v>0</v>
      </c>
      <c r="BN149" s="243">
        <v>0</v>
      </c>
      <c r="BO149" s="243">
        <v>0</v>
      </c>
      <c r="BP149" s="243">
        <v>0</v>
      </c>
      <c r="BQ149" s="243">
        <v>0.5</v>
      </c>
      <c r="BR149" s="243">
        <v>0</v>
      </c>
      <c r="BS149" s="243">
        <v>0</v>
      </c>
      <c r="BT149" s="243">
        <v>0</v>
      </c>
      <c r="BU149" s="243">
        <v>0</v>
      </c>
      <c r="BV149" s="243">
        <v>0</v>
      </c>
      <c r="BW149" s="243">
        <v>0</v>
      </c>
      <c r="BX149" s="4">
        <v>0</v>
      </c>
      <c r="BZ149" s="244">
        <f t="shared" si="46"/>
        <v>3</v>
      </c>
      <c r="CB149" s="3">
        <f t="shared" si="47"/>
        <v>0</v>
      </c>
      <c r="CC149" s="243">
        <f t="shared" si="48"/>
        <v>0</v>
      </c>
      <c r="CD149" s="243">
        <f t="shared" si="49"/>
        <v>2</v>
      </c>
      <c r="CE149" s="243">
        <f t="shared" si="50"/>
        <v>0</v>
      </c>
      <c r="CF149" s="243">
        <f t="shared" si="51"/>
        <v>0</v>
      </c>
      <c r="CG149" s="243">
        <f t="shared" si="52"/>
        <v>0</v>
      </c>
      <c r="CH149" s="243">
        <f t="shared" si="53"/>
        <v>0</v>
      </c>
      <c r="CI149" s="243">
        <f t="shared" si="54"/>
        <v>0</v>
      </c>
      <c r="CJ149" s="243">
        <f t="shared" si="55"/>
        <v>0</v>
      </c>
      <c r="CK149" s="243">
        <f t="shared" si="56"/>
        <v>0</v>
      </c>
      <c r="CL149" s="243">
        <f t="shared" si="57"/>
        <v>1</v>
      </c>
      <c r="CM149" s="4">
        <f t="shared" si="58"/>
        <v>0</v>
      </c>
      <c r="CO149" s="244">
        <f t="shared" si="59"/>
        <v>2</v>
      </c>
      <c r="CT149" s="3">
        <f t="shared" si="60"/>
        <v>0</v>
      </c>
      <c r="CU149" s="243">
        <f t="shared" si="61"/>
        <v>2</v>
      </c>
      <c r="CV149" s="243">
        <f t="shared" si="62"/>
        <v>0</v>
      </c>
      <c r="CW149" s="243">
        <f t="shared" si="63"/>
        <v>0</v>
      </c>
      <c r="CX149" s="243">
        <f t="shared" si="64"/>
        <v>0</v>
      </c>
      <c r="CY149" s="243">
        <f t="shared" si="65"/>
        <v>0</v>
      </c>
      <c r="CZ149" s="243">
        <f t="shared" si="66"/>
        <v>1</v>
      </c>
      <c r="DA149" s="4">
        <f t="shared" si="67"/>
        <v>0</v>
      </c>
      <c r="DD149" s="244">
        <f t="shared" si="68"/>
        <v>2</v>
      </c>
    </row>
    <row r="150" spans="2:108" x14ac:dyDescent="0.35">
      <c r="B150" s="145" t="s">
        <v>434</v>
      </c>
      <c r="C150" s="4" t="s">
        <v>1319</v>
      </c>
      <c r="D150" s="28" t="s">
        <v>2898</v>
      </c>
      <c r="E150" s="234" t="s">
        <v>2158</v>
      </c>
      <c r="F150" s="234"/>
      <c r="G150" s="29" t="s">
        <v>3701</v>
      </c>
      <c r="H150" s="3">
        <v>0</v>
      </c>
      <c r="I150" s="243">
        <v>0</v>
      </c>
      <c r="J150" s="243">
        <v>0</v>
      </c>
      <c r="K150" s="243">
        <v>0</v>
      </c>
      <c r="L150" s="243">
        <v>0</v>
      </c>
      <c r="M150" s="243">
        <v>0</v>
      </c>
      <c r="N150" s="243">
        <v>0</v>
      </c>
      <c r="O150" s="243">
        <v>0</v>
      </c>
      <c r="P150" s="243">
        <v>0</v>
      </c>
      <c r="Q150" s="243">
        <v>0</v>
      </c>
      <c r="R150" s="243">
        <v>0</v>
      </c>
      <c r="S150" s="243">
        <v>0</v>
      </c>
      <c r="T150" s="243">
        <v>0</v>
      </c>
      <c r="U150" s="243">
        <v>0</v>
      </c>
      <c r="V150" s="243">
        <v>0</v>
      </c>
      <c r="W150" s="243">
        <v>0</v>
      </c>
      <c r="X150" s="243">
        <v>0</v>
      </c>
      <c r="Y150" s="243">
        <v>0</v>
      </c>
      <c r="Z150" s="243">
        <v>0</v>
      </c>
      <c r="AA150" s="243">
        <v>0</v>
      </c>
      <c r="AB150" s="243">
        <v>0</v>
      </c>
      <c r="AC150" s="243">
        <v>0</v>
      </c>
      <c r="AD150" s="243">
        <v>0</v>
      </c>
      <c r="AE150" s="243">
        <v>0</v>
      </c>
      <c r="AF150" s="243">
        <v>0</v>
      </c>
      <c r="AG150" s="243">
        <v>0</v>
      </c>
      <c r="AH150" s="243">
        <v>0</v>
      </c>
      <c r="AI150" s="243">
        <v>0</v>
      </c>
      <c r="AJ150" s="243">
        <v>0</v>
      </c>
      <c r="AK150" s="243">
        <v>0</v>
      </c>
      <c r="AL150" s="243">
        <v>0.5</v>
      </c>
      <c r="AM150" s="243">
        <v>0.5</v>
      </c>
      <c r="AN150" s="243">
        <v>0.5</v>
      </c>
      <c r="AO150" s="243">
        <v>0</v>
      </c>
      <c r="AP150" s="243">
        <v>0</v>
      </c>
      <c r="AQ150" s="243">
        <v>0</v>
      </c>
      <c r="AR150" s="243">
        <v>0</v>
      </c>
      <c r="AS150" s="243">
        <v>0</v>
      </c>
      <c r="AT150" s="243">
        <v>0</v>
      </c>
      <c r="AU150" s="243">
        <v>0</v>
      </c>
      <c r="AV150" s="243">
        <v>0</v>
      </c>
      <c r="AW150" s="243">
        <v>0</v>
      </c>
      <c r="AX150" s="243">
        <v>0</v>
      </c>
      <c r="AY150" s="243">
        <v>0</v>
      </c>
      <c r="AZ150" s="243">
        <v>0</v>
      </c>
      <c r="BA150" s="243">
        <v>0</v>
      </c>
      <c r="BB150" s="243">
        <v>0</v>
      </c>
      <c r="BC150" s="243">
        <v>0</v>
      </c>
      <c r="BD150" s="243">
        <v>0</v>
      </c>
      <c r="BE150" s="243">
        <v>0</v>
      </c>
      <c r="BF150" s="243">
        <v>0</v>
      </c>
      <c r="BG150" s="243">
        <v>0</v>
      </c>
      <c r="BH150" s="243">
        <v>0</v>
      </c>
      <c r="BI150" s="243">
        <v>0</v>
      </c>
      <c r="BJ150" s="243">
        <v>0</v>
      </c>
      <c r="BK150" s="243">
        <v>0</v>
      </c>
      <c r="BL150" s="243">
        <v>0</v>
      </c>
      <c r="BM150" s="243">
        <v>0</v>
      </c>
      <c r="BN150" s="243">
        <v>0</v>
      </c>
      <c r="BO150" s="243">
        <v>0</v>
      </c>
      <c r="BP150" s="243">
        <v>0</v>
      </c>
      <c r="BQ150" s="243">
        <v>0</v>
      </c>
      <c r="BR150" s="243">
        <v>0</v>
      </c>
      <c r="BS150" s="243">
        <v>0</v>
      </c>
      <c r="BT150" s="243">
        <v>0</v>
      </c>
      <c r="BU150" s="243">
        <v>0</v>
      </c>
      <c r="BV150" s="243">
        <v>0</v>
      </c>
      <c r="BW150" s="243">
        <v>0</v>
      </c>
      <c r="BX150" s="4">
        <v>0</v>
      </c>
      <c r="BZ150" s="244">
        <f t="shared" si="46"/>
        <v>3</v>
      </c>
      <c r="CB150" s="3">
        <f t="shared" si="47"/>
        <v>0</v>
      </c>
      <c r="CC150" s="243">
        <f t="shared" si="48"/>
        <v>0</v>
      </c>
      <c r="CD150" s="243">
        <f t="shared" si="49"/>
        <v>2</v>
      </c>
      <c r="CE150" s="243">
        <f t="shared" si="50"/>
        <v>1</v>
      </c>
      <c r="CF150" s="243">
        <f t="shared" si="51"/>
        <v>0</v>
      </c>
      <c r="CG150" s="243">
        <f t="shared" si="52"/>
        <v>0</v>
      </c>
      <c r="CH150" s="243">
        <f t="shared" si="53"/>
        <v>0</v>
      </c>
      <c r="CI150" s="243">
        <f t="shared" si="54"/>
        <v>0</v>
      </c>
      <c r="CJ150" s="243">
        <f t="shared" si="55"/>
        <v>0</v>
      </c>
      <c r="CK150" s="243">
        <f t="shared" si="56"/>
        <v>0</v>
      </c>
      <c r="CL150" s="243">
        <f t="shared" si="57"/>
        <v>0</v>
      </c>
      <c r="CM150" s="4">
        <f t="shared" si="58"/>
        <v>0</v>
      </c>
      <c r="CO150" s="244">
        <f t="shared" si="59"/>
        <v>2</v>
      </c>
      <c r="CT150" s="3">
        <f t="shared" si="60"/>
        <v>0</v>
      </c>
      <c r="CU150" s="243">
        <f t="shared" si="61"/>
        <v>2</v>
      </c>
      <c r="CV150" s="243">
        <f t="shared" si="62"/>
        <v>1</v>
      </c>
      <c r="CW150" s="243">
        <f t="shared" si="63"/>
        <v>0</v>
      </c>
      <c r="CX150" s="243">
        <f t="shared" si="64"/>
        <v>0</v>
      </c>
      <c r="CY150" s="243">
        <f t="shared" si="65"/>
        <v>0</v>
      </c>
      <c r="CZ150" s="243">
        <f t="shared" si="66"/>
        <v>0</v>
      </c>
      <c r="DA150" s="4">
        <f t="shared" si="67"/>
        <v>0</v>
      </c>
      <c r="DD150" s="244">
        <f t="shared" si="68"/>
        <v>2</v>
      </c>
    </row>
    <row r="151" spans="2:108" x14ac:dyDescent="0.35">
      <c r="B151" s="145" t="s">
        <v>479</v>
      </c>
      <c r="C151" s="4" t="s">
        <v>480</v>
      </c>
      <c r="D151" s="28" t="s">
        <v>2899</v>
      </c>
      <c r="E151" s="234" t="s">
        <v>909</v>
      </c>
      <c r="F151" s="234"/>
      <c r="G151" s="29" t="s">
        <v>3701</v>
      </c>
      <c r="H151" s="3">
        <v>0</v>
      </c>
      <c r="I151" s="243">
        <v>0</v>
      </c>
      <c r="J151" s="243">
        <v>0</v>
      </c>
      <c r="K151" s="243">
        <v>0</v>
      </c>
      <c r="L151" s="243">
        <v>0</v>
      </c>
      <c r="M151" s="243">
        <v>0</v>
      </c>
      <c r="N151" s="243">
        <v>0</v>
      </c>
      <c r="O151" s="243">
        <v>0</v>
      </c>
      <c r="P151" s="243">
        <v>0</v>
      </c>
      <c r="Q151" s="243">
        <v>0</v>
      </c>
      <c r="R151" s="243">
        <v>0</v>
      </c>
      <c r="S151" s="243">
        <v>0</v>
      </c>
      <c r="T151" s="243">
        <v>0</v>
      </c>
      <c r="U151" s="243">
        <v>0</v>
      </c>
      <c r="V151" s="243">
        <v>0</v>
      </c>
      <c r="W151" s="243">
        <v>0</v>
      </c>
      <c r="X151" s="243">
        <v>0</v>
      </c>
      <c r="Y151" s="243">
        <v>0</v>
      </c>
      <c r="Z151" s="243">
        <v>0</v>
      </c>
      <c r="AA151" s="243">
        <v>0</v>
      </c>
      <c r="AB151" s="243">
        <v>0</v>
      </c>
      <c r="AC151" s="243">
        <v>0</v>
      </c>
      <c r="AD151" s="243">
        <v>0</v>
      </c>
      <c r="AE151" s="243">
        <v>0</v>
      </c>
      <c r="AF151" s="243">
        <v>0</v>
      </c>
      <c r="AG151" s="243">
        <v>0</v>
      </c>
      <c r="AH151" s="243">
        <v>0</v>
      </c>
      <c r="AI151" s="243">
        <v>0</v>
      </c>
      <c r="AJ151" s="243">
        <v>0</v>
      </c>
      <c r="AK151" s="243">
        <v>0</v>
      </c>
      <c r="AL151" s="243">
        <v>0</v>
      </c>
      <c r="AM151" s="243">
        <v>0</v>
      </c>
      <c r="AN151" s="243">
        <v>0.5</v>
      </c>
      <c r="AO151" s="243">
        <v>0</v>
      </c>
      <c r="AP151" s="243">
        <v>0.5</v>
      </c>
      <c r="AQ151" s="243">
        <v>0</v>
      </c>
      <c r="AR151" s="243">
        <v>0</v>
      </c>
      <c r="AS151" s="243">
        <v>0</v>
      </c>
      <c r="AT151" s="243">
        <v>0</v>
      </c>
      <c r="AU151" s="243">
        <v>0</v>
      </c>
      <c r="AV151" s="243">
        <v>0</v>
      </c>
      <c r="AW151" s="243">
        <v>0</v>
      </c>
      <c r="AX151" s="243">
        <v>0</v>
      </c>
      <c r="AY151" s="243">
        <v>0</v>
      </c>
      <c r="AZ151" s="243">
        <v>0</v>
      </c>
      <c r="BA151" s="243">
        <v>0</v>
      </c>
      <c r="BB151" s="243">
        <v>0</v>
      </c>
      <c r="BC151" s="243">
        <v>0</v>
      </c>
      <c r="BD151" s="243">
        <v>0</v>
      </c>
      <c r="BE151" s="243">
        <v>0</v>
      </c>
      <c r="BF151" s="243">
        <v>0</v>
      </c>
      <c r="BG151" s="243">
        <v>0</v>
      </c>
      <c r="BH151" s="243">
        <v>0</v>
      </c>
      <c r="BI151" s="243">
        <v>0</v>
      </c>
      <c r="BJ151" s="243">
        <v>0</v>
      </c>
      <c r="BK151" s="243">
        <v>0</v>
      </c>
      <c r="BL151" s="243">
        <v>0</v>
      </c>
      <c r="BM151" s="243">
        <v>0</v>
      </c>
      <c r="BN151" s="243">
        <v>0</v>
      </c>
      <c r="BO151" s="243">
        <v>0</v>
      </c>
      <c r="BP151" s="243">
        <v>0</v>
      </c>
      <c r="BQ151" s="243">
        <v>0</v>
      </c>
      <c r="BR151" s="243">
        <v>0</v>
      </c>
      <c r="BS151" s="243">
        <v>0</v>
      </c>
      <c r="BT151" s="243">
        <v>0.5</v>
      </c>
      <c r="BU151" s="243">
        <v>0</v>
      </c>
      <c r="BV151" s="243">
        <v>0</v>
      </c>
      <c r="BW151" s="243">
        <v>0</v>
      </c>
      <c r="BX151" s="4">
        <v>0</v>
      </c>
      <c r="BZ151" s="244">
        <f t="shared" si="46"/>
        <v>3</v>
      </c>
      <c r="CB151" s="3">
        <f t="shared" si="47"/>
        <v>0</v>
      </c>
      <c r="CC151" s="243">
        <f t="shared" si="48"/>
        <v>0</v>
      </c>
      <c r="CD151" s="243">
        <f t="shared" si="49"/>
        <v>0</v>
      </c>
      <c r="CE151" s="243">
        <f t="shared" si="50"/>
        <v>2</v>
      </c>
      <c r="CF151" s="243">
        <f t="shared" si="51"/>
        <v>0</v>
      </c>
      <c r="CG151" s="243">
        <f t="shared" si="52"/>
        <v>0</v>
      </c>
      <c r="CH151" s="243">
        <f t="shared" si="53"/>
        <v>0</v>
      </c>
      <c r="CI151" s="243">
        <f t="shared" si="54"/>
        <v>0</v>
      </c>
      <c r="CJ151" s="243">
        <f t="shared" si="55"/>
        <v>0</v>
      </c>
      <c r="CK151" s="243">
        <f t="shared" si="56"/>
        <v>0</v>
      </c>
      <c r="CL151" s="243">
        <f t="shared" si="57"/>
        <v>1</v>
      </c>
      <c r="CM151" s="4">
        <f t="shared" si="58"/>
        <v>0</v>
      </c>
      <c r="CO151" s="244">
        <f t="shared" si="59"/>
        <v>2</v>
      </c>
      <c r="CT151" s="3">
        <f t="shared" si="60"/>
        <v>0</v>
      </c>
      <c r="CU151" s="243">
        <f t="shared" si="61"/>
        <v>0</v>
      </c>
      <c r="CV151" s="243">
        <f t="shared" si="62"/>
        <v>2</v>
      </c>
      <c r="CW151" s="243">
        <f t="shared" si="63"/>
        <v>0</v>
      </c>
      <c r="CX151" s="243">
        <f t="shared" si="64"/>
        <v>0</v>
      </c>
      <c r="CY151" s="243">
        <f t="shared" si="65"/>
        <v>0</v>
      </c>
      <c r="CZ151" s="243">
        <f t="shared" si="66"/>
        <v>1</v>
      </c>
      <c r="DA151" s="4">
        <f t="shared" si="67"/>
        <v>0</v>
      </c>
      <c r="DD151" s="244">
        <f t="shared" si="68"/>
        <v>2</v>
      </c>
    </row>
    <row r="152" spans="2:108" x14ac:dyDescent="0.35">
      <c r="B152" s="145" t="s">
        <v>491</v>
      </c>
      <c r="C152" s="4" t="s">
        <v>492</v>
      </c>
      <c r="D152" s="28" t="s">
        <v>2900</v>
      </c>
      <c r="E152" s="234" t="s">
        <v>1427</v>
      </c>
      <c r="F152" s="234" t="s">
        <v>2168</v>
      </c>
      <c r="G152" s="29" t="s">
        <v>3701</v>
      </c>
      <c r="H152" s="3">
        <v>0</v>
      </c>
      <c r="I152" s="243">
        <v>0</v>
      </c>
      <c r="J152" s="243">
        <v>0</v>
      </c>
      <c r="K152" s="243">
        <v>0</v>
      </c>
      <c r="L152" s="243">
        <v>0</v>
      </c>
      <c r="M152" s="243">
        <v>0</v>
      </c>
      <c r="N152" s="243">
        <v>0</v>
      </c>
      <c r="O152" s="243">
        <v>0</v>
      </c>
      <c r="P152" s="243">
        <v>0</v>
      </c>
      <c r="Q152" s="243">
        <v>0</v>
      </c>
      <c r="R152" s="243">
        <v>0</v>
      </c>
      <c r="S152" s="243">
        <v>0</v>
      </c>
      <c r="T152" s="243">
        <v>0</v>
      </c>
      <c r="U152" s="243">
        <v>0</v>
      </c>
      <c r="V152" s="243">
        <v>0</v>
      </c>
      <c r="W152" s="243">
        <v>0</v>
      </c>
      <c r="X152" s="243">
        <v>0</v>
      </c>
      <c r="Y152" s="243">
        <v>0</v>
      </c>
      <c r="Z152" s="243">
        <v>0</v>
      </c>
      <c r="AA152" s="243">
        <v>0</v>
      </c>
      <c r="AB152" s="243">
        <v>0</v>
      </c>
      <c r="AC152" s="243">
        <v>0</v>
      </c>
      <c r="AD152" s="243">
        <v>0</v>
      </c>
      <c r="AE152" s="243">
        <v>0</v>
      </c>
      <c r="AF152" s="243">
        <v>0</v>
      </c>
      <c r="AG152" s="243">
        <v>0</v>
      </c>
      <c r="AH152" s="243">
        <v>0</v>
      </c>
      <c r="AI152" s="243">
        <v>0</v>
      </c>
      <c r="AJ152" s="243">
        <v>0</v>
      </c>
      <c r="AK152" s="243">
        <v>0</v>
      </c>
      <c r="AL152" s="243">
        <v>0</v>
      </c>
      <c r="AM152" s="243">
        <v>0</v>
      </c>
      <c r="AN152" s="243">
        <v>0.5</v>
      </c>
      <c r="AO152" s="243">
        <v>0</v>
      </c>
      <c r="AP152" s="243">
        <v>0</v>
      </c>
      <c r="AQ152" s="243">
        <v>0</v>
      </c>
      <c r="AR152" s="243">
        <v>0</v>
      </c>
      <c r="AS152" s="243">
        <v>0</v>
      </c>
      <c r="AT152" s="243">
        <v>0</v>
      </c>
      <c r="AU152" s="243">
        <v>0</v>
      </c>
      <c r="AV152" s="243">
        <v>0</v>
      </c>
      <c r="AW152" s="243">
        <v>0</v>
      </c>
      <c r="AX152" s="243">
        <v>0</v>
      </c>
      <c r="AY152" s="243">
        <v>0</v>
      </c>
      <c r="AZ152" s="243">
        <v>0</v>
      </c>
      <c r="BA152" s="243">
        <v>0</v>
      </c>
      <c r="BB152" s="243">
        <v>0</v>
      </c>
      <c r="BC152" s="243">
        <v>0</v>
      </c>
      <c r="BD152" s="243">
        <v>0</v>
      </c>
      <c r="BE152" s="243">
        <v>0</v>
      </c>
      <c r="BF152" s="243">
        <v>0.5</v>
      </c>
      <c r="BG152" s="243">
        <v>0.5</v>
      </c>
      <c r="BH152" s="243">
        <v>0</v>
      </c>
      <c r="BI152" s="243">
        <v>0</v>
      </c>
      <c r="BJ152" s="243">
        <v>0</v>
      </c>
      <c r="BK152" s="243">
        <v>0</v>
      </c>
      <c r="BL152" s="243">
        <v>0</v>
      </c>
      <c r="BM152" s="243">
        <v>0</v>
      </c>
      <c r="BN152" s="243">
        <v>0</v>
      </c>
      <c r="BO152" s="243">
        <v>0</v>
      </c>
      <c r="BP152" s="243">
        <v>0</v>
      </c>
      <c r="BQ152" s="243">
        <v>0</v>
      </c>
      <c r="BR152" s="243">
        <v>0</v>
      </c>
      <c r="BS152" s="243">
        <v>0</v>
      </c>
      <c r="BT152" s="243">
        <v>0</v>
      </c>
      <c r="BU152" s="243">
        <v>0</v>
      </c>
      <c r="BV152" s="243">
        <v>0</v>
      </c>
      <c r="BW152" s="243">
        <v>0</v>
      </c>
      <c r="BX152" s="4">
        <v>0</v>
      </c>
      <c r="BZ152" s="244">
        <f t="shared" si="46"/>
        <v>3</v>
      </c>
      <c r="CB152" s="3">
        <f t="shared" si="47"/>
        <v>0</v>
      </c>
      <c r="CC152" s="243">
        <f t="shared" si="48"/>
        <v>0</v>
      </c>
      <c r="CD152" s="243">
        <f t="shared" si="49"/>
        <v>0</v>
      </c>
      <c r="CE152" s="243">
        <f t="shared" si="50"/>
        <v>1</v>
      </c>
      <c r="CF152" s="243">
        <f t="shared" si="51"/>
        <v>0</v>
      </c>
      <c r="CG152" s="243">
        <f t="shared" si="52"/>
        <v>0</v>
      </c>
      <c r="CH152" s="243">
        <f t="shared" si="53"/>
        <v>0</v>
      </c>
      <c r="CI152" s="243">
        <f t="shared" si="54"/>
        <v>0</v>
      </c>
      <c r="CJ152" s="243">
        <f t="shared" si="55"/>
        <v>2</v>
      </c>
      <c r="CK152" s="243">
        <f t="shared" si="56"/>
        <v>0</v>
      </c>
      <c r="CL152" s="243">
        <f t="shared" si="57"/>
        <v>0</v>
      </c>
      <c r="CM152" s="4">
        <f t="shared" si="58"/>
        <v>0</v>
      </c>
      <c r="CO152" s="244">
        <f t="shared" si="59"/>
        <v>2</v>
      </c>
      <c r="CT152" s="3">
        <f t="shared" si="60"/>
        <v>0</v>
      </c>
      <c r="CU152" s="243">
        <f t="shared" si="61"/>
        <v>0</v>
      </c>
      <c r="CV152" s="243">
        <f t="shared" si="62"/>
        <v>1</v>
      </c>
      <c r="CW152" s="243">
        <f t="shared" si="63"/>
        <v>0</v>
      </c>
      <c r="CX152" s="243">
        <f t="shared" si="64"/>
        <v>2</v>
      </c>
      <c r="CY152" s="243">
        <f t="shared" si="65"/>
        <v>0</v>
      </c>
      <c r="CZ152" s="243">
        <f t="shared" si="66"/>
        <v>0</v>
      </c>
      <c r="DA152" s="4">
        <f t="shared" si="67"/>
        <v>0</v>
      </c>
      <c r="DD152" s="244">
        <f t="shared" si="68"/>
        <v>2</v>
      </c>
    </row>
    <row r="153" spans="2:108" x14ac:dyDescent="0.35">
      <c r="B153" s="145" t="s">
        <v>534</v>
      </c>
      <c r="C153" s="4" t="s">
        <v>535</v>
      </c>
      <c r="D153" s="28" t="s">
        <v>2901</v>
      </c>
      <c r="E153" s="234" t="s">
        <v>923</v>
      </c>
      <c r="F153" s="234"/>
      <c r="G153" s="29" t="s">
        <v>3701</v>
      </c>
      <c r="H153" s="3">
        <v>0</v>
      </c>
      <c r="I153" s="243">
        <v>0</v>
      </c>
      <c r="J153" s="243">
        <v>0</v>
      </c>
      <c r="K153" s="243">
        <v>0</v>
      </c>
      <c r="L153" s="243">
        <v>0</v>
      </c>
      <c r="M153" s="243">
        <v>0</v>
      </c>
      <c r="N153" s="243">
        <v>0</v>
      </c>
      <c r="O153" s="243">
        <v>0</v>
      </c>
      <c r="P153" s="243">
        <v>0</v>
      </c>
      <c r="Q153" s="243">
        <v>0</v>
      </c>
      <c r="R153" s="243">
        <v>0</v>
      </c>
      <c r="S153" s="243">
        <v>0</v>
      </c>
      <c r="T153" s="243">
        <v>0</v>
      </c>
      <c r="U153" s="243">
        <v>0</v>
      </c>
      <c r="V153" s="243">
        <v>0</v>
      </c>
      <c r="W153" s="243">
        <v>0</v>
      </c>
      <c r="X153" s="243">
        <v>0</v>
      </c>
      <c r="Y153" s="243">
        <v>0</v>
      </c>
      <c r="Z153" s="243">
        <v>0</v>
      </c>
      <c r="AA153" s="243">
        <v>0</v>
      </c>
      <c r="AB153" s="243">
        <v>0</v>
      </c>
      <c r="AC153" s="243">
        <v>0</v>
      </c>
      <c r="AD153" s="243">
        <v>0</v>
      </c>
      <c r="AE153" s="243">
        <v>0</v>
      </c>
      <c r="AF153" s="243">
        <v>0</v>
      </c>
      <c r="AG153" s="243">
        <v>0</v>
      </c>
      <c r="AH153" s="243">
        <v>0</v>
      </c>
      <c r="AI153" s="243">
        <v>0</v>
      </c>
      <c r="AJ153" s="243">
        <v>0</v>
      </c>
      <c r="AK153" s="243">
        <v>0</v>
      </c>
      <c r="AL153" s="243">
        <v>0</v>
      </c>
      <c r="AM153" s="243">
        <v>0</v>
      </c>
      <c r="AN153" s="243">
        <v>0</v>
      </c>
      <c r="AO153" s="243">
        <v>0</v>
      </c>
      <c r="AP153" s="243">
        <v>0.5</v>
      </c>
      <c r="AQ153" s="243">
        <v>0</v>
      </c>
      <c r="AR153" s="243">
        <v>0</v>
      </c>
      <c r="AS153" s="243">
        <v>0</v>
      </c>
      <c r="AT153" s="243">
        <v>0</v>
      </c>
      <c r="AU153" s="243">
        <v>0</v>
      </c>
      <c r="AV153" s="243">
        <v>0</v>
      </c>
      <c r="AW153" s="243">
        <v>0</v>
      </c>
      <c r="AX153" s="243">
        <v>0</v>
      </c>
      <c r="AY153" s="243">
        <v>0</v>
      </c>
      <c r="AZ153" s="243">
        <v>0</v>
      </c>
      <c r="BA153" s="243">
        <v>0</v>
      </c>
      <c r="BB153" s="243">
        <v>0</v>
      </c>
      <c r="BC153" s="243">
        <v>0</v>
      </c>
      <c r="BD153" s="243">
        <v>0</v>
      </c>
      <c r="BE153" s="243">
        <v>0</v>
      </c>
      <c r="BF153" s="243">
        <v>0</v>
      </c>
      <c r="BG153" s="243">
        <v>0.5</v>
      </c>
      <c r="BH153" s="243">
        <v>0</v>
      </c>
      <c r="BI153" s="243">
        <v>0.5</v>
      </c>
      <c r="BJ153" s="243">
        <v>0</v>
      </c>
      <c r="BK153" s="243">
        <v>0</v>
      </c>
      <c r="BL153" s="243">
        <v>0</v>
      </c>
      <c r="BM153" s="243">
        <v>0</v>
      </c>
      <c r="BN153" s="243">
        <v>0</v>
      </c>
      <c r="BO153" s="243">
        <v>0</v>
      </c>
      <c r="BP153" s="243">
        <v>0</v>
      </c>
      <c r="BQ153" s="243">
        <v>0</v>
      </c>
      <c r="BR153" s="243">
        <v>0</v>
      </c>
      <c r="BS153" s="243">
        <v>0</v>
      </c>
      <c r="BT153" s="243">
        <v>0</v>
      </c>
      <c r="BU153" s="243">
        <v>0</v>
      </c>
      <c r="BV153" s="243">
        <v>0</v>
      </c>
      <c r="BW153" s="243">
        <v>0</v>
      </c>
      <c r="BX153" s="4">
        <v>0</v>
      </c>
      <c r="BZ153" s="244">
        <f t="shared" si="46"/>
        <v>3</v>
      </c>
      <c r="CB153" s="3">
        <f t="shared" si="47"/>
        <v>0</v>
      </c>
      <c r="CC153" s="243">
        <f t="shared" si="48"/>
        <v>0</v>
      </c>
      <c r="CD153" s="243">
        <f t="shared" si="49"/>
        <v>0</v>
      </c>
      <c r="CE153" s="243">
        <f t="shared" si="50"/>
        <v>1</v>
      </c>
      <c r="CF153" s="243">
        <f t="shared" si="51"/>
        <v>0</v>
      </c>
      <c r="CG153" s="243">
        <f t="shared" si="52"/>
        <v>0</v>
      </c>
      <c r="CH153" s="243">
        <f t="shared" si="53"/>
        <v>0</v>
      </c>
      <c r="CI153" s="243">
        <f t="shared" si="54"/>
        <v>0</v>
      </c>
      <c r="CJ153" s="243">
        <f t="shared" si="55"/>
        <v>2</v>
      </c>
      <c r="CK153" s="243">
        <f t="shared" si="56"/>
        <v>0</v>
      </c>
      <c r="CL153" s="243">
        <f t="shared" si="57"/>
        <v>0</v>
      </c>
      <c r="CM153" s="4">
        <f t="shared" si="58"/>
        <v>0</v>
      </c>
      <c r="CO153" s="244">
        <f t="shared" si="59"/>
        <v>2</v>
      </c>
      <c r="CT153" s="3">
        <f t="shared" si="60"/>
        <v>0</v>
      </c>
      <c r="CU153" s="243">
        <f t="shared" si="61"/>
        <v>0</v>
      </c>
      <c r="CV153" s="243">
        <f t="shared" si="62"/>
        <v>1</v>
      </c>
      <c r="CW153" s="243">
        <f t="shared" si="63"/>
        <v>0</v>
      </c>
      <c r="CX153" s="243">
        <f t="shared" si="64"/>
        <v>2</v>
      </c>
      <c r="CY153" s="243">
        <f t="shared" si="65"/>
        <v>0</v>
      </c>
      <c r="CZ153" s="243">
        <f t="shared" si="66"/>
        <v>0</v>
      </c>
      <c r="DA153" s="4">
        <f t="shared" si="67"/>
        <v>0</v>
      </c>
      <c r="DD153" s="244">
        <f t="shared" si="68"/>
        <v>2</v>
      </c>
    </row>
    <row r="154" spans="2:108" x14ac:dyDescent="0.35">
      <c r="B154" s="145" t="s">
        <v>536</v>
      </c>
      <c r="C154" s="4" t="s">
        <v>537</v>
      </c>
      <c r="D154" s="28" t="s">
        <v>2183</v>
      </c>
      <c r="E154" s="234" t="s">
        <v>909</v>
      </c>
      <c r="F154" s="234"/>
      <c r="G154" s="29" t="s">
        <v>3701</v>
      </c>
      <c r="H154" s="3">
        <v>0</v>
      </c>
      <c r="I154" s="243">
        <v>0</v>
      </c>
      <c r="J154" s="243">
        <v>0</v>
      </c>
      <c r="K154" s="243">
        <v>0</v>
      </c>
      <c r="L154" s="243">
        <v>0</v>
      </c>
      <c r="M154" s="243">
        <v>0</v>
      </c>
      <c r="N154" s="243">
        <v>0</v>
      </c>
      <c r="O154" s="243">
        <v>0</v>
      </c>
      <c r="P154" s="243">
        <v>0</v>
      </c>
      <c r="Q154" s="243">
        <v>0</v>
      </c>
      <c r="R154" s="243">
        <v>0</v>
      </c>
      <c r="S154" s="243">
        <v>0</v>
      </c>
      <c r="T154" s="243">
        <v>0</v>
      </c>
      <c r="U154" s="243">
        <v>0</v>
      </c>
      <c r="V154" s="243">
        <v>0</v>
      </c>
      <c r="W154" s="243">
        <v>0</v>
      </c>
      <c r="X154" s="243">
        <v>0</v>
      </c>
      <c r="Y154" s="243">
        <v>0</v>
      </c>
      <c r="Z154" s="243">
        <v>0</v>
      </c>
      <c r="AA154" s="243">
        <v>0</v>
      </c>
      <c r="AB154" s="243">
        <v>0</v>
      </c>
      <c r="AC154" s="243">
        <v>0</v>
      </c>
      <c r="AD154" s="243">
        <v>0</v>
      </c>
      <c r="AE154" s="243">
        <v>0</v>
      </c>
      <c r="AF154" s="243">
        <v>0</v>
      </c>
      <c r="AG154" s="243">
        <v>0</v>
      </c>
      <c r="AH154" s="243">
        <v>0</v>
      </c>
      <c r="AI154" s="243">
        <v>0</v>
      </c>
      <c r="AJ154" s="243">
        <v>0</v>
      </c>
      <c r="AK154" s="243">
        <v>0</v>
      </c>
      <c r="AL154" s="243">
        <v>0</v>
      </c>
      <c r="AM154" s="243">
        <v>0</v>
      </c>
      <c r="AN154" s="243">
        <v>0</v>
      </c>
      <c r="AO154" s="243">
        <v>0</v>
      </c>
      <c r="AP154" s="243">
        <v>0.5</v>
      </c>
      <c r="AQ154" s="243">
        <v>0</v>
      </c>
      <c r="AR154" s="243">
        <v>0</v>
      </c>
      <c r="AS154" s="243">
        <v>0</v>
      </c>
      <c r="AT154" s="243">
        <v>0</v>
      </c>
      <c r="AU154" s="243">
        <v>0</v>
      </c>
      <c r="AV154" s="243">
        <v>0</v>
      </c>
      <c r="AW154" s="243">
        <v>0</v>
      </c>
      <c r="AX154" s="243">
        <v>0</v>
      </c>
      <c r="AY154" s="243">
        <v>0</v>
      </c>
      <c r="AZ154" s="243">
        <v>0</v>
      </c>
      <c r="BA154" s="243">
        <v>0</v>
      </c>
      <c r="BB154" s="243">
        <v>0</v>
      </c>
      <c r="BC154" s="243">
        <v>0</v>
      </c>
      <c r="BD154" s="243">
        <v>0</v>
      </c>
      <c r="BE154" s="243">
        <v>0</v>
      </c>
      <c r="BF154" s="243">
        <v>0</v>
      </c>
      <c r="BG154" s="243">
        <v>0</v>
      </c>
      <c r="BH154" s="243">
        <v>1</v>
      </c>
      <c r="BI154" s="243">
        <v>1</v>
      </c>
      <c r="BJ154" s="243">
        <v>0</v>
      </c>
      <c r="BK154" s="243">
        <v>0</v>
      </c>
      <c r="BL154" s="243">
        <v>0</v>
      </c>
      <c r="BM154" s="243">
        <v>0</v>
      </c>
      <c r="BN154" s="243">
        <v>0</v>
      </c>
      <c r="BO154" s="243">
        <v>0</v>
      </c>
      <c r="BP154" s="243">
        <v>0</v>
      </c>
      <c r="BQ154" s="243">
        <v>0</v>
      </c>
      <c r="BR154" s="243">
        <v>0</v>
      </c>
      <c r="BS154" s="243">
        <v>0</v>
      </c>
      <c r="BT154" s="243">
        <v>0</v>
      </c>
      <c r="BU154" s="243">
        <v>0</v>
      </c>
      <c r="BV154" s="243">
        <v>0</v>
      </c>
      <c r="BW154" s="243">
        <v>0</v>
      </c>
      <c r="BX154" s="4">
        <v>0</v>
      </c>
      <c r="BZ154" s="244">
        <f t="shared" si="46"/>
        <v>3</v>
      </c>
      <c r="CB154" s="3">
        <f t="shared" si="47"/>
        <v>0</v>
      </c>
      <c r="CC154" s="243">
        <f t="shared" si="48"/>
        <v>0</v>
      </c>
      <c r="CD154" s="243">
        <f t="shared" si="49"/>
        <v>0</v>
      </c>
      <c r="CE154" s="243">
        <f t="shared" si="50"/>
        <v>1</v>
      </c>
      <c r="CF154" s="243">
        <f t="shared" si="51"/>
        <v>0</v>
      </c>
      <c r="CG154" s="243">
        <f t="shared" si="52"/>
        <v>0</v>
      </c>
      <c r="CH154" s="243">
        <f t="shared" si="53"/>
        <v>0</v>
      </c>
      <c r="CI154" s="243">
        <f t="shared" si="54"/>
        <v>0</v>
      </c>
      <c r="CJ154" s="243">
        <f t="shared" si="55"/>
        <v>2</v>
      </c>
      <c r="CK154" s="243">
        <f t="shared" si="56"/>
        <v>0</v>
      </c>
      <c r="CL154" s="243">
        <f t="shared" si="57"/>
        <v>0</v>
      </c>
      <c r="CM154" s="4">
        <f t="shared" si="58"/>
        <v>0</v>
      </c>
      <c r="CO154" s="244">
        <f t="shared" si="59"/>
        <v>2</v>
      </c>
      <c r="CT154" s="3">
        <f t="shared" si="60"/>
        <v>0</v>
      </c>
      <c r="CU154" s="243">
        <f t="shared" si="61"/>
        <v>0</v>
      </c>
      <c r="CV154" s="243">
        <f t="shared" si="62"/>
        <v>1</v>
      </c>
      <c r="CW154" s="243">
        <f t="shared" si="63"/>
        <v>0</v>
      </c>
      <c r="CX154" s="243">
        <f t="shared" si="64"/>
        <v>2</v>
      </c>
      <c r="CY154" s="243">
        <f t="shared" si="65"/>
        <v>0</v>
      </c>
      <c r="CZ154" s="243">
        <f t="shared" si="66"/>
        <v>0</v>
      </c>
      <c r="DA154" s="4">
        <f t="shared" si="67"/>
        <v>0</v>
      </c>
      <c r="DD154" s="244">
        <f t="shared" si="68"/>
        <v>2</v>
      </c>
    </row>
    <row r="155" spans="2:108" x14ac:dyDescent="0.35">
      <c r="B155" s="145" t="s">
        <v>720</v>
      </c>
      <c r="C155" s="4" t="s">
        <v>721</v>
      </c>
      <c r="D155" s="28" t="s">
        <v>2188</v>
      </c>
      <c r="E155" s="234" t="s">
        <v>1713</v>
      </c>
      <c r="F155" s="234"/>
      <c r="G155" s="29" t="s">
        <v>3701</v>
      </c>
      <c r="H155" s="3">
        <v>0</v>
      </c>
      <c r="I155" s="243">
        <v>0</v>
      </c>
      <c r="J155" s="243">
        <v>0</v>
      </c>
      <c r="K155" s="243">
        <v>0</v>
      </c>
      <c r="L155" s="243">
        <v>0</v>
      </c>
      <c r="M155" s="243">
        <v>0</v>
      </c>
      <c r="N155" s="243">
        <v>0</v>
      </c>
      <c r="O155" s="243">
        <v>0</v>
      </c>
      <c r="P155" s="243">
        <v>0</v>
      </c>
      <c r="Q155" s="243">
        <v>0</v>
      </c>
      <c r="R155" s="243">
        <v>0</v>
      </c>
      <c r="S155" s="243">
        <v>0</v>
      </c>
      <c r="T155" s="243">
        <v>0</v>
      </c>
      <c r="U155" s="243">
        <v>0</v>
      </c>
      <c r="V155" s="243">
        <v>0</v>
      </c>
      <c r="W155" s="243">
        <v>0</v>
      </c>
      <c r="X155" s="243">
        <v>0</v>
      </c>
      <c r="Y155" s="243">
        <v>0</v>
      </c>
      <c r="Z155" s="243">
        <v>0</v>
      </c>
      <c r="AA155" s="243">
        <v>0</v>
      </c>
      <c r="AB155" s="243">
        <v>0</v>
      </c>
      <c r="AC155" s="243">
        <v>0</v>
      </c>
      <c r="AD155" s="243">
        <v>0</v>
      </c>
      <c r="AE155" s="243">
        <v>0</v>
      </c>
      <c r="AF155" s="243">
        <v>0</v>
      </c>
      <c r="AG155" s="243">
        <v>0</v>
      </c>
      <c r="AH155" s="243">
        <v>0</v>
      </c>
      <c r="AI155" s="243">
        <v>0</v>
      </c>
      <c r="AJ155" s="243">
        <v>0</v>
      </c>
      <c r="AK155" s="243">
        <v>0</v>
      </c>
      <c r="AL155" s="243">
        <v>0</v>
      </c>
      <c r="AM155" s="243">
        <v>0</v>
      </c>
      <c r="AN155" s="243">
        <v>0</v>
      </c>
      <c r="AO155" s="243">
        <v>0</v>
      </c>
      <c r="AP155" s="243">
        <v>0</v>
      </c>
      <c r="AQ155" s="243">
        <v>0</v>
      </c>
      <c r="AR155" s="243">
        <v>0</v>
      </c>
      <c r="AS155" s="243">
        <v>0</v>
      </c>
      <c r="AT155" s="243">
        <v>0</v>
      </c>
      <c r="AU155" s="243">
        <v>0</v>
      </c>
      <c r="AV155" s="243">
        <v>0</v>
      </c>
      <c r="AW155" s="243">
        <v>0</v>
      </c>
      <c r="AX155" s="243">
        <v>0</v>
      </c>
      <c r="AY155" s="243">
        <v>0.5</v>
      </c>
      <c r="AZ155" s="243">
        <v>0</v>
      </c>
      <c r="BA155" s="243">
        <v>0.5</v>
      </c>
      <c r="BB155" s="243">
        <v>0</v>
      </c>
      <c r="BC155" s="243">
        <v>0</v>
      </c>
      <c r="BD155" s="243">
        <v>0</v>
      </c>
      <c r="BE155" s="243">
        <v>0</v>
      </c>
      <c r="BF155" s="243">
        <v>0</v>
      </c>
      <c r="BG155" s="243">
        <v>0</v>
      </c>
      <c r="BH155" s="243">
        <v>0</v>
      </c>
      <c r="BI155" s="243">
        <v>0</v>
      </c>
      <c r="BJ155" s="243">
        <v>0</v>
      </c>
      <c r="BK155" s="243">
        <v>0</v>
      </c>
      <c r="BL155" s="243">
        <v>0</v>
      </c>
      <c r="BM155" s="243">
        <v>0.5</v>
      </c>
      <c r="BN155" s="243">
        <v>0</v>
      </c>
      <c r="BO155" s="243">
        <v>0</v>
      </c>
      <c r="BP155" s="243">
        <v>0</v>
      </c>
      <c r="BQ155" s="243">
        <v>0</v>
      </c>
      <c r="BR155" s="243">
        <v>0</v>
      </c>
      <c r="BS155" s="243">
        <v>0</v>
      </c>
      <c r="BT155" s="243">
        <v>0</v>
      </c>
      <c r="BU155" s="243">
        <v>0</v>
      </c>
      <c r="BV155" s="243">
        <v>0</v>
      </c>
      <c r="BW155" s="243">
        <v>0</v>
      </c>
      <c r="BX155" s="4">
        <v>0</v>
      </c>
      <c r="BZ155" s="244">
        <f t="shared" si="46"/>
        <v>3</v>
      </c>
      <c r="CB155" s="3">
        <f t="shared" si="47"/>
        <v>0</v>
      </c>
      <c r="CC155" s="243">
        <f t="shared" si="48"/>
        <v>0</v>
      </c>
      <c r="CD155" s="243">
        <f t="shared" si="49"/>
        <v>0</v>
      </c>
      <c r="CE155" s="243">
        <f t="shared" si="50"/>
        <v>0</v>
      </c>
      <c r="CF155" s="243">
        <f t="shared" si="51"/>
        <v>0</v>
      </c>
      <c r="CG155" s="243">
        <f t="shared" si="52"/>
        <v>0</v>
      </c>
      <c r="CH155" s="243">
        <f t="shared" si="53"/>
        <v>2</v>
      </c>
      <c r="CI155" s="243">
        <f t="shared" si="54"/>
        <v>0</v>
      </c>
      <c r="CJ155" s="243">
        <f t="shared" si="55"/>
        <v>0</v>
      </c>
      <c r="CK155" s="243">
        <f t="shared" si="56"/>
        <v>1</v>
      </c>
      <c r="CL155" s="243">
        <f t="shared" si="57"/>
        <v>0</v>
      </c>
      <c r="CM155" s="4">
        <f t="shared" si="58"/>
        <v>0</v>
      </c>
      <c r="CO155" s="244">
        <f t="shared" si="59"/>
        <v>2</v>
      </c>
      <c r="CT155" s="3">
        <f t="shared" si="60"/>
        <v>0</v>
      </c>
      <c r="CU155" s="243">
        <f t="shared" si="61"/>
        <v>0</v>
      </c>
      <c r="CV155" s="243">
        <f t="shared" si="62"/>
        <v>0</v>
      </c>
      <c r="CW155" s="243">
        <f t="shared" si="63"/>
        <v>0</v>
      </c>
      <c r="CX155" s="243">
        <f t="shared" si="64"/>
        <v>2</v>
      </c>
      <c r="CY155" s="243">
        <f t="shared" si="65"/>
        <v>1</v>
      </c>
      <c r="CZ155" s="243">
        <f t="shared" si="66"/>
        <v>0</v>
      </c>
      <c r="DA155" s="4">
        <f t="shared" si="67"/>
        <v>0</v>
      </c>
      <c r="DD155" s="244">
        <f t="shared" si="68"/>
        <v>2</v>
      </c>
    </row>
    <row r="156" spans="2:108" x14ac:dyDescent="0.35">
      <c r="B156" s="145" t="s">
        <v>722</v>
      </c>
      <c r="C156" s="4" t="s">
        <v>723</v>
      </c>
      <c r="D156" s="54" t="s">
        <v>723</v>
      </c>
      <c r="E156" s="233" t="s">
        <v>1374</v>
      </c>
      <c r="F156" s="233" t="s">
        <v>3758</v>
      </c>
      <c r="G156" s="55" t="s">
        <v>3708</v>
      </c>
      <c r="H156" s="3">
        <v>0</v>
      </c>
      <c r="I156" s="243">
        <v>0</v>
      </c>
      <c r="J156" s="243">
        <v>0</v>
      </c>
      <c r="K156" s="243">
        <v>0</v>
      </c>
      <c r="L156" s="243">
        <v>0</v>
      </c>
      <c r="M156" s="243">
        <v>0</v>
      </c>
      <c r="N156" s="243">
        <v>0</v>
      </c>
      <c r="O156" s="243">
        <v>0</v>
      </c>
      <c r="P156" s="243">
        <v>0</v>
      </c>
      <c r="Q156" s="243">
        <v>0</v>
      </c>
      <c r="R156" s="243">
        <v>0</v>
      </c>
      <c r="S156" s="243">
        <v>0</v>
      </c>
      <c r="T156" s="243">
        <v>0</v>
      </c>
      <c r="U156" s="243">
        <v>0</v>
      </c>
      <c r="V156" s="243">
        <v>0</v>
      </c>
      <c r="W156" s="243">
        <v>0</v>
      </c>
      <c r="X156" s="243">
        <v>0</v>
      </c>
      <c r="Y156" s="243">
        <v>0</v>
      </c>
      <c r="Z156" s="243">
        <v>0</v>
      </c>
      <c r="AA156" s="243">
        <v>0</v>
      </c>
      <c r="AB156" s="243">
        <v>0</v>
      </c>
      <c r="AC156" s="243">
        <v>0</v>
      </c>
      <c r="AD156" s="243">
        <v>0</v>
      </c>
      <c r="AE156" s="243">
        <v>0</v>
      </c>
      <c r="AF156" s="243">
        <v>0</v>
      </c>
      <c r="AG156" s="243">
        <v>0</v>
      </c>
      <c r="AH156" s="243">
        <v>0</v>
      </c>
      <c r="AI156" s="243">
        <v>0</v>
      </c>
      <c r="AJ156" s="243">
        <v>0</v>
      </c>
      <c r="AK156" s="243">
        <v>0</v>
      </c>
      <c r="AL156" s="243">
        <v>0</v>
      </c>
      <c r="AM156" s="243">
        <v>0</v>
      </c>
      <c r="AN156" s="243">
        <v>0</v>
      </c>
      <c r="AO156" s="243">
        <v>0</v>
      </c>
      <c r="AP156" s="243">
        <v>0</v>
      </c>
      <c r="AQ156" s="243">
        <v>0</v>
      </c>
      <c r="AR156" s="243">
        <v>0</v>
      </c>
      <c r="AS156" s="243">
        <v>0</v>
      </c>
      <c r="AT156" s="243">
        <v>0</v>
      </c>
      <c r="AU156" s="243">
        <v>0</v>
      </c>
      <c r="AV156" s="243">
        <v>0</v>
      </c>
      <c r="AW156" s="243">
        <v>0</v>
      </c>
      <c r="AX156" s="243">
        <v>0</v>
      </c>
      <c r="AY156" s="243">
        <v>0.5</v>
      </c>
      <c r="AZ156" s="243">
        <v>0</v>
      </c>
      <c r="BA156" s="243">
        <v>0.5</v>
      </c>
      <c r="BB156" s="243">
        <v>0</v>
      </c>
      <c r="BC156" s="243">
        <v>0</v>
      </c>
      <c r="BD156" s="243">
        <v>0</v>
      </c>
      <c r="BE156" s="243">
        <v>0</v>
      </c>
      <c r="BF156" s="243">
        <v>0</v>
      </c>
      <c r="BG156" s="243">
        <v>0</v>
      </c>
      <c r="BH156" s="243">
        <v>0</v>
      </c>
      <c r="BI156" s="243">
        <v>0</v>
      </c>
      <c r="BJ156" s="243">
        <v>0</v>
      </c>
      <c r="BK156" s="243">
        <v>0</v>
      </c>
      <c r="BL156" s="243">
        <v>0</v>
      </c>
      <c r="BM156" s="243">
        <v>0</v>
      </c>
      <c r="BN156" s="243">
        <v>0</v>
      </c>
      <c r="BO156" s="243">
        <v>0</v>
      </c>
      <c r="BP156" s="243">
        <v>0</v>
      </c>
      <c r="BQ156" s="243">
        <v>0</v>
      </c>
      <c r="BR156" s="243">
        <v>0</v>
      </c>
      <c r="BS156" s="243">
        <v>0</v>
      </c>
      <c r="BT156" s="243">
        <v>0</v>
      </c>
      <c r="BU156" s="243">
        <v>0</v>
      </c>
      <c r="BV156" s="243">
        <v>0</v>
      </c>
      <c r="BW156" s="243">
        <v>0.5</v>
      </c>
      <c r="BX156" s="4">
        <v>0</v>
      </c>
      <c r="BZ156" s="244">
        <f t="shared" si="46"/>
        <v>3</v>
      </c>
      <c r="CB156" s="3">
        <f t="shared" si="47"/>
        <v>0</v>
      </c>
      <c r="CC156" s="243">
        <f t="shared" si="48"/>
        <v>0</v>
      </c>
      <c r="CD156" s="243">
        <f t="shared" si="49"/>
        <v>0</v>
      </c>
      <c r="CE156" s="243">
        <f t="shared" si="50"/>
        <v>0</v>
      </c>
      <c r="CF156" s="243">
        <f t="shared" si="51"/>
        <v>0</v>
      </c>
      <c r="CG156" s="243">
        <f t="shared" si="52"/>
        <v>0</v>
      </c>
      <c r="CH156" s="243">
        <f t="shared" si="53"/>
        <v>2</v>
      </c>
      <c r="CI156" s="243">
        <f t="shared" si="54"/>
        <v>0</v>
      </c>
      <c r="CJ156" s="243">
        <f t="shared" si="55"/>
        <v>0</v>
      </c>
      <c r="CK156" s="243">
        <f t="shared" si="56"/>
        <v>0</v>
      </c>
      <c r="CL156" s="243">
        <f t="shared" si="57"/>
        <v>0</v>
      </c>
      <c r="CM156" s="4">
        <f t="shared" si="58"/>
        <v>1</v>
      </c>
      <c r="CO156" s="244">
        <f t="shared" si="59"/>
        <v>2</v>
      </c>
      <c r="CT156" s="3">
        <f t="shared" si="60"/>
        <v>0</v>
      </c>
      <c r="CU156" s="243">
        <f t="shared" si="61"/>
        <v>0</v>
      </c>
      <c r="CV156" s="243">
        <f t="shared" si="62"/>
        <v>0</v>
      </c>
      <c r="CW156" s="243">
        <f t="shared" si="63"/>
        <v>0</v>
      </c>
      <c r="CX156" s="243">
        <f t="shared" si="64"/>
        <v>2</v>
      </c>
      <c r="CY156" s="243">
        <f t="shared" si="65"/>
        <v>0</v>
      </c>
      <c r="CZ156" s="243">
        <f t="shared" si="66"/>
        <v>0</v>
      </c>
      <c r="DA156" s="4">
        <f t="shared" si="67"/>
        <v>1</v>
      </c>
      <c r="DD156" s="244">
        <f t="shared" si="68"/>
        <v>2</v>
      </c>
    </row>
    <row r="157" spans="2:108" x14ac:dyDescent="0.35">
      <c r="B157" s="145" t="s">
        <v>790</v>
      </c>
      <c r="C157" s="4" t="s">
        <v>791</v>
      </c>
      <c r="D157" s="28" t="s">
        <v>2203</v>
      </c>
      <c r="E157" s="234" t="s">
        <v>2204</v>
      </c>
      <c r="F157" s="234"/>
      <c r="G157" s="29" t="s">
        <v>3701</v>
      </c>
      <c r="H157" s="3">
        <v>0</v>
      </c>
      <c r="I157" s="243">
        <v>0</v>
      </c>
      <c r="J157" s="243">
        <v>0</v>
      </c>
      <c r="K157" s="243">
        <v>0</v>
      </c>
      <c r="L157" s="243">
        <v>0</v>
      </c>
      <c r="M157" s="243">
        <v>0</v>
      </c>
      <c r="N157" s="243">
        <v>0</v>
      </c>
      <c r="O157" s="243">
        <v>0</v>
      </c>
      <c r="P157" s="243">
        <v>0</v>
      </c>
      <c r="Q157" s="243">
        <v>0</v>
      </c>
      <c r="R157" s="243">
        <v>0</v>
      </c>
      <c r="S157" s="243">
        <v>0</v>
      </c>
      <c r="T157" s="243">
        <v>0</v>
      </c>
      <c r="U157" s="243">
        <v>0</v>
      </c>
      <c r="V157" s="243">
        <v>0</v>
      </c>
      <c r="W157" s="243">
        <v>0</v>
      </c>
      <c r="X157" s="243">
        <v>0</v>
      </c>
      <c r="Y157" s="243">
        <v>0</v>
      </c>
      <c r="Z157" s="243">
        <v>0</v>
      </c>
      <c r="AA157" s="243">
        <v>0</v>
      </c>
      <c r="AB157" s="243">
        <v>0</v>
      </c>
      <c r="AC157" s="243">
        <v>0</v>
      </c>
      <c r="AD157" s="243">
        <v>0</v>
      </c>
      <c r="AE157" s="243">
        <v>0</v>
      </c>
      <c r="AF157" s="243">
        <v>0</v>
      </c>
      <c r="AG157" s="243">
        <v>0</v>
      </c>
      <c r="AH157" s="243">
        <v>0</v>
      </c>
      <c r="AI157" s="243">
        <v>0</v>
      </c>
      <c r="AJ157" s="243">
        <v>0</v>
      </c>
      <c r="AK157" s="243">
        <v>0</v>
      </c>
      <c r="AL157" s="243">
        <v>0</v>
      </c>
      <c r="AM157" s="243">
        <v>0</v>
      </c>
      <c r="AN157" s="243">
        <v>0</v>
      </c>
      <c r="AO157" s="243">
        <v>0</v>
      </c>
      <c r="AP157" s="243">
        <v>0</v>
      </c>
      <c r="AQ157" s="243">
        <v>0</v>
      </c>
      <c r="AR157" s="243">
        <v>0</v>
      </c>
      <c r="AS157" s="243">
        <v>0</v>
      </c>
      <c r="AT157" s="243">
        <v>0</v>
      </c>
      <c r="AU157" s="243">
        <v>0</v>
      </c>
      <c r="AV157" s="243">
        <v>0</v>
      </c>
      <c r="AW157" s="243">
        <v>0</v>
      </c>
      <c r="AX157" s="243">
        <v>0</v>
      </c>
      <c r="AY157" s="243">
        <v>0</v>
      </c>
      <c r="AZ157" s="243">
        <v>0</v>
      </c>
      <c r="BA157" s="243">
        <v>0</v>
      </c>
      <c r="BB157" s="243">
        <v>0</v>
      </c>
      <c r="BC157" s="243">
        <v>0</v>
      </c>
      <c r="BD157" s="243">
        <v>0</v>
      </c>
      <c r="BE157" s="243">
        <v>0</v>
      </c>
      <c r="BF157" s="243">
        <v>0.5</v>
      </c>
      <c r="BG157" s="243">
        <v>0.5</v>
      </c>
      <c r="BH157" s="243">
        <v>0</v>
      </c>
      <c r="BI157" s="243">
        <v>0</v>
      </c>
      <c r="BJ157" s="243">
        <v>0</v>
      </c>
      <c r="BK157" s="243">
        <v>0</v>
      </c>
      <c r="BL157" s="243">
        <v>0</v>
      </c>
      <c r="BM157" s="243">
        <v>0</v>
      </c>
      <c r="BN157" s="243">
        <v>0</v>
      </c>
      <c r="BO157" s="243">
        <v>0</v>
      </c>
      <c r="BP157" s="243">
        <v>0</v>
      </c>
      <c r="BQ157" s="243">
        <v>0</v>
      </c>
      <c r="BR157" s="243">
        <v>0</v>
      </c>
      <c r="BS157" s="243">
        <v>0</v>
      </c>
      <c r="BT157" s="243">
        <v>0.5</v>
      </c>
      <c r="BU157" s="243">
        <v>0</v>
      </c>
      <c r="BV157" s="243">
        <v>0</v>
      </c>
      <c r="BW157" s="243">
        <v>0</v>
      </c>
      <c r="BX157" s="4">
        <v>0</v>
      </c>
      <c r="BZ157" s="244">
        <f t="shared" si="46"/>
        <v>3</v>
      </c>
      <c r="CB157" s="3">
        <f t="shared" si="47"/>
        <v>0</v>
      </c>
      <c r="CC157" s="243">
        <f t="shared" si="48"/>
        <v>0</v>
      </c>
      <c r="CD157" s="243">
        <f t="shared" si="49"/>
        <v>0</v>
      </c>
      <c r="CE157" s="243">
        <f t="shared" si="50"/>
        <v>0</v>
      </c>
      <c r="CF157" s="243">
        <f t="shared" si="51"/>
        <v>0</v>
      </c>
      <c r="CG157" s="243">
        <f t="shared" si="52"/>
        <v>0</v>
      </c>
      <c r="CH157" s="243">
        <f t="shared" si="53"/>
        <v>0</v>
      </c>
      <c r="CI157" s="243">
        <f t="shared" si="54"/>
        <v>0</v>
      </c>
      <c r="CJ157" s="243">
        <f t="shared" si="55"/>
        <v>2</v>
      </c>
      <c r="CK157" s="243">
        <f t="shared" si="56"/>
        <v>0</v>
      </c>
      <c r="CL157" s="243">
        <f t="shared" si="57"/>
        <v>1</v>
      </c>
      <c r="CM157" s="4">
        <f t="shared" si="58"/>
        <v>0</v>
      </c>
      <c r="CO157" s="244">
        <f t="shared" si="59"/>
        <v>2</v>
      </c>
      <c r="CT157" s="3">
        <f t="shared" si="60"/>
        <v>0</v>
      </c>
      <c r="CU157" s="243">
        <f t="shared" si="61"/>
        <v>0</v>
      </c>
      <c r="CV157" s="243">
        <f t="shared" si="62"/>
        <v>0</v>
      </c>
      <c r="CW157" s="243">
        <f t="shared" si="63"/>
        <v>0</v>
      </c>
      <c r="CX157" s="243">
        <f t="shared" si="64"/>
        <v>2</v>
      </c>
      <c r="CY157" s="243">
        <f t="shared" si="65"/>
        <v>0</v>
      </c>
      <c r="CZ157" s="243">
        <f t="shared" si="66"/>
        <v>1</v>
      </c>
      <c r="DA157" s="4">
        <f t="shared" si="67"/>
        <v>0</v>
      </c>
      <c r="DD157" s="244">
        <f t="shared" si="68"/>
        <v>2</v>
      </c>
    </row>
    <row r="158" spans="2:108" x14ac:dyDescent="0.35">
      <c r="B158" s="145" t="s">
        <v>832</v>
      </c>
      <c r="C158" s="4" t="s">
        <v>832</v>
      </c>
      <c r="D158" s="142" t="s">
        <v>913</v>
      </c>
      <c r="E158" s="236" t="s">
        <v>913</v>
      </c>
      <c r="F158" s="236"/>
      <c r="G158" s="139" t="s">
        <v>3703</v>
      </c>
      <c r="H158" s="3">
        <v>0</v>
      </c>
      <c r="I158" s="243">
        <v>0</v>
      </c>
      <c r="J158" s="243">
        <v>0</v>
      </c>
      <c r="K158" s="243">
        <v>0</v>
      </c>
      <c r="L158" s="243">
        <v>0</v>
      </c>
      <c r="M158" s="243">
        <v>0</v>
      </c>
      <c r="N158" s="243">
        <v>0</v>
      </c>
      <c r="O158" s="243">
        <v>0</v>
      </c>
      <c r="P158" s="243">
        <v>0</v>
      </c>
      <c r="Q158" s="243">
        <v>0</v>
      </c>
      <c r="R158" s="243">
        <v>0</v>
      </c>
      <c r="S158" s="243">
        <v>0</v>
      </c>
      <c r="T158" s="243">
        <v>0</v>
      </c>
      <c r="U158" s="243">
        <v>0</v>
      </c>
      <c r="V158" s="243">
        <v>0</v>
      </c>
      <c r="W158" s="243">
        <v>0</v>
      </c>
      <c r="X158" s="243">
        <v>0</v>
      </c>
      <c r="Y158" s="243">
        <v>0</v>
      </c>
      <c r="Z158" s="243">
        <v>0</v>
      </c>
      <c r="AA158" s="243">
        <v>0</v>
      </c>
      <c r="AB158" s="243">
        <v>0</v>
      </c>
      <c r="AC158" s="243">
        <v>0</v>
      </c>
      <c r="AD158" s="243">
        <v>0</v>
      </c>
      <c r="AE158" s="243">
        <v>0</v>
      </c>
      <c r="AF158" s="243">
        <v>0</v>
      </c>
      <c r="AG158" s="243">
        <v>0</v>
      </c>
      <c r="AH158" s="243">
        <v>0</v>
      </c>
      <c r="AI158" s="243">
        <v>0</v>
      </c>
      <c r="AJ158" s="243">
        <v>0</v>
      </c>
      <c r="AK158" s="243">
        <v>0</v>
      </c>
      <c r="AL158" s="243">
        <v>0</v>
      </c>
      <c r="AM158" s="243">
        <v>0</v>
      </c>
      <c r="AN158" s="243">
        <v>0</v>
      </c>
      <c r="AO158" s="243">
        <v>0</v>
      </c>
      <c r="AP158" s="243">
        <v>0</v>
      </c>
      <c r="AQ158" s="243">
        <v>0</v>
      </c>
      <c r="AR158" s="243">
        <v>0</v>
      </c>
      <c r="AS158" s="243">
        <v>0</v>
      </c>
      <c r="AT158" s="243">
        <v>0</v>
      </c>
      <c r="AU158" s="243">
        <v>0</v>
      </c>
      <c r="AV158" s="243">
        <v>0</v>
      </c>
      <c r="AW158" s="243">
        <v>0</v>
      </c>
      <c r="AX158" s="243">
        <v>0</v>
      </c>
      <c r="AY158" s="243">
        <v>0</v>
      </c>
      <c r="AZ158" s="243">
        <v>0</v>
      </c>
      <c r="BA158" s="243">
        <v>0</v>
      </c>
      <c r="BB158" s="243">
        <v>0</v>
      </c>
      <c r="BC158" s="243">
        <v>0</v>
      </c>
      <c r="BD158" s="243">
        <v>0</v>
      </c>
      <c r="BE158" s="243">
        <v>0</v>
      </c>
      <c r="BF158" s="243">
        <v>0</v>
      </c>
      <c r="BG158" s="243">
        <v>0</v>
      </c>
      <c r="BH158" s="243">
        <v>0</v>
      </c>
      <c r="BI158" s="243">
        <v>0</v>
      </c>
      <c r="BJ158" s="243">
        <v>0.5</v>
      </c>
      <c r="BK158" s="243">
        <v>0</v>
      </c>
      <c r="BL158" s="243">
        <v>0</v>
      </c>
      <c r="BM158" s="243">
        <v>0</v>
      </c>
      <c r="BN158" s="243">
        <v>0</v>
      </c>
      <c r="BO158" s="243">
        <v>0</v>
      </c>
      <c r="BP158" s="243">
        <v>0</v>
      </c>
      <c r="BQ158" s="243">
        <v>0</v>
      </c>
      <c r="BR158" s="243">
        <v>0</v>
      </c>
      <c r="BS158" s="243">
        <v>0.5</v>
      </c>
      <c r="BT158" s="243">
        <v>0.5</v>
      </c>
      <c r="BU158" s="243">
        <v>0</v>
      </c>
      <c r="BV158" s="243">
        <v>0</v>
      </c>
      <c r="BW158" s="243">
        <v>0</v>
      </c>
      <c r="BX158" s="4">
        <v>0</v>
      </c>
      <c r="BZ158" s="244">
        <f t="shared" si="46"/>
        <v>3</v>
      </c>
      <c r="CB158" s="3">
        <f t="shared" si="47"/>
        <v>0</v>
      </c>
      <c r="CC158" s="243">
        <f t="shared" si="48"/>
        <v>0</v>
      </c>
      <c r="CD158" s="243">
        <f t="shared" si="49"/>
        <v>0</v>
      </c>
      <c r="CE158" s="243">
        <f t="shared" si="50"/>
        <v>0</v>
      </c>
      <c r="CF158" s="243">
        <f t="shared" si="51"/>
        <v>0</v>
      </c>
      <c r="CG158" s="243">
        <f t="shared" si="52"/>
        <v>0</v>
      </c>
      <c r="CH158" s="243">
        <f t="shared" si="53"/>
        <v>0</v>
      </c>
      <c r="CI158" s="243">
        <f t="shared" si="54"/>
        <v>0</v>
      </c>
      <c r="CJ158" s="243">
        <f t="shared" si="55"/>
        <v>1</v>
      </c>
      <c r="CK158" s="243">
        <f t="shared" si="56"/>
        <v>0</v>
      </c>
      <c r="CL158" s="243">
        <f t="shared" si="57"/>
        <v>2</v>
      </c>
      <c r="CM158" s="4">
        <f t="shared" si="58"/>
        <v>0</v>
      </c>
      <c r="CO158" s="244">
        <f t="shared" si="59"/>
        <v>2</v>
      </c>
      <c r="CT158" s="3">
        <f t="shared" si="60"/>
        <v>0</v>
      </c>
      <c r="CU158" s="243">
        <f t="shared" si="61"/>
        <v>0</v>
      </c>
      <c r="CV158" s="243">
        <f t="shared" si="62"/>
        <v>0</v>
      </c>
      <c r="CW158" s="243">
        <f t="shared" si="63"/>
        <v>0</v>
      </c>
      <c r="CX158" s="243">
        <f t="shared" si="64"/>
        <v>1</v>
      </c>
      <c r="CY158" s="243">
        <f t="shared" si="65"/>
        <v>0</v>
      </c>
      <c r="CZ158" s="243">
        <f t="shared" si="66"/>
        <v>2</v>
      </c>
      <c r="DA158" s="4">
        <f t="shared" si="67"/>
        <v>0</v>
      </c>
      <c r="DD158" s="244">
        <f t="shared" si="68"/>
        <v>2</v>
      </c>
    </row>
    <row r="159" spans="2:108" x14ac:dyDescent="0.35">
      <c r="B159" s="145" t="s">
        <v>97</v>
      </c>
      <c r="C159" s="4" t="s">
        <v>98</v>
      </c>
      <c r="D159" s="54" t="s">
        <v>98</v>
      </c>
      <c r="E159" s="233" t="s">
        <v>1619</v>
      </c>
      <c r="F159" s="233"/>
      <c r="G159" s="55" t="s">
        <v>3708</v>
      </c>
      <c r="H159" s="3">
        <v>0.5</v>
      </c>
      <c r="I159" s="243">
        <v>0</v>
      </c>
      <c r="J159" s="243">
        <v>0</v>
      </c>
      <c r="K159" s="243">
        <v>0</v>
      </c>
      <c r="L159" s="243">
        <v>0</v>
      </c>
      <c r="M159" s="243">
        <v>0</v>
      </c>
      <c r="N159" s="243">
        <v>0</v>
      </c>
      <c r="O159" s="243">
        <v>0</v>
      </c>
      <c r="P159" s="243">
        <v>0</v>
      </c>
      <c r="Q159" s="243">
        <v>0</v>
      </c>
      <c r="R159" s="243">
        <v>0</v>
      </c>
      <c r="S159" s="243">
        <v>0</v>
      </c>
      <c r="T159" s="243">
        <v>0</v>
      </c>
      <c r="U159" s="243">
        <v>0</v>
      </c>
      <c r="V159" s="243">
        <v>0</v>
      </c>
      <c r="W159" s="243">
        <v>0</v>
      </c>
      <c r="X159" s="243">
        <v>0</v>
      </c>
      <c r="Y159" s="243">
        <v>0</v>
      </c>
      <c r="Z159" s="243">
        <v>0</v>
      </c>
      <c r="AA159" s="243">
        <v>0</v>
      </c>
      <c r="AB159" s="243">
        <v>0</v>
      </c>
      <c r="AC159" s="243">
        <v>0</v>
      </c>
      <c r="AD159" s="243">
        <v>0</v>
      </c>
      <c r="AE159" s="243">
        <v>0</v>
      </c>
      <c r="AF159" s="243">
        <v>0</v>
      </c>
      <c r="AG159" s="243">
        <v>0</v>
      </c>
      <c r="AH159" s="243">
        <v>0</v>
      </c>
      <c r="AI159" s="243">
        <v>0</v>
      </c>
      <c r="AJ159" s="243">
        <v>0</v>
      </c>
      <c r="AK159" s="243">
        <v>0</v>
      </c>
      <c r="AL159" s="243">
        <v>0</v>
      </c>
      <c r="AM159" s="243">
        <v>0</v>
      </c>
      <c r="AN159" s="243">
        <v>0</v>
      </c>
      <c r="AO159" s="243">
        <v>0</v>
      </c>
      <c r="AP159" s="243">
        <v>0</v>
      </c>
      <c r="AQ159" s="243">
        <v>0</v>
      </c>
      <c r="AR159" s="243">
        <v>0</v>
      </c>
      <c r="AS159" s="243">
        <v>0</v>
      </c>
      <c r="AT159" s="243">
        <v>0</v>
      </c>
      <c r="AU159" s="243">
        <v>0</v>
      </c>
      <c r="AV159" s="243">
        <v>0</v>
      </c>
      <c r="AW159" s="243">
        <v>0</v>
      </c>
      <c r="AX159" s="243">
        <v>0</v>
      </c>
      <c r="AY159" s="243">
        <v>0</v>
      </c>
      <c r="AZ159" s="243">
        <v>0</v>
      </c>
      <c r="BA159" s="243">
        <v>0</v>
      </c>
      <c r="BB159" s="243">
        <v>0</v>
      </c>
      <c r="BC159" s="243">
        <v>0</v>
      </c>
      <c r="BD159" s="243">
        <v>0</v>
      </c>
      <c r="BE159" s="243">
        <v>0</v>
      </c>
      <c r="BF159" s="243">
        <v>0.5</v>
      </c>
      <c r="BG159" s="243">
        <v>0</v>
      </c>
      <c r="BH159" s="243">
        <v>0</v>
      </c>
      <c r="BI159" s="243">
        <v>0</v>
      </c>
      <c r="BJ159" s="243">
        <v>0</v>
      </c>
      <c r="BK159" s="243">
        <v>0</v>
      </c>
      <c r="BL159" s="243">
        <v>0</v>
      </c>
      <c r="BM159" s="243">
        <v>0</v>
      </c>
      <c r="BN159" s="243">
        <v>0</v>
      </c>
      <c r="BO159" s="243">
        <v>0</v>
      </c>
      <c r="BP159" s="243">
        <v>0</v>
      </c>
      <c r="BQ159" s="243">
        <v>0</v>
      </c>
      <c r="BR159" s="243">
        <v>0</v>
      </c>
      <c r="BS159" s="243">
        <v>0</v>
      </c>
      <c r="BT159" s="243">
        <v>0</v>
      </c>
      <c r="BU159" s="243">
        <v>0</v>
      </c>
      <c r="BV159" s="243">
        <v>0</v>
      </c>
      <c r="BW159" s="243">
        <v>0</v>
      </c>
      <c r="BX159" s="4">
        <v>0</v>
      </c>
      <c r="BZ159" s="244">
        <f t="shared" si="46"/>
        <v>2</v>
      </c>
      <c r="CB159" s="3">
        <f t="shared" si="47"/>
        <v>1</v>
      </c>
      <c r="CC159" s="243">
        <f t="shared" si="48"/>
        <v>0</v>
      </c>
      <c r="CD159" s="243">
        <f t="shared" si="49"/>
        <v>0</v>
      </c>
      <c r="CE159" s="243">
        <f t="shared" si="50"/>
        <v>0</v>
      </c>
      <c r="CF159" s="243">
        <f t="shared" si="51"/>
        <v>0</v>
      </c>
      <c r="CG159" s="243">
        <f t="shared" si="52"/>
        <v>0</v>
      </c>
      <c r="CH159" s="243">
        <f t="shared" si="53"/>
        <v>0</v>
      </c>
      <c r="CI159" s="243">
        <f t="shared" si="54"/>
        <v>0</v>
      </c>
      <c r="CJ159" s="243">
        <f t="shared" si="55"/>
        <v>1</v>
      </c>
      <c r="CK159" s="243">
        <f t="shared" si="56"/>
        <v>0</v>
      </c>
      <c r="CL159" s="243">
        <f t="shared" si="57"/>
        <v>0</v>
      </c>
      <c r="CM159" s="4">
        <f t="shared" si="58"/>
        <v>0</v>
      </c>
      <c r="CO159" s="244">
        <f t="shared" si="59"/>
        <v>2</v>
      </c>
      <c r="CT159" s="3">
        <f t="shared" si="60"/>
        <v>1</v>
      </c>
      <c r="CU159" s="243">
        <f t="shared" si="61"/>
        <v>0</v>
      </c>
      <c r="CV159" s="243">
        <f t="shared" si="62"/>
        <v>0</v>
      </c>
      <c r="CW159" s="243">
        <f t="shared" si="63"/>
        <v>0</v>
      </c>
      <c r="CX159" s="243">
        <f t="shared" si="64"/>
        <v>1</v>
      </c>
      <c r="CY159" s="243">
        <f t="shared" si="65"/>
        <v>0</v>
      </c>
      <c r="CZ159" s="243">
        <f t="shared" si="66"/>
        <v>0</v>
      </c>
      <c r="DA159" s="4">
        <f t="shared" si="67"/>
        <v>0</v>
      </c>
      <c r="DD159" s="244">
        <f t="shared" si="68"/>
        <v>2</v>
      </c>
    </row>
    <row r="160" spans="2:108" x14ac:dyDescent="0.35">
      <c r="B160" s="145" t="s">
        <v>234</v>
      </c>
      <c r="C160" s="4" t="s">
        <v>235</v>
      </c>
      <c r="D160" s="28" t="s">
        <v>235</v>
      </c>
      <c r="E160" s="234" t="s">
        <v>1427</v>
      </c>
      <c r="F160" s="234"/>
      <c r="G160" s="29" t="s">
        <v>3701</v>
      </c>
      <c r="H160" s="3">
        <v>0</v>
      </c>
      <c r="I160" s="243">
        <v>0</v>
      </c>
      <c r="J160" s="243">
        <v>0</v>
      </c>
      <c r="K160" s="243">
        <v>0</v>
      </c>
      <c r="L160" s="243">
        <v>0</v>
      </c>
      <c r="M160" s="243">
        <v>0</v>
      </c>
      <c r="N160" s="243">
        <v>0</v>
      </c>
      <c r="O160" s="243">
        <v>0</v>
      </c>
      <c r="P160" s="243">
        <v>0.5</v>
      </c>
      <c r="Q160" s="243">
        <v>0</v>
      </c>
      <c r="R160" s="243">
        <v>0</v>
      </c>
      <c r="S160" s="243">
        <v>0</v>
      </c>
      <c r="T160" s="243">
        <v>0</v>
      </c>
      <c r="U160" s="243">
        <v>0</v>
      </c>
      <c r="V160" s="243">
        <v>0</v>
      </c>
      <c r="W160" s="243">
        <v>0</v>
      </c>
      <c r="X160" s="243">
        <v>0</v>
      </c>
      <c r="Y160" s="243">
        <v>0</v>
      </c>
      <c r="Z160" s="243">
        <v>0</v>
      </c>
      <c r="AA160" s="243">
        <v>0</v>
      </c>
      <c r="AB160" s="243">
        <v>0</v>
      </c>
      <c r="AC160" s="243">
        <v>0</v>
      </c>
      <c r="AD160" s="243">
        <v>0</v>
      </c>
      <c r="AE160" s="243">
        <v>0</v>
      </c>
      <c r="AF160" s="243">
        <v>0</v>
      </c>
      <c r="AG160" s="243">
        <v>0</v>
      </c>
      <c r="AH160" s="243">
        <v>0</v>
      </c>
      <c r="AI160" s="243">
        <v>0</v>
      </c>
      <c r="AJ160" s="243">
        <v>0</v>
      </c>
      <c r="AK160" s="243">
        <v>0</v>
      </c>
      <c r="AL160" s="243">
        <v>0</v>
      </c>
      <c r="AM160" s="243">
        <v>0</v>
      </c>
      <c r="AN160" s="243">
        <v>0</v>
      </c>
      <c r="AO160" s="243">
        <v>0</v>
      </c>
      <c r="AP160" s="243">
        <v>0</v>
      </c>
      <c r="AQ160" s="243">
        <v>0</v>
      </c>
      <c r="AR160" s="243">
        <v>0</v>
      </c>
      <c r="AS160" s="243">
        <v>0</v>
      </c>
      <c r="AT160" s="243">
        <v>0</v>
      </c>
      <c r="AU160" s="243">
        <v>0</v>
      </c>
      <c r="AV160" s="243">
        <v>0</v>
      </c>
      <c r="AW160" s="243">
        <v>0</v>
      </c>
      <c r="AX160" s="243">
        <v>0</v>
      </c>
      <c r="AY160" s="243">
        <v>0</v>
      </c>
      <c r="AZ160" s="243">
        <v>0</v>
      </c>
      <c r="BA160" s="243">
        <v>0</v>
      </c>
      <c r="BB160" s="243">
        <v>0</v>
      </c>
      <c r="BC160" s="243">
        <v>0</v>
      </c>
      <c r="BD160" s="243">
        <v>0</v>
      </c>
      <c r="BE160" s="243">
        <v>0.5</v>
      </c>
      <c r="BF160" s="243">
        <v>0</v>
      </c>
      <c r="BG160" s="243">
        <v>0</v>
      </c>
      <c r="BH160" s="243">
        <v>0</v>
      </c>
      <c r="BI160" s="243">
        <v>0</v>
      </c>
      <c r="BJ160" s="243">
        <v>0</v>
      </c>
      <c r="BK160" s="243">
        <v>0</v>
      </c>
      <c r="BL160" s="243">
        <v>0</v>
      </c>
      <c r="BM160" s="243">
        <v>0</v>
      </c>
      <c r="BN160" s="243">
        <v>0</v>
      </c>
      <c r="BO160" s="243">
        <v>0</v>
      </c>
      <c r="BP160" s="243">
        <v>0</v>
      </c>
      <c r="BQ160" s="243">
        <v>0</v>
      </c>
      <c r="BR160" s="243">
        <v>0</v>
      </c>
      <c r="BS160" s="243">
        <v>0</v>
      </c>
      <c r="BT160" s="243">
        <v>0</v>
      </c>
      <c r="BU160" s="243">
        <v>0</v>
      </c>
      <c r="BV160" s="243">
        <v>0</v>
      </c>
      <c r="BW160" s="243">
        <v>0</v>
      </c>
      <c r="BX160" s="4">
        <v>0</v>
      </c>
      <c r="BZ160" s="244">
        <f t="shared" si="46"/>
        <v>2</v>
      </c>
      <c r="CB160" s="3">
        <f t="shared" si="47"/>
        <v>1</v>
      </c>
      <c r="CC160" s="243">
        <f t="shared" si="48"/>
        <v>0</v>
      </c>
      <c r="CD160" s="243">
        <f t="shared" si="49"/>
        <v>0</v>
      </c>
      <c r="CE160" s="243">
        <f t="shared" si="50"/>
        <v>0</v>
      </c>
      <c r="CF160" s="243">
        <f t="shared" si="51"/>
        <v>0</v>
      </c>
      <c r="CG160" s="243">
        <f t="shared" si="52"/>
        <v>0</v>
      </c>
      <c r="CH160" s="243">
        <f t="shared" si="53"/>
        <v>0</v>
      </c>
      <c r="CI160" s="243">
        <f t="shared" si="54"/>
        <v>1</v>
      </c>
      <c r="CJ160" s="243">
        <f t="shared" si="55"/>
        <v>0</v>
      </c>
      <c r="CK160" s="243">
        <f t="shared" si="56"/>
        <v>0</v>
      </c>
      <c r="CL160" s="243">
        <f t="shared" si="57"/>
        <v>0</v>
      </c>
      <c r="CM160" s="4">
        <f t="shared" si="58"/>
        <v>0</v>
      </c>
      <c r="CO160" s="244">
        <f t="shared" si="59"/>
        <v>2</v>
      </c>
      <c r="CT160" s="3">
        <f t="shared" si="60"/>
        <v>1</v>
      </c>
      <c r="CU160" s="243">
        <f t="shared" si="61"/>
        <v>0</v>
      </c>
      <c r="CV160" s="243">
        <f t="shared" si="62"/>
        <v>0</v>
      </c>
      <c r="CW160" s="243">
        <f t="shared" si="63"/>
        <v>0</v>
      </c>
      <c r="CX160" s="243">
        <f t="shared" si="64"/>
        <v>1</v>
      </c>
      <c r="CY160" s="243">
        <f t="shared" si="65"/>
        <v>0</v>
      </c>
      <c r="CZ160" s="243">
        <f t="shared" si="66"/>
        <v>0</v>
      </c>
      <c r="DA160" s="4">
        <f t="shared" si="67"/>
        <v>0</v>
      </c>
      <c r="DD160" s="244">
        <f t="shared" si="68"/>
        <v>2</v>
      </c>
    </row>
    <row r="161" spans="2:108" x14ac:dyDescent="0.35">
      <c r="B161" s="145" t="s">
        <v>244</v>
      </c>
      <c r="C161" s="4" t="s">
        <v>245</v>
      </c>
      <c r="D161" s="28" t="s">
        <v>2902</v>
      </c>
      <c r="E161" s="234" t="s">
        <v>1534</v>
      </c>
      <c r="F161" s="234"/>
      <c r="G161" s="29" t="s">
        <v>3701</v>
      </c>
      <c r="H161" s="3">
        <v>0</v>
      </c>
      <c r="I161" s="243">
        <v>0</v>
      </c>
      <c r="J161" s="243">
        <v>0</v>
      </c>
      <c r="K161" s="243">
        <v>0</v>
      </c>
      <c r="L161" s="243">
        <v>0</v>
      </c>
      <c r="M161" s="243">
        <v>0</v>
      </c>
      <c r="N161" s="243">
        <v>0</v>
      </c>
      <c r="O161" s="243">
        <v>0</v>
      </c>
      <c r="P161" s="243">
        <v>0</v>
      </c>
      <c r="Q161" s="243">
        <v>0</v>
      </c>
      <c r="R161" s="243">
        <v>0.5</v>
      </c>
      <c r="S161" s="243">
        <v>0</v>
      </c>
      <c r="T161" s="243">
        <v>0</v>
      </c>
      <c r="U161" s="243">
        <v>0</v>
      </c>
      <c r="V161" s="243">
        <v>0</v>
      </c>
      <c r="W161" s="243">
        <v>0</v>
      </c>
      <c r="X161" s="243">
        <v>0</v>
      </c>
      <c r="Y161" s="243">
        <v>0</v>
      </c>
      <c r="Z161" s="243">
        <v>0</v>
      </c>
      <c r="AA161" s="243">
        <v>0</v>
      </c>
      <c r="AB161" s="243">
        <v>0</v>
      </c>
      <c r="AC161" s="243">
        <v>0</v>
      </c>
      <c r="AD161" s="243">
        <v>0</v>
      </c>
      <c r="AE161" s="243">
        <v>0</v>
      </c>
      <c r="AF161" s="243">
        <v>0</v>
      </c>
      <c r="AG161" s="243">
        <v>0</v>
      </c>
      <c r="AH161" s="243">
        <v>0</v>
      </c>
      <c r="AI161" s="243">
        <v>0</v>
      </c>
      <c r="AJ161" s="243">
        <v>0</v>
      </c>
      <c r="AK161" s="243">
        <v>0</v>
      </c>
      <c r="AL161" s="243">
        <v>0</v>
      </c>
      <c r="AM161" s="243">
        <v>0</v>
      </c>
      <c r="AN161" s="243">
        <v>0.5</v>
      </c>
      <c r="AO161" s="243">
        <v>0</v>
      </c>
      <c r="AP161" s="243">
        <v>0</v>
      </c>
      <c r="AQ161" s="243">
        <v>0</v>
      </c>
      <c r="AR161" s="243">
        <v>0</v>
      </c>
      <c r="AS161" s="243">
        <v>0</v>
      </c>
      <c r="AT161" s="243">
        <v>0</v>
      </c>
      <c r="AU161" s="243">
        <v>0</v>
      </c>
      <c r="AV161" s="243">
        <v>0</v>
      </c>
      <c r="AW161" s="243">
        <v>0</v>
      </c>
      <c r="AX161" s="243">
        <v>0</v>
      </c>
      <c r="AY161" s="243">
        <v>0</v>
      </c>
      <c r="AZ161" s="243">
        <v>0</v>
      </c>
      <c r="BA161" s="243">
        <v>0</v>
      </c>
      <c r="BB161" s="243">
        <v>0</v>
      </c>
      <c r="BC161" s="243">
        <v>0</v>
      </c>
      <c r="BD161" s="243">
        <v>0</v>
      </c>
      <c r="BE161" s="243">
        <v>0</v>
      </c>
      <c r="BF161" s="243">
        <v>0</v>
      </c>
      <c r="BG161" s="243">
        <v>0</v>
      </c>
      <c r="BH161" s="243">
        <v>0</v>
      </c>
      <c r="BI161" s="243">
        <v>0</v>
      </c>
      <c r="BJ161" s="243">
        <v>0</v>
      </c>
      <c r="BK161" s="243">
        <v>0</v>
      </c>
      <c r="BL161" s="243">
        <v>0</v>
      </c>
      <c r="BM161" s="243">
        <v>0</v>
      </c>
      <c r="BN161" s="243">
        <v>0</v>
      </c>
      <c r="BO161" s="243">
        <v>0</v>
      </c>
      <c r="BP161" s="243">
        <v>0</v>
      </c>
      <c r="BQ161" s="243">
        <v>0</v>
      </c>
      <c r="BR161" s="243">
        <v>0</v>
      </c>
      <c r="BS161" s="243">
        <v>0</v>
      </c>
      <c r="BT161" s="243">
        <v>0</v>
      </c>
      <c r="BU161" s="243">
        <v>0</v>
      </c>
      <c r="BV161" s="243">
        <v>0</v>
      </c>
      <c r="BW161" s="243">
        <v>0</v>
      </c>
      <c r="BX161" s="4">
        <v>0</v>
      </c>
      <c r="BZ161" s="244">
        <f t="shared" si="46"/>
        <v>2</v>
      </c>
      <c r="CB161" s="3">
        <f t="shared" si="47"/>
        <v>1</v>
      </c>
      <c r="CC161" s="243">
        <f t="shared" si="48"/>
        <v>0</v>
      </c>
      <c r="CD161" s="243">
        <f t="shared" si="49"/>
        <v>0</v>
      </c>
      <c r="CE161" s="243">
        <f t="shared" si="50"/>
        <v>1</v>
      </c>
      <c r="CF161" s="243">
        <f t="shared" si="51"/>
        <v>0</v>
      </c>
      <c r="CG161" s="243">
        <f t="shared" si="52"/>
        <v>0</v>
      </c>
      <c r="CH161" s="243">
        <f t="shared" si="53"/>
        <v>0</v>
      </c>
      <c r="CI161" s="243">
        <f t="shared" si="54"/>
        <v>0</v>
      </c>
      <c r="CJ161" s="243">
        <f t="shared" si="55"/>
        <v>0</v>
      </c>
      <c r="CK161" s="243">
        <f t="shared" si="56"/>
        <v>0</v>
      </c>
      <c r="CL161" s="243">
        <f t="shared" si="57"/>
        <v>0</v>
      </c>
      <c r="CM161" s="4">
        <f t="shared" si="58"/>
        <v>0</v>
      </c>
      <c r="CO161" s="244">
        <f t="shared" si="59"/>
        <v>2</v>
      </c>
      <c r="CT161" s="3">
        <f t="shared" si="60"/>
        <v>1</v>
      </c>
      <c r="CU161" s="243">
        <f t="shared" si="61"/>
        <v>0</v>
      </c>
      <c r="CV161" s="243">
        <f t="shared" si="62"/>
        <v>1</v>
      </c>
      <c r="CW161" s="243">
        <f t="shared" si="63"/>
        <v>0</v>
      </c>
      <c r="CX161" s="243">
        <f t="shared" si="64"/>
        <v>0</v>
      </c>
      <c r="CY161" s="243">
        <f t="shared" si="65"/>
        <v>0</v>
      </c>
      <c r="CZ161" s="243">
        <f t="shared" si="66"/>
        <v>0</v>
      </c>
      <c r="DA161" s="4">
        <f t="shared" si="67"/>
        <v>0</v>
      </c>
      <c r="DD161" s="244">
        <f t="shared" si="68"/>
        <v>2</v>
      </c>
    </row>
    <row r="162" spans="2:108" x14ac:dyDescent="0.35">
      <c r="B162" s="145" t="s">
        <v>246</v>
      </c>
      <c r="C162" s="4" t="s">
        <v>247</v>
      </c>
      <c r="D162" s="142" t="s">
        <v>913</v>
      </c>
      <c r="E162" s="236" t="s">
        <v>913</v>
      </c>
      <c r="F162" s="236"/>
      <c r="G162" s="139" t="s">
        <v>3703</v>
      </c>
      <c r="H162" s="3">
        <v>0</v>
      </c>
      <c r="I162" s="243">
        <v>0</v>
      </c>
      <c r="J162" s="243">
        <v>0</v>
      </c>
      <c r="K162" s="243">
        <v>0</v>
      </c>
      <c r="L162" s="243">
        <v>0</v>
      </c>
      <c r="M162" s="243">
        <v>0</v>
      </c>
      <c r="N162" s="243">
        <v>0</v>
      </c>
      <c r="O162" s="243">
        <v>0</v>
      </c>
      <c r="P162" s="243">
        <v>0</v>
      </c>
      <c r="Q162" s="243">
        <v>0</v>
      </c>
      <c r="R162" s="243">
        <v>0.5</v>
      </c>
      <c r="S162" s="243">
        <v>0</v>
      </c>
      <c r="T162" s="243">
        <v>0</v>
      </c>
      <c r="U162" s="243">
        <v>0</v>
      </c>
      <c r="V162" s="243">
        <v>0</v>
      </c>
      <c r="W162" s="243">
        <v>0</v>
      </c>
      <c r="X162" s="243">
        <v>0</v>
      </c>
      <c r="Y162" s="243">
        <v>0</v>
      </c>
      <c r="Z162" s="243">
        <v>0</v>
      </c>
      <c r="AA162" s="243">
        <v>0</v>
      </c>
      <c r="AB162" s="243">
        <v>0</v>
      </c>
      <c r="AC162" s="243">
        <v>0</v>
      </c>
      <c r="AD162" s="243">
        <v>0</v>
      </c>
      <c r="AE162" s="243">
        <v>0</v>
      </c>
      <c r="AF162" s="243">
        <v>0</v>
      </c>
      <c r="AG162" s="243">
        <v>0</v>
      </c>
      <c r="AH162" s="243">
        <v>0</v>
      </c>
      <c r="AI162" s="243">
        <v>0</v>
      </c>
      <c r="AJ162" s="243">
        <v>0</v>
      </c>
      <c r="AK162" s="243">
        <v>0</v>
      </c>
      <c r="AL162" s="243">
        <v>0</v>
      </c>
      <c r="AM162" s="243">
        <v>0</v>
      </c>
      <c r="AN162" s="243">
        <v>0</v>
      </c>
      <c r="AO162" s="243">
        <v>0</v>
      </c>
      <c r="AP162" s="243">
        <v>0</v>
      </c>
      <c r="AQ162" s="243">
        <v>0</v>
      </c>
      <c r="AR162" s="243">
        <v>0.5</v>
      </c>
      <c r="AS162" s="243">
        <v>0</v>
      </c>
      <c r="AT162" s="243">
        <v>0</v>
      </c>
      <c r="AU162" s="243">
        <v>0</v>
      </c>
      <c r="AV162" s="243">
        <v>0</v>
      </c>
      <c r="AW162" s="243">
        <v>0</v>
      </c>
      <c r="AX162" s="243">
        <v>0</v>
      </c>
      <c r="AY162" s="243">
        <v>0</v>
      </c>
      <c r="AZ162" s="243">
        <v>0</v>
      </c>
      <c r="BA162" s="243">
        <v>0</v>
      </c>
      <c r="BB162" s="243">
        <v>0</v>
      </c>
      <c r="BC162" s="243">
        <v>0</v>
      </c>
      <c r="BD162" s="243">
        <v>0</v>
      </c>
      <c r="BE162" s="243">
        <v>0</v>
      </c>
      <c r="BF162" s="243">
        <v>0</v>
      </c>
      <c r="BG162" s="243">
        <v>0</v>
      </c>
      <c r="BH162" s="243">
        <v>0</v>
      </c>
      <c r="BI162" s="243">
        <v>0</v>
      </c>
      <c r="BJ162" s="243">
        <v>0</v>
      </c>
      <c r="BK162" s="243">
        <v>0</v>
      </c>
      <c r="BL162" s="243">
        <v>0</v>
      </c>
      <c r="BM162" s="243">
        <v>0</v>
      </c>
      <c r="BN162" s="243">
        <v>0</v>
      </c>
      <c r="BO162" s="243">
        <v>0</v>
      </c>
      <c r="BP162" s="243">
        <v>0</v>
      </c>
      <c r="BQ162" s="243">
        <v>0</v>
      </c>
      <c r="BR162" s="243">
        <v>0</v>
      </c>
      <c r="BS162" s="243">
        <v>0</v>
      </c>
      <c r="BT162" s="243">
        <v>0</v>
      </c>
      <c r="BU162" s="243">
        <v>0</v>
      </c>
      <c r="BV162" s="243">
        <v>0</v>
      </c>
      <c r="BW162" s="243">
        <v>0</v>
      </c>
      <c r="BX162" s="4">
        <v>0</v>
      </c>
      <c r="BZ162" s="244">
        <f t="shared" si="46"/>
        <v>2</v>
      </c>
      <c r="CB162" s="3">
        <f t="shared" si="47"/>
        <v>1</v>
      </c>
      <c r="CC162" s="243">
        <f t="shared" si="48"/>
        <v>0</v>
      </c>
      <c r="CD162" s="243">
        <f t="shared" si="49"/>
        <v>0</v>
      </c>
      <c r="CE162" s="243">
        <f t="shared" si="50"/>
        <v>0</v>
      </c>
      <c r="CF162" s="243">
        <f t="shared" si="51"/>
        <v>0</v>
      </c>
      <c r="CG162" s="243">
        <f t="shared" si="52"/>
        <v>1</v>
      </c>
      <c r="CH162" s="243">
        <f t="shared" si="53"/>
        <v>0</v>
      </c>
      <c r="CI162" s="243">
        <f t="shared" si="54"/>
        <v>0</v>
      </c>
      <c r="CJ162" s="243">
        <f t="shared" si="55"/>
        <v>0</v>
      </c>
      <c r="CK162" s="243">
        <f t="shared" si="56"/>
        <v>0</v>
      </c>
      <c r="CL162" s="243">
        <f t="shared" si="57"/>
        <v>0</v>
      </c>
      <c r="CM162" s="4">
        <f t="shared" si="58"/>
        <v>0</v>
      </c>
      <c r="CO162" s="244">
        <f t="shared" si="59"/>
        <v>2</v>
      </c>
      <c r="CT162" s="3">
        <f t="shared" si="60"/>
        <v>1</v>
      </c>
      <c r="CU162" s="243">
        <f t="shared" si="61"/>
        <v>0</v>
      </c>
      <c r="CV162" s="243">
        <f t="shared" si="62"/>
        <v>0</v>
      </c>
      <c r="CW162" s="243">
        <f t="shared" si="63"/>
        <v>0</v>
      </c>
      <c r="CX162" s="243">
        <f t="shared" si="64"/>
        <v>1</v>
      </c>
      <c r="CY162" s="243">
        <f t="shared" si="65"/>
        <v>0</v>
      </c>
      <c r="CZ162" s="243">
        <f t="shared" si="66"/>
        <v>0</v>
      </c>
      <c r="DA162" s="4">
        <f t="shared" si="67"/>
        <v>0</v>
      </c>
      <c r="DD162" s="244">
        <f t="shared" si="68"/>
        <v>2</v>
      </c>
    </row>
    <row r="163" spans="2:108" x14ac:dyDescent="0.35">
      <c r="B163" s="145" t="s">
        <v>248</v>
      </c>
      <c r="C163" s="4" t="s">
        <v>249</v>
      </c>
      <c r="D163" s="28" t="s">
        <v>2222</v>
      </c>
      <c r="E163" s="234" t="s">
        <v>2223</v>
      </c>
      <c r="F163" s="234"/>
      <c r="G163" s="29" t="s">
        <v>3701</v>
      </c>
      <c r="H163" s="3">
        <v>0</v>
      </c>
      <c r="I163" s="243">
        <v>0</v>
      </c>
      <c r="J163" s="243">
        <v>0</v>
      </c>
      <c r="K163" s="243">
        <v>0</v>
      </c>
      <c r="L163" s="243">
        <v>0</v>
      </c>
      <c r="M163" s="243">
        <v>0</v>
      </c>
      <c r="N163" s="243">
        <v>0</v>
      </c>
      <c r="O163" s="243">
        <v>0</v>
      </c>
      <c r="P163" s="243">
        <v>0</v>
      </c>
      <c r="Q163" s="243">
        <v>0</v>
      </c>
      <c r="R163" s="243">
        <v>0.5</v>
      </c>
      <c r="S163" s="243">
        <v>0</v>
      </c>
      <c r="T163" s="243">
        <v>0</v>
      </c>
      <c r="U163" s="243">
        <v>0</v>
      </c>
      <c r="V163" s="243">
        <v>0</v>
      </c>
      <c r="W163" s="243">
        <v>0</v>
      </c>
      <c r="X163" s="243">
        <v>0</v>
      </c>
      <c r="Y163" s="243">
        <v>0</v>
      </c>
      <c r="Z163" s="243">
        <v>0</v>
      </c>
      <c r="AA163" s="243">
        <v>0</v>
      </c>
      <c r="AB163" s="243">
        <v>0</v>
      </c>
      <c r="AC163" s="243">
        <v>0</v>
      </c>
      <c r="AD163" s="243">
        <v>0</v>
      </c>
      <c r="AE163" s="243">
        <v>0</v>
      </c>
      <c r="AF163" s="243">
        <v>0</v>
      </c>
      <c r="AG163" s="243">
        <v>0</v>
      </c>
      <c r="AH163" s="243">
        <v>0</v>
      </c>
      <c r="AI163" s="243">
        <v>0</v>
      </c>
      <c r="AJ163" s="243">
        <v>0</v>
      </c>
      <c r="AK163" s="243">
        <v>0</v>
      </c>
      <c r="AL163" s="243">
        <v>0</v>
      </c>
      <c r="AM163" s="243">
        <v>0</v>
      </c>
      <c r="AN163" s="243">
        <v>0</v>
      </c>
      <c r="AO163" s="243">
        <v>0</v>
      </c>
      <c r="AP163" s="243">
        <v>0</v>
      </c>
      <c r="AQ163" s="243">
        <v>0</v>
      </c>
      <c r="AR163" s="243">
        <v>0</v>
      </c>
      <c r="AS163" s="243">
        <v>0</v>
      </c>
      <c r="AT163" s="243">
        <v>0</v>
      </c>
      <c r="AU163" s="243">
        <v>0</v>
      </c>
      <c r="AV163" s="243">
        <v>0</v>
      </c>
      <c r="AW163" s="243">
        <v>0</v>
      </c>
      <c r="AX163" s="243">
        <v>0</v>
      </c>
      <c r="AY163" s="243">
        <v>0</v>
      </c>
      <c r="AZ163" s="243">
        <v>0</v>
      </c>
      <c r="BA163" s="243">
        <v>0.5</v>
      </c>
      <c r="BB163" s="243">
        <v>0</v>
      </c>
      <c r="BC163" s="243">
        <v>0</v>
      </c>
      <c r="BD163" s="243">
        <v>0</v>
      </c>
      <c r="BE163" s="243">
        <v>0</v>
      </c>
      <c r="BF163" s="243">
        <v>0</v>
      </c>
      <c r="BG163" s="243">
        <v>0</v>
      </c>
      <c r="BH163" s="243">
        <v>0</v>
      </c>
      <c r="BI163" s="243">
        <v>0</v>
      </c>
      <c r="BJ163" s="243">
        <v>0</v>
      </c>
      <c r="BK163" s="243">
        <v>0</v>
      </c>
      <c r="BL163" s="243">
        <v>0</v>
      </c>
      <c r="BM163" s="243">
        <v>0</v>
      </c>
      <c r="BN163" s="243">
        <v>0</v>
      </c>
      <c r="BO163" s="243">
        <v>0</v>
      </c>
      <c r="BP163" s="243">
        <v>0</v>
      </c>
      <c r="BQ163" s="243">
        <v>0</v>
      </c>
      <c r="BR163" s="243">
        <v>0</v>
      </c>
      <c r="BS163" s="243">
        <v>0</v>
      </c>
      <c r="BT163" s="243">
        <v>0</v>
      </c>
      <c r="BU163" s="243">
        <v>0</v>
      </c>
      <c r="BV163" s="243">
        <v>0</v>
      </c>
      <c r="BW163" s="243">
        <v>0</v>
      </c>
      <c r="BX163" s="4">
        <v>0</v>
      </c>
      <c r="BZ163" s="244">
        <f t="shared" si="46"/>
        <v>2</v>
      </c>
      <c r="CB163" s="3">
        <f t="shared" si="47"/>
        <v>1</v>
      </c>
      <c r="CC163" s="243">
        <f t="shared" si="48"/>
        <v>0</v>
      </c>
      <c r="CD163" s="243">
        <f t="shared" si="49"/>
        <v>0</v>
      </c>
      <c r="CE163" s="243">
        <f t="shared" si="50"/>
        <v>0</v>
      </c>
      <c r="CF163" s="243">
        <f t="shared" si="51"/>
        <v>0</v>
      </c>
      <c r="CG163" s="243">
        <f t="shared" si="52"/>
        <v>0</v>
      </c>
      <c r="CH163" s="243">
        <f t="shared" si="53"/>
        <v>1</v>
      </c>
      <c r="CI163" s="243">
        <f t="shared" si="54"/>
        <v>0</v>
      </c>
      <c r="CJ163" s="243">
        <f t="shared" si="55"/>
        <v>0</v>
      </c>
      <c r="CK163" s="243">
        <f t="shared" si="56"/>
        <v>0</v>
      </c>
      <c r="CL163" s="243">
        <f t="shared" si="57"/>
        <v>0</v>
      </c>
      <c r="CM163" s="4">
        <f t="shared" si="58"/>
        <v>0</v>
      </c>
      <c r="CO163" s="244">
        <f t="shared" si="59"/>
        <v>2</v>
      </c>
      <c r="CT163" s="3">
        <f t="shared" si="60"/>
        <v>1</v>
      </c>
      <c r="CU163" s="243">
        <f t="shared" si="61"/>
        <v>0</v>
      </c>
      <c r="CV163" s="243">
        <f t="shared" si="62"/>
        <v>0</v>
      </c>
      <c r="CW163" s="243">
        <f t="shared" si="63"/>
        <v>0</v>
      </c>
      <c r="CX163" s="243">
        <f t="shared" si="64"/>
        <v>1</v>
      </c>
      <c r="CY163" s="243">
        <f t="shared" si="65"/>
        <v>0</v>
      </c>
      <c r="CZ163" s="243">
        <f t="shared" si="66"/>
        <v>0</v>
      </c>
      <c r="DA163" s="4">
        <f t="shared" si="67"/>
        <v>0</v>
      </c>
      <c r="DD163" s="244">
        <f t="shared" si="68"/>
        <v>2</v>
      </c>
    </row>
    <row r="164" spans="2:108" x14ac:dyDescent="0.35">
      <c r="B164" s="145" t="s">
        <v>294</v>
      </c>
      <c r="C164" s="4" t="s">
        <v>295</v>
      </c>
      <c r="D164" s="54" t="s">
        <v>2903</v>
      </c>
      <c r="E164" s="233" t="s">
        <v>911</v>
      </c>
      <c r="F164" s="233"/>
      <c r="G164" s="55" t="s">
        <v>3708</v>
      </c>
      <c r="H164" s="3">
        <v>0</v>
      </c>
      <c r="I164" s="243">
        <v>0</v>
      </c>
      <c r="J164" s="243">
        <v>0</v>
      </c>
      <c r="K164" s="243">
        <v>0</v>
      </c>
      <c r="L164" s="243">
        <v>0</v>
      </c>
      <c r="M164" s="243">
        <v>0</v>
      </c>
      <c r="N164" s="243">
        <v>0</v>
      </c>
      <c r="O164" s="243">
        <v>0</v>
      </c>
      <c r="P164" s="243">
        <v>0</v>
      </c>
      <c r="Q164" s="243">
        <v>0</v>
      </c>
      <c r="R164" s="243">
        <v>0</v>
      </c>
      <c r="S164" s="243">
        <v>0.5</v>
      </c>
      <c r="T164" s="243">
        <v>0</v>
      </c>
      <c r="U164" s="243">
        <v>0</v>
      </c>
      <c r="V164" s="243">
        <v>0</v>
      </c>
      <c r="W164" s="243">
        <v>0</v>
      </c>
      <c r="X164" s="243">
        <v>0</v>
      </c>
      <c r="Y164" s="243">
        <v>0</v>
      </c>
      <c r="Z164" s="243">
        <v>0</v>
      </c>
      <c r="AA164" s="243">
        <v>0</v>
      </c>
      <c r="AB164" s="243">
        <v>0</v>
      </c>
      <c r="AC164" s="243">
        <v>0</v>
      </c>
      <c r="AD164" s="243">
        <v>0</v>
      </c>
      <c r="AE164" s="243">
        <v>0</v>
      </c>
      <c r="AF164" s="243">
        <v>0</v>
      </c>
      <c r="AG164" s="243">
        <v>0</v>
      </c>
      <c r="AH164" s="243">
        <v>0</v>
      </c>
      <c r="AI164" s="243">
        <v>0</v>
      </c>
      <c r="AJ164" s="243">
        <v>0</v>
      </c>
      <c r="AK164" s="243">
        <v>0</v>
      </c>
      <c r="AL164" s="243">
        <v>0.5</v>
      </c>
      <c r="AM164" s="243">
        <v>0</v>
      </c>
      <c r="AN164" s="243">
        <v>0</v>
      </c>
      <c r="AO164" s="243">
        <v>0</v>
      </c>
      <c r="AP164" s="243">
        <v>0</v>
      </c>
      <c r="AQ164" s="243">
        <v>0</v>
      </c>
      <c r="AR164" s="243">
        <v>0</v>
      </c>
      <c r="AS164" s="243">
        <v>0</v>
      </c>
      <c r="AT164" s="243">
        <v>0</v>
      </c>
      <c r="AU164" s="243">
        <v>0</v>
      </c>
      <c r="AV164" s="243">
        <v>0</v>
      </c>
      <c r="AW164" s="243">
        <v>0</v>
      </c>
      <c r="AX164" s="243">
        <v>0</v>
      </c>
      <c r="AY164" s="243">
        <v>0</v>
      </c>
      <c r="AZ164" s="243">
        <v>0</v>
      </c>
      <c r="BA164" s="243">
        <v>0</v>
      </c>
      <c r="BB164" s="243">
        <v>0</v>
      </c>
      <c r="BC164" s="243">
        <v>0</v>
      </c>
      <c r="BD164" s="243">
        <v>0</v>
      </c>
      <c r="BE164" s="243">
        <v>0</v>
      </c>
      <c r="BF164" s="243">
        <v>0</v>
      </c>
      <c r="BG164" s="243">
        <v>0</v>
      </c>
      <c r="BH164" s="243">
        <v>0</v>
      </c>
      <c r="BI164" s="243">
        <v>0</v>
      </c>
      <c r="BJ164" s="243">
        <v>0</v>
      </c>
      <c r="BK164" s="243">
        <v>0</v>
      </c>
      <c r="BL164" s="243">
        <v>0</v>
      </c>
      <c r="BM164" s="243">
        <v>0</v>
      </c>
      <c r="BN164" s="243">
        <v>0</v>
      </c>
      <c r="BO164" s="243">
        <v>0</v>
      </c>
      <c r="BP164" s="243">
        <v>0</v>
      </c>
      <c r="BQ164" s="243">
        <v>0</v>
      </c>
      <c r="BR164" s="243">
        <v>0</v>
      </c>
      <c r="BS164" s="243">
        <v>0</v>
      </c>
      <c r="BT164" s="243">
        <v>0</v>
      </c>
      <c r="BU164" s="243">
        <v>0</v>
      </c>
      <c r="BV164" s="243">
        <v>0</v>
      </c>
      <c r="BW164" s="243">
        <v>0</v>
      </c>
      <c r="BX164" s="4">
        <v>0</v>
      </c>
      <c r="BZ164" s="244">
        <f t="shared" si="46"/>
        <v>2</v>
      </c>
      <c r="CB164" s="3">
        <f t="shared" si="47"/>
        <v>0</v>
      </c>
      <c r="CC164" s="243">
        <f t="shared" si="48"/>
        <v>1</v>
      </c>
      <c r="CD164" s="243">
        <f t="shared" si="49"/>
        <v>1</v>
      </c>
      <c r="CE164" s="243">
        <f t="shared" si="50"/>
        <v>0</v>
      </c>
      <c r="CF164" s="243">
        <f t="shared" si="51"/>
        <v>0</v>
      </c>
      <c r="CG164" s="243">
        <f t="shared" si="52"/>
        <v>0</v>
      </c>
      <c r="CH164" s="243">
        <f t="shared" si="53"/>
        <v>0</v>
      </c>
      <c r="CI164" s="243">
        <f t="shared" si="54"/>
        <v>0</v>
      </c>
      <c r="CJ164" s="243">
        <f t="shared" si="55"/>
        <v>0</v>
      </c>
      <c r="CK164" s="243">
        <f t="shared" si="56"/>
        <v>0</v>
      </c>
      <c r="CL164" s="243">
        <f t="shared" si="57"/>
        <v>0</v>
      </c>
      <c r="CM164" s="4">
        <f t="shared" si="58"/>
        <v>0</v>
      </c>
      <c r="CO164" s="244">
        <f t="shared" si="59"/>
        <v>2</v>
      </c>
      <c r="CT164" s="3">
        <f t="shared" si="60"/>
        <v>1</v>
      </c>
      <c r="CU164" s="243">
        <f t="shared" si="61"/>
        <v>1</v>
      </c>
      <c r="CV164" s="243">
        <f t="shared" si="62"/>
        <v>0</v>
      </c>
      <c r="CW164" s="243">
        <f t="shared" si="63"/>
        <v>0</v>
      </c>
      <c r="CX164" s="243">
        <f t="shared" si="64"/>
        <v>0</v>
      </c>
      <c r="CY164" s="243">
        <f t="shared" si="65"/>
        <v>0</v>
      </c>
      <c r="CZ164" s="243">
        <f t="shared" si="66"/>
        <v>0</v>
      </c>
      <c r="DA164" s="4">
        <f t="shared" si="67"/>
        <v>0</v>
      </c>
      <c r="DD164" s="244">
        <f t="shared" si="68"/>
        <v>2</v>
      </c>
    </row>
    <row r="165" spans="2:108" x14ac:dyDescent="0.35">
      <c r="B165" s="145" t="s">
        <v>296</v>
      </c>
      <c r="C165" s="4" t="s">
        <v>297</v>
      </c>
      <c r="D165" s="54" t="s">
        <v>2904</v>
      </c>
      <c r="E165" s="233" t="s">
        <v>909</v>
      </c>
      <c r="F165" s="233"/>
      <c r="G165" s="55" t="s">
        <v>3708</v>
      </c>
      <c r="H165" s="3">
        <v>0</v>
      </c>
      <c r="I165" s="243">
        <v>0</v>
      </c>
      <c r="J165" s="243">
        <v>0</v>
      </c>
      <c r="K165" s="243">
        <v>0</v>
      </c>
      <c r="L165" s="243">
        <v>0</v>
      </c>
      <c r="M165" s="243">
        <v>0</v>
      </c>
      <c r="N165" s="243">
        <v>0</v>
      </c>
      <c r="O165" s="243">
        <v>0</v>
      </c>
      <c r="P165" s="243">
        <v>0</v>
      </c>
      <c r="Q165" s="243">
        <v>0</v>
      </c>
      <c r="R165" s="243">
        <v>0</v>
      </c>
      <c r="S165" s="243">
        <v>0.5</v>
      </c>
      <c r="T165" s="243">
        <v>0</v>
      </c>
      <c r="U165" s="243">
        <v>0</v>
      </c>
      <c r="V165" s="243">
        <v>0</v>
      </c>
      <c r="W165" s="243">
        <v>0</v>
      </c>
      <c r="X165" s="243">
        <v>0</v>
      </c>
      <c r="Y165" s="243">
        <v>0</v>
      </c>
      <c r="Z165" s="243">
        <v>0</v>
      </c>
      <c r="AA165" s="243">
        <v>0</v>
      </c>
      <c r="AB165" s="243">
        <v>0</v>
      </c>
      <c r="AC165" s="243">
        <v>0</v>
      </c>
      <c r="AD165" s="243">
        <v>0</v>
      </c>
      <c r="AE165" s="243">
        <v>0</v>
      </c>
      <c r="AF165" s="243">
        <v>0</v>
      </c>
      <c r="AG165" s="243">
        <v>0</v>
      </c>
      <c r="AH165" s="243">
        <v>0</v>
      </c>
      <c r="AI165" s="243">
        <v>0</v>
      </c>
      <c r="AJ165" s="243">
        <v>0</v>
      </c>
      <c r="AK165" s="243">
        <v>0</v>
      </c>
      <c r="AL165" s="243">
        <v>0.5</v>
      </c>
      <c r="AM165" s="243">
        <v>0</v>
      </c>
      <c r="AN165" s="243">
        <v>0</v>
      </c>
      <c r="AO165" s="243">
        <v>0</v>
      </c>
      <c r="AP165" s="243">
        <v>0</v>
      </c>
      <c r="AQ165" s="243">
        <v>0</v>
      </c>
      <c r="AR165" s="243">
        <v>0</v>
      </c>
      <c r="AS165" s="243">
        <v>0</v>
      </c>
      <c r="AT165" s="243">
        <v>0</v>
      </c>
      <c r="AU165" s="243">
        <v>0</v>
      </c>
      <c r="AV165" s="243">
        <v>0</v>
      </c>
      <c r="AW165" s="243">
        <v>0</v>
      </c>
      <c r="AX165" s="243">
        <v>0</v>
      </c>
      <c r="AY165" s="243">
        <v>0</v>
      </c>
      <c r="AZ165" s="243">
        <v>0</v>
      </c>
      <c r="BA165" s="243">
        <v>0</v>
      </c>
      <c r="BB165" s="243">
        <v>0</v>
      </c>
      <c r="BC165" s="243">
        <v>0</v>
      </c>
      <c r="BD165" s="243">
        <v>0</v>
      </c>
      <c r="BE165" s="243">
        <v>0</v>
      </c>
      <c r="BF165" s="243">
        <v>0</v>
      </c>
      <c r="BG165" s="243">
        <v>0</v>
      </c>
      <c r="BH165" s="243">
        <v>0</v>
      </c>
      <c r="BI165" s="243">
        <v>0</v>
      </c>
      <c r="BJ165" s="243">
        <v>0</v>
      </c>
      <c r="BK165" s="243">
        <v>0</v>
      </c>
      <c r="BL165" s="243">
        <v>0</v>
      </c>
      <c r="BM165" s="243">
        <v>0</v>
      </c>
      <c r="BN165" s="243">
        <v>0</v>
      </c>
      <c r="BO165" s="243">
        <v>0</v>
      </c>
      <c r="BP165" s="243">
        <v>0</v>
      </c>
      <c r="BQ165" s="243">
        <v>0</v>
      </c>
      <c r="BR165" s="243">
        <v>0</v>
      </c>
      <c r="BS165" s="243">
        <v>0</v>
      </c>
      <c r="BT165" s="243">
        <v>0</v>
      </c>
      <c r="BU165" s="243">
        <v>0</v>
      </c>
      <c r="BV165" s="243">
        <v>0</v>
      </c>
      <c r="BW165" s="243">
        <v>0</v>
      </c>
      <c r="BX165" s="4">
        <v>0</v>
      </c>
      <c r="BZ165" s="244">
        <f t="shared" si="46"/>
        <v>2</v>
      </c>
      <c r="CB165" s="3">
        <f t="shared" si="47"/>
        <v>0</v>
      </c>
      <c r="CC165" s="243">
        <f t="shared" si="48"/>
        <v>1</v>
      </c>
      <c r="CD165" s="243">
        <f t="shared" si="49"/>
        <v>1</v>
      </c>
      <c r="CE165" s="243">
        <f t="shared" si="50"/>
        <v>0</v>
      </c>
      <c r="CF165" s="243">
        <f t="shared" si="51"/>
        <v>0</v>
      </c>
      <c r="CG165" s="243">
        <f t="shared" si="52"/>
        <v>0</v>
      </c>
      <c r="CH165" s="243">
        <f t="shared" si="53"/>
        <v>0</v>
      </c>
      <c r="CI165" s="243">
        <f t="shared" si="54"/>
        <v>0</v>
      </c>
      <c r="CJ165" s="243">
        <f t="shared" si="55"/>
        <v>0</v>
      </c>
      <c r="CK165" s="243">
        <f t="shared" si="56"/>
        <v>0</v>
      </c>
      <c r="CL165" s="243">
        <f t="shared" si="57"/>
        <v>0</v>
      </c>
      <c r="CM165" s="4">
        <f t="shared" si="58"/>
        <v>0</v>
      </c>
      <c r="CO165" s="244">
        <f t="shared" si="59"/>
        <v>2</v>
      </c>
      <c r="CT165" s="3">
        <f t="shared" si="60"/>
        <v>1</v>
      </c>
      <c r="CU165" s="243">
        <f t="shared" si="61"/>
        <v>1</v>
      </c>
      <c r="CV165" s="243">
        <f t="shared" si="62"/>
        <v>0</v>
      </c>
      <c r="CW165" s="243">
        <f t="shared" si="63"/>
        <v>0</v>
      </c>
      <c r="CX165" s="243">
        <f t="shared" si="64"/>
        <v>0</v>
      </c>
      <c r="CY165" s="243">
        <f t="shared" si="65"/>
        <v>0</v>
      </c>
      <c r="CZ165" s="243">
        <f t="shared" si="66"/>
        <v>0</v>
      </c>
      <c r="DA165" s="4">
        <f t="shared" si="67"/>
        <v>0</v>
      </c>
      <c r="DD165" s="244">
        <f t="shared" si="68"/>
        <v>2</v>
      </c>
    </row>
    <row r="166" spans="2:108" x14ac:dyDescent="0.35">
      <c r="B166" s="145" t="s">
        <v>298</v>
      </c>
      <c r="C166" s="4" t="s">
        <v>299</v>
      </c>
      <c r="D166" s="30" t="s">
        <v>3299</v>
      </c>
      <c r="E166" s="237" t="s">
        <v>3300</v>
      </c>
      <c r="F166" s="237"/>
      <c r="G166" s="31" t="s">
        <v>3704</v>
      </c>
      <c r="H166" s="3">
        <v>0</v>
      </c>
      <c r="I166" s="243">
        <v>0</v>
      </c>
      <c r="J166" s="243">
        <v>0</v>
      </c>
      <c r="K166" s="243">
        <v>0</v>
      </c>
      <c r="L166" s="243">
        <v>0</v>
      </c>
      <c r="M166" s="243">
        <v>0</v>
      </c>
      <c r="N166" s="243">
        <v>0</v>
      </c>
      <c r="O166" s="243">
        <v>0</v>
      </c>
      <c r="P166" s="243">
        <v>0</v>
      </c>
      <c r="Q166" s="243">
        <v>0</v>
      </c>
      <c r="R166" s="243">
        <v>0</v>
      </c>
      <c r="S166" s="243">
        <v>0.5</v>
      </c>
      <c r="T166" s="243">
        <v>0</v>
      </c>
      <c r="U166" s="243">
        <v>0</v>
      </c>
      <c r="V166" s="243">
        <v>0</v>
      </c>
      <c r="W166" s="243">
        <v>0</v>
      </c>
      <c r="X166" s="243">
        <v>0</v>
      </c>
      <c r="Y166" s="243">
        <v>0</v>
      </c>
      <c r="Z166" s="243">
        <v>0</v>
      </c>
      <c r="AA166" s="243">
        <v>0</v>
      </c>
      <c r="AB166" s="243">
        <v>0</v>
      </c>
      <c r="AC166" s="243">
        <v>0</v>
      </c>
      <c r="AD166" s="243">
        <v>0</v>
      </c>
      <c r="AE166" s="243">
        <v>0</v>
      </c>
      <c r="AF166" s="243">
        <v>0</v>
      </c>
      <c r="AG166" s="243">
        <v>0</v>
      </c>
      <c r="AH166" s="243">
        <v>0</v>
      </c>
      <c r="AI166" s="243">
        <v>0</v>
      </c>
      <c r="AJ166" s="243">
        <v>0</v>
      </c>
      <c r="AK166" s="243">
        <v>0</v>
      </c>
      <c r="AL166" s="243">
        <v>0</v>
      </c>
      <c r="AM166" s="243">
        <v>0</v>
      </c>
      <c r="AN166" s="243">
        <v>0</v>
      </c>
      <c r="AO166" s="243">
        <v>0</v>
      </c>
      <c r="AP166" s="243">
        <v>0.5</v>
      </c>
      <c r="AQ166" s="243">
        <v>0</v>
      </c>
      <c r="AR166" s="243">
        <v>0</v>
      </c>
      <c r="AS166" s="243">
        <v>0</v>
      </c>
      <c r="AT166" s="243">
        <v>0</v>
      </c>
      <c r="AU166" s="243">
        <v>0</v>
      </c>
      <c r="AV166" s="243">
        <v>0</v>
      </c>
      <c r="AW166" s="243">
        <v>0</v>
      </c>
      <c r="AX166" s="243">
        <v>0</v>
      </c>
      <c r="AY166" s="243">
        <v>0</v>
      </c>
      <c r="AZ166" s="243">
        <v>0</v>
      </c>
      <c r="BA166" s="243">
        <v>0</v>
      </c>
      <c r="BB166" s="243">
        <v>0</v>
      </c>
      <c r="BC166" s="243">
        <v>0</v>
      </c>
      <c r="BD166" s="243">
        <v>0</v>
      </c>
      <c r="BE166" s="243">
        <v>0</v>
      </c>
      <c r="BF166" s="243">
        <v>0</v>
      </c>
      <c r="BG166" s="243">
        <v>0</v>
      </c>
      <c r="BH166" s="243">
        <v>0</v>
      </c>
      <c r="BI166" s="243">
        <v>0</v>
      </c>
      <c r="BJ166" s="243">
        <v>0</v>
      </c>
      <c r="BK166" s="243">
        <v>0</v>
      </c>
      <c r="BL166" s="243">
        <v>0</v>
      </c>
      <c r="BM166" s="243">
        <v>0</v>
      </c>
      <c r="BN166" s="243">
        <v>0</v>
      </c>
      <c r="BO166" s="243">
        <v>0</v>
      </c>
      <c r="BP166" s="243">
        <v>0</v>
      </c>
      <c r="BQ166" s="243">
        <v>0</v>
      </c>
      <c r="BR166" s="243">
        <v>0</v>
      </c>
      <c r="BS166" s="243">
        <v>0</v>
      </c>
      <c r="BT166" s="243">
        <v>0</v>
      </c>
      <c r="BU166" s="243">
        <v>0</v>
      </c>
      <c r="BV166" s="243">
        <v>0</v>
      </c>
      <c r="BW166" s="243">
        <v>0</v>
      </c>
      <c r="BX166" s="4">
        <v>0</v>
      </c>
      <c r="BZ166" s="244">
        <f t="shared" si="46"/>
        <v>2</v>
      </c>
      <c r="CB166" s="3">
        <f t="shared" si="47"/>
        <v>0</v>
      </c>
      <c r="CC166" s="243">
        <f t="shared" si="48"/>
        <v>1</v>
      </c>
      <c r="CD166" s="243">
        <f t="shared" si="49"/>
        <v>0</v>
      </c>
      <c r="CE166" s="243">
        <f t="shared" si="50"/>
        <v>1</v>
      </c>
      <c r="CF166" s="243">
        <f t="shared" si="51"/>
        <v>0</v>
      </c>
      <c r="CG166" s="243">
        <f t="shared" si="52"/>
        <v>0</v>
      </c>
      <c r="CH166" s="243">
        <f t="shared" si="53"/>
        <v>0</v>
      </c>
      <c r="CI166" s="243">
        <f t="shared" si="54"/>
        <v>0</v>
      </c>
      <c r="CJ166" s="243">
        <f t="shared" si="55"/>
        <v>0</v>
      </c>
      <c r="CK166" s="243">
        <f t="shared" si="56"/>
        <v>0</v>
      </c>
      <c r="CL166" s="243">
        <f t="shared" si="57"/>
        <v>0</v>
      </c>
      <c r="CM166" s="4">
        <f t="shared" si="58"/>
        <v>0</v>
      </c>
      <c r="CO166" s="244">
        <f t="shared" si="59"/>
        <v>2</v>
      </c>
      <c r="CT166" s="3">
        <f t="shared" si="60"/>
        <v>1</v>
      </c>
      <c r="CU166" s="243">
        <f t="shared" si="61"/>
        <v>0</v>
      </c>
      <c r="CV166" s="243">
        <f t="shared" si="62"/>
        <v>1</v>
      </c>
      <c r="CW166" s="243">
        <f t="shared" si="63"/>
        <v>0</v>
      </c>
      <c r="CX166" s="243">
        <f t="shared" si="64"/>
        <v>0</v>
      </c>
      <c r="CY166" s="243">
        <f t="shared" si="65"/>
        <v>0</v>
      </c>
      <c r="CZ166" s="243">
        <f t="shared" si="66"/>
        <v>0</v>
      </c>
      <c r="DA166" s="4">
        <f t="shared" si="67"/>
        <v>0</v>
      </c>
      <c r="DD166" s="244">
        <f t="shared" si="68"/>
        <v>2</v>
      </c>
    </row>
    <row r="167" spans="2:108" x14ac:dyDescent="0.35">
      <c r="B167" s="145" t="s">
        <v>304</v>
      </c>
      <c r="C167" s="4" t="s">
        <v>305</v>
      </c>
      <c r="D167" s="30" t="s">
        <v>305</v>
      </c>
      <c r="E167" s="237" t="s">
        <v>3309</v>
      </c>
      <c r="F167" s="237"/>
      <c r="G167" s="31" t="s">
        <v>3704</v>
      </c>
      <c r="H167" s="3">
        <v>0</v>
      </c>
      <c r="I167" s="243">
        <v>0</v>
      </c>
      <c r="J167" s="243">
        <v>0</v>
      </c>
      <c r="K167" s="243">
        <v>0</v>
      </c>
      <c r="L167" s="243">
        <v>0</v>
      </c>
      <c r="M167" s="243">
        <v>0</v>
      </c>
      <c r="N167" s="243">
        <v>0</v>
      </c>
      <c r="O167" s="243">
        <v>0</v>
      </c>
      <c r="P167" s="243">
        <v>0</v>
      </c>
      <c r="Q167" s="243">
        <v>0</v>
      </c>
      <c r="R167" s="243">
        <v>0</v>
      </c>
      <c r="S167" s="243">
        <v>0.5</v>
      </c>
      <c r="T167" s="243">
        <v>0</v>
      </c>
      <c r="U167" s="243">
        <v>0</v>
      </c>
      <c r="V167" s="243">
        <v>0</v>
      </c>
      <c r="W167" s="243">
        <v>0</v>
      </c>
      <c r="X167" s="243">
        <v>0</v>
      </c>
      <c r="Y167" s="243">
        <v>0</v>
      </c>
      <c r="Z167" s="243">
        <v>0</v>
      </c>
      <c r="AA167" s="243">
        <v>0</v>
      </c>
      <c r="AB167" s="243">
        <v>0</v>
      </c>
      <c r="AC167" s="243">
        <v>0</v>
      </c>
      <c r="AD167" s="243">
        <v>0</v>
      </c>
      <c r="AE167" s="243">
        <v>0</v>
      </c>
      <c r="AF167" s="243">
        <v>0</v>
      </c>
      <c r="AG167" s="243">
        <v>0</v>
      </c>
      <c r="AH167" s="243">
        <v>0</v>
      </c>
      <c r="AI167" s="243">
        <v>0</v>
      </c>
      <c r="AJ167" s="243">
        <v>0</v>
      </c>
      <c r="AK167" s="243">
        <v>0</v>
      </c>
      <c r="AL167" s="243">
        <v>0</v>
      </c>
      <c r="AM167" s="243">
        <v>0</v>
      </c>
      <c r="AN167" s="243">
        <v>0</v>
      </c>
      <c r="AO167" s="243">
        <v>0</v>
      </c>
      <c r="AP167" s="243">
        <v>0</v>
      </c>
      <c r="AQ167" s="243">
        <v>0</v>
      </c>
      <c r="AR167" s="243">
        <v>0</v>
      </c>
      <c r="AS167" s="243">
        <v>0</v>
      </c>
      <c r="AT167" s="243">
        <v>0</v>
      </c>
      <c r="AU167" s="243">
        <v>0</v>
      </c>
      <c r="AV167" s="243">
        <v>0</v>
      </c>
      <c r="AW167" s="243">
        <v>0</v>
      </c>
      <c r="AX167" s="243">
        <v>0</v>
      </c>
      <c r="AY167" s="243">
        <v>0</v>
      </c>
      <c r="AZ167" s="243">
        <v>0</v>
      </c>
      <c r="BA167" s="243">
        <v>0.5</v>
      </c>
      <c r="BB167" s="243">
        <v>0</v>
      </c>
      <c r="BC167" s="243">
        <v>0</v>
      </c>
      <c r="BD167" s="243">
        <v>0</v>
      </c>
      <c r="BE167" s="243">
        <v>0</v>
      </c>
      <c r="BF167" s="243">
        <v>0</v>
      </c>
      <c r="BG167" s="243">
        <v>0</v>
      </c>
      <c r="BH167" s="243">
        <v>0</v>
      </c>
      <c r="BI167" s="243">
        <v>0</v>
      </c>
      <c r="BJ167" s="243">
        <v>0</v>
      </c>
      <c r="BK167" s="243">
        <v>0</v>
      </c>
      <c r="BL167" s="243">
        <v>0</v>
      </c>
      <c r="BM167" s="243">
        <v>0</v>
      </c>
      <c r="BN167" s="243">
        <v>0</v>
      </c>
      <c r="BO167" s="243">
        <v>0</v>
      </c>
      <c r="BP167" s="243">
        <v>0</v>
      </c>
      <c r="BQ167" s="243">
        <v>0</v>
      </c>
      <c r="BR167" s="243">
        <v>0</v>
      </c>
      <c r="BS167" s="243">
        <v>0</v>
      </c>
      <c r="BT167" s="243">
        <v>0</v>
      </c>
      <c r="BU167" s="243">
        <v>0</v>
      </c>
      <c r="BV167" s="243">
        <v>0</v>
      </c>
      <c r="BW167" s="243">
        <v>0</v>
      </c>
      <c r="BX167" s="4">
        <v>0</v>
      </c>
      <c r="BZ167" s="244">
        <f t="shared" si="46"/>
        <v>2</v>
      </c>
      <c r="CB167" s="3">
        <f t="shared" si="47"/>
        <v>0</v>
      </c>
      <c r="CC167" s="243">
        <f t="shared" si="48"/>
        <v>1</v>
      </c>
      <c r="CD167" s="243">
        <f t="shared" si="49"/>
        <v>0</v>
      </c>
      <c r="CE167" s="243">
        <f t="shared" si="50"/>
        <v>0</v>
      </c>
      <c r="CF167" s="243">
        <f t="shared" si="51"/>
        <v>0</v>
      </c>
      <c r="CG167" s="243">
        <f t="shared" si="52"/>
        <v>0</v>
      </c>
      <c r="CH167" s="243">
        <f t="shared" si="53"/>
        <v>1</v>
      </c>
      <c r="CI167" s="243">
        <f t="shared" si="54"/>
        <v>0</v>
      </c>
      <c r="CJ167" s="243">
        <f t="shared" si="55"/>
        <v>0</v>
      </c>
      <c r="CK167" s="243">
        <f t="shared" si="56"/>
        <v>0</v>
      </c>
      <c r="CL167" s="243">
        <f t="shared" si="57"/>
        <v>0</v>
      </c>
      <c r="CM167" s="4">
        <f t="shared" si="58"/>
        <v>0</v>
      </c>
      <c r="CO167" s="244">
        <f t="shared" si="59"/>
        <v>2</v>
      </c>
      <c r="CT167" s="3">
        <f t="shared" si="60"/>
        <v>1</v>
      </c>
      <c r="CU167" s="243">
        <f t="shared" si="61"/>
        <v>0</v>
      </c>
      <c r="CV167" s="243">
        <f t="shared" si="62"/>
        <v>0</v>
      </c>
      <c r="CW167" s="243">
        <f t="shared" si="63"/>
        <v>0</v>
      </c>
      <c r="CX167" s="243">
        <f t="shared" si="64"/>
        <v>1</v>
      </c>
      <c r="CY167" s="243">
        <f t="shared" si="65"/>
        <v>0</v>
      </c>
      <c r="CZ167" s="243">
        <f t="shared" si="66"/>
        <v>0</v>
      </c>
      <c r="DA167" s="4">
        <f t="shared" si="67"/>
        <v>0</v>
      </c>
      <c r="DD167" s="244">
        <f t="shared" si="68"/>
        <v>2</v>
      </c>
    </row>
    <row r="168" spans="2:108" x14ac:dyDescent="0.35">
      <c r="B168" s="145" t="s">
        <v>312</v>
      </c>
      <c r="C168" s="4" t="s">
        <v>313</v>
      </c>
      <c r="D168" s="30" t="s">
        <v>3306</v>
      </c>
      <c r="E168" s="237" t="s">
        <v>1374</v>
      </c>
      <c r="F168" s="237"/>
      <c r="G168" s="31" t="s">
        <v>3704</v>
      </c>
      <c r="H168" s="3">
        <v>0</v>
      </c>
      <c r="I168" s="243">
        <v>0</v>
      </c>
      <c r="J168" s="243">
        <v>0</v>
      </c>
      <c r="K168" s="243">
        <v>0</v>
      </c>
      <c r="L168" s="243">
        <v>0</v>
      </c>
      <c r="M168" s="243">
        <v>0</v>
      </c>
      <c r="N168" s="243">
        <v>0</v>
      </c>
      <c r="O168" s="243">
        <v>0</v>
      </c>
      <c r="P168" s="243">
        <v>0</v>
      </c>
      <c r="Q168" s="243">
        <v>0</v>
      </c>
      <c r="R168" s="243">
        <v>0</v>
      </c>
      <c r="S168" s="243">
        <v>0</v>
      </c>
      <c r="T168" s="243">
        <v>0.5</v>
      </c>
      <c r="U168" s="243">
        <v>0</v>
      </c>
      <c r="V168" s="243">
        <v>0</v>
      </c>
      <c r="W168" s="243">
        <v>0</v>
      </c>
      <c r="X168" s="243">
        <v>0</v>
      </c>
      <c r="Y168" s="243">
        <v>0</v>
      </c>
      <c r="Z168" s="243">
        <v>0</v>
      </c>
      <c r="AA168" s="243">
        <v>0</v>
      </c>
      <c r="AB168" s="243">
        <v>0</v>
      </c>
      <c r="AC168" s="243">
        <v>0</v>
      </c>
      <c r="AD168" s="243">
        <v>0</v>
      </c>
      <c r="AE168" s="243">
        <v>0</v>
      </c>
      <c r="AF168" s="243">
        <v>0</v>
      </c>
      <c r="AG168" s="243">
        <v>0</v>
      </c>
      <c r="AH168" s="243">
        <v>0</v>
      </c>
      <c r="AI168" s="243">
        <v>0</v>
      </c>
      <c r="AJ168" s="243">
        <v>0</v>
      </c>
      <c r="AK168" s="243">
        <v>0.5</v>
      </c>
      <c r="AL168" s="243">
        <v>0</v>
      </c>
      <c r="AM168" s="243">
        <v>0</v>
      </c>
      <c r="AN168" s="243">
        <v>0</v>
      </c>
      <c r="AO168" s="243">
        <v>0</v>
      </c>
      <c r="AP168" s="243">
        <v>0</v>
      </c>
      <c r="AQ168" s="243">
        <v>0</v>
      </c>
      <c r="AR168" s="243">
        <v>0</v>
      </c>
      <c r="AS168" s="243">
        <v>0</v>
      </c>
      <c r="AT168" s="243">
        <v>0</v>
      </c>
      <c r="AU168" s="243">
        <v>0</v>
      </c>
      <c r="AV168" s="243">
        <v>0</v>
      </c>
      <c r="AW168" s="243">
        <v>0</v>
      </c>
      <c r="AX168" s="243">
        <v>0</v>
      </c>
      <c r="AY168" s="243">
        <v>0</v>
      </c>
      <c r="AZ168" s="243">
        <v>0</v>
      </c>
      <c r="BA168" s="243">
        <v>0</v>
      </c>
      <c r="BB168" s="243">
        <v>0</v>
      </c>
      <c r="BC168" s="243">
        <v>0</v>
      </c>
      <c r="BD168" s="243">
        <v>0</v>
      </c>
      <c r="BE168" s="243">
        <v>0</v>
      </c>
      <c r="BF168" s="243">
        <v>0</v>
      </c>
      <c r="BG168" s="243">
        <v>0</v>
      </c>
      <c r="BH168" s="243">
        <v>0</v>
      </c>
      <c r="BI168" s="243">
        <v>0</v>
      </c>
      <c r="BJ168" s="243">
        <v>0</v>
      </c>
      <c r="BK168" s="243">
        <v>0</v>
      </c>
      <c r="BL168" s="243">
        <v>0</v>
      </c>
      <c r="BM168" s="243">
        <v>0</v>
      </c>
      <c r="BN168" s="243">
        <v>0</v>
      </c>
      <c r="BO168" s="243">
        <v>0</v>
      </c>
      <c r="BP168" s="243">
        <v>0</v>
      </c>
      <c r="BQ168" s="243">
        <v>0</v>
      </c>
      <c r="BR168" s="243">
        <v>0</v>
      </c>
      <c r="BS168" s="243">
        <v>0</v>
      </c>
      <c r="BT168" s="243">
        <v>0</v>
      </c>
      <c r="BU168" s="243">
        <v>0</v>
      </c>
      <c r="BV168" s="243">
        <v>0</v>
      </c>
      <c r="BW168" s="243">
        <v>0</v>
      </c>
      <c r="BX168" s="4">
        <v>0</v>
      </c>
      <c r="BZ168" s="244">
        <f t="shared" si="46"/>
        <v>2</v>
      </c>
      <c r="CB168" s="3">
        <f t="shared" si="47"/>
        <v>0</v>
      </c>
      <c r="CC168" s="243">
        <f t="shared" si="48"/>
        <v>1</v>
      </c>
      <c r="CD168" s="243">
        <f t="shared" si="49"/>
        <v>1</v>
      </c>
      <c r="CE168" s="243">
        <f t="shared" si="50"/>
        <v>0</v>
      </c>
      <c r="CF168" s="243">
        <f t="shared" si="51"/>
        <v>0</v>
      </c>
      <c r="CG168" s="243">
        <f t="shared" si="52"/>
        <v>0</v>
      </c>
      <c r="CH168" s="243">
        <f t="shared" si="53"/>
        <v>0</v>
      </c>
      <c r="CI168" s="243">
        <f t="shared" si="54"/>
        <v>0</v>
      </c>
      <c r="CJ168" s="243">
        <f t="shared" si="55"/>
        <v>0</v>
      </c>
      <c r="CK168" s="243">
        <f t="shared" si="56"/>
        <v>0</v>
      </c>
      <c r="CL168" s="243">
        <f t="shared" si="57"/>
        <v>0</v>
      </c>
      <c r="CM168" s="4">
        <f t="shared" si="58"/>
        <v>0</v>
      </c>
      <c r="CO168" s="244">
        <f t="shared" si="59"/>
        <v>2</v>
      </c>
      <c r="CT168" s="3">
        <f t="shared" si="60"/>
        <v>1</v>
      </c>
      <c r="CU168" s="243">
        <f t="shared" si="61"/>
        <v>1</v>
      </c>
      <c r="CV168" s="243">
        <f t="shared" si="62"/>
        <v>0</v>
      </c>
      <c r="CW168" s="243">
        <f t="shared" si="63"/>
        <v>0</v>
      </c>
      <c r="CX168" s="243">
        <f t="shared" si="64"/>
        <v>0</v>
      </c>
      <c r="CY168" s="243">
        <f t="shared" si="65"/>
        <v>0</v>
      </c>
      <c r="CZ168" s="243">
        <f t="shared" si="66"/>
        <v>0</v>
      </c>
      <c r="DA168" s="4">
        <f t="shared" si="67"/>
        <v>0</v>
      </c>
      <c r="DD168" s="244">
        <f t="shared" si="68"/>
        <v>2</v>
      </c>
    </row>
    <row r="169" spans="2:108" x14ac:dyDescent="0.35">
      <c r="B169" s="145" t="s">
        <v>354</v>
      </c>
      <c r="C169" s="4" t="s">
        <v>355</v>
      </c>
      <c r="D169" s="28" t="s">
        <v>355</v>
      </c>
      <c r="E169" s="234" t="s">
        <v>1534</v>
      </c>
      <c r="F169" s="234"/>
      <c r="G169" s="29" t="s">
        <v>3701</v>
      </c>
      <c r="H169" s="3">
        <v>0</v>
      </c>
      <c r="I169" s="243">
        <v>0</v>
      </c>
      <c r="J169" s="243">
        <v>0</v>
      </c>
      <c r="K169" s="243">
        <v>0</v>
      </c>
      <c r="L169" s="243">
        <v>0</v>
      </c>
      <c r="M169" s="243">
        <v>0</v>
      </c>
      <c r="N169" s="243">
        <v>0</v>
      </c>
      <c r="O169" s="243">
        <v>0</v>
      </c>
      <c r="P169" s="243">
        <v>0</v>
      </c>
      <c r="Q169" s="243">
        <v>0</v>
      </c>
      <c r="R169" s="243">
        <v>0</v>
      </c>
      <c r="S169" s="243">
        <v>0</v>
      </c>
      <c r="T169" s="243">
        <v>0</v>
      </c>
      <c r="U169" s="243">
        <v>0</v>
      </c>
      <c r="V169" s="243">
        <v>0</v>
      </c>
      <c r="W169" s="243">
        <v>0</v>
      </c>
      <c r="X169" s="243">
        <v>0</v>
      </c>
      <c r="Y169" s="243">
        <v>0</v>
      </c>
      <c r="Z169" s="243">
        <v>0</v>
      </c>
      <c r="AA169" s="243">
        <v>0</v>
      </c>
      <c r="AB169" s="243">
        <v>0</v>
      </c>
      <c r="AC169" s="243">
        <v>0</v>
      </c>
      <c r="AD169" s="243">
        <v>0</v>
      </c>
      <c r="AE169" s="243">
        <v>0</v>
      </c>
      <c r="AF169" s="243">
        <v>0</v>
      </c>
      <c r="AG169" s="243">
        <v>0</v>
      </c>
      <c r="AH169" s="243">
        <v>0.5</v>
      </c>
      <c r="AI169" s="243">
        <v>0</v>
      </c>
      <c r="AJ169" s="243">
        <v>0</v>
      </c>
      <c r="AK169" s="243">
        <v>0</v>
      </c>
      <c r="AL169" s="243">
        <v>0</v>
      </c>
      <c r="AM169" s="243">
        <v>0</v>
      </c>
      <c r="AN169" s="243">
        <v>0</v>
      </c>
      <c r="AO169" s="243">
        <v>0</v>
      </c>
      <c r="AP169" s="243">
        <v>0</v>
      </c>
      <c r="AQ169" s="243">
        <v>0</v>
      </c>
      <c r="AR169" s="243">
        <v>0</v>
      </c>
      <c r="AS169" s="243">
        <v>0</v>
      </c>
      <c r="AT169" s="243">
        <v>0</v>
      </c>
      <c r="AU169" s="243">
        <v>0</v>
      </c>
      <c r="AV169" s="243">
        <v>0</v>
      </c>
      <c r="AW169" s="243">
        <v>0</v>
      </c>
      <c r="AX169" s="243">
        <v>0</v>
      </c>
      <c r="AY169" s="243">
        <v>0</v>
      </c>
      <c r="AZ169" s="243">
        <v>0</v>
      </c>
      <c r="BA169" s="243">
        <v>0</v>
      </c>
      <c r="BB169" s="243">
        <v>0</v>
      </c>
      <c r="BC169" s="243">
        <v>0</v>
      </c>
      <c r="BD169" s="243">
        <v>0.5</v>
      </c>
      <c r="BE169" s="243">
        <v>0</v>
      </c>
      <c r="BF169" s="243">
        <v>0</v>
      </c>
      <c r="BG169" s="243">
        <v>0</v>
      </c>
      <c r="BH169" s="243">
        <v>0</v>
      </c>
      <c r="BI169" s="243">
        <v>0</v>
      </c>
      <c r="BJ169" s="243">
        <v>0</v>
      </c>
      <c r="BK169" s="243">
        <v>0</v>
      </c>
      <c r="BL169" s="243">
        <v>0</v>
      </c>
      <c r="BM169" s="243">
        <v>0</v>
      </c>
      <c r="BN169" s="243">
        <v>0</v>
      </c>
      <c r="BO169" s="243">
        <v>0</v>
      </c>
      <c r="BP169" s="243">
        <v>0</v>
      </c>
      <c r="BQ169" s="243">
        <v>0</v>
      </c>
      <c r="BR169" s="243">
        <v>0</v>
      </c>
      <c r="BS169" s="243">
        <v>0</v>
      </c>
      <c r="BT169" s="243">
        <v>0</v>
      </c>
      <c r="BU169" s="243">
        <v>0</v>
      </c>
      <c r="BV169" s="243">
        <v>0</v>
      </c>
      <c r="BW169" s="243">
        <v>0</v>
      </c>
      <c r="BX169" s="4">
        <v>0</v>
      </c>
      <c r="BZ169" s="244">
        <f t="shared" si="46"/>
        <v>2</v>
      </c>
      <c r="CB169" s="3">
        <f t="shared" si="47"/>
        <v>0</v>
      </c>
      <c r="CC169" s="243">
        <f t="shared" si="48"/>
        <v>0</v>
      </c>
      <c r="CD169" s="243">
        <f t="shared" si="49"/>
        <v>1</v>
      </c>
      <c r="CE169" s="243">
        <f t="shared" si="50"/>
        <v>0</v>
      </c>
      <c r="CF169" s="243">
        <f t="shared" si="51"/>
        <v>0</v>
      </c>
      <c r="CG169" s="243">
        <f t="shared" si="52"/>
        <v>0</v>
      </c>
      <c r="CH169" s="243">
        <f t="shared" si="53"/>
        <v>0</v>
      </c>
      <c r="CI169" s="243">
        <f t="shared" si="54"/>
        <v>1</v>
      </c>
      <c r="CJ169" s="243">
        <f t="shared" si="55"/>
        <v>0</v>
      </c>
      <c r="CK169" s="243">
        <f t="shared" si="56"/>
        <v>0</v>
      </c>
      <c r="CL169" s="243">
        <f t="shared" si="57"/>
        <v>0</v>
      </c>
      <c r="CM169" s="4">
        <f t="shared" si="58"/>
        <v>0</v>
      </c>
      <c r="CO169" s="244">
        <f t="shared" si="59"/>
        <v>2</v>
      </c>
      <c r="CT169" s="3">
        <f t="shared" si="60"/>
        <v>0</v>
      </c>
      <c r="CU169" s="243">
        <f t="shared" si="61"/>
        <v>1</v>
      </c>
      <c r="CV169" s="243">
        <f t="shared" si="62"/>
        <v>0</v>
      </c>
      <c r="CW169" s="243">
        <f t="shared" si="63"/>
        <v>0</v>
      </c>
      <c r="CX169" s="243">
        <f t="shared" si="64"/>
        <v>1</v>
      </c>
      <c r="CY169" s="243">
        <f t="shared" si="65"/>
        <v>0</v>
      </c>
      <c r="CZ169" s="243">
        <f t="shared" si="66"/>
        <v>0</v>
      </c>
      <c r="DA169" s="4">
        <f t="shared" si="67"/>
        <v>0</v>
      </c>
      <c r="DD169" s="244">
        <f t="shared" si="68"/>
        <v>2</v>
      </c>
    </row>
    <row r="170" spans="2:108" x14ac:dyDescent="0.35">
      <c r="B170" s="145" t="s">
        <v>356</v>
      </c>
      <c r="C170" s="4" t="s">
        <v>357</v>
      </c>
      <c r="D170" s="28" t="s">
        <v>2264</v>
      </c>
      <c r="E170" s="234" t="s">
        <v>909</v>
      </c>
      <c r="F170" s="234"/>
      <c r="G170" s="29" t="s">
        <v>3701</v>
      </c>
      <c r="H170" s="3">
        <v>0</v>
      </c>
      <c r="I170" s="243">
        <v>0</v>
      </c>
      <c r="J170" s="243">
        <v>0</v>
      </c>
      <c r="K170" s="243">
        <v>0</v>
      </c>
      <c r="L170" s="243">
        <v>0</v>
      </c>
      <c r="M170" s="243">
        <v>0</v>
      </c>
      <c r="N170" s="243">
        <v>0</v>
      </c>
      <c r="O170" s="243">
        <v>0</v>
      </c>
      <c r="P170" s="243">
        <v>0</v>
      </c>
      <c r="Q170" s="243">
        <v>0</v>
      </c>
      <c r="R170" s="243">
        <v>0</v>
      </c>
      <c r="S170" s="243">
        <v>0</v>
      </c>
      <c r="T170" s="243">
        <v>0</v>
      </c>
      <c r="U170" s="243">
        <v>0</v>
      </c>
      <c r="V170" s="243">
        <v>0</v>
      </c>
      <c r="W170" s="243">
        <v>0</v>
      </c>
      <c r="X170" s="243">
        <v>0</v>
      </c>
      <c r="Y170" s="243">
        <v>0</v>
      </c>
      <c r="Z170" s="243">
        <v>0</v>
      </c>
      <c r="AA170" s="243">
        <v>0</v>
      </c>
      <c r="AB170" s="243">
        <v>0</v>
      </c>
      <c r="AC170" s="243">
        <v>0</v>
      </c>
      <c r="AD170" s="243">
        <v>0</v>
      </c>
      <c r="AE170" s="243">
        <v>0</v>
      </c>
      <c r="AF170" s="243">
        <v>0</v>
      </c>
      <c r="AG170" s="243">
        <v>0</v>
      </c>
      <c r="AH170" s="243">
        <v>0.5</v>
      </c>
      <c r="AI170" s="243">
        <v>0</v>
      </c>
      <c r="AJ170" s="243">
        <v>0</v>
      </c>
      <c r="AK170" s="243">
        <v>0</v>
      </c>
      <c r="AL170" s="243">
        <v>0</v>
      </c>
      <c r="AM170" s="243">
        <v>0</v>
      </c>
      <c r="AN170" s="243">
        <v>0</v>
      </c>
      <c r="AO170" s="243">
        <v>0</v>
      </c>
      <c r="AP170" s="243">
        <v>0</v>
      </c>
      <c r="AQ170" s="243">
        <v>0</v>
      </c>
      <c r="AR170" s="243">
        <v>0</v>
      </c>
      <c r="AS170" s="243">
        <v>0</v>
      </c>
      <c r="AT170" s="243">
        <v>0</v>
      </c>
      <c r="AU170" s="243">
        <v>0</v>
      </c>
      <c r="AV170" s="243">
        <v>0</v>
      </c>
      <c r="AW170" s="243">
        <v>0</v>
      </c>
      <c r="AX170" s="243">
        <v>0</v>
      </c>
      <c r="AY170" s="243">
        <v>0</v>
      </c>
      <c r="AZ170" s="243">
        <v>0</v>
      </c>
      <c r="BA170" s="243">
        <v>0</v>
      </c>
      <c r="BB170" s="243">
        <v>0</v>
      </c>
      <c r="BC170" s="243">
        <v>0</v>
      </c>
      <c r="BD170" s="243">
        <v>0</v>
      </c>
      <c r="BE170" s="243">
        <v>0</v>
      </c>
      <c r="BF170" s="243">
        <v>0</v>
      </c>
      <c r="BG170" s="243">
        <v>0.5</v>
      </c>
      <c r="BH170" s="243">
        <v>0</v>
      </c>
      <c r="BI170" s="243">
        <v>0</v>
      </c>
      <c r="BJ170" s="243">
        <v>0</v>
      </c>
      <c r="BK170" s="243">
        <v>0</v>
      </c>
      <c r="BL170" s="243">
        <v>0</v>
      </c>
      <c r="BM170" s="243">
        <v>0</v>
      </c>
      <c r="BN170" s="243">
        <v>0</v>
      </c>
      <c r="BO170" s="243">
        <v>0</v>
      </c>
      <c r="BP170" s="243">
        <v>0</v>
      </c>
      <c r="BQ170" s="243">
        <v>0</v>
      </c>
      <c r="BR170" s="243">
        <v>0</v>
      </c>
      <c r="BS170" s="243">
        <v>0</v>
      </c>
      <c r="BT170" s="243">
        <v>0</v>
      </c>
      <c r="BU170" s="243">
        <v>0</v>
      </c>
      <c r="BV170" s="243">
        <v>0</v>
      </c>
      <c r="BW170" s="243">
        <v>0</v>
      </c>
      <c r="BX170" s="4">
        <v>0</v>
      </c>
      <c r="BZ170" s="244">
        <f t="shared" si="46"/>
        <v>2</v>
      </c>
      <c r="CB170" s="3">
        <f t="shared" si="47"/>
        <v>0</v>
      </c>
      <c r="CC170" s="243">
        <f t="shared" si="48"/>
        <v>0</v>
      </c>
      <c r="CD170" s="243">
        <f t="shared" si="49"/>
        <v>1</v>
      </c>
      <c r="CE170" s="243">
        <f t="shared" si="50"/>
        <v>0</v>
      </c>
      <c r="CF170" s="243">
        <f t="shared" si="51"/>
        <v>0</v>
      </c>
      <c r="CG170" s="243">
        <f t="shared" si="52"/>
        <v>0</v>
      </c>
      <c r="CH170" s="243">
        <f t="shared" si="53"/>
        <v>0</v>
      </c>
      <c r="CI170" s="243">
        <f t="shared" si="54"/>
        <v>0</v>
      </c>
      <c r="CJ170" s="243">
        <f t="shared" si="55"/>
        <v>1</v>
      </c>
      <c r="CK170" s="243">
        <f t="shared" si="56"/>
        <v>0</v>
      </c>
      <c r="CL170" s="243">
        <f t="shared" si="57"/>
        <v>0</v>
      </c>
      <c r="CM170" s="4">
        <f t="shared" si="58"/>
        <v>0</v>
      </c>
      <c r="CO170" s="244">
        <f t="shared" si="59"/>
        <v>2</v>
      </c>
      <c r="CT170" s="3">
        <f t="shared" si="60"/>
        <v>0</v>
      </c>
      <c r="CU170" s="243">
        <f t="shared" si="61"/>
        <v>1</v>
      </c>
      <c r="CV170" s="243">
        <f t="shared" si="62"/>
        <v>0</v>
      </c>
      <c r="CW170" s="243">
        <f t="shared" si="63"/>
        <v>0</v>
      </c>
      <c r="CX170" s="243">
        <f t="shared" si="64"/>
        <v>1</v>
      </c>
      <c r="CY170" s="243">
        <f t="shared" si="65"/>
        <v>0</v>
      </c>
      <c r="CZ170" s="243">
        <f t="shared" si="66"/>
        <v>0</v>
      </c>
      <c r="DA170" s="4">
        <f t="shared" si="67"/>
        <v>0</v>
      </c>
      <c r="DD170" s="244">
        <f t="shared" si="68"/>
        <v>2</v>
      </c>
    </row>
    <row r="171" spans="2:108" x14ac:dyDescent="0.35">
      <c r="B171" s="145" t="s">
        <v>387</v>
      </c>
      <c r="C171" s="4" t="s">
        <v>388</v>
      </c>
      <c r="D171" s="28" t="s">
        <v>388</v>
      </c>
      <c r="E171" s="234" t="s">
        <v>1357</v>
      </c>
      <c r="F171" s="234"/>
      <c r="G171" s="29" t="s">
        <v>3701</v>
      </c>
      <c r="H171" s="3">
        <v>0</v>
      </c>
      <c r="I171" s="243">
        <v>0</v>
      </c>
      <c r="J171" s="243">
        <v>0</v>
      </c>
      <c r="K171" s="243">
        <v>0</v>
      </c>
      <c r="L171" s="243">
        <v>0</v>
      </c>
      <c r="M171" s="243">
        <v>0</v>
      </c>
      <c r="N171" s="243">
        <v>0</v>
      </c>
      <c r="O171" s="243">
        <v>0</v>
      </c>
      <c r="P171" s="243">
        <v>0</v>
      </c>
      <c r="Q171" s="243">
        <v>0</v>
      </c>
      <c r="R171" s="243">
        <v>0</v>
      </c>
      <c r="S171" s="243">
        <v>0</v>
      </c>
      <c r="T171" s="243">
        <v>0</v>
      </c>
      <c r="U171" s="243">
        <v>0</v>
      </c>
      <c r="V171" s="243">
        <v>0</v>
      </c>
      <c r="W171" s="243">
        <v>0</v>
      </c>
      <c r="X171" s="243">
        <v>0</v>
      </c>
      <c r="Y171" s="243">
        <v>0</v>
      </c>
      <c r="Z171" s="243">
        <v>0</v>
      </c>
      <c r="AA171" s="243">
        <v>0</v>
      </c>
      <c r="AB171" s="243">
        <v>0</v>
      </c>
      <c r="AC171" s="243">
        <v>0</v>
      </c>
      <c r="AD171" s="243">
        <v>0</v>
      </c>
      <c r="AE171" s="243">
        <v>0</v>
      </c>
      <c r="AF171" s="243">
        <v>0</v>
      </c>
      <c r="AG171" s="243">
        <v>0</v>
      </c>
      <c r="AH171" s="243">
        <v>0</v>
      </c>
      <c r="AI171" s="243">
        <v>0.5</v>
      </c>
      <c r="AJ171" s="243">
        <v>0</v>
      </c>
      <c r="AK171" s="243">
        <v>0</v>
      </c>
      <c r="AL171" s="243">
        <v>0</v>
      </c>
      <c r="AM171" s="243">
        <v>0</v>
      </c>
      <c r="AN171" s="243">
        <v>0</v>
      </c>
      <c r="AO171" s="243">
        <v>0</v>
      </c>
      <c r="AP171" s="243">
        <v>0.5</v>
      </c>
      <c r="AQ171" s="243">
        <v>0</v>
      </c>
      <c r="AR171" s="243">
        <v>0</v>
      </c>
      <c r="AS171" s="243">
        <v>0</v>
      </c>
      <c r="AT171" s="243">
        <v>0</v>
      </c>
      <c r="AU171" s="243">
        <v>0</v>
      </c>
      <c r="AV171" s="243">
        <v>0</v>
      </c>
      <c r="AW171" s="243">
        <v>0</v>
      </c>
      <c r="AX171" s="243">
        <v>0</v>
      </c>
      <c r="AY171" s="243">
        <v>0</v>
      </c>
      <c r="AZ171" s="243">
        <v>0</v>
      </c>
      <c r="BA171" s="243">
        <v>0</v>
      </c>
      <c r="BB171" s="243">
        <v>0</v>
      </c>
      <c r="BC171" s="243">
        <v>0</v>
      </c>
      <c r="BD171" s="243">
        <v>0</v>
      </c>
      <c r="BE171" s="243">
        <v>0</v>
      </c>
      <c r="BF171" s="243">
        <v>0</v>
      </c>
      <c r="BG171" s="243">
        <v>0</v>
      </c>
      <c r="BH171" s="243">
        <v>0</v>
      </c>
      <c r="BI171" s="243">
        <v>0</v>
      </c>
      <c r="BJ171" s="243">
        <v>0</v>
      </c>
      <c r="BK171" s="243">
        <v>0</v>
      </c>
      <c r="BL171" s="243">
        <v>0</v>
      </c>
      <c r="BM171" s="243">
        <v>0</v>
      </c>
      <c r="BN171" s="243">
        <v>0</v>
      </c>
      <c r="BO171" s="243">
        <v>0</v>
      </c>
      <c r="BP171" s="243">
        <v>0</v>
      </c>
      <c r="BQ171" s="243">
        <v>0</v>
      </c>
      <c r="BR171" s="243">
        <v>0</v>
      </c>
      <c r="BS171" s="243">
        <v>0</v>
      </c>
      <c r="BT171" s="243">
        <v>0</v>
      </c>
      <c r="BU171" s="243">
        <v>0</v>
      </c>
      <c r="BV171" s="243">
        <v>0</v>
      </c>
      <c r="BW171" s="243">
        <v>0</v>
      </c>
      <c r="BX171" s="4">
        <v>0</v>
      </c>
      <c r="BZ171" s="244">
        <f t="shared" si="46"/>
        <v>2</v>
      </c>
      <c r="CB171" s="3">
        <f t="shared" si="47"/>
        <v>0</v>
      </c>
      <c r="CC171" s="243">
        <f t="shared" si="48"/>
        <v>0</v>
      </c>
      <c r="CD171" s="243">
        <f t="shared" si="49"/>
        <v>1</v>
      </c>
      <c r="CE171" s="243">
        <f t="shared" si="50"/>
        <v>1</v>
      </c>
      <c r="CF171" s="243">
        <f t="shared" si="51"/>
        <v>0</v>
      </c>
      <c r="CG171" s="243">
        <f t="shared" si="52"/>
        <v>0</v>
      </c>
      <c r="CH171" s="243">
        <f t="shared" si="53"/>
        <v>0</v>
      </c>
      <c r="CI171" s="243">
        <f t="shared" si="54"/>
        <v>0</v>
      </c>
      <c r="CJ171" s="243">
        <f t="shared" si="55"/>
        <v>0</v>
      </c>
      <c r="CK171" s="243">
        <f t="shared" si="56"/>
        <v>0</v>
      </c>
      <c r="CL171" s="243">
        <f t="shared" si="57"/>
        <v>0</v>
      </c>
      <c r="CM171" s="4">
        <f t="shared" si="58"/>
        <v>0</v>
      </c>
      <c r="CO171" s="244">
        <f t="shared" si="59"/>
        <v>2</v>
      </c>
      <c r="CT171" s="3">
        <f t="shared" si="60"/>
        <v>0</v>
      </c>
      <c r="CU171" s="243">
        <f t="shared" si="61"/>
        <v>1</v>
      </c>
      <c r="CV171" s="243">
        <f t="shared" si="62"/>
        <v>1</v>
      </c>
      <c r="CW171" s="243">
        <f t="shared" si="63"/>
        <v>0</v>
      </c>
      <c r="CX171" s="243">
        <f t="shared" si="64"/>
        <v>0</v>
      </c>
      <c r="CY171" s="243">
        <f t="shared" si="65"/>
        <v>0</v>
      </c>
      <c r="CZ171" s="243">
        <f t="shared" si="66"/>
        <v>0</v>
      </c>
      <c r="DA171" s="4">
        <f t="shared" si="67"/>
        <v>0</v>
      </c>
      <c r="DD171" s="244">
        <f t="shared" si="68"/>
        <v>2</v>
      </c>
    </row>
    <row r="172" spans="2:108" x14ac:dyDescent="0.35">
      <c r="B172" s="145" t="s">
        <v>393</v>
      </c>
      <c r="C172" s="4" t="s">
        <v>394</v>
      </c>
      <c r="D172" s="61" t="s">
        <v>394</v>
      </c>
      <c r="E172" s="235" t="s">
        <v>1374</v>
      </c>
      <c r="F172" s="235"/>
      <c r="G172" s="62" t="s">
        <v>3712</v>
      </c>
      <c r="H172" s="3">
        <v>0</v>
      </c>
      <c r="I172" s="243">
        <v>0</v>
      </c>
      <c r="J172" s="243">
        <v>0</v>
      </c>
      <c r="K172" s="243">
        <v>0</v>
      </c>
      <c r="L172" s="243">
        <v>0</v>
      </c>
      <c r="M172" s="243">
        <v>0</v>
      </c>
      <c r="N172" s="243">
        <v>0</v>
      </c>
      <c r="O172" s="243">
        <v>0</v>
      </c>
      <c r="P172" s="243">
        <v>0</v>
      </c>
      <c r="Q172" s="243">
        <v>0</v>
      </c>
      <c r="R172" s="243">
        <v>0</v>
      </c>
      <c r="S172" s="243">
        <v>0</v>
      </c>
      <c r="T172" s="243">
        <v>0</v>
      </c>
      <c r="U172" s="243">
        <v>0</v>
      </c>
      <c r="V172" s="243">
        <v>0</v>
      </c>
      <c r="W172" s="243">
        <v>0</v>
      </c>
      <c r="X172" s="243">
        <v>0</v>
      </c>
      <c r="Y172" s="243">
        <v>0</v>
      </c>
      <c r="Z172" s="243">
        <v>0</v>
      </c>
      <c r="AA172" s="243">
        <v>0</v>
      </c>
      <c r="AB172" s="243">
        <v>0</v>
      </c>
      <c r="AC172" s="243">
        <v>0</v>
      </c>
      <c r="AD172" s="243">
        <v>0</v>
      </c>
      <c r="AE172" s="243">
        <v>0</v>
      </c>
      <c r="AF172" s="243">
        <v>0</v>
      </c>
      <c r="AG172" s="243">
        <v>0</v>
      </c>
      <c r="AH172" s="243">
        <v>0</v>
      </c>
      <c r="AI172" s="243">
        <v>0.5</v>
      </c>
      <c r="AJ172" s="243">
        <v>0</v>
      </c>
      <c r="AK172" s="243">
        <v>0</v>
      </c>
      <c r="AL172" s="243">
        <v>0</v>
      </c>
      <c r="AM172" s="243">
        <v>0</v>
      </c>
      <c r="AN172" s="243">
        <v>0</v>
      </c>
      <c r="AO172" s="243">
        <v>0</v>
      </c>
      <c r="AP172" s="243">
        <v>0</v>
      </c>
      <c r="AQ172" s="243">
        <v>0</v>
      </c>
      <c r="AR172" s="243">
        <v>0</v>
      </c>
      <c r="AS172" s="243">
        <v>0</v>
      </c>
      <c r="AT172" s="243">
        <v>0</v>
      </c>
      <c r="AU172" s="243">
        <v>0</v>
      </c>
      <c r="AV172" s="243">
        <v>0</v>
      </c>
      <c r="AW172" s="243">
        <v>0</v>
      </c>
      <c r="AX172" s="243">
        <v>0</v>
      </c>
      <c r="AY172" s="243">
        <v>0</v>
      </c>
      <c r="AZ172" s="243">
        <v>0</v>
      </c>
      <c r="BA172" s="243">
        <v>0.5</v>
      </c>
      <c r="BB172" s="243">
        <v>0</v>
      </c>
      <c r="BC172" s="243">
        <v>0</v>
      </c>
      <c r="BD172" s="243">
        <v>0</v>
      </c>
      <c r="BE172" s="243">
        <v>0</v>
      </c>
      <c r="BF172" s="243">
        <v>0</v>
      </c>
      <c r="BG172" s="243">
        <v>0</v>
      </c>
      <c r="BH172" s="243">
        <v>0</v>
      </c>
      <c r="BI172" s="243">
        <v>0</v>
      </c>
      <c r="BJ172" s="243">
        <v>0</v>
      </c>
      <c r="BK172" s="243">
        <v>0</v>
      </c>
      <c r="BL172" s="243">
        <v>0</v>
      </c>
      <c r="BM172" s="243">
        <v>0</v>
      </c>
      <c r="BN172" s="243">
        <v>0</v>
      </c>
      <c r="BO172" s="243">
        <v>0</v>
      </c>
      <c r="BP172" s="243">
        <v>0</v>
      </c>
      <c r="BQ172" s="243">
        <v>0</v>
      </c>
      <c r="BR172" s="243">
        <v>0</v>
      </c>
      <c r="BS172" s="243">
        <v>0</v>
      </c>
      <c r="BT172" s="243">
        <v>0</v>
      </c>
      <c r="BU172" s="243">
        <v>0</v>
      </c>
      <c r="BV172" s="243">
        <v>0</v>
      </c>
      <c r="BW172" s="243">
        <v>0</v>
      </c>
      <c r="BX172" s="4">
        <v>0</v>
      </c>
      <c r="BZ172" s="244">
        <f t="shared" si="46"/>
        <v>2</v>
      </c>
      <c r="CB172" s="3">
        <f t="shared" si="47"/>
        <v>0</v>
      </c>
      <c r="CC172" s="243">
        <f t="shared" si="48"/>
        <v>0</v>
      </c>
      <c r="CD172" s="243">
        <f t="shared" si="49"/>
        <v>1</v>
      </c>
      <c r="CE172" s="243">
        <f t="shared" si="50"/>
        <v>0</v>
      </c>
      <c r="CF172" s="243">
        <f t="shared" si="51"/>
        <v>0</v>
      </c>
      <c r="CG172" s="243">
        <f t="shared" si="52"/>
        <v>0</v>
      </c>
      <c r="CH172" s="243">
        <f t="shared" si="53"/>
        <v>1</v>
      </c>
      <c r="CI172" s="243">
        <f t="shared" si="54"/>
        <v>0</v>
      </c>
      <c r="CJ172" s="243">
        <f t="shared" si="55"/>
        <v>0</v>
      </c>
      <c r="CK172" s="243">
        <f t="shared" si="56"/>
        <v>0</v>
      </c>
      <c r="CL172" s="243">
        <f t="shared" si="57"/>
        <v>0</v>
      </c>
      <c r="CM172" s="4">
        <f t="shared" si="58"/>
        <v>0</v>
      </c>
      <c r="CO172" s="244">
        <f t="shared" si="59"/>
        <v>2</v>
      </c>
      <c r="CT172" s="3">
        <f t="shared" si="60"/>
        <v>0</v>
      </c>
      <c r="CU172" s="243">
        <f t="shared" si="61"/>
        <v>1</v>
      </c>
      <c r="CV172" s="243">
        <f t="shared" si="62"/>
        <v>0</v>
      </c>
      <c r="CW172" s="243">
        <f t="shared" si="63"/>
        <v>0</v>
      </c>
      <c r="CX172" s="243">
        <f t="shared" si="64"/>
        <v>1</v>
      </c>
      <c r="CY172" s="243">
        <f t="shared" si="65"/>
        <v>0</v>
      </c>
      <c r="CZ172" s="243">
        <f t="shared" si="66"/>
        <v>0</v>
      </c>
      <c r="DA172" s="4">
        <f t="shared" si="67"/>
        <v>0</v>
      </c>
      <c r="DD172" s="244">
        <f t="shared" si="68"/>
        <v>2</v>
      </c>
    </row>
    <row r="173" spans="2:108" x14ac:dyDescent="0.35">
      <c r="B173" s="145" t="s">
        <v>395</v>
      </c>
      <c r="C173" s="4" t="s">
        <v>396</v>
      </c>
      <c r="D173" s="28" t="s">
        <v>2275</v>
      </c>
      <c r="E173" s="234" t="s">
        <v>923</v>
      </c>
      <c r="F173" s="234"/>
      <c r="G173" s="29" t="s">
        <v>3701</v>
      </c>
      <c r="H173" s="3">
        <v>0</v>
      </c>
      <c r="I173" s="243">
        <v>0</v>
      </c>
      <c r="J173" s="243">
        <v>0</v>
      </c>
      <c r="K173" s="243">
        <v>0</v>
      </c>
      <c r="L173" s="243">
        <v>0</v>
      </c>
      <c r="M173" s="243">
        <v>0</v>
      </c>
      <c r="N173" s="243">
        <v>0</v>
      </c>
      <c r="O173" s="243">
        <v>0</v>
      </c>
      <c r="P173" s="243">
        <v>0</v>
      </c>
      <c r="Q173" s="243">
        <v>0</v>
      </c>
      <c r="R173" s="243">
        <v>0</v>
      </c>
      <c r="S173" s="243">
        <v>0</v>
      </c>
      <c r="T173" s="243">
        <v>0</v>
      </c>
      <c r="U173" s="243">
        <v>0</v>
      </c>
      <c r="V173" s="243">
        <v>0</v>
      </c>
      <c r="W173" s="243">
        <v>0</v>
      </c>
      <c r="X173" s="243">
        <v>0</v>
      </c>
      <c r="Y173" s="243">
        <v>0</v>
      </c>
      <c r="Z173" s="243">
        <v>0</v>
      </c>
      <c r="AA173" s="243">
        <v>0</v>
      </c>
      <c r="AB173" s="243">
        <v>0</v>
      </c>
      <c r="AC173" s="243">
        <v>0</v>
      </c>
      <c r="AD173" s="243">
        <v>0</v>
      </c>
      <c r="AE173" s="243">
        <v>0</v>
      </c>
      <c r="AF173" s="243">
        <v>0</v>
      </c>
      <c r="AG173" s="243">
        <v>0</v>
      </c>
      <c r="AH173" s="243">
        <v>0</v>
      </c>
      <c r="AI173" s="243">
        <v>0.5</v>
      </c>
      <c r="AJ173" s="243">
        <v>0</v>
      </c>
      <c r="AK173" s="243">
        <v>0</v>
      </c>
      <c r="AL173" s="243">
        <v>0</v>
      </c>
      <c r="AM173" s="243">
        <v>0</v>
      </c>
      <c r="AN173" s="243">
        <v>0</v>
      </c>
      <c r="AO173" s="243">
        <v>0</v>
      </c>
      <c r="AP173" s="243">
        <v>0</v>
      </c>
      <c r="AQ173" s="243">
        <v>0</v>
      </c>
      <c r="AR173" s="243">
        <v>0</v>
      </c>
      <c r="AS173" s="243">
        <v>0</v>
      </c>
      <c r="AT173" s="243">
        <v>0</v>
      </c>
      <c r="AU173" s="243">
        <v>0</v>
      </c>
      <c r="AV173" s="243">
        <v>0</v>
      </c>
      <c r="AW173" s="243">
        <v>0</v>
      </c>
      <c r="AX173" s="243">
        <v>0</v>
      </c>
      <c r="AY173" s="243">
        <v>0</v>
      </c>
      <c r="AZ173" s="243">
        <v>0</v>
      </c>
      <c r="BA173" s="243">
        <v>0</v>
      </c>
      <c r="BB173" s="243">
        <v>0</v>
      </c>
      <c r="BC173" s="243">
        <v>0</v>
      </c>
      <c r="BD173" s="243">
        <v>0</v>
      </c>
      <c r="BE173" s="243">
        <v>0</v>
      </c>
      <c r="BF173" s="243">
        <v>0</v>
      </c>
      <c r="BG173" s="243">
        <v>0</v>
      </c>
      <c r="BH173" s="243">
        <v>0</v>
      </c>
      <c r="BI173" s="243">
        <v>0</v>
      </c>
      <c r="BJ173" s="243">
        <v>0</v>
      </c>
      <c r="BK173" s="243">
        <v>0</v>
      </c>
      <c r="BL173" s="243">
        <v>0</v>
      </c>
      <c r="BM173" s="243">
        <v>0.5</v>
      </c>
      <c r="BN173" s="243">
        <v>0</v>
      </c>
      <c r="BO173" s="243">
        <v>0</v>
      </c>
      <c r="BP173" s="243">
        <v>0</v>
      </c>
      <c r="BQ173" s="243">
        <v>0</v>
      </c>
      <c r="BR173" s="243">
        <v>0</v>
      </c>
      <c r="BS173" s="243">
        <v>0</v>
      </c>
      <c r="BT173" s="243">
        <v>0</v>
      </c>
      <c r="BU173" s="243">
        <v>0</v>
      </c>
      <c r="BV173" s="243">
        <v>0</v>
      </c>
      <c r="BW173" s="243">
        <v>0</v>
      </c>
      <c r="BX173" s="4">
        <v>0</v>
      </c>
      <c r="BZ173" s="244">
        <f t="shared" si="46"/>
        <v>2</v>
      </c>
      <c r="CB173" s="3">
        <f t="shared" si="47"/>
        <v>0</v>
      </c>
      <c r="CC173" s="243">
        <f t="shared" si="48"/>
        <v>0</v>
      </c>
      <c r="CD173" s="243">
        <f t="shared" si="49"/>
        <v>1</v>
      </c>
      <c r="CE173" s="243">
        <f t="shared" si="50"/>
        <v>0</v>
      </c>
      <c r="CF173" s="243">
        <f t="shared" si="51"/>
        <v>0</v>
      </c>
      <c r="CG173" s="243">
        <f t="shared" si="52"/>
        <v>0</v>
      </c>
      <c r="CH173" s="243">
        <f t="shared" si="53"/>
        <v>0</v>
      </c>
      <c r="CI173" s="243">
        <f t="shared" si="54"/>
        <v>0</v>
      </c>
      <c r="CJ173" s="243">
        <f t="shared" si="55"/>
        <v>0</v>
      </c>
      <c r="CK173" s="243">
        <f t="shared" si="56"/>
        <v>1</v>
      </c>
      <c r="CL173" s="243">
        <f t="shared" si="57"/>
        <v>0</v>
      </c>
      <c r="CM173" s="4">
        <f t="shared" si="58"/>
        <v>0</v>
      </c>
      <c r="CO173" s="244">
        <f t="shared" si="59"/>
        <v>2</v>
      </c>
      <c r="CT173" s="3">
        <f t="shared" si="60"/>
        <v>0</v>
      </c>
      <c r="CU173" s="243">
        <f t="shared" si="61"/>
        <v>1</v>
      </c>
      <c r="CV173" s="243">
        <f t="shared" si="62"/>
        <v>0</v>
      </c>
      <c r="CW173" s="243">
        <f t="shared" si="63"/>
        <v>0</v>
      </c>
      <c r="CX173" s="243">
        <f t="shared" si="64"/>
        <v>0</v>
      </c>
      <c r="CY173" s="243">
        <f t="shared" si="65"/>
        <v>1</v>
      </c>
      <c r="CZ173" s="243">
        <f t="shared" si="66"/>
        <v>0</v>
      </c>
      <c r="DA173" s="4">
        <f t="shared" si="67"/>
        <v>0</v>
      </c>
      <c r="DD173" s="244">
        <f t="shared" si="68"/>
        <v>2</v>
      </c>
    </row>
    <row r="174" spans="2:108" x14ac:dyDescent="0.35">
      <c r="B174" s="145" t="s">
        <v>399</v>
      </c>
      <c r="C174" s="4" t="s">
        <v>400</v>
      </c>
      <c r="D174" s="30" t="s">
        <v>3325</v>
      </c>
      <c r="E174" s="237" t="s">
        <v>1374</v>
      </c>
      <c r="F174" s="237"/>
      <c r="G174" s="31" t="s">
        <v>3704</v>
      </c>
      <c r="H174" s="3">
        <v>0</v>
      </c>
      <c r="I174" s="243">
        <v>0</v>
      </c>
      <c r="J174" s="243">
        <v>0</v>
      </c>
      <c r="K174" s="243">
        <v>0</v>
      </c>
      <c r="L174" s="243">
        <v>0</v>
      </c>
      <c r="M174" s="243">
        <v>0</v>
      </c>
      <c r="N174" s="243">
        <v>0</v>
      </c>
      <c r="O174" s="243">
        <v>0</v>
      </c>
      <c r="P174" s="243">
        <v>0</v>
      </c>
      <c r="Q174" s="243">
        <v>0</v>
      </c>
      <c r="R174" s="243">
        <v>0</v>
      </c>
      <c r="S174" s="243">
        <v>0</v>
      </c>
      <c r="T174" s="243">
        <v>0</v>
      </c>
      <c r="U174" s="243">
        <v>0</v>
      </c>
      <c r="V174" s="243">
        <v>0</v>
      </c>
      <c r="W174" s="243">
        <v>0</v>
      </c>
      <c r="X174" s="243">
        <v>0</v>
      </c>
      <c r="Y174" s="243">
        <v>0</v>
      </c>
      <c r="Z174" s="243">
        <v>0</v>
      </c>
      <c r="AA174" s="243">
        <v>0</v>
      </c>
      <c r="AB174" s="243">
        <v>0</v>
      </c>
      <c r="AC174" s="243">
        <v>0</v>
      </c>
      <c r="AD174" s="243">
        <v>0</v>
      </c>
      <c r="AE174" s="243">
        <v>0</v>
      </c>
      <c r="AF174" s="243">
        <v>0</v>
      </c>
      <c r="AG174" s="243">
        <v>0</v>
      </c>
      <c r="AH174" s="243">
        <v>0</v>
      </c>
      <c r="AI174" s="243">
        <v>0.5</v>
      </c>
      <c r="AJ174" s="243">
        <v>0</v>
      </c>
      <c r="AK174" s="243">
        <v>0</v>
      </c>
      <c r="AL174" s="243">
        <v>0</v>
      </c>
      <c r="AM174" s="243">
        <v>0</v>
      </c>
      <c r="AN174" s="243">
        <v>0</v>
      </c>
      <c r="AO174" s="243">
        <v>0</v>
      </c>
      <c r="AP174" s="243">
        <v>0</v>
      </c>
      <c r="AQ174" s="243">
        <v>0</v>
      </c>
      <c r="AR174" s="243">
        <v>0</v>
      </c>
      <c r="AS174" s="243">
        <v>0</v>
      </c>
      <c r="AT174" s="243">
        <v>0</v>
      </c>
      <c r="AU174" s="243">
        <v>0</v>
      </c>
      <c r="AV174" s="243">
        <v>0</v>
      </c>
      <c r="AW174" s="243">
        <v>0</v>
      </c>
      <c r="AX174" s="243">
        <v>0</v>
      </c>
      <c r="AY174" s="243">
        <v>0</v>
      </c>
      <c r="AZ174" s="243">
        <v>0</v>
      </c>
      <c r="BA174" s="243">
        <v>0</v>
      </c>
      <c r="BB174" s="243">
        <v>0</v>
      </c>
      <c r="BC174" s="243">
        <v>0</v>
      </c>
      <c r="BD174" s="243">
        <v>0</v>
      </c>
      <c r="BE174" s="243">
        <v>0</v>
      </c>
      <c r="BF174" s="243">
        <v>0</v>
      </c>
      <c r="BG174" s="243">
        <v>0</v>
      </c>
      <c r="BH174" s="243">
        <v>0</v>
      </c>
      <c r="BI174" s="243">
        <v>0</v>
      </c>
      <c r="BJ174" s="243">
        <v>0</v>
      </c>
      <c r="BK174" s="243">
        <v>0</v>
      </c>
      <c r="BL174" s="243">
        <v>0</v>
      </c>
      <c r="BM174" s="243">
        <v>0</v>
      </c>
      <c r="BN174" s="243">
        <v>0</v>
      </c>
      <c r="BO174" s="243">
        <v>0</v>
      </c>
      <c r="BP174" s="243">
        <v>0</v>
      </c>
      <c r="BQ174" s="243">
        <v>0</v>
      </c>
      <c r="BR174" s="243">
        <v>0</v>
      </c>
      <c r="BS174" s="243">
        <v>0</v>
      </c>
      <c r="BT174" s="243">
        <v>0</v>
      </c>
      <c r="BU174" s="243">
        <v>0.5</v>
      </c>
      <c r="BV174" s="243">
        <v>0</v>
      </c>
      <c r="BW174" s="243">
        <v>0</v>
      </c>
      <c r="BX174" s="4">
        <v>0</v>
      </c>
      <c r="BZ174" s="244">
        <f t="shared" si="46"/>
        <v>2</v>
      </c>
      <c r="CB174" s="3">
        <f t="shared" si="47"/>
        <v>0</v>
      </c>
      <c r="CC174" s="243">
        <f t="shared" si="48"/>
        <v>0</v>
      </c>
      <c r="CD174" s="243">
        <f t="shared" si="49"/>
        <v>1</v>
      </c>
      <c r="CE174" s="243">
        <f t="shared" si="50"/>
        <v>0</v>
      </c>
      <c r="CF174" s="243">
        <f t="shared" si="51"/>
        <v>0</v>
      </c>
      <c r="CG174" s="243">
        <f t="shared" si="52"/>
        <v>0</v>
      </c>
      <c r="CH174" s="243">
        <f t="shared" si="53"/>
        <v>0</v>
      </c>
      <c r="CI174" s="243">
        <f t="shared" si="54"/>
        <v>0</v>
      </c>
      <c r="CJ174" s="243">
        <f t="shared" si="55"/>
        <v>0</v>
      </c>
      <c r="CK174" s="243">
        <f t="shared" si="56"/>
        <v>0</v>
      </c>
      <c r="CL174" s="243">
        <f t="shared" si="57"/>
        <v>0</v>
      </c>
      <c r="CM174" s="4">
        <f t="shared" si="58"/>
        <v>1</v>
      </c>
      <c r="CO174" s="244">
        <f t="shared" si="59"/>
        <v>2</v>
      </c>
      <c r="CT174" s="3">
        <f t="shared" si="60"/>
        <v>0</v>
      </c>
      <c r="CU174" s="243">
        <f t="shared" si="61"/>
        <v>1</v>
      </c>
      <c r="CV174" s="243">
        <f t="shared" si="62"/>
        <v>0</v>
      </c>
      <c r="CW174" s="243">
        <f t="shared" si="63"/>
        <v>0</v>
      </c>
      <c r="CX174" s="243">
        <f t="shared" si="64"/>
        <v>0</v>
      </c>
      <c r="CY174" s="243">
        <f t="shared" si="65"/>
        <v>0</v>
      </c>
      <c r="CZ174" s="243">
        <f t="shared" si="66"/>
        <v>0</v>
      </c>
      <c r="DA174" s="4">
        <f t="shared" si="67"/>
        <v>1</v>
      </c>
      <c r="DD174" s="244">
        <f t="shared" si="68"/>
        <v>2</v>
      </c>
    </row>
    <row r="175" spans="2:108" x14ac:dyDescent="0.35">
      <c r="B175" s="145" t="s">
        <v>415</v>
      </c>
      <c r="C175" s="4" t="s">
        <v>416</v>
      </c>
      <c r="D175" s="28" t="s">
        <v>2280</v>
      </c>
      <c r="E175" s="234" t="s">
        <v>921</v>
      </c>
      <c r="F175" s="234"/>
      <c r="G175" s="29" t="s">
        <v>3701</v>
      </c>
      <c r="H175" s="3">
        <v>0</v>
      </c>
      <c r="I175" s="243">
        <v>0</v>
      </c>
      <c r="J175" s="243">
        <v>0</v>
      </c>
      <c r="K175" s="243">
        <v>0</v>
      </c>
      <c r="L175" s="243">
        <v>0</v>
      </c>
      <c r="M175" s="243">
        <v>0</v>
      </c>
      <c r="N175" s="243">
        <v>0</v>
      </c>
      <c r="O175" s="243">
        <v>0</v>
      </c>
      <c r="P175" s="243">
        <v>0</v>
      </c>
      <c r="Q175" s="243">
        <v>0</v>
      </c>
      <c r="R175" s="243">
        <v>0</v>
      </c>
      <c r="S175" s="243">
        <v>0</v>
      </c>
      <c r="T175" s="243">
        <v>0</v>
      </c>
      <c r="U175" s="243">
        <v>0</v>
      </c>
      <c r="V175" s="243">
        <v>0</v>
      </c>
      <c r="W175" s="243">
        <v>0</v>
      </c>
      <c r="X175" s="243">
        <v>0</v>
      </c>
      <c r="Y175" s="243">
        <v>0</v>
      </c>
      <c r="Z175" s="243">
        <v>0</v>
      </c>
      <c r="AA175" s="243">
        <v>0</v>
      </c>
      <c r="AB175" s="243">
        <v>0</v>
      </c>
      <c r="AC175" s="243">
        <v>0</v>
      </c>
      <c r="AD175" s="243">
        <v>0</v>
      </c>
      <c r="AE175" s="243">
        <v>0</v>
      </c>
      <c r="AF175" s="243">
        <v>0</v>
      </c>
      <c r="AG175" s="243">
        <v>0</v>
      </c>
      <c r="AH175" s="243">
        <v>0</v>
      </c>
      <c r="AI175" s="243">
        <v>0</v>
      </c>
      <c r="AJ175" s="243">
        <v>0.5</v>
      </c>
      <c r="AK175" s="243">
        <v>0</v>
      </c>
      <c r="AL175" s="243">
        <v>0</v>
      </c>
      <c r="AM175" s="243">
        <v>0</v>
      </c>
      <c r="AN175" s="243">
        <v>0</v>
      </c>
      <c r="AO175" s="243">
        <v>0</v>
      </c>
      <c r="AP175" s="243">
        <v>0</v>
      </c>
      <c r="AQ175" s="243">
        <v>0</v>
      </c>
      <c r="AR175" s="243">
        <v>0</v>
      </c>
      <c r="AS175" s="243">
        <v>0</v>
      </c>
      <c r="AT175" s="243">
        <v>0</v>
      </c>
      <c r="AU175" s="243">
        <v>0</v>
      </c>
      <c r="AV175" s="243">
        <v>0</v>
      </c>
      <c r="AW175" s="243">
        <v>0</v>
      </c>
      <c r="AX175" s="243">
        <v>0</v>
      </c>
      <c r="AY175" s="243">
        <v>0</v>
      </c>
      <c r="AZ175" s="243">
        <v>0</v>
      </c>
      <c r="BA175" s="243">
        <v>0</v>
      </c>
      <c r="BB175" s="243">
        <v>0</v>
      </c>
      <c r="BC175" s="243">
        <v>0</v>
      </c>
      <c r="BD175" s="243">
        <v>0</v>
      </c>
      <c r="BE175" s="243">
        <v>0</v>
      </c>
      <c r="BF175" s="243">
        <v>0</v>
      </c>
      <c r="BG175" s="243">
        <v>0</v>
      </c>
      <c r="BH175" s="243">
        <v>0</v>
      </c>
      <c r="BI175" s="243">
        <v>0</v>
      </c>
      <c r="BJ175" s="243">
        <v>0</v>
      </c>
      <c r="BK175" s="243">
        <v>0</v>
      </c>
      <c r="BL175" s="243">
        <v>0</v>
      </c>
      <c r="BM175" s="243">
        <v>0</v>
      </c>
      <c r="BN175" s="243">
        <v>0</v>
      </c>
      <c r="BO175" s="243">
        <v>0</v>
      </c>
      <c r="BP175" s="243">
        <v>0</v>
      </c>
      <c r="BQ175" s="243">
        <v>0</v>
      </c>
      <c r="BR175" s="243">
        <v>0</v>
      </c>
      <c r="BS175" s="243">
        <v>0</v>
      </c>
      <c r="BT175" s="243">
        <v>0</v>
      </c>
      <c r="BU175" s="243">
        <v>0.5</v>
      </c>
      <c r="BV175" s="243">
        <v>0</v>
      </c>
      <c r="BW175" s="243">
        <v>0</v>
      </c>
      <c r="BX175" s="4">
        <v>0</v>
      </c>
      <c r="BZ175" s="244">
        <f t="shared" si="46"/>
        <v>2</v>
      </c>
      <c r="CB175" s="3">
        <f t="shared" si="47"/>
        <v>0</v>
      </c>
      <c r="CC175" s="243">
        <f t="shared" si="48"/>
        <v>0</v>
      </c>
      <c r="CD175" s="243">
        <f t="shared" si="49"/>
        <v>1</v>
      </c>
      <c r="CE175" s="243">
        <f t="shared" si="50"/>
        <v>0</v>
      </c>
      <c r="CF175" s="243">
        <f t="shared" si="51"/>
        <v>0</v>
      </c>
      <c r="CG175" s="243">
        <f t="shared" si="52"/>
        <v>0</v>
      </c>
      <c r="CH175" s="243">
        <f t="shared" si="53"/>
        <v>0</v>
      </c>
      <c r="CI175" s="243">
        <f t="shared" si="54"/>
        <v>0</v>
      </c>
      <c r="CJ175" s="243">
        <f t="shared" si="55"/>
        <v>0</v>
      </c>
      <c r="CK175" s="243">
        <f t="shared" si="56"/>
        <v>0</v>
      </c>
      <c r="CL175" s="243">
        <f t="shared" si="57"/>
        <v>0</v>
      </c>
      <c r="CM175" s="4">
        <f t="shared" si="58"/>
        <v>1</v>
      </c>
      <c r="CO175" s="244">
        <f t="shared" si="59"/>
        <v>2</v>
      </c>
      <c r="CT175" s="3">
        <f t="shared" si="60"/>
        <v>0</v>
      </c>
      <c r="CU175" s="243">
        <f t="shared" si="61"/>
        <v>1</v>
      </c>
      <c r="CV175" s="243">
        <f t="shared" si="62"/>
        <v>0</v>
      </c>
      <c r="CW175" s="243">
        <f t="shared" si="63"/>
        <v>0</v>
      </c>
      <c r="CX175" s="243">
        <f t="shared" si="64"/>
        <v>0</v>
      </c>
      <c r="CY175" s="243">
        <f t="shared" si="65"/>
        <v>0</v>
      </c>
      <c r="CZ175" s="243">
        <f t="shared" si="66"/>
        <v>0</v>
      </c>
      <c r="DA175" s="4">
        <f t="shared" si="67"/>
        <v>1</v>
      </c>
      <c r="DD175" s="244">
        <f t="shared" si="68"/>
        <v>2</v>
      </c>
    </row>
    <row r="176" spans="2:108" x14ac:dyDescent="0.35">
      <c r="B176" s="145" t="s">
        <v>428</v>
      </c>
      <c r="C176" s="4" t="s">
        <v>429</v>
      </c>
      <c r="D176" s="28" t="s">
        <v>2283</v>
      </c>
      <c r="E176" s="234" t="s">
        <v>1479</v>
      </c>
      <c r="F176" s="234"/>
      <c r="G176" s="29" t="s">
        <v>3701</v>
      </c>
      <c r="H176" s="3">
        <v>0</v>
      </c>
      <c r="I176" s="243">
        <v>0</v>
      </c>
      <c r="J176" s="243">
        <v>0</v>
      </c>
      <c r="K176" s="243">
        <v>0</v>
      </c>
      <c r="L176" s="243">
        <v>0</v>
      </c>
      <c r="M176" s="243">
        <v>0</v>
      </c>
      <c r="N176" s="243">
        <v>0</v>
      </c>
      <c r="O176" s="243">
        <v>0</v>
      </c>
      <c r="P176" s="243">
        <v>0</v>
      </c>
      <c r="Q176" s="243">
        <v>0</v>
      </c>
      <c r="R176" s="243">
        <v>0</v>
      </c>
      <c r="S176" s="243">
        <v>0</v>
      </c>
      <c r="T176" s="243">
        <v>0</v>
      </c>
      <c r="U176" s="243">
        <v>0</v>
      </c>
      <c r="V176" s="243">
        <v>0</v>
      </c>
      <c r="W176" s="243">
        <v>0</v>
      </c>
      <c r="X176" s="243">
        <v>0</v>
      </c>
      <c r="Y176" s="243">
        <v>0</v>
      </c>
      <c r="Z176" s="243">
        <v>0</v>
      </c>
      <c r="AA176" s="243">
        <v>0</v>
      </c>
      <c r="AB176" s="243">
        <v>0</v>
      </c>
      <c r="AC176" s="243">
        <v>0</v>
      </c>
      <c r="AD176" s="243">
        <v>0</v>
      </c>
      <c r="AE176" s="243">
        <v>0</v>
      </c>
      <c r="AF176" s="243">
        <v>0</v>
      </c>
      <c r="AG176" s="243">
        <v>0</v>
      </c>
      <c r="AH176" s="243">
        <v>0</v>
      </c>
      <c r="AI176" s="243">
        <v>0</v>
      </c>
      <c r="AJ176" s="243">
        <v>0</v>
      </c>
      <c r="AK176" s="243">
        <v>0.5</v>
      </c>
      <c r="AL176" s="243">
        <v>0</v>
      </c>
      <c r="AM176" s="243">
        <v>0</v>
      </c>
      <c r="AN176" s="243">
        <v>0</v>
      </c>
      <c r="AO176" s="243">
        <v>0</v>
      </c>
      <c r="AP176" s="243">
        <v>0</v>
      </c>
      <c r="AQ176" s="243">
        <v>0</v>
      </c>
      <c r="AR176" s="243">
        <v>0</v>
      </c>
      <c r="AS176" s="243">
        <v>0</v>
      </c>
      <c r="AT176" s="243">
        <v>0</v>
      </c>
      <c r="AU176" s="243">
        <v>0</v>
      </c>
      <c r="AV176" s="243">
        <v>0</v>
      </c>
      <c r="AW176" s="243">
        <v>0</v>
      </c>
      <c r="AX176" s="243">
        <v>0</v>
      </c>
      <c r="AY176" s="243">
        <v>0</v>
      </c>
      <c r="AZ176" s="243">
        <v>0</v>
      </c>
      <c r="BA176" s="243">
        <v>0.5</v>
      </c>
      <c r="BB176" s="243">
        <v>0</v>
      </c>
      <c r="BC176" s="243">
        <v>0</v>
      </c>
      <c r="BD176" s="243">
        <v>0</v>
      </c>
      <c r="BE176" s="243">
        <v>0</v>
      </c>
      <c r="BF176" s="243">
        <v>0</v>
      </c>
      <c r="BG176" s="243">
        <v>0</v>
      </c>
      <c r="BH176" s="243">
        <v>0</v>
      </c>
      <c r="BI176" s="243">
        <v>0</v>
      </c>
      <c r="BJ176" s="243">
        <v>0</v>
      </c>
      <c r="BK176" s="243">
        <v>0</v>
      </c>
      <c r="BL176" s="243">
        <v>0</v>
      </c>
      <c r="BM176" s="243">
        <v>0</v>
      </c>
      <c r="BN176" s="243">
        <v>0</v>
      </c>
      <c r="BO176" s="243">
        <v>0</v>
      </c>
      <c r="BP176" s="243">
        <v>0</v>
      </c>
      <c r="BQ176" s="243">
        <v>0</v>
      </c>
      <c r="BR176" s="243">
        <v>0</v>
      </c>
      <c r="BS176" s="243">
        <v>0</v>
      </c>
      <c r="BT176" s="243">
        <v>0</v>
      </c>
      <c r="BU176" s="243">
        <v>0</v>
      </c>
      <c r="BV176" s="243">
        <v>0</v>
      </c>
      <c r="BW176" s="243">
        <v>0</v>
      </c>
      <c r="BX176" s="4">
        <v>0</v>
      </c>
      <c r="BZ176" s="244">
        <f t="shared" si="46"/>
        <v>2</v>
      </c>
      <c r="CB176" s="3">
        <f t="shared" si="47"/>
        <v>0</v>
      </c>
      <c r="CC176" s="243">
        <f t="shared" si="48"/>
        <v>0</v>
      </c>
      <c r="CD176" s="243">
        <f t="shared" si="49"/>
        <v>1</v>
      </c>
      <c r="CE176" s="243">
        <f t="shared" si="50"/>
        <v>0</v>
      </c>
      <c r="CF176" s="243">
        <f t="shared" si="51"/>
        <v>0</v>
      </c>
      <c r="CG176" s="243">
        <f t="shared" si="52"/>
        <v>0</v>
      </c>
      <c r="CH176" s="243">
        <f t="shared" si="53"/>
        <v>1</v>
      </c>
      <c r="CI176" s="243">
        <f t="shared" si="54"/>
        <v>0</v>
      </c>
      <c r="CJ176" s="243">
        <f t="shared" si="55"/>
        <v>0</v>
      </c>
      <c r="CK176" s="243">
        <f t="shared" si="56"/>
        <v>0</v>
      </c>
      <c r="CL176" s="243">
        <f t="shared" si="57"/>
        <v>0</v>
      </c>
      <c r="CM176" s="4">
        <f t="shared" si="58"/>
        <v>0</v>
      </c>
      <c r="CO176" s="244">
        <f t="shared" si="59"/>
        <v>2</v>
      </c>
      <c r="CT176" s="3">
        <f t="shared" si="60"/>
        <v>0</v>
      </c>
      <c r="CU176" s="243">
        <f t="shared" si="61"/>
        <v>1</v>
      </c>
      <c r="CV176" s="243">
        <f t="shared" si="62"/>
        <v>0</v>
      </c>
      <c r="CW176" s="243">
        <f t="shared" si="63"/>
        <v>0</v>
      </c>
      <c r="CX176" s="243">
        <f t="shared" si="64"/>
        <v>1</v>
      </c>
      <c r="CY176" s="243">
        <f t="shared" si="65"/>
        <v>0</v>
      </c>
      <c r="CZ176" s="243">
        <f t="shared" si="66"/>
        <v>0</v>
      </c>
      <c r="DA176" s="4">
        <f t="shared" si="67"/>
        <v>0</v>
      </c>
      <c r="DD176" s="244">
        <f t="shared" si="68"/>
        <v>2</v>
      </c>
    </row>
    <row r="177" spans="2:108" x14ac:dyDescent="0.35">
      <c r="B177" s="145" t="s">
        <v>430</v>
      </c>
      <c r="C177" s="4" t="s">
        <v>431</v>
      </c>
      <c r="D177" s="142" t="s">
        <v>913</v>
      </c>
      <c r="E177" s="236" t="s">
        <v>913</v>
      </c>
      <c r="F177" s="236"/>
      <c r="G177" s="139" t="s">
        <v>3703</v>
      </c>
      <c r="H177" s="3">
        <v>0</v>
      </c>
      <c r="I177" s="243">
        <v>0</v>
      </c>
      <c r="J177" s="243">
        <v>0</v>
      </c>
      <c r="K177" s="243">
        <v>0</v>
      </c>
      <c r="L177" s="243">
        <v>0</v>
      </c>
      <c r="M177" s="243">
        <v>0</v>
      </c>
      <c r="N177" s="243">
        <v>0</v>
      </c>
      <c r="O177" s="243">
        <v>0</v>
      </c>
      <c r="P177" s="243">
        <v>0</v>
      </c>
      <c r="Q177" s="243">
        <v>0</v>
      </c>
      <c r="R177" s="243">
        <v>0</v>
      </c>
      <c r="S177" s="243">
        <v>0</v>
      </c>
      <c r="T177" s="243">
        <v>0</v>
      </c>
      <c r="U177" s="243">
        <v>0</v>
      </c>
      <c r="V177" s="243">
        <v>0</v>
      </c>
      <c r="W177" s="243">
        <v>0</v>
      </c>
      <c r="X177" s="243">
        <v>0</v>
      </c>
      <c r="Y177" s="243">
        <v>0</v>
      </c>
      <c r="Z177" s="243">
        <v>0</v>
      </c>
      <c r="AA177" s="243">
        <v>0</v>
      </c>
      <c r="AB177" s="243">
        <v>0</v>
      </c>
      <c r="AC177" s="243">
        <v>0</v>
      </c>
      <c r="AD177" s="243">
        <v>0</v>
      </c>
      <c r="AE177" s="243">
        <v>0</v>
      </c>
      <c r="AF177" s="243">
        <v>0</v>
      </c>
      <c r="AG177" s="243">
        <v>0</v>
      </c>
      <c r="AH177" s="243">
        <v>0</v>
      </c>
      <c r="AI177" s="243">
        <v>0</v>
      </c>
      <c r="AJ177" s="243">
        <v>0</v>
      </c>
      <c r="AK177" s="243">
        <v>0.5</v>
      </c>
      <c r="AL177" s="243">
        <v>0</v>
      </c>
      <c r="AM177" s="243">
        <v>0</v>
      </c>
      <c r="AN177" s="243">
        <v>0</v>
      </c>
      <c r="AO177" s="243">
        <v>0</v>
      </c>
      <c r="AP177" s="243">
        <v>0</v>
      </c>
      <c r="AQ177" s="243">
        <v>0</v>
      </c>
      <c r="AR177" s="243">
        <v>0</v>
      </c>
      <c r="AS177" s="243">
        <v>0</v>
      </c>
      <c r="AT177" s="243">
        <v>0</v>
      </c>
      <c r="AU177" s="243">
        <v>0</v>
      </c>
      <c r="AV177" s="243">
        <v>0</v>
      </c>
      <c r="AW177" s="243">
        <v>0</v>
      </c>
      <c r="AX177" s="243">
        <v>0</v>
      </c>
      <c r="AY177" s="243">
        <v>0</v>
      </c>
      <c r="AZ177" s="243">
        <v>0</v>
      </c>
      <c r="BA177" s="243">
        <v>0.5</v>
      </c>
      <c r="BB177" s="243">
        <v>0</v>
      </c>
      <c r="BC177" s="243">
        <v>0</v>
      </c>
      <c r="BD177" s="243">
        <v>0</v>
      </c>
      <c r="BE177" s="243">
        <v>0</v>
      </c>
      <c r="BF177" s="243">
        <v>0</v>
      </c>
      <c r="BG177" s="243">
        <v>0</v>
      </c>
      <c r="BH177" s="243">
        <v>0</v>
      </c>
      <c r="BI177" s="243">
        <v>0</v>
      </c>
      <c r="BJ177" s="243">
        <v>0</v>
      </c>
      <c r="BK177" s="243">
        <v>0</v>
      </c>
      <c r="BL177" s="243">
        <v>0</v>
      </c>
      <c r="BM177" s="243">
        <v>0</v>
      </c>
      <c r="BN177" s="243">
        <v>0</v>
      </c>
      <c r="BO177" s="243">
        <v>0</v>
      </c>
      <c r="BP177" s="243">
        <v>0</v>
      </c>
      <c r="BQ177" s="243">
        <v>0</v>
      </c>
      <c r="BR177" s="243">
        <v>0</v>
      </c>
      <c r="BS177" s="243">
        <v>0</v>
      </c>
      <c r="BT177" s="243">
        <v>0</v>
      </c>
      <c r="BU177" s="243">
        <v>0</v>
      </c>
      <c r="BV177" s="243">
        <v>0</v>
      </c>
      <c r="BW177" s="243">
        <v>0</v>
      </c>
      <c r="BX177" s="4">
        <v>0</v>
      </c>
      <c r="BZ177" s="244">
        <f t="shared" si="46"/>
        <v>2</v>
      </c>
      <c r="CB177" s="3">
        <f t="shared" si="47"/>
        <v>0</v>
      </c>
      <c r="CC177" s="243">
        <f t="shared" si="48"/>
        <v>0</v>
      </c>
      <c r="CD177" s="243">
        <f t="shared" si="49"/>
        <v>1</v>
      </c>
      <c r="CE177" s="243">
        <f t="shared" si="50"/>
        <v>0</v>
      </c>
      <c r="CF177" s="243">
        <f t="shared" si="51"/>
        <v>0</v>
      </c>
      <c r="CG177" s="243">
        <f t="shared" si="52"/>
        <v>0</v>
      </c>
      <c r="CH177" s="243">
        <f t="shared" si="53"/>
        <v>1</v>
      </c>
      <c r="CI177" s="243">
        <f t="shared" si="54"/>
        <v>0</v>
      </c>
      <c r="CJ177" s="243">
        <f t="shared" si="55"/>
        <v>0</v>
      </c>
      <c r="CK177" s="243">
        <f t="shared" si="56"/>
        <v>0</v>
      </c>
      <c r="CL177" s="243">
        <f t="shared" si="57"/>
        <v>0</v>
      </c>
      <c r="CM177" s="4">
        <f t="shared" si="58"/>
        <v>0</v>
      </c>
      <c r="CO177" s="244">
        <f t="shared" si="59"/>
        <v>2</v>
      </c>
      <c r="CT177" s="3">
        <f t="shared" si="60"/>
        <v>0</v>
      </c>
      <c r="CU177" s="243">
        <f t="shared" si="61"/>
        <v>1</v>
      </c>
      <c r="CV177" s="243">
        <f t="shared" si="62"/>
        <v>0</v>
      </c>
      <c r="CW177" s="243">
        <f t="shared" si="63"/>
        <v>0</v>
      </c>
      <c r="CX177" s="243">
        <f t="shared" si="64"/>
        <v>1</v>
      </c>
      <c r="CY177" s="243">
        <f t="shared" si="65"/>
        <v>0</v>
      </c>
      <c r="CZ177" s="243">
        <f t="shared" si="66"/>
        <v>0</v>
      </c>
      <c r="DA177" s="4">
        <f t="shared" si="67"/>
        <v>0</v>
      </c>
      <c r="DD177" s="244">
        <f t="shared" si="68"/>
        <v>2</v>
      </c>
    </row>
    <row r="178" spans="2:108" x14ac:dyDescent="0.35">
      <c r="B178" s="145" t="s">
        <v>439</v>
      </c>
      <c r="C178" s="4" t="s">
        <v>440</v>
      </c>
      <c r="D178" s="30" t="s">
        <v>3742</v>
      </c>
      <c r="E178" s="237" t="s">
        <v>3331</v>
      </c>
      <c r="F178" s="237"/>
      <c r="G178" s="31" t="s">
        <v>3704</v>
      </c>
      <c r="H178" s="3">
        <v>0</v>
      </c>
      <c r="I178" s="243">
        <v>0</v>
      </c>
      <c r="J178" s="243">
        <v>0</v>
      </c>
      <c r="K178" s="243">
        <v>0</v>
      </c>
      <c r="L178" s="243">
        <v>0</v>
      </c>
      <c r="M178" s="243">
        <v>0</v>
      </c>
      <c r="N178" s="243">
        <v>0</v>
      </c>
      <c r="O178" s="243">
        <v>0</v>
      </c>
      <c r="P178" s="243">
        <v>0</v>
      </c>
      <c r="Q178" s="243">
        <v>0</v>
      </c>
      <c r="R178" s="243">
        <v>0</v>
      </c>
      <c r="S178" s="243">
        <v>0</v>
      </c>
      <c r="T178" s="243">
        <v>0</v>
      </c>
      <c r="U178" s="243">
        <v>0</v>
      </c>
      <c r="V178" s="243">
        <v>0</v>
      </c>
      <c r="W178" s="243">
        <v>0</v>
      </c>
      <c r="X178" s="243">
        <v>0</v>
      </c>
      <c r="Y178" s="243">
        <v>0</v>
      </c>
      <c r="Z178" s="243">
        <v>0</v>
      </c>
      <c r="AA178" s="243">
        <v>0</v>
      </c>
      <c r="AB178" s="243">
        <v>0</v>
      </c>
      <c r="AC178" s="243">
        <v>0</v>
      </c>
      <c r="AD178" s="243">
        <v>0</v>
      </c>
      <c r="AE178" s="243">
        <v>0</v>
      </c>
      <c r="AF178" s="243">
        <v>0</v>
      </c>
      <c r="AG178" s="243">
        <v>0</v>
      </c>
      <c r="AH178" s="243">
        <v>0</v>
      </c>
      <c r="AI178" s="243">
        <v>0</v>
      </c>
      <c r="AJ178" s="243">
        <v>0</v>
      </c>
      <c r="AK178" s="243">
        <v>0</v>
      </c>
      <c r="AL178" s="243">
        <v>0.5</v>
      </c>
      <c r="AM178" s="243">
        <v>0</v>
      </c>
      <c r="AN178" s="243">
        <v>0</v>
      </c>
      <c r="AO178" s="243">
        <v>0</v>
      </c>
      <c r="AP178" s="243">
        <v>0</v>
      </c>
      <c r="AQ178" s="243">
        <v>0</v>
      </c>
      <c r="AR178" s="243">
        <v>0</v>
      </c>
      <c r="AS178" s="243">
        <v>0</v>
      </c>
      <c r="AT178" s="243">
        <v>0</v>
      </c>
      <c r="AU178" s="243">
        <v>0</v>
      </c>
      <c r="AV178" s="243">
        <v>0</v>
      </c>
      <c r="AW178" s="243">
        <v>0.5</v>
      </c>
      <c r="AX178" s="243">
        <v>0</v>
      </c>
      <c r="AY178" s="243">
        <v>0</v>
      </c>
      <c r="AZ178" s="243">
        <v>0</v>
      </c>
      <c r="BA178" s="243">
        <v>0</v>
      </c>
      <c r="BB178" s="243">
        <v>0</v>
      </c>
      <c r="BC178" s="243">
        <v>0</v>
      </c>
      <c r="BD178" s="243">
        <v>0</v>
      </c>
      <c r="BE178" s="243">
        <v>0</v>
      </c>
      <c r="BF178" s="243">
        <v>0</v>
      </c>
      <c r="BG178" s="243">
        <v>0</v>
      </c>
      <c r="BH178" s="243">
        <v>0</v>
      </c>
      <c r="BI178" s="243">
        <v>0</v>
      </c>
      <c r="BJ178" s="243">
        <v>0</v>
      </c>
      <c r="BK178" s="243">
        <v>0</v>
      </c>
      <c r="BL178" s="243">
        <v>0</v>
      </c>
      <c r="BM178" s="243">
        <v>0</v>
      </c>
      <c r="BN178" s="243">
        <v>0</v>
      </c>
      <c r="BO178" s="243">
        <v>0</v>
      </c>
      <c r="BP178" s="243">
        <v>0</v>
      </c>
      <c r="BQ178" s="243">
        <v>0</v>
      </c>
      <c r="BR178" s="243">
        <v>0</v>
      </c>
      <c r="BS178" s="243">
        <v>0</v>
      </c>
      <c r="BT178" s="243">
        <v>0</v>
      </c>
      <c r="BU178" s="243">
        <v>0</v>
      </c>
      <c r="BV178" s="243">
        <v>0</v>
      </c>
      <c r="BW178" s="243">
        <v>0</v>
      </c>
      <c r="BX178" s="4">
        <v>0</v>
      </c>
      <c r="BZ178" s="244">
        <f t="shared" si="46"/>
        <v>2</v>
      </c>
      <c r="CB178" s="3">
        <f t="shared" si="47"/>
        <v>0</v>
      </c>
      <c r="CC178" s="243">
        <f t="shared" si="48"/>
        <v>0</v>
      </c>
      <c r="CD178" s="243">
        <f t="shared" si="49"/>
        <v>1</v>
      </c>
      <c r="CE178" s="243">
        <f t="shared" si="50"/>
        <v>0</v>
      </c>
      <c r="CF178" s="243">
        <f t="shared" si="51"/>
        <v>0</v>
      </c>
      <c r="CG178" s="243">
        <f t="shared" si="52"/>
        <v>1</v>
      </c>
      <c r="CH178" s="243">
        <f t="shared" si="53"/>
        <v>0</v>
      </c>
      <c r="CI178" s="243">
        <f t="shared" si="54"/>
        <v>0</v>
      </c>
      <c r="CJ178" s="243">
        <f t="shared" si="55"/>
        <v>0</v>
      </c>
      <c r="CK178" s="243">
        <f t="shared" si="56"/>
        <v>0</v>
      </c>
      <c r="CL178" s="243">
        <f t="shared" si="57"/>
        <v>0</v>
      </c>
      <c r="CM178" s="4">
        <f t="shared" si="58"/>
        <v>0</v>
      </c>
      <c r="CO178" s="244">
        <f t="shared" si="59"/>
        <v>2</v>
      </c>
      <c r="CT178" s="3">
        <f t="shared" si="60"/>
        <v>0</v>
      </c>
      <c r="CU178" s="243">
        <f t="shared" si="61"/>
        <v>1</v>
      </c>
      <c r="CV178" s="243">
        <f t="shared" si="62"/>
        <v>0</v>
      </c>
      <c r="CW178" s="243">
        <f t="shared" si="63"/>
        <v>0</v>
      </c>
      <c r="CX178" s="243">
        <f t="shared" si="64"/>
        <v>1</v>
      </c>
      <c r="CY178" s="243">
        <f t="shared" si="65"/>
        <v>0</v>
      </c>
      <c r="CZ178" s="243">
        <f t="shared" si="66"/>
        <v>0</v>
      </c>
      <c r="DA178" s="4">
        <f t="shared" si="67"/>
        <v>0</v>
      </c>
      <c r="DD178" s="244">
        <f t="shared" si="68"/>
        <v>2</v>
      </c>
    </row>
    <row r="179" spans="2:108" x14ac:dyDescent="0.35">
      <c r="B179" s="145" t="s">
        <v>441</v>
      </c>
      <c r="C179" s="4" t="s">
        <v>442</v>
      </c>
      <c r="D179" s="30" t="s">
        <v>442</v>
      </c>
      <c r="E179" s="237" t="s">
        <v>3210</v>
      </c>
      <c r="F179" s="237"/>
      <c r="G179" s="31" t="s">
        <v>3704</v>
      </c>
      <c r="H179" s="3">
        <v>0</v>
      </c>
      <c r="I179" s="243">
        <v>0</v>
      </c>
      <c r="J179" s="243">
        <v>0</v>
      </c>
      <c r="K179" s="243">
        <v>0</v>
      </c>
      <c r="L179" s="243">
        <v>0</v>
      </c>
      <c r="M179" s="243">
        <v>0</v>
      </c>
      <c r="N179" s="243">
        <v>0</v>
      </c>
      <c r="O179" s="243">
        <v>0</v>
      </c>
      <c r="P179" s="243">
        <v>0</v>
      </c>
      <c r="Q179" s="243">
        <v>0</v>
      </c>
      <c r="R179" s="243">
        <v>0</v>
      </c>
      <c r="S179" s="243">
        <v>0</v>
      </c>
      <c r="T179" s="243">
        <v>0</v>
      </c>
      <c r="U179" s="243">
        <v>0</v>
      </c>
      <c r="V179" s="243">
        <v>0</v>
      </c>
      <c r="W179" s="243">
        <v>0</v>
      </c>
      <c r="X179" s="243">
        <v>0</v>
      </c>
      <c r="Y179" s="243">
        <v>0</v>
      </c>
      <c r="Z179" s="243">
        <v>0</v>
      </c>
      <c r="AA179" s="243">
        <v>0</v>
      </c>
      <c r="AB179" s="243">
        <v>0</v>
      </c>
      <c r="AC179" s="243">
        <v>0</v>
      </c>
      <c r="AD179" s="243">
        <v>0</v>
      </c>
      <c r="AE179" s="243">
        <v>0</v>
      </c>
      <c r="AF179" s="243">
        <v>0</v>
      </c>
      <c r="AG179" s="243">
        <v>0</v>
      </c>
      <c r="AH179" s="243">
        <v>0</v>
      </c>
      <c r="AI179" s="243">
        <v>0</v>
      </c>
      <c r="AJ179" s="243">
        <v>0</v>
      </c>
      <c r="AK179" s="243">
        <v>0</v>
      </c>
      <c r="AL179" s="243">
        <v>0.5</v>
      </c>
      <c r="AM179" s="243">
        <v>0</v>
      </c>
      <c r="AN179" s="243">
        <v>0</v>
      </c>
      <c r="AO179" s="243">
        <v>0</v>
      </c>
      <c r="AP179" s="243">
        <v>0</v>
      </c>
      <c r="AQ179" s="243">
        <v>0</v>
      </c>
      <c r="AR179" s="243">
        <v>0</v>
      </c>
      <c r="AS179" s="243">
        <v>0</v>
      </c>
      <c r="AT179" s="243">
        <v>0</v>
      </c>
      <c r="AU179" s="243">
        <v>0</v>
      </c>
      <c r="AV179" s="243">
        <v>0</v>
      </c>
      <c r="AW179" s="243">
        <v>0</v>
      </c>
      <c r="AX179" s="243">
        <v>0</v>
      </c>
      <c r="AY179" s="243">
        <v>0</v>
      </c>
      <c r="AZ179" s="243">
        <v>0</v>
      </c>
      <c r="BA179" s="243">
        <v>0.5</v>
      </c>
      <c r="BB179" s="243">
        <v>0</v>
      </c>
      <c r="BC179" s="243">
        <v>0</v>
      </c>
      <c r="BD179" s="243">
        <v>0</v>
      </c>
      <c r="BE179" s="243">
        <v>0</v>
      </c>
      <c r="BF179" s="243">
        <v>0</v>
      </c>
      <c r="BG179" s="243">
        <v>0</v>
      </c>
      <c r="BH179" s="243">
        <v>0</v>
      </c>
      <c r="BI179" s="243">
        <v>0</v>
      </c>
      <c r="BJ179" s="243">
        <v>0</v>
      </c>
      <c r="BK179" s="243">
        <v>0</v>
      </c>
      <c r="BL179" s="243">
        <v>0</v>
      </c>
      <c r="BM179" s="243">
        <v>0</v>
      </c>
      <c r="BN179" s="243">
        <v>0</v>
      </c>
      <c r="BO179" s="243">
        <v>0</v>
      </c>
      <c r="BP179" s="243">
        <v>0</v>
      </c>
      <c r="BQ179" s="243">
        <v>0</v>
      </c>
      <c r="BR179" s="243">
        <v>0</v>
      </c>
      <c r="BS179" s="243">
        <v>0</v>
      </c>
      <c r="BT179" s="243">
        <v>0</v>
      </c>
      <c r="BU179" s="243">
        <v>0</v>
      </c>
      <c r="BV179" s="243">
        <v>0</v>
      </c>
      <c r="BW179" s="243">
        <v>0</v>
      </c>
      <c r="BX179" s="4">
        <v>0</v>
      </c>
      <c r="BZ179" s="244">
        <f t="shared" si="46"/>
        <v>2</v>
      </c>
      <c r="CB179" s="3">
        <f t="shared" si="47"/>
        <v>0</v>
      </c>
      <c r="CC179" s="243">
        <f t="shared" si="48"/>
        <v>0</v>
      </c>
      <c r="CD179" s="243">
        <f t="shared" si="49"/>
        <v>1</v>
      </c>
      <c r="CE179" s="243">
        <f t="shared" si="50"/>
        <v>0</v>
      </c>
      <c r="CF179" s="243">
        <f t="shared" si="51"/>
        <v>0</v>
      </c>
      <c r="CG179" s="243">
        <f t="shared" si="52"/>
        <v>0</v>
      </c>
      <c r="CH179" s="243">
        <f t="shared" si="53"/>
        <v>1</v>
      </c>
      <c r="CI179" s="243">
        <f t="shared" si="54"/>
        <v>0</v>
      </c>
      <c r="CJ179" s="243">
        <f t="shared" si="55"/>
        <v>0</v>
      </c>
      <c r="CK179" s="243">
        <f t="shared" si="56"/>
        <v>0</v>
      </c>
      <c r="CL179" s="243">
        <f t="shared" si="57"/>
        <v>0</v>
      </c>
      <c r="CM179" s="4">
        <f t="shared" si="58"/>
        <v>0</v>
      </c>
      <c r="CO179" s="244">
        <f t="shared" si="59"/>
        <v>2</v>
      </c>
      <c r="CT179" s="3">
        <f t="shared" si="60"/>
        <v>0</v>
      </c>
      <c r="CU179" s="243">
        <f t="shared" si="61"/>
        <v>1</v>
      </c>
      <c r="CV179" s="243">
        <f t="shared" si="62"/>
        <v>0</v>
      </c>
      <c r="CW179" s="243">
        <f t="shared" si="63"/>
        <v>0</v>
      </c>
      <c r="CX179" s="243">
        <f t="shared" si="64"/>
        <v>1</v>
      </c>
      <c r="CY179" s="243">
        <f t="shared" si="65"/>
        <v>0</v>
      </c>
      <c r="CZ179" s="243">
        <f t="shared" si="66"/>
        <v>0</v>
      </c>
      <c r="DA179" s="4">
        <f t="shared" si="67"/>
        <v>0</v>
      </c>
      <c r="DD179" s="244">
        <f t="shared" si="68"/>
        <v>2</v>
      </c>
    </row>
    <row r="180" spans="2:108" x14ac:dyDescent="0.35">
      <c r="B180" s="145" t="s">
        <v>445</v>
      </c>
      <c r="C180" s="4" t="s">
        <v>446</v>
      </c>
      <c r="D180" s="30" t="s">
        <v>446</v>
      </c>
      <c r="E180" s="237" t="s">
        <v>3341</v>
      </c>
      <c r="F180" s="237"/>
      <c r="G180" s="31" t="s">
        <v>3704</v>
      </c>
      <c r="H180" s="3">
        <v>0</v>
      </c>
      <c r="I180" s="243">
        <v>0</v>
      </c>
      <c r="J180" s="243">
        <v>0</v>
      </c>
      <c r="K180" s="243">
        <v>0</v>
      </c>
      <c r="L180" s="243">
        <v>0</v>
      </c>
      <c r="M180" s="243">
        <v>0</v>
      </c>
      <c r="N180" s="243">
        <v>0</v>
      </c>
      <c r="O180" s="243">
        <v>0</v>
      </c>
      <c r="P180" s="243">
        <v>0</v>
      </c>
      <c r="Q180" s="243">
        <v>0</v>
      </c>
      <c r="R180" s="243">
        <v>0</v>
      </c>
      <c r="S180" s="243">
        <v>0</v>
      </c>
      <c r="T180" s="243">
        <v>0</v>
      </c>
      <c r="U180" s="243">
        <v>0</v>
      </c>
      <c r="V180" s="243">
        <v>0</v>
      </c>
      <c r="W180" s="243">
        <v>0</v>
      </c>
      <c r="X180" s="243">
        <v>0</v>
      </c>
      <c r="Y180" s="243">
        <v>0</v>
      </c>
      <c r="Z180" s="243">
        <v>0</v>
      </c>
      <c r="AA180" s="243">
        <v>0</v>
      </c>
      <c r="AB180" s="243">
        <v>0</v>
      </c>
      <c r="AC180" s="243">
        <v>0</v>
      </c>
      <c r="AD180" s="243">
        <v>0</v>
      </c>
      <c r="AE180" s="243">
        <v>0</v>
      </c>
      <c r="AF180" s="243">
        <v>0</v>
      </c>
      <c r="AG180" s="243">
        <v>0</v>
      </c>
      <c r="AH180" s="243">
        <v>0</v>
      </c>
      <c r="AI180" s="243">
        <v>0</v>
      </c>
      <c r="AJ180" s="243">
        <v>0</v>
      </c>
      <c r="AK180" s="243">
        <v>0</v>
      </c>
      <c r="AL180" s="243">
        <v>0.5</v>
      </c>
      <c r="AM180" s="243">
        <v>0</v>
      </c>
      <c r="AN180" s="243">
        <v>0</v>
      </c>
      <c r="AO180" s="243">
        <v>0</v>
      </c>
      <c r="AP180" s="243">
        <v>0</v>
      </c>
      <c r="AQ180" s="243">
        <v>0</v>
      </c>
      <c r="AR180" s="243">
        <v>0</v>
      </c>
      <c r="AS180" s="243">
        <v>0</v>
      </c>
      <c r="AT180" s="243">
        <v>0</v>
      </c>
      <c r="AU180" s="243">
        <v>0</v>
      </c>
      <c r="AV180" s="243">
        <v>0</v>
      </c>
      <c r="AW180" s="243">
        <v>0</v>
      </c>
      <c r="AX180" s="243">
        <v>0</v>
      </c>
      <c r="AY180" s="243">
        <v>0</v>
      </c>
      <c r="AZ180" s="243">
        <v>0</v>
      </c>
      <c r="BA180" s="243">
        <v>0.5</v>
      </c>
      <c r="BB180" s="243">
        <v>0</v>
      </c>
      <c r="BC180" s="243">
        <v>0</v>
      </c>
      <c r="BD180" s="243">
        <v>0</v>
      </c>
      <c r="BE180" s="243">
        <v>0</v>
      </c>
      <c r="BF180" s="243">
        <v>0</v>
      </c>
      <c r="BG180" s="243">
        <v>0</v>
      </c>
      <c r="BH180" s="243">
        <v>0</v>
      </c>
      <c r="BI180" s="243">
        <v>0</v>
      </c>
      <c r="BJ180" s="243">
        <v>0</v>
      </c>
      <c r="BK180" s="243">
        <v>0</v>
      </c>
      <c r="BL180" s="243">
        <v>0</v>
      </c>
      <c r="BM180" s="243">
        <v>0</v>
      </c>
      <c r="BN180" s="243">
        <v>0</v>
      </c>
      <c r="BO180" s="243">
        <v>0</v>
      </c>
      <c r="BP180" s="243">
        <v>0</v>
      </c>
      <c r="BQ180" s="243">
        <v>0</v>
      </c>
      <c r="BR180" s="243">
        <v>0</v>
      </c>
      <c r="BS180" s="243">
        <v>0</v>
      </c>
      <c r="BT180" s="243">
        <v>0</v>
      </c>
      <c r="BU180" s="243">
        <v>0</v>
      </c>
      <c r="BV180" s="243">
        <v>0</v>
      </c>
      <c r="BW180" s="243">
        <v>0</v>
      </c>
      <c r="BX180" s="4">
        <v>0</v>
      </c>
      <c r="BZ180" s="244">
        <f t="shared" si="46"/>
        <v>2</v>
      </c>
      <c r="CB180" s="3">
        <f t="shared" si="47"/>
        <v>0</v>
      </c>
      <c r="CC180" s="243">
        <f t="shared" si="48"/>
        <v>0</v>
      </c>
      <c r="CD180" s="243">
        <f t="shared" si="49"/>
        <v>1</v>
      </c>
      <c r="CE180" s="243">
        <f t="shared" si="50"/>
        <v>0</v>
      </c>
      <c r="CF180" s="243">
        <f t="shared" si="51"/>
        <v>0</v>
      </c>
      <c r="CG180" s="243">
        <f t="shared" si="52"/>
        <v>0</v>
      </c>
      <c r="CH180" s="243">
        <f t="shared" si="53"/>
        <v>1</v>
      </c>
      <c r="CI180" s="243">
        <f t="shared" si="54"/>
        <v>0</v>
      </c>
      <c r="CJ180" s="243">
        <f t="shared" si="55"/>
        <v>0</v>
      </c>
      <c r="CK180" s="243">
        <f t="shared" si="56"/>
        <v>0</v>
      </c>
      <c r="CL180" s="243">
        <f t="shared" si="57"/>
        <v>0</v>
      </c>
      <c r="CM180" s="4">
        <f t="shared" si="58"/>
        <v>0</v>
      </c>
      <c r="CO180" s="244">
        <f t="shared" si="59"/>
        <v>2</v>
      </c>
      <c r="CT180" s="3">
        <f t="shared" si="60"/>
        <v>0</v>
      </c>
      <c r="CU180" s="243">
        <f t="shared" si="61"/>
        <v>1</v>
      </c>
      <c r="CV180" s="243">
        <f t="shared" si="62"/>
        <v>0</v>
      </c>
      <c r="CW180" s="243">
        <f t="shared" si="63"/>
        <v>0</v>
      </c>
      <c r="CX180" s="243">
        <f t="shared" si="64"/>
        <v>1</v>
      </c>
      <c r="CY180" s="243">
        <f t="shared" si="65"/>
        <v>0</v>
      </c>
      <c r="CZ180" s="243">
        <f t="shared" si="66"/>
        <v>0</v>
      </c>
      <c r="DA180" s="4">
        <f t="shared" si="67"/>
        <v>0</v>
      </c>
      <c r="DD180" s="244">
        <f t="shared" si="68"/>
        <v>2</v>
      </c>
    </row>
    <row r="181" spans="2:108" x14ac:dyDescent="0.35">
      <c r="B181" s="145" t="s">
        <v>447</v>
      </c>
      <c r="C181" s="4" t="s">
        <v>448</v>
      </c>
      <c r="D181" s="110" t="s">
        <v>448</v>
      </c>
      <c r="E181" s="239" t="s">
        <v>1374</v>
      </c>
      <c r="F181" s="237"/>
      <c r="G181" s="31" t="s">
        <v>3704</v>
      </c>
      <c r="H181" s="3">
        <v>0</v>
      </c>
      <c r="I181" s="243">
        <v>0</v>
      </c>
      <c r="J181" s="243">
        <v>0</v>
      </c>
      <c r="K181" s="243">
        <v>0</v>
      </c>
      <c r="L181" s="243">
        <v>0</v>
      </c>
      <c r="M181" s="243">
        <v>0</v>
      </c>
      <c r="N181" s="243">
        <v>0</v>
      </c>
      <c r="O181" s="243">
        <v>0</v>
      </c>
      <c r="P181" s="243">
        <v>0</v>
      </c>
      <c r="Q181" s="243">
        <v>0</v>
      </c>
      <c r="R181" s="243">
        <v>0</v>
      </c>
      <c r="S181" s="243">
        <v>0</v>
      </c>
      <c r="T181" s="243">
        <v>0</v>
      </c>
      <c r="U181" s="243">
        <v>0</v>
      </c>
      <c r="V181" s="243">
        <v>0</v>
      </c>
      <c r="W181" s="243">
        <v>0</v>
      </c>
      <c r="X181" s="243">
        <v>0</v>
      </c>
      <c r="Y181" s="243">
        <v>0</v>
      </c>
      <c r="Z181" s="243">
        <v>0</v>
      </c>
      <c r="AA181" s="243">
        <v>0</v>
      </c>
      <c r="AB181" s="243">
        <v>0</v>
      </c>
      <c r="AC181" s="243">
        <v>0</v>
      </c>
      <c r="AD181" s="243">
        <v>0</v>
      </c>
      <c r="AE181" s="243">
        <v>0</v>
      </c>
      <c r="AF181" s="243">
        <v>0</v>
      </c>
      <c r="AG181" s="243">
        <v>0</v>
      </c>
      <c r="AH181" s="243">
        <v>0</v>
      </c>
      <c r="AI181" s="243">
        <v>0</v>
      </c>
      <c r="AJ181" s="243">
        <v>0</v>
      </c>
      <c r="AK181" s="243">
        <v>0</v>
      </c>
      <c r="AL181" s="243">
        <v>0.5</v>
      </c>
      <c r="AM181" s="243">
        <v>0</v>
      </c>
      <c r="AN181" s="243">
        <v>0</v>
      </c>
      <c r="AO181" s="243">
        <v>0</v>
      </c>
      <c r="AP181" s="243">
        <v>0</v>
      </c>
      <c r="AQ181" s="243">
        <v>0</v>
      </c>
      <c r="AR181" s="243">
        <v>0</v>
      </c>
      <c r="AS181" s="243">
        <v>0</v>
      </c>
      <c r="AT181" s="243">
        <v>0</v>
      </c>
      <c r="AU181" s="243">
        <v>0</v>
      </c>
      <c r="AV181" s="243">
        <v>0</v>
      </c>
      <c r="AW181" s="243">
        <v>0</v>
      </c>
      <c r="AX181" s="243">
        <v>0</v>
      </c>
      <c r="AY181" s="243">
        <v>0</v>
      </c>
      <c r="AZ181" s="243">
        <v>0</v>
      </c>
      <c r="BA181" s="243">
        <v>0</v>
      </c>
      <c r="BB181" s="243">
        <v>0</v>
      </c>
      <c r="BC181" s="243">
        <v>0</v>
      </c>
      <c r="BD181" s="243">
        <v>0.5</v>
      </c>
      <c r="BE181" s="243">
        <v>0</v>
      </c>
      <c r="BF181" s="243">
        <v>0</v>
      </c>
      <c r="BG181" s="243">
        <v>0</v>
      </c>
      <c r="BH181" s="243">
        <v>0</v>
      </c>
      <c r="BI181" s="243">
        <v>0</v>
      </c>
      <c r="BJ181" s="243">
        <v>0</v>
      </c>
      <c r="BK181" s="243">
        <v>0</v>
      </c>
      <c r="BL181" s="243">
        <v>0</v>
      </c>
      <c r="BM181" s="243">
        <v>0</v>
      </c>
      <c r="BN181" s="243">
        <v>0</v>
      </c>
      <c r="BO181" s="243">
        <v>0</v>
      </c>
      <c r="BP181" s="243">
        <v>0</v>
      </c>
      <c r="BQ181" s="243">
        <v>0</v>
      </c>
      <c r="BR181" s="243">
        <v>0</v>
      </c>
      <c r="BS181" s="243">
        <v>0</v>
      </c>
      <c r="BT181" s="243">
        <v>0</v>
      </c>
      <c r="BU181" s="243">
        <v>0</v>
      </c>
      <c r="BV181" s="243">
        <v>0</v>
      </c>
      <c r="BW181" s="243">
        <v>0</v>
      </c>
      <c r="BX181" s="4">
        <v>0</v>
      </c>
      <c r="BZ181" s="244">
        <f t="shared" si="46"/>
        <v>2</v>
      </c>
      <c r="CB181" s="3">
        <f t="shared" si="47"/>
        <v>0</v>
      </c>
      <c r="CC181" s="243">
        <f t="shared" si="48"/>
        <v>0</v>
      </c>
      <c r="CD181" s="243">
        <f t="shared" si="49"/>
        <v>1</v>
      </c>
      <c r="CE181" s="243">
        <f t="shared" si="50"/>
        <v>0</v>
      </c>
      <c r="CF181" s="243">
        <f t="shared" si="51"/>
        <v>0</v>
      </c>
      <c r="CG181" s="243">
        <f t="shared" si="52"/>
        <v>0</v>
      </c>
      <c r="CH181" s="243">
        <f t="shared" si="53"/>
        <v>0</v>
      </c>
      <c r="CI181" s="243">
        <f t="shared" si="54"/>
        <v>1</v>
      </c>
      <c r="CJ181" s="243">
        <f t="shared" si="55"/>
        <v>0</v>
      </c>
      <c r="CK181" s="243">
        <f t="shared" si="56"/>
        <v>0</v>
      </c>
      <c r="CL181" s="243">
        <f t="shared" si="57"/>
        <v>0</v>
      </c>
      <c r="CM181" s="4">
        <f t="shared" si="58"/>
        <v>0</v>
      </c>
      <c r="CO181" s="244">
        <f t="shared" si="59"/>
        <v>2</v>
      </c>
      <c r="CT181" s="3">
        <f t="shared" si="60"/>
        <v>0</v>
      </c>
      <c r="CU181" s="243">
        <f t="shared" si="61"/>
        <v>1</v>
      </c>
      <c r="CV181" s="243">
        <f t="shared" si="62"/>
        <v>0</v>
      </c>
      <c r="CW181" s="243">
        <f t="shared" si="63"/>
        <v>0</v>
      </c>
      <c r="CX181" s="243">
        <f t="shared" si="64"/>
        <v>1</v>
      </c>
      <c r="CY181" s="243">
        <f t="shared" si="65"/>
        <v>0</v>
      </c>
      <c r="CZ181" s="243">
        <f t="shared" si="66"/>
        <v>0</v>
      </c>
      <c r="DA181" s="4">
        <f t="shared" si="67"/>
        <v>0</v>
      </c>
      <c r="DD181" s="244">
        <f t="shared" si="68"/>
        <v>2</v>
      </c>
    </row>
    <row r="182" spans="2:108" x14ac:dyDescent="0.35">
      <c r="B182" s="145" t="s">
        <v>449</v>
      </c>
      <c r="C182" s="4" t="s">
        <v>450</v>
      </c>
      <c r="D182" s="61" t="s">
        <v>450</v>
      </c>
      <c r="E182" s="235" t="s">
        <v>3029</v>
      </c>
      <c r="F182" s="235"/>
      <c r="G182" s="62" t="s">
        <v>3712</v>
      </c>
      <c r="H182" s="3">
        <v>0</v>
      </c>
      <c r="I182" s="243">
        <v>0</v>
      </c>
      <c r="J182" s="243">
        <v>0</v>
      </c>
      <c r="K182" s="243">
        <v>0</v>
      </c>
      <c r="L182" s="243">
        <v>0</v>
      </c>
      <c r="M182" s="243">
        <v>0</v>
      </c>
      <c r="N182" s="243">
        <v>0</v>
      </c>
      <c r="O182" s="243">
        <v>0</v>
      </c>
      <c r="P182" s="243">
        <v>0</v>
      </c>
      <c r="Q182" s="243">
        <v>0</v>
      </c>
      <c r="R182" s="243">
        <v>0</v>
      </c>
      <c r="S182" s="243">
        <v>0</v>
      </c>
      <c r="T182" s="243">
        <v>0</v>
      </c>
      <c r="U182" s="243">
        <v>0</v>
      </c>
      <c r="V182" s="243">
        <v>0</v>
      </c>
      <c r="W182" s="243">
        <v>0</v>
      </c>
      <c r="X182" s="243">
        <v>0</v>
      </c>
      <c r="Y182" s="243">
        <v>0</v>
      </c>
      <c r="Z182" s="243">
        <v>0</v>
      </c>
      <c r="AA182" s="243">
        <v>0</v>
      </c>
      <c r="AB182" s="243">
        <v>0</v>
      </c>
      <c r="AC182" s="243">
        <v>0</v>
      </c>
      <c r="AD182" s="243">
        <v>0</v>
      </c>
      <c r="AE182" s="243">
        <v>0</v>
      </c>
      <c r="AF182" s="243">
        <v>0</v>
      </c>
      <c r="AG182" s="243">
        <v>0</v>
      </c>
      <c r="AH182" s="243">
        <v>0</v>
      </c>
      <c r="AI182" s="243">
        <v>0</v>
      </c>
      <c r="AJ182" s="243">
        <v>0</v>
      </c>
      <c r="AK182" s="243">
        <v>0</v>
      </c>
      <c r="AL182" s="243">
        <v>0.5</v>
      </c>
      <c r="AM182" s="243">
        <v>0</v>
      </c>
      <c r="AN182" s="243">
        <v>0</v>
      </c>
      <c r="AO182" s="243">
        <v>0</v>
      </c>
      <c r="AP182" s="243">
        <v>0</v>
      </c>
      <c r="AQ182" s="243">
        <v>0</v>
      </c>
      <c r="AR182" s="243">
        <v>0</v>
      </c>
      <c r="AS182" s="243">
        <v>0</v>
      </c>
      <c r="AT182" s="243">
        <v>0</v>
      </c>
      <c r="AU182" s="243">
        <v>0</v>
      </c>
      <c r="AV182" s="243">
        <v>0</v>
      </c>
      <c r="AW182" s="243">
        <v>0</v>
      </c>
      <c r="AX182" s="243">
        <v>0</v>
      </c>
      <c r="AY182" s="243">
        <v>0</v>
      </c>
      <c r="AZ182" s="243">
        <v>0</v>
      </c>
      <c r="BA182" s="243">
        <v>0</v>
      </c>
      <c r="BB182" s="243">
        <v>0</v>
      </c>
      <c r="BC182" s="243">
        <v>0</v>
      </c>
      <c r="BD182" s="243">
        <v>0</v>
      </c>
      <c r="BE182" s="243">
        <v>0.5</v>
      </c>
      <c r="BF182" s="243">
        <v>0</v>
      </c>
      <c r="BG182" s="243">
        <v>0</v>
      </c>
      <c r="BH182" s="243">
        <v>0</v>
      </c>
      <c r="BI182" s="243">
        <v>0</v>
      </c>
      <c r="BJ182" s="243">
        <v>0</v>
      </c>
      <c r="BK182" s="243">
        <v>0</v>
      </c>
      <c r="BL182" s="243">
        <v>0</v>
      </c>
      <c r="BM182" s="243">
        <v>0</v>
      </c>
      <c r="BN182" s="243">
        <v>0</v>
      </c>
      <c r="BO182" s="243">
        <v>0</v>
      </c>
      <c r="BP182" s="243">
        <v>0</v>
      </c>
      <c r="BQ182" s="243">
        <v>0</v>
      </c>
      <c r="BR182" s="243">
        <v>0</v>
      </c>
      <c r="BS182" s="243">
        <v>0</v>
      </c>
      <c r="BT182" s="243">
        <v>0</v>
      </c>
      <c r="BU182" s="243">
        <v>0</v>
      </c>
      <c r="BV182" s="243">
        <v>0</v>
      </c>
      <c r="BW182" s="243">
        <v>0</v>
      </c>
      <c r="BX182" s="4">
        <v>0</v>
      </c>
      <c r="BZ182" s="244">
        <f t="shared" si="46"/>
        <v>2</v>
      </c>
      <c r="CB182" s="3">
        <f t="shared" si="47"/>
        <v>0</v>
      </c>
      <c r="CC182" s="243">
        <f t="shared" si="48"/>
        <v>0</v>
      </c>
      <c r="CD182" s="243">
        <f t="shared" si="49"/>
        <v>1</v>
      </c>
      <c r="CE182" s="243">
        <f t="shared" si="50"/>
        <v>0</v>
      </c>
      <c r="CF182" s="243">
        <f t="shared" si="51"/>
        <v>0</v>
      </c>
      <c r="CG182" s="243">
        <f t="shared" si="52"/>
        <v>0</v>
      </c>
      <c r="CH182" s="243">
        <f t="shared" si="53"/>
        <v>0</v>
      </c>
      <c r="CI182" s="243">
        <f t="shared" si="54"/>
        <v>1</v>
      </c>
      <c r="CJ182" s="243">
        <f t="shared" si="55"/>
        <v>0</v>
      </c>
      <c r="CK182" s="243">
        <f t="shared" si="56"/>
        <v>0</v>
      </c>
      <c r="CL182" s="243">
        <f t="shared" si="57"/>
        <v>0</v>
      </c>
      <c r="CM182" s="4">
        <f t="shared" si="58"/>
        <v>0</v>
      </c>
      <c r="CO182" s="244">
        <f t="shared" si="59"/>
        <v>2</v>
      </c>
      <c r="CT182" s="3">
        <f t="shared" si="60"/>
        <v>0</v>
      </c>
      <c r="CU182" s="243">
        <f t="shared" si="61"/>
        <v>1</v>
      </c>
      <c r="CV182" s="243">
        <f t="shared" si="62"/>
        <v>0</v>
      </c>
      <c r="CW182" s="243">
        <f t="shared" si="63"/>
        <v>0</v>
      </c>
      <c r="CX182" s="243">
        <f t="shared" si="64"/>
        <v>1</v>
      </c>
      <c r="CY182" s="243">
        <f t="shared" si="65"/>
        <v>0</v>
      </c>
      <c r="CZ182" s="243">
        <f t="shared" si="66"/>
        <v>0</v>
      </c>
      <c r="DA182" s="4">
        <f t="shared" si="67"/>
        <v>0</v>
      </c>
      <c r="DD182" s="244">
        <f t="shared" si="68"/>
        <v>2</v>
      </c>
    </row>
    <row r="183" spans="2:108" x14ac:dyDescent="0.35">
      <c r="B183" s="145" t="s">
        <v>453</v>
      </c>
      <c r="C183" s="4" t="s">
        <v>454</v>
      </c>
      <c r="D183" s="28" t="s">
        <v>2296</v>
      </c>
      <c r="E183" s="234" t="s">
        <v>1652</v>
      </c>
      <c r="F183" s="234"/>
      <c r="G183" s="29" t="s">
        <v>3701</v>
      </c>
      <c r="H183" s="3">
        <v>0</v>
      </c>
      <c r="I183" s="243">
        <v>0</v>
      </c>
      <c r="J183" s="243">
        <v>0</v>
      </c>
      <c r="K183" s="243">
        <v>0</v>
      </c>
      <c r="L183" s="243">
        <v>0</v>
      </c>
      <c r="M183" s="243">
        <v>0</v>
      </c>
      <c r="N183" s="243">
        <v>0</v>
      </c>
      <c r="O183" s="243">
        <v>0</v>
      </c>
      <c r="P183" s="243">
        <v>0</v>
      </c>
      <c r="Q183" s="243">
        <v>0</v>
      </c>
      <c r="R183" s="243">
        <v>0</v>
      </c>
      <c r="S183" s="243">
        <v>0</v>
      </c>
      <c r="T183" s="243">
        <v>0</v>
      </c>
      <c r="U183" s="243">
        <v>0</v>
      </c>
      <c r="V183" s="243">
        <v>0</v>
      </c>
      <c r="W183" s="243">
        <v>0</v>
      </c>
      <c r="X183" s="243">
        <v>0</v>
      </c>
      <c r="Y183" s="243">
        <v>0</v>
      </c>
      <c r="Z183" s="243">
        <v>0</v>
      </c>
      <c r="AA183" s="243">
        <v>0</v>
      </c>
      <c r="AB183" s="243">
        <v>0</v>
      </c>
      <c r="AC183" s="243">
        <v>0</v>
      </c>
      <c r="AD183" s="243">
        <v>0</v>
      </c>
      <c r="AE183" s="243">
        <v>0</v>
      </c>
      <c r="AF183" s="243">
        <v>0</v>
      </c>
      <c r="AG183" s="243">
        <v>0</v>
      </c>
      <c r="AH183" s="243">
        <v>0</v>
      </c>
      <c r="AI183" s="243">
        <v>0</v>
      </c>
      <c r="AJ183" s="243">
        <v>0</v>
      </c>
      <c r="AK183" s="243">
        <v>0</v>
      </c>
      <c r="AL183" s="243">
        <v>0.5</v>
      </c>
      <c r="AM183" s="243">
        <v>0</v>
      </c>
      <c r="AN183" s="243">
        <v>0</v>
      </c>
      <c r="AO183" s="243">
        <v>0</v>
      </c>
      <c r="AP183" s="243">
        <v>0</v>
      </c>
      <c r="AQ183" s="243">
        <v>0</v>
      </c>
      <c r="AR183" s="243">
        <v>0</v>
      </c>
      <c r="AS183" s="243">
        <v>0</v>
      </c>
      <c r="AT183" s="243">
        <v>0</v>
      </c>
      <c r="AU183" s="243">
        <v>0</v>
      </c>
      <c r="AV183" s="243">
        <v>0</v>
      </c>
      <c r="AW183" s="243">
        <v>0</v>
      </c>
      <c r="AX183" s="243">
        <v>0</v>
      </c>
      <c r="AY183" s="243">
        <v>0</v>
      </c>
      <c r="AZ183" s="243">
        <v>0</v>
      </c>
      <c r="BA183" s="243">
        <v>0</v>
      </c>
      <c r="BB183" s="243">
        <v>0</v>
      </c>
      <c r="BC183" s="243">
        <v>0</v>
      </c>
      <c r="BD183" s="243">
        <v>0</v>
      </c>
      <c r="BE183" s="243">
        <v>0</v>
      </c>
      <c r="BF183" s="243">
        <v>0.5</v>
      </c>
      <c r="BG183" s="243">
        <v>0</v>
      </c>
      <c r="BH183" s="243">
        <v>0</v>
      </c>
      <c r="BI183" s="243">
        <v>0</v>
      </c>
      <c r="BJ183" s="243">
        <v>0</v>
      </c>
      <c r="BK183" s="243">
        <v>0</v>
      </c>
      <c r="BL183" s="243">
        <v>0</v>
      </c>
      <c r="BM183" s="243">
        <v>0</v>
      </c>
      <c r="BN183" s="243">
        <v>0</v>
      </c>
      <c r="BO183" s="243">
        <v>0</v>
      </c>
      <c r="BP183" s="243">
        <v>0</v>
      </c>
      <c r="BQ183" s="243">
        <v>0</v>
      </c>
      <c r="BR183" s="243">
        <v>0</v>
      </c>
      <c r="BS183" s="243">
        <v>0</v>
      </c>
      <c r="BT183" s="243">
        <v>0</v>
      </c>
      <c r="BU183" s="243">
        <v>0</v>
      </c>
      <c r="BV183" s="243">
        <v>0</v>
      </c>
      <c r="BW183" s="243">
        <v>0</v>
      </c>
      <c r="BX183" s="4">
        <v>0</v>
      </c>
      <c r="BZ183" s="244">
        <f t="shared" si="46"/>
        <v>2</v>
      </c>
      <c r="CB183" s="3">
        <f t="shared" si="47"/>
        <v>0</v>
      </c>
      <c r="CC183" s="243">
        <f t="shared" si="48"/>
        <v>0</v>
      </c>
      <c r="CD183" s="243">
        <f t="shared" si="49"/>
        <v>1</v>
      </c>
      <c r="CE183" s="243">
        <f t="shared" si="50"/>
        <v>0</v>
      </c>
      <c r="CF183" s="243">
        <f t="shared" si="51"/>
        <v>0</v>
      </c>
      <c r="CG183" s="243">
        <f t="shared" si="52"/>
        <v>0</v>
      </c>
      <c r="CH183" s="243">
        <f t="shared" si="53"/>
        <v>0</v>
      </c>
      <c r="CI183" s="243">
        <f t="shared" si="54"/>
        <v>0</v>
      </c>
      <c r="CJ183" s="243">
        <f t="shared" si="55"/>
        <v>1</v>
      </c>
      <c r="CK183" s="243">
        <f t="shared" si="56"/>
        <v>0</v>
      </c>
      <c r="CL183" s="243">
        <f t="shared" si="57"/>
        <v>0</v>
      </c>
      <c r="CM183" s="4">
        <f t="shared" si="58"/>
        <v>0</v>
      </c>
      <c r="CO183" s="244">
        <f t="shared" si="59"/>
        <v>2</v>
      </c>
      <c r="CT183" s="3">
        <f t="shared" si="60"/>
        <v>0</v>
      </c>
      <c r="CU183" s="243">
        <f t="shared" si="61"/>
        <v>1</v>
      </c>
      <c r="CV183" s="243">
        <f t="shared" si="62"/>
        <v>0</v>
      </c>
      <c r="CW183" s="243">
        <f t="shared" si="63"/>
        <v>0</v>
      </c>
      <c r="CX183" s="243">
        <f t="shared" si="64"/>
        <v>1</v>
      </c>
      <c r="CY183" s="243">
        <f t="shared" si="65"/>
        <v>0</v>
      </c>
      <c r="CZ183" s="243">
        <f t="shared" si="66"/>
        <v>0</v>
      </c>
      <c r="DA183" s="4">
        <f t="shared" si="67"/>
        <v>0</v>
      </c>
      <c r="DD183" s="244">
        <f t="shared" si="68"/>
        <v>2</v>
      </c>
    </row>
    <row r="184" spans="2:108" x14ac:dyDescent="0.35">
      <c r="B184" s="145" t="s">
        <v>459</v>
      </c>
      <c r="C184" s="4" t="s">
        <v>460</v>
      </c>
      <c r="D184" s="28" t="s">
        <v>460</v>
      </c>
      <c r="E184" s="234" t="s">
        <v>909</v>
      </c>
      <c r="F184" s="234"/>
      <c r="G184" s="29" t="s">
        <v>3701</v>
      </c>
      <c r="H184" s="3">
        <v>0</v>
      </c>
      <c r="I184" s="243">
        <v>0</v>
      </c>
      <c r="J184" s="243">
        <v>0</v>
      </c>
      <c r="K184" s="243">
        <v>0</v>
      </c>
      <c r="L184" s="243">
        <v>0</v>
      </c>
      <c r="M184" s="243">
        <v>0</v>
      </c>
      <c r="N184" s="243">
        <v>0</v>
      </c>
      <c r="O184" s="243">
        <v>0</v>
      </c>
      <c r="P184" s="243">
        <v>0</v>
      </c>
      <c r="Q184" s="243">
        <v>0</v>
      </c>
      <c r="R184" s="243">
        <v>0</v>
      </c>
      <c r="S184" s="243">
        <v>0</v>
      </c>
      <c r="T184" s="243">
        <v>0</v>
      </c>
      <c r="U184" s="243">
        <v>0</v>
      </c>
      <c r="V184" s="243">
        <v>0</v>
      </c>
      <c r="W184" s="243">
        <v>0</v>
      </c>
      <c r="X184" s="243">
        <v>0</v>
      </c>
      <c r="Y184" s="243">
        <v>0</v>
      </c>
      <c r="Z184" s="243">
        <v>0</v>
      </c>
      <c r="AA184" s="243">
        <v>0</v>
      </c>
      <c r="AB184" s="243">
        <v>0</v>
      </c>
      <c r="AC184" s="243">
        <v>0</v>
      </c>
      <c r="AD184" s="243">
        <v>0</v>
      </c>
      <c r="AE184" s="243">
        <v>0</v>
      </c>
      <c r="AF184" s="243">
        <v>0</v>
      </c>
      <c r="AG184" s="243">
        <v>0</v>
      </c>
      <c r="AH184" s="243">
        <v>0</v>
      </c>
      <c r="AI184" s="243">
        <v>0</v>
      </c>
      <c r="AJ184" s="243">
        <v>0</v>
      </c>
      <c r="AK184" s="243">
        <v>0</v>
      </c>
      <c r="AL184" s="243">
        <v>0.5</v>
      </c>
      <c r="AM184" s="243">
        <v>0</v>
      </c>
      <c r="AN184" s="243">
        <v>0</v>
      </c>
      <c r="AO184" s="243">
        <v>0</v>
      </c>
      <c r="AP184" s="243">
        <v>0</v>
      </c>
      <c r="AQ184" s="243">
        <v>0</v>
      </c>
      <c r="AR184" s="243">
        <v>0</v>
      </c>
      <c r="AS184" s="243">
        <v>0</v>
      </c>
      <c r="AT184" s="243">
        <v>0</v>
      </c>
      <c r="AU184" s="243">
        <v>0</v>
      </c>
      <c r="AV184" s="243">
        <v>0</v>
      </c>
      <c r="AW184" s="243">
        <v>0</v>
      </c>
      <c r="AX184" s="243">
        <v>0</v>
      </c>
      <c r="AY184" s="243">
        <v>0</v>
      </c>
      <c r="AZ184" s="243">
        <v>0</v>
      </c>
      <c r="BA184" s="243">
        <v>0</v>
      </c>
      <c r="BB184" s="243">
        <v>0</v>
      </c>
      <c r="BC184" s="243">
        <v>0</v>
      </c>
      <c r="BD184" s="243">
        <v>0</v>
      </c>
      <c r="BE184" s="243">
        <v>0</v>
      </c>
      <c r="BF184" s="243">
        <v>0</v>
      </c>
      <c r="BG184" s="243">
        <v>0</v>
      </c>
      <c r="BH184" s="243">
        <v>0</v>
      </c>
      <c r="BI184" s="243">
        <v>0.5</v>
      </c>
      <c r="BJ184" s="243">
        <v>0</v>
      </c>
      <c r="BK184" s="243">
        <v>0</v>
      </c>
      <c r="BL184" s="243">
        <v>0</v>
      </c>
      <c r="BM184" s="243">
        <v>0</v>
      </c>
      <c r="BN184" s="243">
        <v>0</v>
      </c>
      <c r="BO184" s="243">
        <v>0</v>
      </c>
      <c r="BP184" s="243">
        <v>0</v>
      </c>
      <c r="BQ184" s="243">
        <v>0</v>
      </c>
      <c r="BR184" s="243">
        <v>0</v>
      </c>
      <c r="BS184" s="243">
        <v>0</v>
      </c>
      <c r="BT184" s="243">
        <v>0</v>
      </c>
      <c r="BU184" s="243">
        <v>0</v>
      </c>
      <c r="BV184" s="243">
        <v>0</v>
      </c>
      <c r="BW184" s="243">
        <v>0</v>
      </c>
      <c r="BX184" s="4">
        <v>0</v>
      </c>
      <c r="BZ184" s="244">
        <f t="shared" si="46"/>
        <v>2</v>
      </c>
      <c r="CB184" s="3">
        <f t="shared" si="47"/>
        <v>0</v>
      </c>
      <c r="CC184" s="243">
        <f t="shared" si="48"/>
        <v>0</v>
      </c>
      <c r="CD184" s="243">
        <f t="shared" si="49"/>
        <v>1</v>
      </c>
      <c r="CE184" s="243">
        <f t="shared" si="50"/>
        <v>0</v>
      </c>
      <c r="CF184" s="243">
        <f t="shared" si="51"/>
        <v>0</v>
      </c>
      <c r="CG184" s="243">
        <f t="shared" si="52"/>
        <v>0</v>
      </c>
      <c r="CH184" s="243">
        <f t="shared" si="53"/>
        <v>0</v>
      </c>
      <c r="CI184" s="243">
        <f t="shared" si="54"/>
        <v>0</v>
      </c>
      <c r="CJ184" s="243">
        <f t="shared" si="55"/>
        <v>1</v>
      </c>
      <c r="CK184" s="243">
        <f t="shared" si="56"/>
        <v>0</v>
      </c>
      <c r="CL184" s="243">
        <f t="shared" si="57"/>
        <v>0</v>
      </c>
      <c r="CM184" s="4">
        <f t="shared" si="58"/>
        <v>0</v>
      </c>
      <c r="CO184" s="244">
        <f t="shared" si="59"/>
        <v>2</v>
      </c>
      <c r="CT184" s="3">
        <f t="shared" si="60"/>
        <v>0</v>
      </c>
      <c r="CU184" s="243">
        <f t="shared" si="61"/>
        <v>1</v>
      </c>
      <c r="CV184" s="243">
        <f t="shared" si="62"/>
        <v>0</v>
      </c>
      <c r="CW184" s="243">
        <f t="shared" si="63"/>
        <v>0</v>
      </c>
      <c r="CX184" s="243">
        <f t="shared" si="64"/>
        <v>1</v>
      </c>
      <c r="CY184" s="243">
        <f t="shared" si="65"/>
        <v>0</v>
      </c>
      <c r="CZ184" s="243">
        <f t="shared" si="66"/>
        <v>0</v>
      </c>
      <c r="DA184" s="4">
        <f t="shared" si="67"/>
        <v>0</v>
      </c>
      <c r="DD184" s="244">
        <f t="shared" si="68"/>
        <v>2</v>
      </c>
    </row>
    <row r="185" spans="2:108" x14ac:dyDescent="0.35">
      <c r="B185" s="145" t="s">
        <v>461</v>
      </c>
      <c r="C185" s="4" t="s">
        <v>462</v>
      </c>
      <c r="D185" s="142" t="s">
        <v>913</v>
      </c>
      <c r="E185" s="236" t="s">
        <v>913</v>
      </c>
      <c r="F185" s="236"/>
      <c r="G185" s="139" t="s">
        <v>3703</v>
      </c>
      <c r="H185" s="3">
        <v>0</v>
      </c>
      <c r="I185" s="243">
        <v>0</v>
      </c>
      <c r="J185" s="243">
        <v>0</v>
      </c>
      <c r="K185" s="243">
        <v>0</v>
      </c>
      <c r="L185" s="243">
        <v>0</v>
      </c>
      <c r="M185" s="243">
        <v>0</v>
      </c>
      <c r="N185" s="243">
        <v>0</v>
      </c>
      <c r="O185" s="243">
        <v>0</v>
      </c>
      <c r="P185" s="243">
        <v>0</v>
      </c>
      <c r="Q185" s="243">
        <v>0</v>
      </c>
      <c r="R185" s="243">
        <v>0</v>
      </c>
      <c r="S185" s="243">
        <v>0</v>
      </c>
      <c r="T185" s="243">
        <v>0</v>
      </c>
      <c r="U185" s="243">
        <v>0</v>
      </c>
      <c r="V185" s="243">
        <v>0</v>
      </c>
      <c r="W185" s="243">
        <v>0</v>
      </c>
      <c r="X185" s="243">
        <v>0</v>
      </c>
      <c r="Y185" s="243">
        <v>0</v>
      </c>
      <c r="Z185" s="243">
        <v>0</v>
      </c>
      <c r="AA185" s="243">
        <v>0</v>
      </c>
      <c r="AB185" s="243">
        <v>0</v>
      </c>
      <c r="AC185" s="243">
        <v>0</v>
      </c>
      <c r="AD185" s="243">
        <v>0</v>
      </c>
      <c r="AE185" s="243">
        <v>0</v>
      </c>
      <c r="AF185" s="243">
        <v>0</v>
      </c>
      <c r="AG185" s="243">
        <v>0</v>
      </c>
      <c r="AH185" s="243">
        <v>0</v>
      </c>
      <c r="AI185" s="243">
        <v>0</v>
      </c>
      <c r="AJ185" s="243">
        <v>0</v>
      </c>
      <c r="AK185" s="243">
        <v>0</v>
      </c>
      <c r="AL185" s="243">
        <v>0.5</v>
      </c>
      <c r="AM185" s="243">
        <v>0</v>
      </c>
      <c r="AN185" s="243">
        <v>0</v>
      </c>
      <c r="AO185" s="243">
        <v>0</v>
      </c>
      <c r="AP185" s="243">
        <v>0</v>
      </c>
      <c r="AQ185" s="243">
        <v>0</v>
      </c>
      <c r="AR185" s="243">
        <v>0</v>
      </c>
      <c r="AS185" s="243">
        <v>0</v>
      </c>
      <c r="AT185" s="243">
        <v>0</v>
      </c>
      <c r="AU185" s="243">
        <v>0</v>
      </c>
      <c r="AV185" s="243">
        <v>0</v>
      </c>
      <c r="AW185" s="243">
        <v>0</v>
      </c>
      <c r="AX185" s="243">
        <v>0</v>
      </c>
      <c r="AY185" s="243">
        <v>0</v>
      </c>
      <c r="AZ185" s="243">
        <v>0</v>
      </c>
      <c r="BA185" s="243">
        <v>0</v>
      </c>
      <c r="BB185" s="243">
        <v>0</v>
      </c>
      <c r="BC185" s="243">
        <v>0</v>
      </c>
      <c r="BD185" s="243">
        <v>0</v>
      </c>
      <c r="BE185" s="243">
        <v>0</v>
      </c>
      <c r="BF185" s="243">
        <v>0</v>
      </c>
      <c r="BG185" s="243">
        <v>0</v>
      </c>
      <c r="BH185" s="243">
        <v>0</v>
      </c>
      <c r="BI185" s="243">
        <v>0</v>
      </c>
      <c r="BJ185" s="243">
        <v>0.5</v>
      </c>
      <c r="BK185" s="243">
        <v>0</v>
      </c>
      <c r="BL185" s="243">
        <v>0</v>
      </c>
      <c r="BM185" s="243">
        <v>0</v>
      </c>
      <c r="BN185" s="243">
        <v>0</v>
      </c>
      <c r="BO185" s="243">
        <v>0</v>
      </c>
      <c r="BP185" s="243">
        <v>0</v>
      </c>
      <c r="BQ185" s="243">
        <v>0</v>
      </c>
      <c r="BR185" s="243">
        <v>0</v>
      </c>
      <c r="BS185" s="243">
        <v>0</v>
      </c>
      <c r="BT185" s="243">
        <v>0</v>
      </c>
      <c r="BU185" s="243">
        <v>0</v>
      </c>
      <c r="BV185" s="243">
        <v>0</v>
      </c>
      <c r="BW185" s="243">
        <v>0</v>
      </c>
      <c r="BX185" s="4">
        <v>0</v>
      </c>
      <c r="BZ185" s="244">
        <f t="shared" si="46"/>
        <v>2</v>
      </c>
      <c r="CB185" s="3">
        <f t="shared" si="47"/>
        <v>0</v>
      </c>
      <c r="CC185" s="243">
        <f t="shared" si="48"/>
        <v>0</v>
      </c>
      <c r="CD185" s="243">
        <f t="shared" si="49"/>
        <v>1</v>
      </c>
      <c r="CE185" s="243">
        <f t="shared" si="50"/>
        <v>0</v>
      </c>
      <c r="CF185" s="243">
        <f t="shared" si="51"/>
        <v>0</v>
      </c>
      <c r="CG185" s="243">
        <f t="shared" si="52"/>
        <v>0</v>
      </c>
      <c r="CH185" s="243">
        <f t="shared" si="53"/>
        <v>0</v>
      </c>
      <c r="CI185" s="243">
        <f t="shared" si="54"/>
        <v>0</v>
      </c>
      <c r="CJ185" s="243">
        <f t="shared" si="55"/>
        <v>1</v>
      </c>
      <c r="CK185" s="243">
        <f t="shared" si="56"/>
        <v>0</v>
      </c>
      <c r="CL185" s="243">
        <f t="shared" si="57"/>
        <v>0</v>
      </c>
      <c r="CM185" s="4">
        <f t="shared" si="58"/>
        <v>0</v>
      </c>
      <c r="CO185" s="244">
        <f t="shared" si="59"/>
        <v>2</v>
      </c>
      <c r="CT185" s="3">
        <f t="shared" si="60"/>
        <v>0</v>
      </c>
      <c r="CU185" s="243">
        <f t="shared" si="61"/>
        <v>1</v>
      </c>
      <c r="CV185" s="243">
        <f t="shared" si="62"/>
        <v>0</v>
      </c>
      <c r="CW185" s="243">
        <f t="shared" si="63"/>
        <v>0</v>
      </c>
      <c r="CX185" s="243">
        <f t="shared" si="64"/>
        <v>1</v>
      </c>
      <c r="CY185" s="243">
        <f t="shared" si="65"/>
        <v>0</v>
      </c>
      <c r="CZ185" s="243">
        <f t="shared" si="66"/>
        <v>0</v>
      </c>
      <c r="DA185" s="4">
        <f t="shared" si="67"/>
        <v>0</v>
      </c>
      <c r="DD185" s="244">
        <f t="shared" si="68"/>
        <v>2</v>
      </c>
    </row>
    <row r="186" spans="2:108" x14ac:dyDescent="0.35">
      <c r="B186" s="145" t="s">
        <v>463</v>
      </c>
      <c r="C186" s="4" t="s">
        <v>464</v>
      </c>
      <c r="D186" s="28"/>
      <c r="E186" s="234" t="s">
        <v>909</v>
      </c>
      <c r="F186" s="234"/>
      <c r="G186" s="29" t="s">
        <v>3701</v>
      </c>
      <c r="H186" s="3">
        <v>0</v>
      </c>
      <c r="I186" s="243">
        <v>0</v>
      </c>
      <c r="J186" s="243">
        <v>0</v>
      </c>
      <c r="K186" s="243">
        <v>0</v>
      </c>
      <c r="L186" s="243">
        <v>0</v>
      </c>
      <c r="M186" s="243">
        <v>0</v>
      </c>
      <c r="N186" s="243">
        <v>0</v>
      </c>
      <c r="O186" s="243">
        <v>0</v>
      </c>
      <c r="P186" s="243">
        <v>0</v>
      </c>
      <c r="Q186" s="243">
        <v>0</v>
      </c>
      <c r="R186" s="243">
        <v>0</v>
      </c>
      <c r="S186" s="243">
        <v>0</v>
      </c>
      <c r="T186" s="243">
        <v>0</v>
      </c>
      <c r="U186" s="243">
        <v>0</v>
      </c>
      <c r="V186" s="243">
        <v>0</v>
      </c>
      <c r="W186" s="243">
        <v>0</v>
      </c>
      <c r="X186" s="243">
        <v>0</v>
      </c>
      <c r="Y186" s="243">
        <v>0</v>
      </c>
      <c r="Z186" s="243">
        <v>0</v>
      </c>
      <c r="AA186" s="243">
        <v>0</v>
      </c>
      <c r="AB186" s="243">
        <v>0</v>
      </c>
      <c r="AC186" s="243">
        <v>0</v>
      </c>
      <c r="AD186" s="243">
        <v>0</v>
      </c>
      <c r="AE186" s="243">
        <v>0</v>
      </c>
      <c r="AF186" s="243">
        <v>0</v>
      </c>
      <c r="AG186" s="243">
        <v>0</v>
      </c>
      <c r="AH186" s="243">
        <v>0</v>
      </c>
      <c r="AI186" s="243">
        <v>0</v>
      </c>
      <c r="AJ186" s="243">
        <v>0</v>
      </c>
      <c r="AK186" s="243">
        <v>0</v>
      </c>
      <c r="AL186" s="243">
        <v>0.5</v>
      </c>
      <c r="AM186" s="243">
        <v>0</v>
      </c>
      <c r="AN186" s="243">
        <v>0</v>
      </c>
      <c r="AO186" s="243">
        <v>0</v>
      </c>
      <c r="AP186" s="243">
        <v>0</v>
      </c>
      <c r="AQ186" s="243">
        <v>0</v>
      </c>
      <c r="AR186" s="243">
        <v>0</v>
      </c>
      <c r="AS186" s="243">
        <v>0</v>
      </c>
      <c r="AT186" s="243">
        <v>0</v>
      </c>
      <c r="AU186" s="243">
        <v>0</v>
      </c>
      <c r="AV186" s="243">
        <v>0</v>
      </c>
      <c r="AW186" s="243">
        <v>0</v>
      </c>
      <c r="AX186" s="243">
        <v>0</v>
      </c>
      <c r="AY186" s="243">
        <v>0</v>
      </c>
      <c r="AZ186" s="243">
        <v>0</v>
      </c>
      <c r="BA186" s="243">
        <v>0</v>
      </c>
      <c r="BB186" s="243">
        <v>0</v>
      </c>
      <c r="BC186" s="243">
        <v>0</v>
      </c>
      <c r="BD186" s="243">
        <v>0</v>
      </c>
      <c r="BE186" s="243">
        <v>0</v>
      </c>
      <c r="BF186" s="243">
        <v>0</v>
      </c>
      <c r="BG186" s="243">
        <v>0</v>
      </c>
      <c r="BH186" s="243">
        <v>0</v>
      </c>
      <c r="BI186" s="243">
        <v>0</v>
      </c>
      <c r="BJ186" s="243">
        <v>0</v>
      </c>
      <c r="BK186" s="243">
        <v>0</v>
      </c>
      <c r="BL186" s="243">
        <v>0</v>
      </c>
      <c r="BM186" s="243">
        <v>0</v>
      </c>
      <c r="BN186" s="243">
        <v>0</v>
      </c>
      <c r="BO186" s="243">
        <v>0</v>
      </c>
      <c r="BP186" s="243">
        <v>0</v>
      </c>
      <c r="BQ186" s="243">
        <v>0</v>
      </c>
      <c r="BR186" s="243">
        <v>0</v>
      </c>
      <c r="BS186" s="243">
        <v>0</v>
      </c>
      <c r="BT186" s="243">
        <v>0</v>
      </c>
      <c r="BU186" s="243">
        <v>0</v>
      </c>
      <c r="BV186" s="243">
        <v>0.5</v>
      </c>
      <c r="BW186" s="243">
        <v>0</v>
      </c>
      <c r="BX186" s="4">
        <v>0</v>
      </c>
      <c r="BZ186" s="244">
        <f t="shared" si="46"/>
        <v>2</v>
      </c>
      <c r="CB186" s="3">
        <f t="shared" si="47"/>
        <v>0</v>
      </c>
      <c r="CC186" s="243">
        <f t="shared" si="48"/>
        <v>0</v>
      </c>
      <c r="CD186" s="243">
        <f t="shared" si="49"/>
        <v>1</v>
      </c>
      <c r="CE186" s="243">
        <f t="shared" si="50"/>
        <v>0</v>
      </c>
      <c r="CF186" s="243">
        <f t="shared" si="51"/>
        <v>0</v>
      </c>
      <c r="CG186" s="243">
        <f t="shared" si="52"/>
        <v>0</v>
      </c>
      <c r="CH186" s="243">
        <f t="shared" si="53"/>
        <v>0</v>
      </c>
      <c r="CI186" s="243">
        <f t="shared" si="54"/>
        <v>0</v>
      </c>
      <c r="CJ186" s="243">
        <f t="shared" si="55"/>
        <v>0</v>
      </c>
      <c r="CK186" s="243">
        <f t="shared" si="56"/>
        <v>0</v>
      </c>
      <c r="CL186" s="243">
        <f t="shared" si="57"/>
        <v>0</v>
      </c>
      <c r="CM186" s="4">
        <f t="shared" si="58"/>
        <v>1</v>
      </c>
      <c r="CO186" s="244">
        <f t="shared" si="59"/>
        <v>2</v>
      </c>
      <c r="CT186" s="3">
        <f t="shared" si="60"/>
        <v>0</v>
      </c>
      <c r="CU186" s="243">
        <f t="shared" si="61"/>
        <v>1</v>
      </c>
      <c r="CV186" s="243">
        <f t="shared" si="62"/>
        <v>0</v>
      </c>
      <c r="CW186" s="243">
        <f t="shared" si="63"/>
        <v>0</v>
      </c>
      <c r="CX186" s="243">
        <f t="shared" si="64"/>
        <v>0</v>
      </c>
      <c r="CY186" s="243">
        <f t="shared" si="65"/>
        <v>0</v>
      </c>
      <c r="CZ186" s="243">
        <f t="shared" si="66"/>
        <v>0</v>
      </c>
      <c r="DA186" s="4">
        <f t="shared" si="67"/>
        <v>1</v>
      </c>
      <c r="DD186" s="244">
        <f t="shared" si="68"/>
        <v>2</v>
      </c>
    </row>
    <row r="187" spans="2:108" x14ac:dyDescent="0.35">
      <c r="B187" s="145" t="s">
        <v>465</v>
      </c>
      <c r="C187" s="4" t="s">
        <v>466</v>
      </c>
      <c r="D187" s="30" t="s">
        <v>3356</v>
      </c>
      <c r="E187" s="237" t="s">
        <v>1374</v>
      </c>
      <c r="F187" s="237"/>
      <c r="G187" s="31" t="s">
        <v>3704</v>
      </c>
      <c r="H187" s="3">
        <v>0</v>
      </c>
      <c r="I187" s="243">
        <v>0</v>
      </c>
      <c r="J187" s="243">
        <v>0</v>
      </c>
      <c r="K187" s="243">
        <v>0</v>
      </c>
      <c r="L187" s="243">
        <v>0</v>
      </c>
      <c r="M187" s="243">
        <v>0</v>
      </c>
      <c r="N187" s="243">
        <v>0</v>
      </c>
      <c r="O187" s="243">
        <v>0</v>
      </c>
      <c r="P187" s="243">
        <v>0</v>
      </c>
      <c r="Q187" s="243">
        <v>0</v>
      </c>
      <c r="R187" s="243">
        <v>0</v>
      </c>
      <c r="S187" s="243">
        <v>0</v>
      </c>
      <c r="T187" s="243">
        <v>0</v>
      </c>
      <c r="U187" s="243">
        <v>0</v>
      </c>
      <c r="V187" s="243">
        <v>0</v>
      </c>
      <c r="W187" s="243">
        <v>0</v>
      </c>
      <c r="X187" s="243">
        <v>0</v>
      </c>
      <c r="Y187" s="243">
        <v>0</v>
      </c>
      <c r="Z187" s="243">
        <v>0</v>
      </c>
      <c r="AA187" s="243">
        <v>0</v>
      </c>
      <c r="AB187" s="243">
        <v>0</v>
      </c>
      <c r="AC187" s="243">
        <v>0</v>
      </c>
      <c r="AD187" s="243">
        <v>0</v>
      </c>
      <c r="AE187" s="243">
        <v>0</v>
      </c>
      <c r="AF187" s="243">
        <v>0</v>
      </c>
      <c r="AG187" s="243">
        <v>0</v>
      </c>
      <c r="AH187" s="243">
        <v>0</v>
      </c>
      <c r="AI187" s="243">
        <v>0</v>
      </c>
      <c r="AJ187" s="243">
        <v>0</v>
      </c>
      <c r="AK187" s="243">
        <v>0</v>
      </c>
      <c r="AL187" s="243">
        <v>0.5</v>
      </c>
      <c r="AM187" s="243">
        <v>0</v>
      </c>
      <c r="AN187" s="243">
        <v>0</v>
      </c>
      <c r="AO187" s="243">
        <v>0</v>
      </c>
      <c r="AP187" s="243">
        <v>0</v>
      </c>
      <c r="AQ187" s="243">
        <v>0</v>
      </c>
      <c r="AR187" s="243">
        <v>0</v>
      </c>
      <c r="AS187" s="243">
        <v>0</v>
      </c>
      <c r="AT187" s="243">
        <v>0</v>
      </c>
      <c r="AU187" s="243">
        <v>0</v>
      </c>
      <c r="AV187" s="243">
        <v>0</v>
      </c>
      <c r="AW187" s="243">
        <v>0</v>
      </c>
      <c r="AX187" s="243">
        <v>0</v>
      </c>
      <c r="AY187" s="243">
        <v>0</v>
      </c>
      <c r="AZ187" s="243">
        <v>0</v>
      </c>
      <c r="BA187" s="243">
        <v>0</v>
      </c>
      <c r="BB187" s="243">
        <v>0</v>
      </c>
      <c r="BC187" s="243">
        <v>0</v>
      </c>
      <c r="BD187" s="243">
        <v>0</v>
      </c>
      <c r="BE187" s="243">
        <v>0</v>
      </c>
      <c r="BF187" s="243">
        <v>0</v>
      </c>
      <c r="BG187" s="243">
        <v>0</v>
      </c>
      <c r="BH187" s="243">
        <v>0</v>
      </c>
      <c r="BI187" s="243">
        <v>0</v>
      </c>
      <c r="BJ187" s="243">
        <v>0</v>
      </c>
      <c r="BK187" s="243">
        <v>0</v>
      </c>
      <c r="BL187" s="243">
        <v>0</v>
      </c>
      <c r="BM187" s="243">
        <v>0</v>
      </c>
      <c r="BN187" s="243">
        <v>0</v>
      </c>
      <c r="BO187" s="243">
        <v>0</v>
      </c>
      <c r="BP187" s="243">
        <v>0</v>
      </c>
      <c r="BQ187" s="243">
        <v>0</v>
      </c>
      <c r="BR187" s="243">
        <v>0</v>
      </c>
      <c r="BS187" s="243">
        <v>0</v>
      </c>
      <c r="BT187" s="243">
        <v>0.5</v>
      </c>
      <c r="BU187" s="243">
        <v>0</v>
      </c>
      <c r="BV187" s="243">
        <v>0</v>
      </c>
      <c r="BW187" s="243">
        <v>0</v>
      </c>
      <c r="BX187" s="4">
        <v>0</v>
      </c>
      <c r="BZ187" s="244">
        <f t="shared" si="46"/>
        <v>2</v>
      </c>
      <c r="CB187" s="3">
        <f t="shared" si="47"/>
        <v>0</v>
      </c>
      <c r="CC187" s="243">
        <f t="shared" si="48"/>
        <v>0</v>
      </c>
      <c r="CD187" s="243">
        <f t="shared" si="49"/>
        <v>1</v>
      </c>
      <c r="CE187" s="243">
        <f t="shared" si="50"/>
        <v>0</v>
      </c>
      <c r="CF187" s="243">
        <f t="shared" si="51"/>
        <v>0</v>
      </c>
      <c r="CG187" s="243">
        <f t="shared" si="52"/>
        <v>0</v>
      </c>
      <c r="CH187" s="243">
        <f t="shared" si="53"/>
        <v>0</v>
      </c>
      <c r="CI187" s="243">
        <f t="shared" si="54"/>
        <v>0</v>
      </c>
      <c r="CJ187" s="243">
        <f t="shared" si="55"/>
        <v>0</v>
      </c>
      <c r="CK187" s="243">
        <f t="shared" si="56"/>
        <v>0</v>
      </c>
      <c r="CL187" s="243">
        <f t="shared" si="57"/>
        <v>1</v>
      </c>
      <c r="CM187" s="4">
        <f t="shared" si="58"/>
        <v>0</v>
      </c>
      <c r="CO187" s="244">
        <f t="shared" si="59"/>
        <v>2</v>
      </c>
      <c r="CT187" s="3">
        <f t="shared" si="60"/>
        <v>0</v>
      </c>
      <c r="CU187" s="243">
        <f t="shared" si="61"/>
        <v>1</v>
      </c>
      <c r="CV187" s="243">
        <f t="shared" si="62"/>
        <v>0</v>
      </c>
      <c r="CW187" s="243">
        <f t="shared" si="63"/>
        <v>0</v>
      </c>
      <c r="CX187" s="243">
        <f t="shared" si="64"/>
        <v>0</v>
      </c>
      <c r="CY187" s="243">
        <f t="shared" si="65"/>
        <v>0</v>
      </c>
      <c r="CZ187" s="243">
        <f t="shared" si="66"/>
        <v>1</v>
      </c>
      <c r="DA187" s="4">
        <f t="shared" si="67"/>
        <v>0</v>
      </c>
      <c r="DD187" s="244">
        <f t="shared" si="68"/>
        <v>2</v>
      </c>
    </row>
    <row r="188" spans="2:108" x14ac:dyDescent="0.35">
      <c r="B188" s="145" t="s">
        <v>483</v>
      </c>
      <c r="C188" s="4" t="s">
        <v>484</v>
      </c>
      <c r="D188" s="54" t="s">
        <v>2905</v>
      </c>
      <c r="E188" s="233" t="s">
        <v>911</v>
      </c>
      <c r="F188" s="233"/>
      <c r="G188" s="55" t="s">
        <v>3708</v>
      </c>
      <c r="H188" s="3">
        <v>0</v>
      </c>
      <c r="I188" s="243">
        <v>0</v>
      </c>
      <c r="J188" s="243">
        <v>0</v>
      </c>
      <c r="K188" s="243">
        <v>0</v>
      </c>
      <c r="L188" s="243">
        <v>0</v>
      </c>
      <c r="M188" s="243">
        <v>0</v>
      </c>
      <c r="N188" s="243">
        <v>0</v>
      </c>
      <c r="O188" s="243">
        <v>0</v>
      </c>
      <c r="P188" s="243">
        <v>0</v>
      </c>
      <c r="Q188" s="243">
        <v>0</v>
      </c>
      <c r="R188" s="243">
        <v>0</v>
      </c>
      <c r="S188" s="243">
        <v>0</v>
      </c>
      <c r="T188" s="243">
        <v>0</v>
      </c>
      <c r="U188" s="243">
        <v>0</v>
      </c>
      <c r="V188" s="243">
        <v>0</v>
      </c>
      <c r="W188" s="243">
        <v>0</v>
      </c>
      <c r="X188" s="243">
        <v>0</v>
      </c>
      <c r="Y188" s="243">
        <v>0</v>
      </c>
      <c r="Z188" s="243">
        <v>0</v>
      </c>
      <c r="AA188" s="243">
        <v>0</v>
      </c>
      <c r="AB188" s="243">
        <v>0</v>
      </c>
      <c r="AC188" s="243">
        <v>0</v>
      </c>
      <c r="AD188" s="243">
        <v>0</v>
      </c>
      <c r="AE188" s="243">
        <v>0</v>
      </c>
      <c r="AF188" s="243">
        <v>0</v>
      </c>
      <c r="AG188" s="243">
        <v>0</v>
      </c>
      <c r="AH188" s="243">
        <v>0</v>
      </c>
      <c r="AI188" s="243">
        <v>0</v>
      </c>
      <c r="AJ188" s="243">
        <v>0</v>
      </c>
      <c r="AK188" s="243">
        <v>0</v>
      </c>
      <c r="AL188" s="243">
        <v>0</v>
      </c>
      <c r="AM188" s="243">
        <v>0</v>
      </c>
      <c r="AN188" s="243">
        <v>0.5</v>
      </c>
      <c r="AO188" s="243">
        <v>0</v>
      </c>
      <c r="AP188" s="243">
        <v>0</v>
      </c>
      <c r="AQ188" s="243">
        <v>0</v>
      </c>
      <c r="AR188" s="243">
        <v>0.5</v>
      </c>
      <c r="AS188" s="243">
        <v>0</v>
      </c>
      <c r="AT188" s="243">
        <v>0</v>
      </c>
      <c r="AU188" s="243">
        <v>0</v>
      </c>
      <c r="AV188" s="243">
        <v>0</v>
      </c>
      <c r="AW188" s="243">
        <v>0</v>
      </c>
      <c r="AX188" s="243">
        <v>0</v>
      </c>
      <c r="AY188" s="243">
        <v>0</v>
      </c>
      <c r="AZ188" s="243">
        <v>0</v>
      </c>
      <c r="BA188" s="243">
        <v>0</v>
      </c>
      <c r="BB188" s="243">
        <v>0</v>
      </c>
      <c r="BC188" s="243">
        <v>0</v>
      </c>
      <c r="BD188" s="243">
        <v>0</v>
      </c>
      <c r="BE188" s="243">
        <v>0</v>
      </c>
      <c r="BF188" s="243">
        <v>0</v>
      </c>
      <c r="BG188" s="243">
        <v>0</v>
      </c>
      <c r="BH188" s="243">
        <v>0</v>
      </c>
      <c r="BI188" s="243">
        <v>0</v>
      </c>
      <c r="BJ188" s="243">
        <v>0</v>
      </c>
      <c r="BK188" s="243">
        <v>0</v>
      </c>
      <c r="BL188" s="243">
        <v>0</v>
      </c>
      <c r="BM188" s="243">
        <v>0</v>
      </c>
      <c r="BN188" s="243">
        <v>0</v>
      </c>
      <c r="BO188" s="243">
        <v>0</v>
      </c>
      <c r="BP188" s="243">
        <v>0</v>
      </c>
      <c r="BQ188" s="243">
        <v>0</v>
      </c>
      <c r="BR188" s="243">
        <v>0</v>
      </c>
      <c r="BS188" s="243">
        <v>0</v>
      </c>
      <c r="BT188" s="243">
        <v>0</v>
      </c>
      <c r="BU188" s="243">
        <v>0</v>
      </c>
      <c r="BV188" s="243">
        <v>0</v>
      </c>
      <c r="BW188" s="243">
        <v>0</v>
      </c>
      <c r="BX188" s="4">
        <v>0</v>
      </c>
      <c r="BZ188" s="244">
        <f t="shared" si="46"/>
        <v>2</v>
      </c>
      <c r="CB188" s="3">
        <f t="shared" si="47"/>
        <v>0</v>
      </c>
      <c r="CC188" s="243">
        <f t="shared" si="48"/>
        <v>0</v>
      </c>
      <c r="CD188" s="243">
        <f t="shared" si="49"/>
        <v>0</v>
      </c>
      <c r="CE188" s="243">
        <f t="shared" si="50"/>
        <v>1</v>
      </c>
      <c r="CF188" s="243">
        <f t="shared" si="51"/>
        <v>0</v>
      </c>
      <c r="CG188" s="243">
        <f t="shared" si="52"/>
        <v>1</v>
      </c>
      <c r="CH188" s="243">
        <f t="shared" si="53"/>
        <v>0</v>
      </c>
      <c r="CI188" s="243">
        <f t="shared" si="54"/>
        <v>0</v>
      </c>
      <c r="CJ188" s="243">
        <f t="shared" si="55"/>
        <v>0</v>
      </c>
      <c r="CK188" s="243">
        <f t="shared" si="56"/>
        <v>0</v>
      </c>
      <c r="CL188" s="243">
        <f t="shared" si="57"/>
        <v>0</v>
      </c>
      <c r="CM188" s="4">
        <f t="shared" si="58"/>
        <v>0</v>
      </c>
      <c r="CO188" s="244">
        <f t="shared" si="59"/>
        <v>2</v>
      </c>
      <c r="CT188" s="3">
        <f t="shared" si="60"/>
        <v>0</v>
      </c>
      <c r="CU188" s="243">
        <f t="shared" si="61"/>
        <v>0</v>
      </c>
      <c r="CV188" s="243">
        <f t="shared" si="62"/>
        <v>1</v>
      </c>
      <c r="CW188" s="243">
        <f t="shared" si="63"/>
        <v>0</v>
      </c>
      <c r="CX188" s="243">
        <f t="shared" si="64"/>
        <v>1</v>
      </c>
      <c r="CY188" s="243">
        <f t="shared" si="65"/>
        <v>0</v>
      </c>
      <c r="CZ188" s="243">
        <f t="shared" si="66"/>
        <v>0</v>
      </c>
      <c r="DA188" s="4">
        <f t="shared" si="67"/>
        <v>0</v>
      </c>
      <c r="DD188" s="244">
        <f t="shared" si="68"/>
        <v>2</v>
      </c>
    </row>
    <row r="189" spans="2:108" x14ac:dyDescent="0.35">
      <c r="B189" s="145" t="s">
        <v>489</v>
      </c>
      <c r="C189" s="4" t="s">
        <v>490</v>
      </c>
      <c r="D189" s="30" t="s">
        <v>3359</v>
      </c>
      <c r="E189" s="237" t="s">
        <v>1374</v>
      </c>
      <c r="F189" s="237"/>
      <c r="G189" s="31" t="s">
        <v>3704</v>
      </c>
      <c r="H189" s="3">
        <v>0</v>
      </c>
      <c r="I189" s="243">
        <v>0</v>
      </c>
      <c r="J189" s="243">
        <v>0</v>
      </c>
      <c r="K189" s="243">
        <v>0</v>
      </c>
      <c r="L189" s="243">
        <v>0</v>
      </c>
      <c r="M189" s="243">
        <v>0</v>
      </c>
      <c r="N189" s="243">
        <v>0</v>
      </c>
      <c r="O189" s="243">
        <v>0</v>
      </c>
      <c r="P189" s="243">
        <v>0</v>
      </c>
      <c r="Q189" s="243">
        <v>0</v>
      </c>
      <c r="R189" s="243">
        <v>0</v>
      </c>
      <c r="S189" s="243">
        <v>0</v>
      </c>
      <c r="T189" s="243">
        <v>0</v>
      </c>
      <c r="U189" s="243">
        <v>0</v>
      </c>
      <c r="V189" s="243">
        <v>0</v>
      </c>
      <c r="W189" s="243">
        <v>0</v>
      </c>
      <c r="X189" s="243">
        <v>0</v>
      </c>
      <c r="Y189" s="243">
        <v>0</v>
      </c>
      <c r="Z189" s="243">
        <v>0</v>
      </c>
      <c r="AA189" s="243">
        <v>0</v>
      </c>
      <c r="AB189" s="243">
        <v>0</v>
      </c>
      <c r="AC189" s="243">
        <v>0</v>
      </c>
      <c r="AD189" s="243">
        <v>0</v>
      </c>
      <c r="AE189" s="243">
        <v>0</v>
      </c>
      <c r="AF189" s="243">
        <v>0</v>
      </c>
      <c r="AG189" s="243">
        <v>0</v>
      </c>
      <c r="AH189" s="243">
        <v>0</v>
      </c>
      <c r="AI189" s="243">
        <v>0</v>
      </c>
      <c r="AJ189" s="243">
        <v>0</v>
      </c>
      <c r="AK189" s="243">
        <v>0</v>
      </c>
      <c r="AL189" s="243">
        <v>0</v>
      </c>
      <c r="AM189" s="243">
        <v>0</v>
      </c>
      <c r="AN189" s="243">
        <v>0.5</v>
      </c>
      <c r="AO189" s="243">
        <v>0</v>
      </c>
      <c r="AP189" s="243">
        <v>0</v>
      </c>
      <c r="AQ189" s="243">
        <v>0</v>
      </c>
      <c r="AR189" s="243">
        <v>0</v>
      </c>
      <c r="AS189" s="243">
        <v>0</v>
      </c>
      <c r="AT189" s="243">
        <v>0</v>
      </c>
      <c r="AU189" s="243">
        <v>0</v>
      </c>
      <c r="AV189" s="243">
        <v>0</v>
      </c>
      <c r="AW189" s="243">
        <v>0</v>
      </c>
      <c r="AX189" s="243">
        <v>0</v>
      </c>
      <c r="AY189" s="243">
        <v>0</v>
      </c>
      <c r="AZ189" s="243">
        <v>0</v>
      </c>
      <c r="BA189" s="243">
        <v>0</v>
      </c>
      <c r="BB189" s="243">
        <v>0.5</v>
      </c>
      <c r="BC189" s="243">
        <v>0</v>
      </c>
      <c r="BD189" s="243">
        <v>0</v>
      </c>
      <c r="BE189" s="243">
        <v>0</v>
      </c>
      <c r="BF189" s="243">
        <v>0</v>
      </c>
      <c r="BG189" s="243">
        <v>0</v>
      </c>
      <c r="BH189" s="243">
        <v>0</v>
      </c>
      <c r="BI189" s="243">
        <v>0</v>
      </c>
      <c r="BJ189" s="243">
        <v>0</v>
      </c>
      <c r="BK189" s="243">
        <v>0</v>
      </c>
      <c r="BL189" s="243">
        <v>0</v>
      </c>
      <c r="BM189" s="243">
        <v>0</v>
      </c>
      <c r="BN189" s="243">
        <v>0</v>
      </c>
      <c r="BO189" s="243">
        <v>0</v>
      </c>
      <c r="BP189" s="243">
        <v>0</v>
      </c>
      <c r="BQ189" s="243">
        <v>0</v>
      </c>
      <c r="BR189" s="243">
        <v>0</v>
      </c>
      <c r="BS189" s="243">
        <v>0</v>
      </c>
      <c r="BT189" s="243">
        <v>0</v>
      </c>
      <c r="BU189" s="243">
        <v>0</v>
      </c>
      <c r="BV189" s="243">
        <v>0</v>
      </c>
      <c r="BW189" s="243">
        <v>0</v>
      </c>
      <c r="BX189" s="4">
        <v>0</v>
      </c>
      <c r="BZ189" s="244">
        <f t="shared" si="46"/>
        <v>2</v>
      </c>
      <c r="CB189" s="3">
        <f t="shared" si="47"/>
        <v>0</v>
      </c>
      <c r="CC189" s="243">
        <f t="shared" si="48"/>
        <v>0</v>
      </c>
      <c r="CD189" s="243">
        <f t="shared" si="49"/>
        <v>0</v>
      </c>
      <c r="CE189" s="243">
        <f t="shared" si="50"/>
        <v>1</v>
      </c>
      <c r="CF189" s="243">
        <f t="shared" si="51"/>
        <v>0</v>
      </c>
      <c r="CG189" s="243">
        <f t="shared" si="52"/>
        <v>0</v>
      </c>
      <c r="CH189" s="243">
        <f t="shared" si="53"/>
        <v>0</v>
      </c>
      <c r="CI189" s="243">
        <f t="shared" si="54"/>
        <v>1</v>
      </c>
      <c r="CJ189" s="243">
        <f t="shared" si="55"/>
        <v>0</v>
      </c>
      <c r="CK189" s="243">
        <f t="shared" si="56"/>
        <v>0</v>
      </c>
      <c r="CL189" s="243">
        <f t="shared" si="57"/>
        <v>0</v>
      </c>
      <c r="CM189" s="4">
        <f t="shared" si="58"/>
        <v>0</v>
      </c>
      <c r="CO189" s="244">
        <f t="shared" si="59"/>
        <v>2</v>
      </c>
      <c r="CT189" s="3">
        <f t="shared" si="60"/>
        <v>0</v>
      </c>
      <c r="CU189" s="243">
        <f t="shared" si="61"/>
        <v>0</v>
      </c>
      <c r="CV189" s="243">
        <f t="shared" si="62"/>
        <v>1</v>
      </c>
      <c r="CW189" s="243">
        <f t="shared" si="63"/>
        <v>0</v>
      </c>
      <c r="CX189" s="243">
        <f t="shared" si="64"/>
        <v>1</v>
      </c>
      <c r="CY189" s="243">
        <f t="shared" si="65"/>
        <v>0</v>
      </c>
      <c r="CZ189" s="243">
        <f t="shared" si="66"/>
        <v>0</v>
      </c>
      <c r="DA189" s="4">
        <f t="shared" si="67"/>
        <v>0</v>
      </c>
      <c r="DD189" s="244">
        <f t="shared" si="68"/>
        <v>2</v>
      </c>
    </row>
    <row r="190" spans="2:108" x14ac:dyDescent="0.35">
      <c r="B190" s="145" t="s">
        <v>493</v>
      </c>
      <c r="C190" s="4" t="s">
        <v>494</v>
      </c>
      <c r="D190" s="28" t="s">
        <v>2906</v>
      </c>
      <c r="E190" s="234" t="s">
        <v>1427</v>
      </c>
      <c r="F190" s="234"/>
      <c r="G190" s="29" t="s">
        <v>3701</v>
      </c>
      <c r="H190" s="3">
        <v>0</v>
      </c>
      <c r="I190" s="243">
        <v>0</v>
      </c>
      <c r="J190" s="243">
        <v>0</v>
      </c>
      <c r="K190" s="243">
        <v>0</v>
      </c>
      <c r="L190" s="243">
        <v>0</v>
      </c>
      <c r="M190" s="243">
        <v>0</v>
      </c>
      <c r="N190" s="243">
        <v>0</v>
      </c>
      <c r="O190" s="243">
        <v>0</v>
      </c>
      <c r="P190" s="243">
        <v>0</v>
      </c>
      <c r="Q190" s="243">
        <v>0</v>
      </c>
      <c r="R190" s="243">
        <v>0</v>
      </c>
      <c r="S190" s="243">
        <v>0</v>
      </c>
      <c r="T190" s="243">
        <v>0</v>
      </c>
      <c r="U190" s="243">
        <v>0</v>
      </c>
      <c r="V190" s="243">
        <v>0</v>
      </c>
      <c r="W190" s="243">
        <v>0</v>
      </c>
      <c r="X190" s="243">
        <v>0</v>
      </c>
      <c r="Y190" s="243">
        <v>0</v>
      </c>
      <c r="Z190" s="243">
        <v>0</v>
      </c>
      <c r="AA190" s="243">
        <v>0</v>
      </c>
      <c r="AB190" s="243">
        <v>0</v>
      </c>
      <c r="AC190" s="243">
        <v>0</v>
      </c>
      <c r="AD190" s="243">
        <v>0</v>
      </c>
      <c r="AE190" s="243">
        <v>0</v>
      </c>
      <c r="AF190" s="243">
        <v>0</v>
      </c>
      <c r="AG190" s="243">
        <v>0</v>
      </c>
      <c r="AH190" s="243">
        <v>0</v>
      </c>
      <c r="AI190" s="243">
        <v>0</v>
      </c>
      <c r="AJ190" s="243">
        <v>0</v>
      </c>
      <c r="AK190" s="243">
        <v>0</v>
      </c>
      <c r="AL190" s="243">
        <v>0</v>
      </c>
      <c r="AM190" s="243">
        <v>0</v>
      </c>
      <c r="AN190" s="243">
        <v>0.5</v>
      </c>
      <c r="AO190" s="243">
        <v>0</v>
      </c>
      <c r="AP190" s="243">
        <v>0</v>
      </c>
      <c r="AQ190" s="243">
        <v>0</v>
      </c>
      <c r="AR190" s="243">
        <v>0</v>
      </c>
      <c r="AS190" s="243">
        <v>0</v>
      </c>
      <c r="AT190" s="243">
        <v>0</v>
      </c>
      <c r="AU190" s="243">
        <v>0</v>
      </c>
      <c r="AV190" s="243">
        <v>0</v>
      </c>
      <c r="AW190" s="243">
        <v>0</v>
      </c>
      <c r="AX190" s="243">
        <v>0</v>
      </c>
      <c r="AY190" s="243">
        <v>0</v>
      </c>
      <c r="AZ190" s="243">
        <v>0</v>
      </c>
      <c r="BA190" s="243">
        <v>0</v>
      </c>
      <c r="BB190" s="243">
        <v>0</v>
      </c>
      <c r="BC190" s="243">
        <v>0</v>
      </c>
      <c r="BD190" s="243">
        <v>0</v>
      </c>
      <c r="BE190" s="243">
        <v>0</v>
      </c>
      <c r="BF190" s="243">
        <v>0.5</v>
      </c>
      <c r="BG190" s="243">
        <v>0</v>
      </c>
      <c r="BH190" s="243">
        <v>0</v>
      </c>
      <c r="BI190" s="243">
        <v>0</v>
      </c>
      <c r="BJ190" s="243">
        <v>0</v>
      </c>
      <c r="BK190" s="243">
        <v>0</v>
      </c>
      <c r="BL190" s="243">
        <v>0</v>
      </c>
      <c r="BM190" s="243">
        <v>0</v>
      </c>
      <c r="BN190" s="243">
        <v>0</v>
      </c>
      <c r="BO190" s="243">
        <v>0</v>
      </c>
      <c r="BP190" s="243">
        <v>0</v>
      </c>
      <c r="BQ190" s="243">
        <v>0</v>
      </c>
      <c r="BR190" s="243">
        <v>0</v>
      </c>
      <c r="BS190" s="243">
        <v>0</v>
      </c>
      <c r="BT190" s="243">
        <v>0</v>
      </c>
      <c r="BU190" s="243">
        <v>0</v>
      </c>
      <c r="BV190" s="243">
        <v>0</v>
      </c>
      <c r="BW190" s="243">
        <v>0</v>
      </c>
      <c r="BX190" s="4">
        <v>0</v>
      </c>
      <c r="BZ190" s="244">
        <f t="shared" si="46"/>
        <v>2</v>
      </c>
      <c r="CB190" s="3">
        <f t="shared" si="47"/>
        <v>0</v>
      </c>
      <c r="CC190" s="243">
        <f t="shared" si="48"/>
        <v>0</v>
      </c>
      <c r="CD190" s="243">
        <f t="shared" si="49"/>
        <v>0</v>
      </c>
      <c r="CE190" s="243">
        <f t="shared" si="50"/>
        <v>1</v>
      </c>
      <c r="CF190" s="243">
        <f t="shared" si="51"/>
        <v>0</v>
      </c>
      <c r="CG190" s="243">
        <f t="shared" si="52"/>
        <v>0</v>
      </c>
      <c r="CH190" s="243">
        <f t="shared" si="53"/>
        <v>0</v>
      </c>
      <c r="CI190" s="243">
        <f t="shared" si="54"/>
        <v>0</v>
      </c>
      <c r="CJ190" s="243">
        <f t="shared" si="55"/>
        <v>1</v>
      </c>
      <c r="CK190" s="243">
        <f t="shared" si="56"/>
        <v>0</v>
      </c>
      <c r="CL190" s="243">
        <f t="shared" si="57"/>
        <v>0</v>
      </c>
      <c r="CM190" s="4">
        <f t="shared" si="58"/>
        <v>0</v>
      </c>
      <c r="CO190" s="244">
        <f t="shared" si="59"/>
        <v>2</v>
      </c>
      <c r="CT190" s="3">
        <f t="shared" si="60"/>
        <v>0</v>
      </c>
      <c r="CU190" s="243">
        <f t="shared" si="61"/>
        <v>0</v>
      </c>
      <c r="CV190" s="243">
        <f t="shared" si="62"/>
        <v>1</v>
      </c>
      <c r="CW190" s="243">
        <f t="shared" si="63"/>
        <v>0</v>
      </c>
      <c r="CX190" s="243">
        <f t="shared" si="64"/>
        <v>1</v>
      </c>
      <c r="CY190" s="243">
        <f t="shared" si="65"/>
        <v>0</v>
      </c>
      <c r="CZ190" s="243">
        <f t="shared" si="66"/>
        <v>0</v>
      </c>
      <c r="DA190" s="4">
        <f t="shared" si="67"/>
        <v>0</v>
      </c>
      <c r="DD190" s="244">
        <f t="shared" si="68"/>
        <v>2</v>
      </c>
    </row>
    <row r="191" spans="2:108" x14ac:dyDescent="0.35">
      <c r="B191" s="145" t="s">
        <v>495</v>
      </c>
      <c r="C191" s="4" t="s">
        <v>496</v>
      </c>
      <c r="D191" s="28" t="s">
        <v>2319</v>
      </c>
      <c r="E191" s="234" t="s">
        <v>923</v>
      </c>
      <c r="F191" s="234"/>
      <c r="G191" s="29" t="s">
        <v>3701</v>
      </c>
      <c r="H191" s="3">
        <v>0</v>
      </c>
      <c r="I191" s="243">
        <v>0</v>
      </c>
      <c r="J191" s="243">
        <v>0</v>
      </c>
      <c r="K191" s="243">
        <v>0</v>
      </c>
      <c r="L191" s="243">
        <v>0</v>
      </c>
      <c r="M191" s="243">
        <v>0</v>
      </c>
      <c r="N191" s="243">
        <v>0</v>
      </c>
      <c r="O191" s="243">
        <v>0</v>
      </c>
      <c r="P191" s="243">
        <v>0</v>
      </c>
      <c r="Q191" s="243">
        <v>0</v>
      </c>
      <c r="R191" s="243">
        <v>0</v>
      </c>
      <c r="S191" s="243">
        <v>0</v>
      </c>
      <c r="T191" s="243">
        <v>0</v>
      </c>
      <c r="U191" s="243">
        <v>0</v>
      </c>
      <c r="V191" s="243">
        <v>0</v>
      </c>
      <c r="W191" s="243">
        <v>0</v>
      </c>
      <c r="X191" s="243">
        <v>0</v>
      </c>
      <c r="Y191" s="243">
        <v>0</v>
      </c>
      <c r="Z191" s="243">
        <v>0</v>
      </c>
      <c r="AA191" s="243">
        <v>0</v>
      </c>
      <c r="AB191" s="243">
        <v>0</v>
      </c>
      <c r="AC191" s="243">
        <v>0</v>
      </c>
      <c r="AD191" s="243">
        <v>0</v>
      </c>
      <c r="AE191" s="243">
        <v>0</v>
      </c>
      <c r="AF191" s="243">
        <v>0</v>
      </c>
      <c r="AG191" s="243">
        <v>0</v>
      </c>
      <c r="AH191" s="243">
        <v>0</v>
      </c>
      <c r="AI191" s="243">
        <v>0</v>
      </c>
      <c r="AJ191" s="243">
        <v>0</v>
      </c>
      <c r="AK191" s="243">
        <v>0</v>
      </c>
      <c r="AL191" s="243">
        <v>0</v>
      </c>
      <c r="AM191" s="243">
        <v>0</v>
      </c>
      <c r="AN191" s="243">
        <v>0</v>
      </c>
      <c r="AO191" s="243">
        <v>1</v>
      </c>
      <c r="AP191" s="243">
        <v>0</v>
      </c>
      <c r="AQ191" s="243">
        <v>0</v>
      </c>
      <c r="AR191" s="243">
        <v>0</v>
      </c>
      <c r="AS191" s="243">
        <v>0</v>
      </c>
      <c r="AT191" s="243">
        <v>0</v>
      </c>
      <c r="AU191" s="243">
        <v>0</v>
      </c>
      <c r="AV191" s="243">
        <v>0</v>
      </c>
      <c r="AW191" s="243">
        <v>0</v>
      </c>
      <c r="AX191" s="243">
        <v>0</v>
      </c>
      <c r="AY191" s="243">
        <v>0</v>
      </c>
      <c r="AZ191" s="243">
        <v>0</v>
      </c>
      <c r="BA191" s="243">
        <v>0</v>
      </c>
      <c r="BB191" s="243">
        <v>0</v>
      </c>
      <c r="BC191" s="243">
        <v>0</v>
      </c>
      <c r="BD191" s="243">
        <v>0</v>
      </c>
      <c r="BE191" s="243">
        <v>0</v>
      </c>
      <c r="BF191" s="243">
        <v>0</v>
      </c>
      <c r="BG191" s="243">
        <v>0</v>
      </c>
      <c r="BH191" s="243">
        <v>0</v>
      </c>
      <c r="BI191" s="243">
        <v>0</v>
      </c>
      <c r="BJ191" s="243">
        <v>0</v>
      </c>
      <c r="BK191" s="243">
        <v>0</v>
      </c>
      <c r="BL191" s="243">
        <v>0</v>
      </c>
      <c r="BM191" s="243">
        <v>0</v>
      </c>
      <c r="BN191" s="243">
        <v>0</v>
      </c>
      <c r="BO191" s="243">
        <v>0</v>
      </c>
      <c r="BP191" s="243">
        <v>0</v>
      </c>
      <c r="BQ191" s="243">
        <v>0</v>
      </c>
      <c r="BR191" s="243">
        <v>0</v>
      </c>
      <c r="BS191" s="243">
        <v>0</v>
      </c>
      <c r="BT191" s="243">
        <v>1</v>
      </c>
      <c r="BU191" s="243">
        <v>0</v>
      </c>
      <c r="BV191" s="243">
        <v>0</v>
      </c>
      <c r="BW191" s="243">
        <v>0</v>
      </c>
      <c r="BX191" s="4">
        <v>0</v>
      </c>
      <c r="BZ191" s="244">
        <f t="shared" si="46"/>
        <v>2</v>
      </c>
      <c r="CB191" s="3">
        <f t="shared" si="47"/>
        <v>0</v>
      </c>
      <c r="CC191" s="243">
        <f t="shared" si="48"/>
        <v>0</v>
      </c>
      <c r="CD191" s="243">
        <f t="shared" si="49"/>
        <v>0</v>
      </c>
      <c r="CE191" s="243">
        <f t="shared" si="50"/>
        <v>1</v>
      </c>
      <c r="CF191" s="243">
        <f t="shared" si="51"/>
        <v>0</v>
      </c>
      <c r="CG191" s="243">
        <f t="shared" si="52"/>
        <v>0</v>
      </c>
      <c r="CH191" s="243">
        <f t="shared" si="53"/>
        <v>0</v>
      </c>
      <c r="CI191" s="243">
        <f t="shared" si="54"/>
        <v>0</v>
      </c>
      <c r="CJ191" s="243">
        <f t="shared" si="55"/>
        <v>0</v>
      </c>
      <c r="CK191" s="243">
        <f t="shared" si="56"/>
        <v>0</v>
      </c>
      <c r="CL191" s="243">
        <f t="shared" si="57"/>
        <v>1</v>
      </c>
      <c r="CM191" s="4">
        <f t="shared" si="58"/>
        <v>0</v>
      </c>
      <c r="CO191" s="244">
        <f t="shared" si="59"/>
        <v>2</v>
      </c>
      <c r="CT191" s="3">
        <f t="shared" si="60"/>
        <v>0</v>
      </c>
      <c r="CU191" s="243">
        <f t="shared" si="61"/>
        <v>0</v>
      </c>
      <c r="CV191" s="243">
        <f t="shared" si="62"/>
        <v>1</v>
      </c>
      <c r="CW191" s="243">
        <f t="shared" si="63"/>
        <v>0</v>
      </c>
      <c r="CX191" s="243">
        <f t="shared" si="64"/>
        <v>0</v>
      </c>
      <c r="CY191" s="243">
        <f t="shared" si="65"/>
        <v>0</v>
      </c>
      <c r="CZ191" s="243">
        <f t="shared" si="66"/>
        <v>1</v>
      </c>
      <c r="DA191" s="4">
        <f t="shared" si="67"/>
        <v>0</v>
      </c>
      <c r="DD191" s="244">
        <f t="shared" si="68"/>
        <v>2</v>
      </c>
    </row>
    <row r="192" spans="2:108" x14ac:dyDescent="0.35">
      <c r="B192" s="145" t="s">
        <v>503</v>
      </c>
      <c r="C192" s="4" t="s">
        <v>504</v>
      </c>
      <c r="D192" s="30" t="s">
        <v>3364</v>
      </c>
      <c r="E192" s="237" t="s">
        <v>1374</v>
      </c>
      <c r="F192" s="237"/>
      <c r="G192" s="31" t="s">
        <v>3704</v>
      </c>
      <c r="H192" s="3">
        <v>0</v>
      </c>
      <c r="I192" s="243">
        <v>0</v>
      </c>
      <c r="J192" s="243">
        <v>0</v>
      </c>
      <c r="K192" s="243">
        <v>0</v>
      </c>
      <c r="L192" s="243">
        <v>0</v>
      </c>
      <c r="M192" s="243">
        <v>0</v>
      </c>
      <c r="N192" s="243">
        <v>0</v>
      </c>
      <c r="O192" s="243">
        <v>0</v>
      </c>
      <c r="P192" s="243">
        <v>0</v>
      </c>
      <c r="Q192" s="243">
        <v>0</v>
      </c>
      <c r="R192" s="243">
        <v>0</v>
      </c>
      <c r="S192" s="243">
        <v>0</v>
      </c>
      <c r="T192" s="243">
        <v>0</v>
      </c>
      <c r="U192" s="243">
        <v>0</v>
      </c>
      <c r="V192" s="243">
        <v>0</v>
      </c>
      <c r="W192" s="243">
        <v>0</v>
      </c>
      <c r="X192" s="243">
        <v>0</v>
      </c>
      <c r="Y192" s="243">
        <v>0</v>
      </c>
      <c r="Z192" s="243">
        <v>0</v>
      </c>
      <c r="AA192" s="243">
        <v>0</v>
      </c>
      <c r="AB192" s="243">
        <v>0</v>
      </c>
      <c r="AC192" s="243">
        <v>0</v>
      </c>
      <c r="AD192" s="243">
        <v>0</v>
      </c>
      <c r="AE192" s="243">
        <v>0</v>
      </c>
      <c r="AF192" s="243">
        <v>0</v>
      </c>
      <c r="AG192" s="243">
        <v>0</v>
      </c>
      <c r="AH192" s="243">
        <v>0</v>
      </c>
      <c r="AI192" s="243">
        <v>0</v>
      </c>
      <c r="AJ192" s="243">
        <v>0</v>
      </c>
      <c r="AK192" s="243">
        <v>0</v>
      </c>
      <c r="AL192" s="243">
        <v>0</v>
      </c>
      <c r="AM192" s="243">
        <v>0</v>
      </c>
      <c r="AN192" s="243">
        <v>0</v>
      </c>
      <c r="AO192" s="243">
        <v>0.5</v>
      </c>
      <c r="AP192" s="243">
        <v>0</v>
      </c>
      <c r="AQ192" s="243">
        <v>0</v>
      </c>
      <c r="AR192" s="243">
        <v>0</v>
      </c>
      <c r="AS192" s="243">
        <v>0</v>
      </c>
      <c r="AT192" s="243">
        <v>0</v>
      </c>
      <c r="AU192" s="243">
        <v>0</v>
      </c>
      <c r="AV192" s="243">
        <v>0</v>
      </c>
      <c r="AW192" s="243">
        <v>0</v>
      </c>
      <c r="AX192" s="243">
        <v>0</v>
      </c>
      <c r="AY192" s="243">
        <v>0</v>
      </c>
      <c r="AZ192" s="243">
        <v>0</v>
      </c>
      <c r="BA192" s="243">
        <v>0.5</v>
      </c>
      <c r="BB192" s="243">
        <v>0</v>
      </c>
      <c r="BC192" s="243">
        <v>0</v>
      </c>
      <c r="BD192" s="243">
        <v>0</v>
      </c>
      <c r="BE192" s="243">
        <v>0</v>
      </c>
      <c r="BF192" s="243">
        <v>0</v>
      </c>
      <c r="BG192" s="243">
        <v>0</v>
      </c>
      <c r="BH192" s="243">
        <v>0</v>
      </c>
      <c r="BI192" s="243">
        <v>0</v>
      </c>
      <c r="BJ192" s="243">
        <v>0</v>
      </c>
      <c r="BK192" s="243">
        <v>0</v>
      </c>
      <c r="BL192" s="243">
        <v>0</v>
      </c>
      <c r="BM192" s="243">
        <v>0</v>
      </c>
      <c r="BN192" s="243">
        <v>0</v>
      </c>
      <c r="BO192" s="243">
        <v>0</v>
      </c>
      <c r="BP192" s="243">
        <v>0</v>
      </c>
      <c r="BQ192" s="243">
        <v>0</v>
      </c>
      <c r="BR192" s="243">
        <v>0</v>
      </c>
      <c r="BS192" s="243">
        <v>0</v>
      </c>
      <c r="BT192" s="243">
        <v>0</v>
      </c>
      <c r="BU192" s="243">
        <v>0</v>
      </c>
      <c r="BV192" s="243">
        <v>0</v>
      </c>
      <c r="BW192" s="243">
        <v>0</v>
      </c>
      <c r="BX192" s="4">
        <v>0</v>
      </c>
      <c r="BZ192" s="244">
        <f t="shared" si="46"/>
        <v>2</v>
      </c>
      <c r="CB192" s="3">
        <f t="shared" si="47"/>
        <v>0</v>
      </c>
      <c r="CC192" s="243">
        <f t="shared" si="48"/>
        <v>0</v>
      </c>
      <c r="CD192" s="243">
        <f t="shared" si="49"/>
        <v>0</v>
      </c>
      <c r="CE192" s="243">
        <f t="shared" si="50"/>
        <v>1</v>
      </c>
      <c r="CF192" s="243">
        <f t="shared" si="51"/>
        <v>0</v>
      </c>
      <c r="CG192" s="243">
        <f t="shared" si="52"/>
        <v>0</v>
      </c>
      <c r="CH192" s="243">
        <f t="shared" si="53"/>
        <v>1</v>
      </c>
      <c r="CI192" s="243">
        <f t="shared" si="54"/>
        <v>0</v>
      </c>
      <c r="CJ192" s="243">
        <f t="shared" si="55"/>
        <v>0</v>
      </c>
      <c r="CK192" s="243">
        <f t="shared" si="56"/>
        <v>0</v>
      </c>
      <c r="CL192" s="243">
        <f t="shared" si="57"/>
        <v>0</v>
      </c>
      <c r="CM192" s="4">
        <f t="shared" si="58"/>
        <v>0</v>
      </c>
      <c r="CO192" s="244">
        <f t="shared" si="59"/>
        <v>2</v>
      </c>
      <c r="CT192" s="3">
        <f t="shared" si="60"/>
        <v>0</v>
      </c>
      <c r="CU192" s="243">
        <f t="shared" si="61"/>
        <v>0</v>
      </c>
      <c r="CV192" s="243">
        <f t="shared" si="62"/>
        <v>1</v>
      </c>
      <c r="CW192" s="243">
        <f t="shared" si="63"/>
        <v>0</v>
      </c>
      <c r="CX192" s="243">
        <f t="shared" si="64"/>
        <v>1</v>
      </c>
      <c r="CY192" s="243">
        <f t="shared" si="65"/>
        <v>0</v>
      </c>
      <c r="CZ192" s="243">
        <f t="shared" si="66"/>
        <v>0</v>
      </c>
      <c r="DA192" s="4">
        <f t="shared" si="67"/>
        <v>0</v>
      </c>
      <c r="DD192" s="244">
        <f t="shared" si="68"/>
        <v>2</v>
      </c>
    </row>
    <row r="193" spans="2:108" x14ac:dyDescent="0.35">
      <c r="B193" s="145" t="s">
        <v>507</v>
      </c>
      <c r="C193" s="4" t="s">
        <v>508</v>
      </c>
      <c r="D193" s="28" t="s">
        <v>2907</v>
      </c>
      <c r="E193" s="234" t="s">
        <v>909</v>
      </c>
      <c r="F193" s="234"/>
      <c r="G193" s="29" t="s">
        <v>3701</v>
      </c>
      <c r="H193" s="3">
        <v>0</v>
      </c>
      <c r="I193" s="243">
        <v>0</v>
      </c>
      <c r="J193" s="243">
        <v>0</v>
      </c>
      <c r="K193" s="243">
        <v>0</v>
      </c>
      <c r="L193" s="243">
        <v>0</v>
      </c>
      <c r="M193" s="243">
        <v>0</v>
      </c>
      <c r="N193" s="243">
        <v>0</v>
      </c>
      <c r="O193" s="243">
        <v>0</v>
      </c>
      <c r="P193" s="243">
        <v>0</v>
      </c>
      <c r="Q193" s="243">
        <v>0</v>
      </c>
      <c r="R193" s="243">
        <v>0</v>
      </c>
      <c r="S193" s="243">
        <v>0</v>
      </c>
      <c r="T193" s="243">
        <v>0</v>
      </c>
      <c r="U193" s="243">
        <v>0</v>
      </c>
      <c r="V193" s="243">
        <v>0</v>
      </c>
      <c r="W193" s="243">
        <v>0</v>
      </c>
      <c r="X193" s="243">
        <v>0</v>
      </c>
      <c r="Y193" s="243">
        <v>0</v>
      </c>
      <c r="Z193" s="243">
        <v>0</v>
      </c>
      <c r="AA193" s="243">
        <v>0</v>
      </c>
      <c r="AB193" s="243">
        <v>0</v>
      </c>
      <c r="AC193" s="243">
        <v>0</v>
      </c>
      <c r="AD193" s="243">
        <v>0</v>
      </c>
      <c r="AE193" s="243">
        <v>0</v>
      </c>
      <c r="AF193" s="243">
        <v>0</v>
      </c>
      <c r="AG193" s="243">
        <v>0</v>
      </c>
      <c r="AH193" s="243">
        <v>0</v>
      </c>
      <c r="AI193" s="243">
        <v>0</v>
      </c>
      <c r="AJ193" s="243">
        <v>0</v>
      </c>
      <c r="AK193" s="243">
        <v>0</v>
      </c>
      <c r="AL193" s="243">
        <v>0</v>
      </c>
      <c r="AM193" s="243">
        <v>0</v>
      </c>
      <c r="AN193" s="243">
        <v>0</v>
      </c>
      <c r="AO193" s="243">
        <v>0.5</v>
      </c>
      <c r="AP193" s="243">
        <v>0</v>
      </c>
      <c r="AQ193" s="243">
        <v>0</v>
      </c>
      <c r="AR193" s="243">
        <v>0</v>
      </c>
      <c r="AS193" s="243">
        <v>0</v>
      </c>
      <c r="AT193" s="243">
        <v>0</v>
      </c>
      <c r="AU193" s="243">
        <v>0</v>
      </c>
      <c r="AV193" s="243">
        <v>0</v>
      </c>
      <c r="AW193" s="243">
        <v>0</v>
      </c>
      <c r="AX193" s="243">
        <v>0</v>
      </c>
      <c r="AY193" s="243">
        <v>0</v>
      </c>
      <c r="AZ193" s="243">
        <v>0</v>
      </c>
      <c r="BA193" s="243">
        <v>0</v>
      </c>
      <c r="BB193" s="243">
        <v>0</v>
      </c>
      <c r="BC193" s="243">
        <v>0</v>
      </c>
      <c r="BD193" s="243">
        <v>0</v>
      </c>
      <c r="BE193" s="243">
        <v>0</v>
      </c>
      <c r="BF193" s="243">
        <v>0</v>
      </c>
      <c r="BG193" s="243">
        <v>0</v>
      </c>
      <c r="BH193" s="243">
        <v>0</v>
      </c>
      <c r="BI193" s="243">
        <v>0</v>
      </c>
      <c r="BJ193" s="243">
        <v>0</v>
      </c>
      <c r="BK193" s="243">
        <v>0.5</v>
      </c>
      <c r="BL193" s="243">
        <v>0</v>
      </c>
      <c r="BM193" s="243">
        <v>0</v>
      </c>
      <c r="BN193" s="243">
        <v>0</v>
      </c>
      <c r="BO193" s="243">
        <v>0</v>
      </c>
      <c r="BP193" s="243">
        <v>0</v>
      </c>
      <c r="BQ193" s="243">
        <v>0</v>
      </c>
      <c r="BR193" s="243">
        <v>0</v>
      </c>
      <c r="BS193" s="243">
        <v>0</v>
      </c>
      <c r="BT193" s="243">
        <v>0</v>
      </c>
      <c r="BU193" s="243">
        <v>0</v>
      </c>
      <c r="BV193" s="243">
        <v>0</v>
      </c>
      <c r="BW193" s="243">
        <v>0</v>
      </c>
      <c r="BX193" s="4">
        <v>0</v>
      </c>
      <c r="BZ193" s="244">
        <f t="shared" si="46"/>
        <v>2</v>
      </c>
      <c r="CB193" s="3">
        <f t="shared" si="47"/>
        <v>0</v>
      </c>
      <c r="CC193" s="243">
        <f t="shared" si="48"/>
        <v>0</v>
      </c>
      <c r="CD193" s="243">
        <f t="shared" si="49"/>
        <v>0</v>
      </c>
      <c r="CE193" s="243">
        <f t="shared" si="50"/>
        <v>1</v>
      </c>
      <c r="CF193" s="243">
        <f t="shared" si="51"/>
        <v>0</v>
      </c>
      <c r="CG193" s="243">
        <f t="shared" si="52"/>
        <v>0</v>
      </c>
      <c r="CH193" s="243">
        <f t="shared" si="53"/>
        <v>0</v>
      </c>
      <c r="CI193" s="243">
        <f t="shared" si="54"/>
        <v>0</v>
      </c>
      <c r="CJ193" s="243">
        <f t="shared" si="55"/>
        <v>0</v>
      </c>
      <c r="CK193" s="243">
        <f t="shared" si="56"/>
        <v>1</v>
      </c>
      <c r="CL193" s="243">
        <f t="shared" si="57"/>
        <v>0</v>
      </c>
      <c r="CM193" s="4">
        <f t="shared" si="58"/>
        <v>0</v>
      </c>
      <c r="CO193" s="244">
        <f t="shared" si="59"/>
        <v>2</v>
      </c>
      <c r="CT193" s="3">
        <f t="shared" si="60"/>
        <v>0</v>
      </c>
      <c r="CU193" s="243">
        <f t="shared" si="61"/>
        <v>0</v>
      </c>
      <c r="CV193" s="243">
        <f t="shared" si="62"/>
        <v>1</v>
      </c>
      <c r="CW193" s="243">
        <f t="shared" si="63"/>
        <v>0</v>
      </c>
      <c r="CX193" s="243">
        <f t="shared" si="64"/>
        <v>0</v>
      </c>
      <c r="CY193" s="243">
        <f t="shared" si="65"/>
        <v>1</v>
      </c>
      <c r="CZ193" s="243">
        <f t="shared" si="66"/>
        <v>0</v>
      </c>
      <c r="DA193" s="4">
        <f t="shared" si="67"/>
        <v>0</v>
      </c>
      <c r="DD193" s="244">
        <f t="shared" si="68"/>
        <v>2</v>
      </c>
    </row>
    <row r="194" spans="2:108" x14ac:dyDescent="0.35">
      <c r="B194" s="145" t="s">
        <v>515</v>
      </c>
      <c r="C194" s="4" t="s">
        <v>516</v>
      </c>
      <c r="D194" s="54" t="s">
        <v>2908</v>
      </c>
      <c r="E194" s="233" t="s">
        <v>920</v>
      </c>
      <c r="F194" s="233"/>
      <c r="G194" s="55" t="s">
        <v>3708</v>
      </c>
      <c r="H194" s="3">
        <v>0</v>
      </c>
      <c r="I194" s="243">
        <v>0</v>
      </c>
      <c r="J194" s="243">
        <v>0</v>
      </c>
      <c r="K194" s="243">
        <v>0</v>
      </c>
      <c r="L194" s="243">
        <v>0</v>
      </c>
      <c r="M194" s="243">
        <v>0</v>
      </c>
      <c r="N194" s="243">
        <v>0</v>
      </c>
      <c r="O194" s="243">
        <v>0</v>
      </c>
      <c r="P194" s="243">
        <v>0</v>
      </c>
      <c r="Q194" s="243">
        <v>0</v>
      </c>
      <c r="R194" s="243">
        <v>0</v>
      </c>
      <c r="S194" s="243">
        <v>0</v>
      </c>
      <c r="T194" s="243">
        <v>0</v>
      </c>
      <c r="U194" s="243">
        <v>0</v>
      </c>
      <c r="V194" s="243">
        <v>0</v>
      </c>
      <c r="W194" s="243">
        <v>0</v>
      </c>
      <c r="X194" s="243">
        <v>0</v>
      </c>
      <c r="Y194" s="243">
        <v>0</v>
      </c>
      <c r="Z194" s="243">
        <v>0</v>
      </c>
      <c r="AA194" s="243">
        <v>0</v>
      </c>
      <c r="AB194" s="243">
        <v>0</v>
      </c>
      <c r="AC194" s="243">
        <v>0</v>
      </c>
      <c r="AD194" s="243">
        <v>0</v>
      </c>
      <c r="AE194" s="243">
        <v>0</v>
      </c>
      <c r="AF194" s="243">
        <v>0</v>
      </c>
      <c r="AG194" s="243">
        <v>0</v>
      </c>
      <c r="AH194" s="243">
        <v>0</v>
      </c>
      <c r="AI194" s="243">
        <v>0</v>
      </c>
      <c r="AJ194" s="243">
        <v>0</v>
      </c>
      <c r="AK194" s="243">
        <v>0</v>
      </c>
      <c r="AL194" s="243">
        <v>0</v>
      </c>
      <c r="AM194" s="243">
        <v>0</v>
      </c>
      <c r="AN194" s="243">
        <v>0</v>
      </c>
      <c r="AO194" s="243">
        <v>0</v>
      </c>
      <c r="AP194" s="243">
        <v>0.5</v>
      </c>
      <c r="AQ194" s="243">
        <v>0</v>
      </c>
      <c r="AR194" s="243">
        <v>0</v>
      </c>
      <c r="AS194" s="243">
        <v>0</v>
      </c>
      <c r="AT194" s="243">
        <v>0</v>
      </c>
      <c r="AU194" s="243">
        <v>0</v>
      </c>
      <c r="AV194" s="243">
        <v>0</v>
      </c>
      <c r="AW194" s="243">
        <v>0.5</v>
      </c>
      <c r="AX194" s="243">
        <v>0</v>
      </c>
      <c r="AY194" s="243">
        <v>0</v>
      </c>
      <c r="AZ194" s="243">
        <v>0</v>
      </c>
      <c r="BA194" s="243">
        <v>0</v>
      </c>
      <c r="BB194" s="243">
        <v>0</v>
      </c>
      <c r="BC194" s="243">
        <v>0</v>
      </c>
      <c r="BD194" s="243">
        <v>0</v>
      </c>
      <c r="BE194" s="243">
        <v>0</v>
      </c>
      <c r="BF194" s="243">
        <v>0</v>
      </c>
      <c r="BG194" s="243">
        <v>0</v>
      </c>
      <c r="BH194" s="243">
        <v>0</v>
      </c>
      <c r="BI194" s="243">
        <v>0</v>
      </c>
      <c r="BJ194" s="243">
        <v>0</v>
      </c>
      <c r="BK194" s="243">
        <v>0</v>
      </c>
      <c r="BL194" s="243">
        <v>0</v>
      </c>
      <c r="BM194" s="243">
        <v>0</v>
      </c>
      <c r="BN194" s="243">
        <v>0</v>
      </c>
      <c r="BO194" s="243">
        <v>0</v>
      </c>
      <c r="BP194" s="243">
        <v>0</v>
      </c>
      <c r="BQ194" s="243">
        <v>0</v>
      </c>
      <c r="BR194" s="243">
        <v>0</v>
      </c>
      <c r="BS194" s="243">
        <v>0</v>
      </c>
      <c r="BT194" s="243">
        <v>0</v>
      </c>
      <c r="BU194" s="243">
        <v>0</v>
      </c>
      <c r="BV194" s="243">
        <v>0</v>
      </c>
      <c r="BW194" s="243">
        <v>0</v>
      </c>
      <c r="BX194" s="4">
        <v>0</v>
      </c>
      <c r="BZ194" s="244">
        <f t="shared" si="46"/>
        <v>2</v>
      </c>
      <c r="CB194" s="3">
        <f t="shared" si="47"/>
        <v>0</v>
      </c>
      <c r="CC194" s="243">
        <f t="shared" si="48"/>
        <v>0</v>
      </c>
      <c r="CD194" s="243">
        <f t="shared" si="49"/>
        <v>0</v>
      </c>
      <c r="CE194" s="243">
        <f t="shared" si="50"/>
        <v>1</v>
      </c>
      <c r="CF194" s="243">
        <f t="shared" si="51"/>
        <v>0</v>
      </c>
      <c r="CG194" s="243">
        <f t="shared" si="52"/>
        <v>1</v>
      </c>
      <c r="CH194" s="243">
        <f t="shared" si="53"/>
        <v>0</v>
      </c>
      <c r="CI194" s="243">
        <f t="shared" si="54"/>
        <v>0</v>
      </c>
      <c r="CJ194" s="243">
        <f t="shared" si="55"/>
        <v>0</v>
      </c>
      <c r="CK194" s="243">
        <f t="shared" si="56"/>
        <v>0</v>
      </c>
      <c r="CL194" s="243">
        <f t="shared" si="57"/>
        <v>0</v>
      </c>
      <c r="CM194" s="4">
        <f t="shared" si="58"/>
        <v>0</v>
      </c>
      <c r="CO194" s="244">
        <f t="shared" si="59"/>
        <v>2</v>
      </c>
      <c r="CT194" s="3">
        <f t="shared" si="60"/>
        <v>0</v>
      </c>
      <c r="CU194" s="243">
        <f t="shared" si="61"/>
        <v>0</v>
      </c>
      <c r="CV194" s="243">
        <f t="shared" si="62"/>
        <v>1</v>
      </c>
      <c r="CW194" s="243">
        <f t="shared" si="63"/>
        <v>0</v>
      </c>
      <c r="CX194" s="243">
        <f t="shared" si="64"/>
        <v>1</v>
      </c>
      <c r="CY194" s="243">
        <f t="shared" si="65"/>
        <v>0</v>
      </c>
      <c r="CZ194" s="243">
        <f t="shared" si="66"/>
        <v>0</v>
      </c>
      <c r="DA194" s="4">
        <f t="shared" si="67"/>
        <v>0</v>
      </c>
      <c r="DD194" s="244">
        <f t="shared" si="68"/>
        <v>2</v>
      </c>
    </row>
    <row r="195" spans="2:108" x14ac:dyDescent="0.35">
      <c r="B195" s="145" t="s">
        <v>517</v>
      </c>
      <c r="C195" s="4" t="s">
        <v>518</v>
      </c>
      <c r="D195" s="61" t="s">
        <v>3744</v>
      </c>
      <c r="E195" s="235" t="s">
        <v>3376</v>
      </c>
      <c r="F195" s="235"/>
      <c r="G195" s="62" t="s">
        <v>3712</v>
      </c>
      <c r="H195" s="3">
        <v>0</v>
      </c>
      <c r="I195" s="243">
        <v>0</v>
      </c>
      <c r="J195" s="243">
        <v>0</v>
      </c>
      <c r="K195" s="243">
        <v>0</v>
      </c>
      <c r="L195" s="243">
        <v>0</v>
      </c>
      <c r="M195" s="243">
        <v>0</v>
      </c>
      <c r="N195" s="243">
        <v>0</v>
      </c>
      <c r="O195" s="243">
        <v>0</v>
      </c>
      <c r="P195" s="243">
        <v>0</v>
      </c>
      <c r="Q195" s="243">
        <v>0</v>
      </c>
      <c r="R195" s="243">
        <v>0</v>
      </c>
      <c r="S195" s="243">
        <v>0</v>
      </c>
      <c r="T195" s="243">
        <v>0</v>
      </c>
      <c r="U195" s="243">
        <v>0</v>
      </c>
      <c r="V195" s="243">
        <v>0</v>
      </c>
      <c r="W195" s="243">
        <v>0</v>
      </c>
      <c r="X195" s="243">
        <v>0</v>
      </c>
      <c r="Y195" s="243">
        <v>0</v>
      </c>
      <c r="Z195" s="243">
        <v>0</v>
      </c>
      <c r="AA195" s="243">
        <v>0</v>
      </c>
      <c r="AB195" s="243">
        <v>0</v>
      </c>
      <c r="AC195" s="243">
        <v>0</v>
      </c>
      <c r="AD195" s="243">
        <v>0</v>
      </c>
      <c r="AE195" s="243">
        <v>0</v>
      </c>
      <c r="AF195" s="243">
        <v>0</v>
      </c>
      <c r="AG195" s="243">
        <v>0</v>
      </c>
      <c r="AH195" s="243">
        <v>0</v>
      </c>
      <c r="AI195" s="243">
        <v>0</v>
      </c>
      <c r="AJ195" s="243">
        <v>0</v>
      </c>
      <c r="AK195" s="243">
        <v>0</v>
      </c>
      <c r="AL195" s="243">
        <v>0</v>
      </c>
      <c r="AM195" s="243">
        <v>0</v>
      </c>
      <c r="AN195" s="243">
        <v>0</v>
      </c>
      <c r="AO195" s="243">
        <v>0</v>
      </c>
      <c r="AP195" s="243">
        <v>0.5</v>
      </c>
      <c r="AQ195" s="243">
        <v>0</v>
      </c>
      <c r="AR195" s="243">
        <v>0</v>
      </c>
      <c r="AS195" s="243">
        <v>0</v>
      </c>
      <c r="AT195" s="243">
        <v>0</v>
      </c>
      <c r="AU195" s="243">
        <v>0</v>
      </c>
      <c r="AV195" s="243">
        <v>0</v>
      </c>
      <c r="AW195" s="243">
        <v>0</v>
      </c>
      <c r="AX195" s="243">
        <v>0.5</v>
      </c>
      <c r="AY195" s="243">
        <v>0</v>
      </c>
      <c r="AZ195" s="243">
        <v>0</v>
      </c>
      <c r="BA195" s="243">
        <v>0</v>
      </c>
      <c r="BB195" s="243">
        <v>0</v>
      </c>
      <c r="BC195" s="243">
        <v>0</v>
      </c>
      <c r="BD195" s="243">
        <v>0</v>
      </c>
      <c r="BE195" s="243">
        <v>0</v>
      </c>
      <c r="BF195" s="243">
        <v>0</v>
      </c>
      <c r="BG195" s="243">
        <v>0</v>
      </c>
      <c r="BH195" s="243">
        <v>0</v>
      </c>
      <c r="BI195" s="243">
        <v>0</v>
      </c>
      <c r="BJ195" s="243">
        <v>0</v>
      </c>
      <c r="BK195" s="243">
        <v>0</v>
      </c>
      <c r="BL195" s="243">
        <v>0</v>
      </c>
      <c r="BM195" s="243">
        <v>0</v>
      </c>
      <c r="BN195" s="243">
        <v>0</v>
      </c>
      <c r="BO195" s="243">
        <v>0</v>
      </c>
      <c r="BP195" s="243">
        <v>0</v>
      </c>
      <c r="BQ195" s="243">
        <v>0</v>
      </c>
      <c r="BR195" s="243">
        <v>0</v>
      </c>
      <c r="BS195" s="243">
        <v>0</v>
      </c>
      <c r="BT195" s="243">
        <v>0</v>
      </c>
      <c r="BU195" s="243">
        <v>0</v>
      </c>
      <c r="BV195" s="243">
        <v>0</v>
      </c>
      <c r="BW195" s="243">
        <v>0</v>
      </c>
      <c r="BX195" s="4">
        <v>0</v>
      </c>
      <c r="BZ195" s="244">
        <f t="shared" si="46"/>
        <v>2</v>
      </c>
      <c r="CB195" s="3">
        <f t="shared" si="47"/>
        <v>0</v>
      </c>
      <c r="CC195" s="243">
        <f t="shared" si="48"/>
        <v>0</v>
      </c>
      <c r="CD195" s="243">
        <f t="shared" si="49"/>
        <v>0</v>
      </c>
      <c r="CE195" s="243">
        <f t="shared" si="50"/>
        <v>1</v>
      </c>
      <c r="CF195" s="243">
        <f t="shared" si="51"/>
        <v>0</v>
      </c>
      <c r="CG195" s="243">
        <f t="shared" si="52"/>
        <v>0</v>
      </c>
      <c r="CH195" s="243">
        <f t="shared" si="53"/>
        <v>1</v>
      </c>
      <c r="CI195" s="243">
        <f t="shared" si="54"/>
        <v>0</v>
      </c>
      <c r="CJ195" s="243">
        <f t="shared" si="55"/>
        <v>0</v>
      </c>
      <c r="CK195" s="243">
        <f t="shared" si="56"/>
        <v>0</v>
      </c>
      <c r="CL195" s="243">
        <f t="shared" si="57"/>
        <v>0</v>
      </c>
      <c r="CM195" s="4">
        <f t="shared" si="58"/>
        <v>0</v>
      </c>
      <c r="CO195" s="244">
        <f t="shared" si="59"/>
        <v>2</v>
      </c>
      <c r="CT195" s="3">
        <f t="shared" si="60"/>
        <v>0</v>
      </c>
      <c r="CU195" s="243">
        <f t="shared" si="61"/>
        <v>0</v>
      </c>
      <c r="CV195" s="243">
        <f t="shared" si="62"/>
        <v>1</v>
      </c>
      <c r="CW195" s="243">
        <f t="shared" si="63"/>
        <v>0</v>
      </c>
      <c r="CX195" s="243">
        <f t="shared" si="64"/>
        <v>1</v>
      </c>
      <c r="CY195" s="243">
        <f t="shared" si="65"/>
        <v>0</v>
      </c>
      <c r="CZ195" s="243">
        <f t="shared" si="66"/>
        <v>0</v>
      </c>
      <c r="DA195" s="4">
        <f t="shared" si="67"/>
        <v>0</v>
      </c>
      <c r="DD195" s="244">
        <f t="shared" si="68"/>
        <v>2</v>
      </c>
    </row>
    <row r="196" spans="2:108" x14ac:dyDescent="0.35">
      <c r="B196" s="145" t="s">
        <v>521</v>
      </c>
      <c r="C196" s="4" t="s">
        <v>522</v>
      </c>
      <c r="D196" s="61" t="s">
        <v>3382</v>
      </c>
      <c r="E196" s="235" t="s">
        <v>1374</v>
      </c>
      <c r="F196" s="235"/>
      <c r="G196" s="62" t="s">
        <v>3712</v>
      </c>
      <c r="H196" s="3">
        <v>0</v>
      </c>
      <c r="I196" s="243">
        <v>0</v>
      </c>
      <c r="J196" s="243">
        <v>0</v>
      </c>
      <c r="K196" s="243">
        <v>0</v>
      </c>
      <c r="L196" s="243">
        <v>0</v>
      </c>
      <c r="M196" s="243">
        <v>0</v>
      </c>
      <c r="N196" s="243">
        <v>0</v>
      </c>
      <c r="O196" s="243">
        <v>0</v>
      </c>
      <c r="P196" s="243">
        <v>0</v>
      </c>
      <c r="Q196" s="243">
        <v>0</v>
      </c>
      <c r="R196" s="243">
        <v>0</v>
      </c>
      <c r="S196" s="243">
        <v>0</v>
      </c>
      <c r="T196" s="243">
        <v>0</v>
      </c>
      <c r="U196" s="243">
        <v>0</v>
      </c>
      <c r="V196" s="243">
        <v>0</v>
      </c>
      <c r="W196" s="243">
        <v>0</v>
      </c>
      <c r="X196" s="243">
        <v>0</v>
      </c>
      <c r="Y196" s="243">
        <v>0</v>
      </c>
      <c r="Z196" s="243">
        <v>0</v>
      </c>
      <c r="AA196" s="243">
        <v>0</v>
      </c>
      <c r="AB196" s="243">
        <v>0</v>
      </c>
      <c r="AC196" s="243">
        <v>0</v>
      </c>
      <c r="AD196" s="243">
        <v>0</v>
      </c>
      <c r="AE196" s="243">
        <v>0</v>
      </c>
      <c r="AF196" s="243">
        <v>0</v>
      </c>
      <c r="AG196" s="243">
        <v>0</v>
      </c>
      <c r="AH196" s="243">
        <v>0</v>
      </c>
      <c r="AI196" s="243">
        <v>0</v>
      </c>
      <c r="AJ196" s="243">
        <v>0</v>
      </c>
      <c r="AK196" s="243">
        <v>0</v>
      </c>
      <c r="AL196" s="243">
        <v>0</v>
      </c>
      <c r="AM196" s="243">
        <v>0</v>
      </c>
      <c r="AN196" s="243">
        <v>0</v>
      </c>
      <c r="AO196" s="243">
        <v>0</v>
      </c>
      <c r="AP196" s="243">
        <v>0.5</v>
      </c>
      <c r="AQ196" s="243">
        <v>0</v>
      </c>
      <c r="AR196" s="243">
        <v>0</v>
      </c>
      <c r="AS196" s="243">
        <v>0</v>
      </c>
      <c r="AT196" s="243">
        <v>0</v>
      </c>
      <c r="AU196" s="243">
        <v>0</v>
      </c>
      <c r="AV196" s="243">
        <v>0</v>
      </c>
      <c r="AW196" s="243">
        <v>0</v>
      </c>
      <c r="AX196" s="243">
        <v>0</v>
      </c>
      <c r="AY196" s="243">
        <v>0</v>
      </c>
      <c r="AZ196" s="243">
        <v>0</v>
      </c>
      <c r="BA196" s="243">
        <v>0.5</v>
      </c>
      <c r="BB196" s="243">
        <v>0</v>
      </c>
      <c r="BC196" s="243">
        <v>0</v>
      </c>
      <c r="BD196" s="243">
        <v>0</v>
      </c>
      <c r="BE196" s="243">
        <v>0</v>
      </c>
      <c r="BF196" s="243">
        <v>0</v>
      </c>
      <c r="BG196" s="243">
        <v>0</v>
      </c>
      <c r="BH196" s="243">
        <v>0</v>
      </c>
      <c r="BI196" s="243">
        <v>0</v>
      </c>
      <c r="BJ196" s="243">
        <v>0</v>
      </c>
      <c r="BK196" s="243">
        <v>0</v>
      </c>
      <c r="BL196" s="243">
        <v>0</v>
      </c>
      <c r="BM196" s="243">
        <v>0</v>
      </c>
      <c r="BN196" s="243">
        <v>0</v>
      </c>
      <c r="BO196" s="243">
        <v>0</v>
      </c>
      <c r="BP196" s="243">
        <v>0</v>
      </c>
      <c r="BQ196" s="243">
        <v>0</v>
      </c>
      <c r="BR196" s="243">
        <v>0</v>
      </c>
      <c r="BS196" s="243">
        <v>0</v>
      </c>
      <c r="BT196" s="243">
        <v>0</v>
      </c>
      <c r="BU196" s="243">
        <v>0</v>
      </c>
      <c r="BV196" s="243">
        <v>0</v>
      </c>
      <c r="BW196" s="243">
        <v>0</v>
      </c>
      <c r="BX196" s="4">
        <v>0</v>
      </c>
      <c r="BZ196" s="244">
        <f t="shared" ref="BZ196:BZ259" si="69">COUNTIF(H196:BX196, "&gt;0")</f>
        <v>2</v>
      </c>
      <c r="CB196" s="3">
        <f t="shared" ref="CB196:CB259" si="70">COUNTIF(H196:R196, "&gt;0")</f>
        <v>0</v>
      </c>
      <c r="CC196" s="243">
        <f t="shared" ref="CC196:CC259" si="71">COUNTIF(S196:AG196, "&gt;0")</f>
        <v>0</v>
      </c>
      <c r="CD196" s="243">
        <f t="shared" ref="CD196:CD259" si="72">COUNTIF(AH196:AM196, "&gt;0")</f>
        <v>0</v>
      </c>
      <c r="CE196" s="243">
        <f t="shared" ref="CE196:CE259" si="73">COUNTIF(AN196:AP196,"&gt;0")</f>
        <v>1</v>
      </c>
      <c r="CF196" s="243">
        <f t="shared" ref="CF196:CF259" si="74">COUNTIF(AQ196,"&gt;0")</f>
        <v>0</v>
      </c>
      <c r="CG196" s="243">
        <f t="shared" ref="CG196:CG259" si="75">COUNTIF(AR196:AW196, "&gt;0")</f>
        <v>0</v>
      </c>
      <c r="CH196" s="243">
        <f t="shared" ref="CH196:CH259" si="76">COUNTIF(AX196:BA196, "&gt;0")</f>
        <v>1</v>
      </c>
      <c r="CI196" s="243">
        <f t="shared" ref="CI196:CI259" si="77">COUNTIF(BB196:BE196, "&gt;0")</f>
        <v>0</v>
      </c>
      <c r="CJ196" s="243">
        <f t="shared" ref="CJ196:CJ259" si="78">COUNTIF(BF196:BJ196, "&gt;0")</f>
        <v>0</v>
      </c>
      <c r="CK196" s="243">
        <f t="shared" ref="CK196:CK259" si="79">COUNTIF(BK196:BO196, "&gt;0")</f>
        <v>0</v>
      </c>
      <c r="CL196" s="243">
        <f t="shared" ref="CL196:CL259" si="80">COUNTIF(BP196:BT196, "&gt;0")</f>
        <v>0</v>
      </c>
      <c r="CM196" s="4">
        <f t="shared" ref="CM196:CM259" si="81">COUNTIF(BU196:BX196, "&gt;0")</f>
        <v>0</v>
      </c>
      <c r="CO196" s="244">
        <f t="shared" ref="CO196:CO259" si="82">COUNTIF(CB196:CM196, "&gt;0")</f>
        <v>2</v>
      </c>
      <c r="CT196" s="3">
        <f t="shared" ref="CT196:CT259" si="83">COUNTIF(H196:AG196, "&gt;0")</f>
        <v>0</v>
      </c>
      <c r="CU196" s="243">
        <f t="shared" ref="CU196:CU259" si="84">COUNTIF(AH196:AM196, "&gt;0")</f>
        <v>0</v>
      </c>
      <c r="CV196" s="243">
        <f t="shared" ref="CV196:CV259" si="85">COUNTIF(AN196:AP196, "&gt;0")</f>
        <v>1</v>
      </c>
      <c r="CW196" s="243">
        <f t="shared" ref="CW196:CW259" si="86">COUNTIF(AQ196, "&gt;0")</f>
        <v>0</v>
      </c>
      <c r="CX196" s="243">
        <f t="shared" ref="CX196:CX259" si="87">COUNTIF(AR196:BJ196, "&gt;0")</f>
        <v>1</v>
      </c>
      <c r="CY196" s="243">
        <f t="shared" ref="CY196:CY259" si="88">COUNTIF(BK196:BO196, "&gt;0")</f>
        <v>0</v>
      </c>
      <c r="CZ196" s="243">
        <f t="shared" ref="CZ196:CZ259" si="89">COUNTIF(BP196:BT196, "&gt;0")</f>
        <v>0</v>
      </c>
      <c r="DA196" s="4">
        <f t="shared" ref="DA196:DA259" si="90">COUNTIF(BU196:BX196, "&gt;0")</f>
        <v>0</v>
      </c>
      <c r="DD196" s="244">
        <f t="shared" ref="DD196:DD259" si="91">COUNTIF(CT196:DA196, "&gt;0")</f>
        <v>2</v>
      </c>
    </row>
    <row r="197" spans="2:108" x14ac:dyDescent="0.35">
      <c r="B197" s="145" t="s">
        <v>523</v>
      </c>
      <c r="C197" s="4" t="s">
        <v>524</v>
      </c>
      <c r="D197" s="30" t="s">
        <v>524</v>
      </c>
      <c r="E197" s="237" t="s">
        <v>1374</v>
      </c>
      <c r="F197" s="237"/>
      <c r="G197" s="31" t="s">
        <v>3704</v>
      </c>
      <c r="H197" s="3">
        <v>0</v>
      </c>
      <c r="I197" s="243">
        <v>0</v>
      </c>
      <c r="J197" s="243">
        <v>0</v>
      </c>
      <c r="K197" s="243">
        <v>0</v>
      </c>
      <c r="L197" s="243">
        <v>0</v>
      </c>
      <c r="M197" s="243">
        <v>0</v>
      </c>
      <c r="N197" s="243">
        <v>0</v>
      </c>
      <c r="O197" s="243">
        <v>0</v>
      </c>
      <c r="P197" s="243">
        <v>0</v>
      </c>
      <c r="Q197" s="243">
        <v>0</v>
      </c>
      <c r="R197" s="243">
        <v>0</v>
      </c>
      <c r="S197" s="243">
        <v>0</v>
      </c>
      <c r="T197" s="243">
        <v>0</v>
      </c>
      <c r="U197" s="243">
        <v>0</v>
      </c>
      <c r="V197" s="243">
        <v>0</v>
      </c>
      <c r="W197" s="243">
        <v>0</v>
      </c>
      <c r="X197" s="243">
        <v>0</v>
      </c>
      <c r="Y197" s="243">
        <v>0</v>
      </c>
      <c r="Z197" s="243">
        <v>0</v>
      </c>
      <c r="AA197" s="243">
        <v>0</v>
      </c>
      <c r="AB197" s="243">
        <v>0</v>
      </c>
      <c r="AC197" s="243">
        <v>0</v>
      </c>
      <c r="AD197" s="243">
        <v>0</v>
      </c>
      <c r="AE197" s="243">
        <v>0</v>
      </c>
      <c r="AF197" s="243">
        <v>0</v>
      </c>
      <c r="AG197" s="243">
        <v>0</v>
      </c>
      <c r="AH197" s="243">
        <v>0</v>
      </c>
      <c r="AI197" s="243">
        <v>0</v>
      </c>
      <c r="AJ197" s="243">
        <v>0</v>
      </c>
      <c r="AK197" s="243">
        <v>0</v>
      </c>
      <c r="AL197" s="243">
        <v>0</v>
      </c>
      <c r="AM197" s="243">
        <v>0</v>
      </c>
      <c r="AN197" s="243">
        <v>0</v>
      </c>
      <c r="AO197" s="243">
        <v>0</v>
      </c>
      <c r="AP197" s="243">
        <v>0.5</v>
      </c>
      <c r="AQ197" s="243">
        <v>0</v>
      </c>
      <c r="AR197" s="243">
        <v>0</v>
      </c>
      <c r="AS197" s="243">
        <v>0</v>
      </c>
      <c r="AT197" s="243">
        <v>0</v>
      </c>
      <c r="AU197" s="243">
        <v>0</v>
      </c>
      <c r="AV197" s="243">
        <v>0</v>
      </c>
      <c r="AW197" s="243">
        <v>0</v>
      </c>
      <c r="AX197" s="243">
        <v>0</v>
      </c>
      <c r="AY197" s="243">
        <v>0</v>
      </c>
      <c r="AZ197" s="243">
        <v>0</v>
      </c>
      <c r="BA197" s="243">
        <v>0.5</v>
      </c>
      <c r="BB197" s="243">
        <v>0</v>
      </c>
      <c r="BC197" s="243">
        <v>0</v>
      </c>
      <c r="BD197" s="243">
        <v>0</v>
      </c>
      <c r="BE197" s="243">
        <v>0</v>
      </c>
      <c r="BF197" s="243">
        <v>0</v>
      </c>
      <c r="BG197" s="243">
        <v>0</v>
      </c>
      <c r="BH197" s="243">
        <v>0</v>
      </c>
      <c r="BI197" s="243">
        <v>0</v>
      </c>
      <c r="BJ197" s="243">
        <v>0</v>
      </c>
      <c r="BK197" s="243">
        <v>0</v>
      </c>
      <c r="BL197" s="243">
        <v>0</v>
      </c>
      <c r="BM197" s="243">
        <v>0</v>
      </c>
      <c r="BN197" s="243">
        <v>0</v>
      </c>
      <c r="BO197" s="243">
        <v>0</v>
      </c>
      <c r="BP197" s="243">
        <v>0</v>
      </c>
      <c r="BQ197" s="243">
        <v>0</v>
      </c>
      <c r="BR197" s="243">
        <v>0</v>
      </c>
      <c r="BS197" s="243">
        <v>0</v>
      </c>
      <c r="BT197" s="243">
        <v>0</v>
      </c>
      <c r="BU197" s="243">
        <v>0</v>
      </c>
      <c r="BV197" s="243">
        <v>0</v>
      </c>
      <c r="BW197" s="243">
        <v>0</v>
      </c>
      <c r="BX197" s="4">
        <v>0</v>
      </c>
      <c r="BZ197" s="244">
        <f t="shared" si="69"/>
        <v>2</v>
      </c>
      <c r="CB197" s="3">
        <f t="shared" si="70"/>
        <v>0</v>
      </c>
      <c r="CC197" s="243">
        <f t="shared" si="71"/>
        <v>0</v>
      </c>
      <c r="CD197" s="243">
        <f t="shared" si="72"/>
        <v>0</v>
      </c>
      <c r="CE197" s="243">
        <f t="shared" si="73"/>
        <v>1</v>
      </c>
      <c r="CF197" s="243">
        <f t="shared" si="74"/>
        <v>0</v>
      </c>
      <c r="CG197" s="243">
        <f t="shared" si="75"/>
        <v>0</v>
      </c>
      <c r="CH197" s="243">
        <f t="shared" si="76"/>
        <v>1</v>
      </c>
      <c r="CI197" s="243">
        <f t="shared" si="77"/>
        <v>0</v>
      </c>
      <c r="CJ197" s="243">
        <f t="shared" si="78"/>
        <v>0</v>
      </c>
      <c r="CK197" s="243">
        <f t="shared" si="79"/>
        <v>0</v>
      </c>
      <c r="CL197" s="243">
        <f t="shared" si="80"/>
        <v>0</v>
      </c>
      <c r="CM197" s="4">
        <f t="shared" si="81"/>
        <v>0</v>
      </c>
      <c r="CO197" s="244">
        <f t="shared" si="82"/>
        <v>2</v>
      </c>
      <c r="CT197" s="3">
        <f t="shared" si="83"/>
        <v>0</v>
      </c>
      <c r="CU197" s="243">
        <f t="shared" si="84"/>
        <v>0</v>
      </c>
      <c r="CV197" s="243">
        <f t="shared" si="85"/>
        <v>1</v>
      </c>
      <c r="CW197" s="243">
        <f t="shared" si="86"/>
        <v>0</v>
      </c>
      <c r="CX197" s="243">
        <f t="shared" si="87"/>
        <v>1</v>
      </c>
      <c r="CY197" s="243">
        <f t="shared" si="88"/>
        <v>0</v>
      </c>
      <c r="CZ197" s="243">
        <f t="shared" si="89"/>
        <v>0</v>
      </c>
      <c r="DA197" s="4">
        <f t="shared" si="90"/>
        <v>0</v>
      </c>
      <c r="DD197" s="244">
        <f t="shared" si="91"/>
        <v>2</v>
      </c>
    </row>
    <row r="198" spans="2:108" x14ac:dyDescent="0.35">
      <c r="B198" s="145" t="s">
        <v>525</v>
      </c>
      <c r="C198" s="4" t="s">
        <v>526</v>
      </c>
      <c r="D198" s="30" t="s">
        <v>526</v>
      </c>
      <c r="E198" s="237" t="s">
        <v>3759</v>
      </c>
      <c r="F198" s="237"/>
      <c r="G198" s="31" t="s">
        <v>3704</v>
      </c>
      <c r="H198" s="3">
        <v>0</v>
      </c>
      <c r="I198" s="243">
        <v>0</v>
      </c>
      <c r="J198" s="243">
        <v>0</v>
      </c>
      <c r="K198" s="243">
        <v>0</v>
      </c>
      <c r="L198" s="243">
        <v>0</v>
      </c>
      <c r="M198" s="243">
        <v>0</v>
      </c>
      <c r="N198" s="243">
        <v>0</v>
      </c>
      <c r="O198" s="243">
        <v>0</v>
      </c>
      <c r="P198" s="243">
        <v>0</v>
      </c>
      <c r="Q198" s="243">
        <v>0</v>
      </c>
      <c r="R198" s="243">
        <v>0</v>
      </c>
      <c r="S198" s="243">
        <v>0</v>
      </c>
      <c r="T198" s="243">
        <v>0</v>
      </c>
      <c r="U198" s="243">
        <v>0</v>
      </c>
      <c r="V198" s="243">
        <v>0</v>
      </c>
      <c r="W198" s="243">
        <v>0</v>
      </c>
      <c r="X198" s="243">
        <v>0</v>
      </c>
      <c r="Y198" s="243">
        <v>0</v>
      </c>
      <c r="Z198" s="243">
        <v>0</v>
      </c>
      <c r="AA198" s="243">
        <v>0</v>
      </c>
      <c r="AB198" s="243">
        <v>0</v>
      </c>
      <c r="AC198" s="243">
        <v>0</v>
      </c>
      <c r="AD198" s="243">
        <v>0</v>
      </c>
      <c r="AE198" s="243">
        <v>0</v>
      </c>
      <c r="AF198" s="243">
        <v>0</v>
      </c>
      <c r="AG198" s="243">
        <v>0</v>
      </c>
      <c r="AH198" s="243">
        <v>0</v>
      </c>
      <c r="AI198" s="243">
        <v>0</v>
      </c>
      <c r="AJ198" s="243">
        <v>0</v>
      </c>
      <c r="AK198" s="243">
        <v>0</v>
      </c>
      <c r="AL198" s="243">
        <v>0</v>
      </c>
      <c r="AM198" s="243">
        <v>0</v>
      </c>
      <c r="AN198" s="243">
        <v>0</v>
      </c>
      <c r="AO198" s="243">
        <v>0</v>
      </c>
      <c r="AP198" s="243">
        <v>0.5</v>
      </c>
      <c r="AQ198" s="243">
        <v>0</v>
      </c>
      <c r="AR198" s="243">
        <v>0</v>
      </c>
      <c r="AS198" s="243">
        <v>0</v>
      </c>
      <c r="AT198" s="243">
        <v>0</v>
      </c>
      <c r="AU198" s="243">
        <v>0</v>
      </c>
      <c r="AV198" s="243">
        <v>0</v>
      </c>
      <c r="AW198" s="243">
        <v>0</v>
      </c>
      <c r="AX198" s="243">
        <v>0</v>
      </c>
      <c r="AY198" s="243">
        <v>0</v>
      </c>
      <c r="AZ198" s="243">
        <v>0</v>
      </c>
      <c r="BA198" s="243">
        <v>0.5</v>
      </c>
      <c r="BB198" s="243">
        <v>0</v>
      </c>
      <c r="BC198" s="243">
        <v>0</v>
      </c>
      <c r="BD198" s="243">
        <v>0</v>
      </c>
      <c r="BE198" s="243">
        <v>0</v>
      </c>
      <c r="BF198" s="243">
        <v>0</v>
      </c>
      <c r="BG198" s="243">
        <v>0</v>
      </c>
      <c r="BH198" s="243">
        <v>0</v>
      </c>
      <c r="BI198" s="243">
        <v>0</v>
      </c>
      <c r="BJ198" s="243">
        <v>0</v>
      </c>
      <c r="BK198" s="243">
        <v>0</v>
      </c>
      <c r="BL198" s="243">
        <v>0</v>
      </c>
      <c r="BM198" s="243">
        <v>0</v>
      </c>
      <c r="BN198" s="243">
        <v>0</v>
      </c>
      <c r="BO198" s="243">
        <v>0</v>
      </c>
      <c r="BP198" s="243">
        <v>0</v>
      </c>
      <c r="BQ198" s="243">
        <v>0</v>
      </c>
      <c r="BR198" s="243">
        <v>0</v>
      </c>
      <c r="BS198" s="243">
        <v>0</v>
      </c>
      <c r="BT198" s="243">
        <v>0</v>
      </c>
      <c r="BU198" s="243">
        <v>0</v>
      </c>
      <c r="BV198" s="243">
        <v>0</v>
      </c>
      <c r="BW198" s="243">
        <v>0</v>
      </c>
      <c r="BX198" s="4">
        <v>0</v>
      </c>
      <c r="BZ198" s="244">
        <f t="shared" si="69"/>
        <v>2</v>
      </c>
      <c r="CB198" s="3">
        <f t="shared" si="70"/>
        <v>0</v>
      </c>
      <c r="CC198" s="243">
        <f t="shared" si="71"/>
        <v>0</v>
      </c>
      <c r="CD198" s="243">
        <f t="shared" si="72"/>
        <v>0</v>
      </c>
      <c r="CE198" s="243">
        <f t="shared" si="73"/>
        <v>1</v>
      </c>
      <c r="CF198" s="243">
        <f t="shared" si="74"/>
        <v>0</v>
      </c>
      <c r="CG198" s="243">
        <f t="shared" si="75"/>
        <v>0</v>
      </c>
      <c r="CH198" s="243">
        <f t="shared" si="76"/>
        <v>1</v>
      </c>
      <c r="CI198" s="243">
        <f t="shared" si="77"/>
        <v>0</v>
      </c>
      <c r="CJ198" s="243">
        <f t="shared" si="78"/>
        <v>0</v>
      </c>
      <c r="CK198" s="243">
        <f t="shared" si="79"/>
        <v>0</v>
      </c>
      <c r="CL198" s="243">
        <f t="shared" si="80"/>
        <v>0</v>
      </c>
      <c r="CM198" s="4">
        <f t="shared" si="81"/>
        <v>0</v>
      </c>
      <c r="CO198" s="244">
        <f t="shared" si="82"/>
        <v>2</v>
      </c>
      <c r="CT198" s="3">
        <f t="shared" si="83"/>
        <v>0</v>
      </c>
      <c r="CU198" s="243">
        <f t="shared" si="84"/>
        <v>0</v>
      </c>
      <c r="CV198" s="243">
        <f t="shared" si="85"/>
        <v>1</v>
      </c>
      <c r="CW198" s="243">
        <f t="shared" si="86"/>
        <v>0</v>
      </c>
      <c r="CX198" s="243">
        <f t="shared" si="87"/>
        <v>1</v>
      </c>
      <c r="CY198" s="243">
        <f t="shared" si="88"/>
        <v>0</v>
      </c>
      <c r="CZ198" s="243">
        <f t="shared" si="89"/>
        <v>0</v>
      </c>
      <c r="DA198" s="4">
        <f t="shared" si="90"/>
        <v>0</v>
      </c>
      <c r="DD198" s="244">
        <f t="shared" si="91"/>
        <v>2</v>
      </c>
    </row>
    <row r="199" spans="2:108" x14ac:dyDescent="0.35">
      <c r="B199" s="145" t="s">
        <v>527</v>
      </c>
      <c r="C199" s="4" t="s">
        <v>528</v>
      </c>
      <c r="D199" s="61" t="s">
        <v>3394</v>
      </c>
      <c r="E199" s="235" t="s">
        <v>3759</v>
      </c>
      <c r="F199" s="235" t="s">
        <v>3239</v>
      </c>
      <c r="G199" s="62" t="s">
        <v>3712</v>
      </c>
      <c r="H199" s="3">
        <v>0</v>
      </c>
      <c r="I199" s="243">
        <v>0</v>
      </c>
      <c r="J199" s="243">
        <v>0</v>
      </c>
      <c r="K199" s="243">
        <v>0</v>
      </c>
      <c r="L199" s="243">
        <v>0</v>
      </c>
      <c r="M199" s="243">
        <v>0</v>
      </c>
      <c r="N199" s="243">
        <v>0</v>
      </c>
      <c r="O199" s="243">
        <v>0</v>
      </c>
      <c r="P199" s="243">
        <v>0</v>
      </c>
      <c r="Q199" s="243">
        <v>0</v>
      </c>
      <c r="R199" s="243">
        <v>0</v>
      </c>
      <c r="S199" s="243">
        <v>0</v>
      </c>
      <c r="T199" s="243">
        <v>0</v>
      </c>
      <c r="U199" s="243">
        <v>0</v>
      </c>
      <c r="V199" s="243">
        <v>0</v>
      </c>
      <c r="W199" s="243">
        <v>0</v>
      </c>
      <c r="X199" s="243">
        <v>0</v>
      </c>
      <c r="Y199" s="243">
        <v>0</v>
      </c>
      <c r="Z199" s="243">
        <v>0</v>
      </c>
      <c r="AA199" s="243">
        <v>0</v>
      </c>
      <c r="AB199" s="243">
        <v>0</v>
      </c>
      <c r="AC199" s="243">
        <v>0</v>
      </c>
      <c r="AD199" s="243">
        <v>0</v>
      </c>
      <c r="AE199" s="243">
        <v>0</v>
      </c>
      <c r="AF199" s="243">
        <v>0</v>
      </c>
      <c r="AG199" s="243">
        <v>0</v>
      </c>
      <c r="AH199" s="243">
        <v>0</v>
      </c>
      <c r="AI199" s="243">
        <v>0</v>
      </c>
      <c r="AJ199" s="243">
        <v>0</v>
      </c>
      <c r="AK199" s="243">
        <v>0</v>
      </c>
      <c r="AL199" s="243">
        <v>0</v>
      </c>
      <c r="AM199" s="243">
        <v>0</v>
      </c>
      <c r="AN199" s="243">
        <v>0</v>
      </c>
      <c r="AO199" s="243">
        <v>0</v>
      </c>
      <c r="AP199" s="243">
        <v>0.5</v>
      </c>
      <c r="AQ199" s="243">
        <v>0</v>
      </c>
      <c r="AR199" s="243">
        <v>0</v>
      </c>
      <c r="AS199" s="243">
        <v>0</v>
      </c>
      <c r="AT199" s="243">
        <v>0</v>
      </c>
      <c r="AU199" s="243">
        <v>0</v>
      </c>
      <c r="AV199" s="243">
        <v>0</v>
      </c>
      <c r="AW199" s="243">
        <v>0</v>
      </c>
      <c r="AX199" s="243">
        <v>0</v>
      </c>
      <c r="AY199" s="243">
        <v>0</v>
      </c>
      <c r="AZ199" s="243">
        <v>0</v>
      </c>
      <c r="BA199" s="243">
        <v>0.5</v>
      </c>
      <c r="BB199" s="243">
        <v>0</v>
      </c>
      <c r="BC199" s="243">
        <v>0</v>
      </c>
      <c r="BD199" s="243">
        <v>0</v>
      </c>
      <c r="BE199" s="243">
        <v>0</v>
      </c>
      <c r="BF199" s="243">
        <v>0</v>
      </c>
      <c r="BG199" s="243">
        <v>0</v>
      </c>
      <c r="BH199" s="243">
        <v>0</v>
      </c>
      <c r="BI199" s="243">
        <v>0</v>
      </c>
      <c r="BJ199" s="243">
        <v>0</v>
      </c>
      <c r="BK199" s="243">
        <v>0</v>
      </c>
      <c r="BL199" s="243">
        <v>0</v>
      </c>
      <c r="BM199" s="243">
        <v>0</v>
      </c>
      <c r="BN199" s="243">
        <v>0</v>
      </c>
      <c r="BO199" s="243">
        <v>0</v>
      </c>
      <c r="BP199" s="243">
        <v>0</v>
      </c>
      <c r="BQ199" s="243">
        <v>0</v>
      </c>
      <c r="BR199" s="243">
        <v>0</v>
      </c>
      <c r="BS199" s="243">
        <v>0</v>
      </c>
      <c r="BT199" s="243">
        <v>0</v>
      </c>
      <c r="BU199" s="243">
        <v>0</v>
      </c>
      <c r="BV199" s="243">
        <v>0</v>
      </c>
      <c r="BW199" s="243">
        <v>0</v>
      </c>
      <c r="BX199" s="4">
        <v>0</v>
      </c>
      <c r="BZ199" s="244">
        <f t="shared" si="69"/>
        <v>2</v>
      </c>
      <c r="CB199" s="3">
        <f t="shared" si="70"/>
        <v>0</v>
      </c>
      <c r="CC199" s="243">
        <f t="shared" si="71"/>
        <v>0</v>
      </c>
      <c r="CD199" s="243">
        <f t="shared" si="72"/>
        <v>0</v>
      </c>
      <c r="CE199" s="243">
        <f t="shared" si="73"/>
        <v>1</v>
      </c>
      <c r="CF199" s="243">
        <f t="shared" si="74"/>
        <v>0</v>
      </c>
      <c r="CG199" s="243">
        <f t="shared" si="75"/>
        <v>0</v>
      </c>
      <c r="CH199" s="243">
        <f t="shared" si="76"/>
        <v>1</v>
      </c>
      <c r="CI199" s="243">
        <f t="shared" si="77"/>
        <v>0</v>
      </c>
      <c r="CJ199" s="243">
        <f t="shared" si="78"/>
        <v>0</v>
      </c>
      <c r="CK199" s="243">
        <f t="shared" si="79"/>
        <v>0</v>
      </c>
      <c r="CL199" s="243">
        <f t="shared" si="80"/>
        <v>0</v>
      </c>
      <c r="CM199" s="4">
        <f t="shared" si="81"/>
        <v>0</v>
      </c>
      <c r="CO199" s="244">
        <f t="shared" si="82"/>
        <v>2</v>
      </c>
      <c r="CT199" s="3">
        <f t="shared" si="83"/>
        <v>0</v>
      </c>
      <c r="CU199" s="243">
        <f t="shared" si="84"/>
        <v>0</v>
      </c>
      <c r="CV199" s="243">
        <f t="shared" si="85"/>
        <v>1</v>
      </c>
      <c r="CW199" s="243">
        <f t="shared" si="86"/>
        <v>0</v>
      </c>
      <c r="CX199" s="243">
        <f t="shared" si="87"/>
        <v>1</v>
      </c>
      <c r="CY199" s="243">
        <f t="shared" si="88"/>
        <v>0</v>
      </c>
      <c r="CZ199" s="243">
        <f t="shared" si="89"/>
        <v>0</v>
      </c>
      <c r="DA199" s="4">
        <f t="shared" si="90"/>
        <v>0</v>
      </c>
      <c r="DD199" s="244">
        <f t="shared" si="91"/>
        <v>2</v>
      </c>
    </row>
    <row r="200" spans="2:108" x14ac:dyDescent="0.35">
      <c r="B200" s="145" t="s">
        <v>530</v>
      </c>
      <c r="C200" s="4" t="s">
        <v>531</v>
      </c>
      <c r="D200" s="28" t="s">
        <v>2909</v>
      </c>
      <c r="E200" s="234" t="s">
        <v>1589</v>
      </c>
      <c r="F200" s="234"/>
      <c r="G200" s="29" t="s">
        <v>3701</v>
      </c>
      <c r="H200" s="3">
        <v>0</v>
      </c>
      <c r="I200" s="243">
        <v>0</v>
      </c>
      <c r="J200" s="243">
        <v>0</v>
      </c>
      <c r="K200" s="243">
        <v>0</v>
      </c>
      <c r="L200" s="243">
        <v>0</v>
      </c>
      <c r="M200" s="243">
        <v>0</v>
      </c>
      <c r="N200" s="243">
        <v>0</v>
      </c>
      <c r="O200" s="243">
        <v>0</v>
      </c>
      <c r="P200" s="243">
        <v>0</v>
      </c>
      <c r="Q200" s="243">
        <v>0</v>
      </c>
      <c r="R200" s="243">
        <v>0</v>
      </c>
      <c r="S200" s="243">
        <v>0</v>
      </c>
      <c r="T200" s="243">
        <v>0</v>
      </c>
      <c r="U200" s="243">
        <v>0</v>
      </c>
      <c r="V200" s="243">
        <v>0</v>
      </c>
      <c r="W200" s="243">
        <v>0</v>
      </c>
      <c r="X200" s="243">
        <v>0</v>
      </c>
      <c r="Y200" s="243">
        <v>0</v>
      </c>
      <c r="Z200" s="243">
        <v>0</v>
      </c>
      <c r="AA200" s="243">
        <v>0</v>
      </c>
      <c r="AB200" s="243">
        <v>0</v>
      </c>
      <c r="AC200" s="243">
        <v>0</v>
      </c>
      <c r="AD200" s="243">
        <v>0</v>
      </c>
      <c r="AE200" s="243">
        <v>0</v>
      </c>
      <c r="AF200" s="243">
        <v>0</v>
      </c>
      <c r="AG200" s="243">
        <v>0</v>
      </c>
      <c r="AH200" s="243">
        <v>0</v>
      </c>
      <c r="AI200" s="243">
        <v>0</v>
      </c>
      <c r="AJ200" s="243">
        <v>0</v>
      </c>
      <c r="AK200" s="243">
        <v>0</v>
      </c>
      <c r="AL200" s="243">
        <v>0</v>
      </c>
      <c r="AM200" s="243">
        <v>0</v>
      </c>
      <c r="AN200" s="243">
        <v>0</v>
      </c>
      <c r="AO200" s="243">
        <v>0</v>
      </c>
      <c r="AP200" s="243">
        <v>0.5</v>
      </c>
      <c r="AQ200" s="243">
        <v>0</v>
      </c>
      <c r="AR200" s="243">
        <v>0</v>
      </c>
      <c r="AS200" s="243">
        <v>0</v>
      </c>
      <c r="AT200" s="243">
        <v>0</v>
      </c>
      <c r="AU200" s="243">
        <v>0</v>
      </c>
      <c r="AV200" s="243">
        <v>0</v>
      </c>
      <c r="AW200" s="243">
        <v>0</v>
      </c>
      <c r="AX200" s="243">
        <v>0</v>
      </c>
      <c r="AY200" s="243">
        <v>0</v>
      </c>
      <c r="AZ200" s="243">
        <v>0</v>
      </c>
      <c r="BA200" s="243">
        <v>0</v>
      </c>
      <c r="BB200" s="243">
        <v>0</v>
      </c>
      <c r="BC200" s="243">
        <v>0</v>
      </c>
      <c r="BD200" s="243">
        <v>0</v>
      </c>
      <c r="BE200" s="243">
        <v>0.5</v>
      </c>
      <c r="BF200" s="243">
        <v>0</v>
      </c>
      <c r="BG200" s="243">
        <v>0</v>
      </c>
      <c r="BH200" s="243">
        <v>0</v>
      </c>
      <c r="BI200" s="243">
        <v>0</v>
      </c>
      <c r="BJ200" s="243">
        <v>0</v>
      </c>
      <c r="BK200" s="243">
        <v>0</v>
      </c>
      <c r="BL200" s="243">
        <v>0</v>
      </c>
      <c r="BM200" s="243">
        <v>0</v>
      </c>
      <c r="BN200" s="243">
        <v>0</v>
      </c>
      <c r="BO200" s="243">
        <v>0</v>
      </c>
      <c r="BP200" s="243">
        <v>0</v>
      </c>
      <c r="BQ200" s="243">
        <v>0</v>
      </c>
      <c r="BR200" s="243">
        <v>0</v>
      </c>
      <c r="BS200" s="243">
        <v>0</v>
      </c>
      <c r="BT200" s="243">
        <v>0</v>
      </c>
      <c r="BU200" s="243">
        <v>0</v>
      </c>
      <c r="BV200" s="243">
        <v>0</v>
      </c>
      <c r="BW200" s="243">
        <v>0</v>
      </c>
      <c r="BX200" s="4">
        <v>0</v>
      </c>
      <c r="BZ200" s="244">
        <f t="shared" si="69"/>
        <v>2</v>
      </c>
      <c r="CB200" s="3">
        <f t="shared" si="70"/>
        <v>0</v>
      </c>
      <c r="CC200" s="243">
        <f t="shared" si="71"/>
        <v>0</v>
      </c>
      <c r="CD200" s="243">
        <f t="shared" si="72"/>
        <v>0</v>
      </c>
      <c r="CE200" s="243">
        <f t="shared" si="73"/>
        <v>1</v>
      </c>
      <c r="CF200" s="243">
        <f t="shared" si="74"/>
        <v>0</v>
      </c>
      <c r="CG200" s="243">
        <f t="shared" si="75"/>
        <v>0</v>
      </c>
      <c r="CH200" s="243">
        <f t="shared" si="76"/>
        <v>0</v>
      </c>
      <c r="CI200" s="243">
        <f t="shared" si="77"/>
        <v>1</v>
      </c>
      <c r="CJ200" s="243">
        <f t="shared" si="78"/>
        <v>0</v>
      </c>
      <c r="CK200" s="243">
        <f t="shared" si="79"/>
        <v>0</v>
      </c>
      <c r="CL200" s="243">
        <f t="shared" si="80"/>
        <v>0</v>
      </c>
      <c r="CM200" s="4">
        <f t="shared" si="81"/>
        <v>0</v>
      </c>
      <c r="CO200" s="244">
        <f t="shared" si="82"/>
        <v>2</v>
      </c>
      <c r="CT200" s="3">
        <f t="shared" si="83"/>
        <v>0</v>
      </c>
      <c r="CU200" s="243">
        <f t="shared" si="84"/>
        <v>0</v>
      </c>
      <c r="CV200" s="243">
        <f t="shared" si="85"/>
        <v>1</v>
      </c>
      <c r="CW200" s="243">
        <f t="shared" si="86"/>
        <v>0</v>
      </c>
      <c r="CX200" s="243">
        <f t="shared" si="87"/>
        <v>1</v>
      </c>
      <c r="CY200" s="243">
        <f t="shared" si="88"/>
        <v>0</v>
      </c>
      <c r="CZ200" s="243">
        <f t="shared" si="89"/>
        <v>0</v>
      </c>
      <c r="DA200" s="4">
        <f t="shared" si="90"/>
        <v>0</v>
      </c>
      <c r="DD200" s="244">
        <f t="shared" si="91"/>
        <v>2</v>
      </c>
    </row>
    <row r="201" spans="2:108" x14ac:dyDescent="0.35">
      <c r="B201" s="145" t="s">
        <v>538</v>
      </c>
      <c r="C201" s="4" t="s">
        <v>539</v>
      </c>
      <c r="D201" s="61" t="s">
        <v>3402</v>
      </c>
      <c r="E201" s="235" t="s">
        <v>3210</v>
      </c>
      <c r="F201" s="235"/>
      <c r="G201" s="62" t="s">
        <v>3712</v>
      </c>
      <c r="H201" s="3">
        <v>0</v>
      </c>
      <c r="I201" s="243">
        <v>0</v>
      </c>
      <c r="J201" s="243">
        <v>0</v>
      </c>
      <c r="K201" s="243">
        <v>0</v>
      </c>
      <c r="L201" s="243">
        <v>0</v>
      </c>
      <c r="M201" s="243">
        <v>0</v>
      </c>
      <c r="N201" s="243">
        <v>0</v>
      </c>
      <c r="O201" s="243">
        <v>0</v>
      </c>
      <c r="P201" s="243">
        <v>0</v>
      </c>
      <c r="Q201" s="243">
        <v>0</v>
      </c>
      <c r="R201" s="243">
        <v>0</v>
      </c>
      <c r="S201" s="243">
        <v>0</v>
      </c>
      <c r="T201" s="243">
        <v>0</v>
      </c>
      <c r="U201" s="243">
        <v>0</v>
      </c>
      <c r="V201" s="243">
        <v>0</v>
      </c>
      <c r="W201" s="243">
        <v>0</v>
      </c>
      <c r="X201" s="243">
        <v>0</v>
      </c>
      <c r="Y201" s="243">
        <v>0</v>
      </c>
      <c r="Z201" s="243">
        <v>0</v>
      </c>
      <c r="AA201" s="243">
        <v>0</v>
      </c>
      <c r="AB201" s="243">
        <v>0</v>
      </c>
      <c r="AC201" s="243">
        <v>0</v>
      </c>
      <c r="AD201" s="243">
        <v>0</v>
      </c>
      <c r="AE201" s="243">
        <v>0</v>
      </c>
      <c r="AF201" s="243">
        <v>0</v>
      </c>
      <c r="AG201" s="243">
        <v>0</v>
      </c>
      <c r="AH201" s="243">
        <v>0</v>
      </c>
      <c r="AI201" s="243">
        <v>0</v>
      </c>
      <c r="AJ201" s="243">
        <v>0</v>
      </c>
      <c r="AK201" s="243">
        <v>0</v>
      </c>
      <c r="AL201" s="243">
        <v>0</v>
      </c>
      <c r="AM201" s="243">
        <v>0</v>
      </c>
      <c r="AN201" s="243">
        <v>0</v>
      </c>
      <c r="AO201" s="243">
        <v>0</v>
      </c>
      <c r="AP201" s="243">
        <v>0.5</v>
      </c>
      <c r="AQ201" s="243">
        <v>0</v>
      </c>
      <c r="AR201" s="243">
        <v>0</v>
      </c>
      <c r="AS201" s="243">
        <v>0</v>
      </c>
      <c r="AT201" s="243">
        <v>0</v>
      </c>
      <c r="AU201" s="243">
        <v>0</v>
      </c>
      <c r="AV201" s="243">
        <v>0</v>
      </c>
      <c r="AW201" s="243">
        <v>0</v>
      </c>
      <c r="AX201" s="243">
        <v>0</v>
      </c>
      <c r="AY201" s="243">
        <v>0</v>
      </c>
      <c r="AZ201" s="243">
        <v>0</v>
      </c>
      <c r="BA201" s="243">
        <v>0</v>
      </c>
      <c r="BB201" s="243">
        <v>0</v>
      </c>
      <c r="BC201" s="243">
        <v>0</v>
      </c>
      <c r="BD201" s="243">
        <v>0</v>
      </c>
      <c r="BE201" s="243">
        <v>0</v>
      </c>
      <c r="BF201" s="243">
        <v>0</v>
      </c>
      <c r="BG201" s="243">
        <v>0</v>
      </c>
      <c r="BH201" s="243">
        <v>0</v>
      </c>
      <c r="BI201" s="243">
        <v>0</v>
      </c>
      <c r="BJ201" s="243">
        <v>0.5</v>
      </c>
      <c r="BK201" s="243">
        <v>0</v>
      </c>
      <c r="BL201" s="243">
        <v>0</v>
      </c>
      <c r="BM201" s="243">
        <v>0</v>
      </c>
      <c r="BN201" s="243">
        <v>0</v>
      </c>
      <c r="BO201" s="243">
        <v>0</v>
      </c>
      <c r="BP201" s="243">
        <v>0</v>
      </c>
      <c r="BQ201" s="243">
        <v>0</v>
      </c>
      <c r="BR201" s="243">
        <v>0</v>
      </c>
      <c r="BS201" s="243">
        <v>0</v>
      </c>
      <c r="BT201" s="243">
        <v>0</v>
      </c>
      <c r="BU201" s="243">
        <v>0</v>
      </c>
      <c r="BV201" s="243">
        <v>0</v>
      </c>
      <c r="BW201" s="243">
        <v>0</v>
      </c>
      <c r="BX201" s="4">
        <v>0</v>
      </c>
      <c r="BZ201" s="244">
        <f t="shared" si="69"/>
        <v>2</v>
      </c>
      <c r="CB201" s="3">
        <f t="shared" si="70"/>
        <v>0</v>
      </c>
      <c r="CC201" s="243">
        <f t="shared" si="71"/>
        <v>0</v>
      </c>
      <c r="CD201" s="243">
        <f t="shared" si="72"/>
        <v>0</v>
      </c>
      <c r="CE201" s="243">
        <f t="shared" si="73"/>
        <v>1</v>
      </c>
      <c r="CF201" s="243">
        <f t="shared" si="74"/>
        <v>0</v>
      </c>
      <c r="CG201" s="243">
        <f t="shared" si="75"/>
        <v>0</v>
      </c>
      <c r="CH201" s="243">
        <f t="shared" si="76"/>
        <v>0</v>
      </c>
      <c r="CI201" s="243">
        <f t="shared" si="77"/>
        <v>0</v>
      </c>
      <c r="CJ201" s="243">
        <f t="shared" si="78"/>
        <v>1</v>
      </c>
      <c r="CK201" s="243">
        <f t="shared" si="79"/>
        <v>0</v>
      </c>
      <c r="CL201" s="243">
        <f t="shared" si="80"/>
        <v>0</v>
      </c>
      <c r="CM201" s="4">
        <f t="shared" si="81"/>
        <v>0</v>
      </c>
      <c r="CO201" s="244">
        <f t="shared" si="82"/>
        <v>2</v>
      </c>
      <c r="CT201" s="3">
        <f t="shared" si="83"/>
        <v>0</v>
      </c>
      <c r="CU201" s="243">
        <f t="shared" si="84"/>
        <v>0</v>
      </c>
      <c r="CV201" s="243">
        <f t="shared" si="85"/>
        <v>1</v>
      </c>
      <c r="CW201" s="243">
        <f t="shared" si="86"/>
        <v>0</v>
      </c>
      <c r="CX201" s="243">
        <f t="shared" si="87"/>
        <v>1</v>
      </c>
      <c r="CY201" s="243">
        <f t="shared" si="88"/>
        <v>0</v>
      </c>
      <c r="CZ201" s="243">
        <f t="shared" si="89"/>
        <v>0</v>
      </c>
      <c r="DA201" s="4">
        <f t="shared" si="90"/>
        <v>0</v>
      </c>
      <c r="DD201" s="244">
        <f t="shared" si="91"/>
        <v>2</v>
      </c>
    </row>
    <row r="202" spans="2:108" x14ac:dyDescent="0.35">
      <c r="B202" s="145" t="s">
        <v>540</v>
      </c>
      <c r="C202" s="4" t="s">
        <v>541</v>
      </c>
      <c r="D202" s="30" t="s">
        <v>3408</v>
      </c>
      <c r="E202" s="237" t="s">
        <v>1374</v>
      </c>
      <c r="F202" s="237"/>
      <c r="G202" s="31" t="s">
        <v>3704</v>
      </c>
      <c r="H202" s="3">
        <v>0</v>
      </c>
      <c r="I202" s="243">
        <v>0</v>
      </c>
      <c r="J202" s="243">
        <v>0</v>
      </c>
      <c r="K202" s="243">
        <v>0</v>
      </c>
      <c r="L202" s="243">
        <v>0</v>
      </c>
      <c r="M202" s="243">
        <v>0</v>
      </c>
      <c r="N202" s="243">
        <v>0</v>
      </c>
      <c r="O202" s="243">
        <v>0</v>
      </c>
      <c r="P202" s="243">
        <v>0</v>
      </c>
      <c r="Q202" s="243">
        <v>0</v>
      </c>
      <c r="R202" s="243">
        <v>0</v>
      </c>
      <c r="S202" s="243">
        <v>0</v>
      </c>
      <c r="T202" s="243">
        <v>0</v>
      </c>
      <c r="U202" s="243">
        <v>0</v>
      </c>
      <c r="V202" s="243">
        <v>0</v>
      </c>
      <c r="W202" s="243">
        <v>0</v>
      </c>
      <c r="X202" s="243">
        <v>0</v>
      </c>
      <c r="Y202" s="243">
        <v>0</v>
      </c>
      <c r="Z202" s="243">
        <v>0</v>
      </c>
      <c r="AA202" s="243">
        <v>0</v>
      </c>
      <c r="AB202" s="243">
        <v>0</v>
      </c>
      <c r="AC202" s="243">
        <v>0</v>
      </c>
      <c r="AD202" s="243">
        <v>0</v>
      </c>
      <c r="AE202" s="243">
        <v>0</v>
      </c>
      <c r="AF202" s="243">
        <v>0</v>
      </c>
      <c r="AG202" s="243">
        <v>0</v>
      </c>
      <c r="AH202" s="243">
        <v>0</v>
      </c>
      <c r="AI202" s="243">
        <v>0</v>
      </c>
      <c r="AJ202" s="243">
        <v>0</v>
      </c>
      <c r="AK202" s="243">
        <v>0</v>
      </c>
      <c r="AL202" s="243">
        <v>0</v>
      </c>
      <c r="AM202" s="243">
        <v>0</v>
      </c>
      <c r="AN202" s="243">
        <v>0</v>
      </c>
      <c r="AO202" s="243">
        <v>0</v>
      </c>
      <c r="AP202" s="243">
        <v>0.5</v>
      </c>
      <c r="AQ202" s="243">
        <v>0</v>
      </c>
      <c r="AR202" s="243">
        <v>0</v>
      </c>
      <c r="AS202" s="243">
        <v>0</v>
      </c>
      <c r="AT202" s="243">
        <v>0</v>
      </c>
      <c r="AU202" s="243">
        <v>0</v>
      </c>
      <c r="AV202" s="243">
        <v>0</v>
      </c>
      <c r="AW202" s="243">
        <v>0</v>
      </c>
      <c r="AX202" s="243">
        <v>0</v>
      </c>
      <c r="AY202" s="243">
        <v>0</v>
      </c>
      <c r="AZ202" s="243">
        <v>0</v>
      </c>
      <c r="BA202" s="243">
        <v>0</v>
      </c>
      <c r="BB202" s="243">
        <v>0</v>
      </c>
      <c r="BC202" s="243">
        <v>0</v>
      </c>
      <c r="BD202" s="243">
        <v>0</v>
      </c>
      <c r="BE202" s="243">
        <v>0</v>
      </c>
      <c r="BF202" s="243">
        <v>0</v>
      </c>
      <c r="BG202" s="243">
        <v>0</v>
      </c>
      <c r="BH202" s="243">
        <v>0</v>
      </c>
      <c r="BI202" s="243">
        <v>0</v>
      </c>
      <c r="BJ202" s="243">
        <v>0</v>
      </c>
      <c r="BK202" s="243">
        <v>0</v>
      </c>
      <c r="BL202" s="243">
        <v>0</v>
      </c>
      <c r="BM202" s="243">
        <v>0</v>
      </c>
      <c r="BN202" s="243">
        <v>0</v>
      </c>
      <c r="BO202" s="243">
        <v>0</v>
      </c>
      <c r="BP202" s="243">
        <v>0</v>
      </c>
      <c r="BQ202" s="243">
        <v>0</v>
      </c>
      <c r="BR202" s="243">
        <v>0</v>
      </c>
      <c r="BS202" s="243">
        <v>0</v>
      </c>
      <c r="BT202" s="243">
        <v>0.5</v>
      </c>
      <c r="BU202" s="243">
        <v>0</v>
      </c>
      <c r="BV202" s="243">
        <v>0</v>
      </c>
      <c r="BW202" s="243">
        <v>0</v>
      </c>
      <c r="BX202" s="4">
        <v>0</v>
      </c>
      <c r="BZ202" s="244">
        <f t="shared" si="69"/>
        <v>2</v>
      </c>
      <c r="CB202" s="3">
        <f t="shared" si="70"/>
        <v>0</v>
      </c>
      <c r="CC202" s="243">
        <f t="shared" si="71"/>
        <v>0</v>
      </c>
      <c r="CD202" s="243">
        <f t="shared" si="72"/>
        <v>0</v>
      </c>
      <c r="CE202" s="243">
        <f t="shared" si="73"/>
        <v>1</v>
      </c>
      <c r="CF202" s="243">
        <f t="shared" si="74"/>
        <v>0</v>
      </c>
      <c r="CG202" s="243">
        <f t="shared" si="75"/>
        <v>0</v>
      </c>
      <c r="CH202" s="243">
        <f t="shared" si="76"/>
        <v>0</v>
      </c>
      <c r="CI202" s="243">
        <f t="shared" si="77"/>
        <v>0</v>
      </c>
      <c r="CJ202" s="243">
        <f t="shared" si="78"/>
        <v>0</v>
      </c>
      <c r="CK202" s="243">
        <f t="shared" si="79"/>
        <v>0</v>
      </c>
      <c r="CL202" s="243">
        <f t="shared" si="80"/>
        <v>1</v>
      </c>
      <c r="CM202" s="4">
        <f t="shared" si="81"/>
        <v>0</v>
      </c>
      <c r="CO202" s="244">
        <f t="shared" si="82"/>
        <v>2</v>
      </c>
      <c r="CT202" s="3">
        <f t="shared" si="83"/>
        <v>0</v>
      </c>
      <c r="CU202" s="243">
        <f t="shared" si="84"/>
        <v>0</v>
      </c>
      <c r="CV202" s="243">
        <f t="shared" si="85"/>
        <v>1</v>
      </c>
      <c r="CW202" s="243">
        <f t="shared" si="86"/>
        <v>0</v>
      </c>
      <c r="CX202" s="243">
        <f t="shared" si="87"/>
        <v>0</v>
      </c>
      <c r="CY202" s="243">
        <f t="shared" si="88"/>
        <v>0</v>
      </c>
      <c r="CZ202" s="243">
        <f t="shared" si="89"/>
        <v>1</v>
      </c>
      <c r="DA202" s="4">
        <f t="shared" si="90"/>
        <v>0</v>
      </c>
      <c r="DD202" s="244">
        <f t="shared" si="91"/>
        <v>2</v>
      </c>
    </row>
    <row r="203" spans="2:108" x14ac:dyDescent="0.35">
      <c r="B203" s="145" t="s">
        <v>542</v>
      </c>
      <c r="C203" s="4" t="s">
        <v>542</v>
      </c>
      <c r="D203" s="30" t="s">
        <v>3413</v>
      </c>
      <c r="E203" s="237" t="s">
        <v>1374</v>
      </c>
      <c r="F203" s="237"/>
      <c r="G203" s="31" t="s">
        <v>3704</v>
      </c>
      <c r="H203" s="3">
        <v>0</v>
      </c>
      <c r="I203" s="243">
        <v>0</v>
      </c>
      <c r="J203" s="243">
        <v>0</v>
      </c>
      <c r="K203" s="243">
        <v>0</v>
      </c>
      <c r="L203" s="243">
        <v>0</v>
      </c>
      <c r="M203" s="243">
        <v>0</v>
      </c>
      <c r="N203" s="243">
        <v>0</v>
      </c>
      <c r="O203" s="243">
        <v>0</v>
      </c>
      <c r="P203" s="243">
        <v>0</v>
      </c>
      <c r="Q203" s="243">
        <v>0</v>
      </c>
      <c r="R203" s="243">
        <v>0</v>
      </c>
      <c r="S203" s="243">
        <v>0</v>
      </c>
      <c r="T203" s="243">
        <v>0</v>
      </c>
      <c r="U203" s="243">
        <v>0</v>
      </c>
      <c r="V203" s="243">
        <v>0</v>
      </c>
      <c r="W203" s="243">
        <v>0</v>
      </c>
      <c r="X203" s="243">
        <v>0</v>
      </c>
      <c r="Y203" s="243">
        <v>0</v>
      </c>
      <c r="Z203" s="243">
        <v>0</v>
      </c>
      <c r="AA203" s="243">
        <v>0</v>
      </c>
      <c r="AB203" s="243">
        <v>0</v>
      </c>
      <c r="AC203" s="243">
        <v>0</v>
      </c>
      <c r="AD203" s="243">
        <v>0</v>
      </c>
      <c r="AE203" s="243">
        <v>0</v>
      </c>
      <c r="AF203" s="243">
        <v>0</v>
      </c>
      <c r="AG203" s="243">
        <v>0</v>
      </c>
      <c r="AH203" s="243">
        <v>0</v>
      </c>
      <c r="AI203" s="243">
        <v>0</v>
      </c>
      <c r="AJ203" s="243">
        <v>0</v>
      </c>
      <c r="AK203" s="243">
        <v>0</v>
      </c>
      <c r="AL203" s="243">
        <v>0</v>
      </c>
      <c r="AM203" s="243">
        <v>0</v>
      </c>
      <c r="AN203" s="243">
        <v>0</v>
      </c>
      <c r="AO203" s="243">
        <v>0</v>
      </c>
      <c r="AP203" s="243">
        <v>0.5</v>
      </c>
      <c r="AQ203" s="243">
        <v>0</v>
      </c>
      <c r="AR203" s="243">
        <v>0</v>
      </c>
      <c r="AS203" s="243">
        <v>0</v>
      </c>
      <c r="AT203" s="243">
        <v>0</v>
      </c>
      <c r="AU203" s="243">
        <v>0</v>
      </c>
      <c r="AV203" s="243">
        <v>0</v>
      </c>
      <c r="AW203" s="243">
        <v>0</v>
      </c>
      <c r="AX203" s="243">
        <v>0</v>
      </c>
      <c r="AY203" s="243">
        <v>0</v>
      </c>
      <c r="AZ203" s="243">
        <v>0</v>
      </c>
      <c r="BA203" s="243">
        <v>0</v>
      </c>
      <c r="BB203" s="243">
        <v>0</v>
      </c>
      <c r="BC203" s="243">
        <v>0</v>
      </c>
      <c r="BD203" s="243">
        <v>0</v>
      </c>
      <c r="BE203" s="243">
        <v>0</v>
      </c>
      <c r="BF203" s="243">
        <v>0</v>
      </c>
      <c r="BG203" s="243">
        <v>0</v>
      </c>
      <c r="BH203" s="243">
        <v>0</v>
      </c>
      <c r="BI203" s="243">
        <v>0</v>
      </c>
      <c r="BJ203" s="243">
        <v>0</v>
      </c>
      <c r="BK203" s="243">
        <v>0</v>
      </c>
      <c r="BL203" s="243">
        <v>0</v>
      </c>
      <c r="BM203" s="243">
        <v>0</v>
      </c>
      <c r="BN203" s="243">
        <v>0</v>
      </c>
      <c r="BO203" s="243">
        <v>0</v>
      </c>
      <c r="BP203" s="243">
        <v>0</v>
      </c>
      <c r="BQ203" s="243">
        <v>0</v>
      </c>
      <c r="BR203" s="243">
        <v>0</v>
      </c>
      <c r="BS203" s="243">
        <v>0</v>
      </c>
      <c r="BT203" s="243">
        <v>0.5</v>
      </c>
      <c r="BU203" s="243">
        <v>0</v>
      </c>
      <c r="BV203" s="243">
        <v>0</v>
      </c>
      <c r="BW203" s="243">
        <v>0</v>
      </c>
      <c r="BX203" s="4">
        <v>0</v>
      </c>
      <c r="BZ203" s="244">
        <f t="shared" si="69"/>
        <v>2</v>
      </c>
      <c r="CB203" s="3">
        <f t="shared" si="70"/>
        <v>0</v>
      </c>
      <c r="CC203" s="243">
        <f t="shared" si="71"/>
        <v>0</v>
      </c>
      <c r="CD203" s="243">
        <f t="shared" si="72"/>
        <v>0</v>
      </c>
      <c r="CE203" s="243">
        <f t="shared" si="73"/>
        <v>1</v>
      </c>
      <c r="CF203" s="243">
        <f t="shared" si="74"/>
        <v>0</v>
      </c>
      <c r="CG203" s="243">
        <f t="shared" si="75"/>
        <v>0</v>
      </c>
      <c r="CH203" s="243">
        <f t="shared" si="76"/>
        <v>0</v>
      </c>
      <c r="CI203" s="243">
        <f t="shared" si="77"/>
        <v>0</v>
      </c>
      <c r="CJ203" s="243">
        <f t="shared" si="78"/>
        <v>0</v>
      </c>
      <c r="CK203" s="243">
        <f t="shared" si="79"/>
        <v>0</v>
      </c>
      <c r="CL203" s="243">
        <f t="shared" si="80"/>
        <v>1</v>
      </c>
      <c r="CM203" s="4">
        <f t="shared" si="81"/>
        <v>0</v>
      </c>
      <c r="CO203" s="244">
        <f t="shared" si="82"/>
        <v>2</v>
      </c>
      <c r="CT203" s="3">
        <f t="shared" si="83"/>
        <v>0</v>
      </c>
      <c r="CU203" s="243">
        <f t="shared" si="84"/>
        <v>0</v>
      </c>
      <c r="CV203" s="243">
        <f t="shared" si="85"/>
        <v>1</v>
      </c>
      <c r="CW203" s="243">
        <f t="shared" si="86"/>
        <v>0</v>
      </c>
      <c r="CX203" s="243">
        <f t="shared" si="87"/>
        <v>0</v>
      </c>
      <c r="CY203" s="243">
        <f t="shared" si="88"/>
        <v>0</v>
      </c>
      <c r="CZ203" s="243">
        <f t="shared" si="89"/>
        <v>1</v>
      </c>
      <c r="DA203" s="4">
        <f t="shared" si="90"/>
        <v>0</v>
      </c>
      <c r="DD203" s="244">
        <f t="shared" si="91"/>
        <v>2</v>
      </c>
    </row>
    <row r="204" spans="2:108" x14ac:dyDescent="0.35">
      <c r="B204" s="145" t="s">
        <v>544</v>
      </c>
      <c r="C204" s="4" t="s">
        <v>545</v>
      </c>
      <c r="D204" s="28" t="s">
        <v>2910</v>
      </c>
      <c r="E204" s="234" t="s">
        <v>909</v>
      </c>
      <c r="F204" s="234"/>
      <c r="G204" s="29" t="s">
        <v>3701</v>
      </c>
      <c r="H204" s="3">
        <v>0</v>
      </c>
      <c r="I204" s="243">
        <v>0</v>
      </c>
      <c r="J204" s="243">
        <v>0</v>
      </c>
      <c r="K204" s="243">
        <v>0</v>
      </c>
      <c r="L204" s="243">
        <v>0</v>
      </c>
      <c r="M204" s="243">
        <v>0</v>
      </c>
      <c r="N204" s="243">
        <v>0</v>
      </c>
      <c r="O204" s="243">
        <v>0</v>
      </c>
      <c r="P204" s="243">
        <v>0</v>
      </c>
      <c r="Q204" s="243">
        <v>0</v>
      </c>
      <c r="R204" s="243">
        <v>0</v>
      </c>
      <c r="S204" s="243">
        <v>0</v>
      </c>
      <c r="T204" s="243">
        <v>0</v>
      </c>
      <c r="U204" s="243">
        <v>0</v>
      </c>
      <c r="V204" s="243">
        <v>0</v>
      </c>
      <c r="W204" s="243">
        <v>0</v>
      </c>
      <c r="X204" s="243">
        <v>0</v>
      </c>
      <c r="Y204" s="243">
        <v>0</v>
      </c>
      <c r="Z204" s="243">
        <v>0</v>
      </c>
      <c r="AA204" s="243">
        <v>0</v>
      </c>
      <c r="AB204" s="243">
        <v>0</v>
      </c>
      <c r="AC204" s="243">
        <v>0</v>
      </c>
      <c r="AD204" s="243">
        <v>0</v>
      </c>
      <c r="AE204" s="243">
        <v>0</v>
      </c>
      <c r="AF204" s="243">
        <v>0</v>
      </c>
      <c r="AG204" s="243">
        <v>0</v>
      </c>
      <c r="AH204" s="243">
        <v>0</v>
      </c>
      <c r="AI204" s="243">
        <v>0</v>
      </c>
      <c r="AJ204" s="243">
        <v>0</v>
      </c>
      <c r="AK204" s="243">
        <v>0</v>
      </c>
      <c r="AL204" s="243">
        <v>0</v>
      </c>
      <c r="AM204" s="243">
        <v>0</v>
      </c>
      <c r="AN204" s="243">
        <v>0</v>
      </c>
      <c r="AO204" s="243">
        <v>0</v>
      </c>
      <c r="AP204" s="243">
        <v>0</v>
      </c>
      <c r="AQ204" s="243">
        <v>0.5</v>
      </c>
      <c r="AR204" s="243">
        <v>0</v>
      </c>
      <c r="AS204" s="243">
        <v>0</v>
      </c>
      <c r="AT204" s="243">
        <v>0</v>
      </c>
      <c r="AU204" s="243">
        <v>0</v>
      </c>
      <c r="AV204" s="243">
        <v>0</v>
      </c>
      <c r="AW204" s="243">
        <v>0</v>
      </c>
      <c r="AX204" s="243">
        <v>0</v>
      </c>
      <c r="AY204" s="243">
        <v>0</v>
      </c>
      <c r="AZ204" s="243">
        <v>0</v>
      </c>
      <c r="BA204" s="243">
        <v>0</v>
      </c>
      <c r="BB204" s="243">
        <v>0</v>
      </c>
      <c r="BC204" s="243">
        <v>0</v>
      </c>
      <c r="BD204" s="243">
        <v>0</v>
      </c>
      <c r="BE204" s="243">
        <v>0</v>
      </c>
      <c r="BF204" s="243">
        <v>0</v>
      </c>
      <c r="BG204" s="243">
        <v>0</v>
      </c>
      <c r="BH204" s="243">
        <v>0</v>
      </c>
      <c r="BI204" s="243">
        <v>0</v>
      </c>
      <c r="BJ204" s="243">
        <v>0</v>
      </c>
      <c r="BK204" s="243">
        <v>0</v>
      </c>
      <c r="BL204" s="243">
        <v>0</v>
      </c>
      <c r="BM204" s="243">
        <v>0</v>
      </c>
      <c r="BN204" s="243">
        <v>0</v>
      </c>
      <c r="BO204" s="243">
        <v>0</v>
      </c>
      <c r="BP204" s="243">
        <v>0</v>
      </c>
      <c r="BQ204" s="243">
        <v>0.5</v>
      </c>
      <c r="BR204" s="243">
        <v>0</v>
      </c>
      <c r="BS204" s="243">
        <v>0</v>
      </c>
      <c r="BT204" s="243">
        <v>0</v>
      </c>
      <c r="BU204" s="243">
        <v>0</v>
      </c>
      <c r="BV204" s="243">
        <v>0</v>
      </c>
      <c r="BW204" s="243">
        <v>0</v>
      </c>
      <c r="BX204" s="4">
        <v>0</v>
      </c>
      <c r="BZ204" s="244">
        <f t="shared" si="69"/>
        <v>2</v>
      </c>
      <c r="CB204" s="3">
        <f t="shared" si="70"/>
        <v>0</v>
      </c>
      <c r="CC204" s="243">
        <f t="shared" si="71"/>
        <v>0</v>
      </c>
      <c r="CD204" s="243">
        <f t="shared" si="72"/>
        <v>0</v>
      </c>
      <c r="CE204" s="243">
        <f t="shared" si="73"/>
        <v>0</v>
      </c>
      <c r="CF204" s="243">
        <f t="shared" si="74"/>
        <v>1</v>
      </c>
      <c r="CG204" s="243">
        <f t="shared" si="75"/>
        <v>0</v>
      </c>
      <c r="CH204" s="243">
        <f t="shared" si="76"/>
        <v>0</v>
      </c>
      <c r="CI204" s="243">
        <f t="shared" si="77"/>
        <v>0</v>
      </c>
      <c r="CJ204" s="243">
        <f t="shared" si="78"/>
        <v>0</v>
      </c>
      <c r="CK204" s="243">
        <f t="shared" si="79"/>
        <v>0</v>
      </c>
      <c r="CL204" s="243">
        <f t="shared" si="80"/>
        <v>1</v>
      </c>
      <c r="CM204" s="4">
        <f t="shared" si="81"/>
        <v>0</v>
      </c>
      <c r="CO204" s="244">
        <f t="shared" si="82"/>
        <v>2</v>
      </c>
      <c r="CT204" s="3">
        <f t="shared" si="83"/>
        <v>0</v>
      </c>
      <c r="CU204" s="243">
        <f t="shared" si="84"/>
        <v>0</v>
      </c>
      <c r="CV204" s="243">
        <f t="shared" si="85"/>
        <v>0</v>
      </c>
      <c r="CW204" s="243">
        <f t="shared" si="86"/>
        <v>1</v>
      </c>
      <c r="CX204" s="243">
        <f t="shared" si="87"/>
        <v>0</v>
      </c>
      <c r="CY204" s="243">
        <f t="shared" si="88"/>
        <v>0</v>
      </c>
      <c r="CZ204" s="243">
        <f t="shared" si="89"/>
        <v>1</v>
      </c>
      <c r="DA204" s="4">
        <f t="shared" si="90"/>
        <v>0</v>
      </c>
      <c r="DD204" s="244">
        <f t="shared" si="91"/>
        <v>2</v>
      </c>
    </row>
    <row r="205" spans="2:108" x14ac:dyDescent="0.35">
      <c r="B205" s="145" t="s">
        <v>575</v>
      </c>
      <c r="C205" s="4" t="s">
        <v>576</v>
      </c>
      <c r="D205" s="28" t="s">
        <v>2911</v>
      </c>
      <c r="E205" s="234" t="s">
        <v>1652</v>
      </c>
      <c r="F205" s="234"/>
      <c r="G205" s="29" t="s">
        <v>3701</v>
      </c>
      <c r="H205" s="3">
        <v>0</v>
      </c>
      <c r="I205" s="243">
        <v>0</v>
      </c>
      <c r="J205" s="243">
        <v>0</v>
      </c>
      <c r="K205" s="243">
        <v>0</v>
      </c>
      <c r="L205" s="243">
        <v>0</v>
      </c>
      <c r="M205" s="243">
        <v>0</v>
      </c>
      <c r="N205" s="243">
        <v>0</v>
      </c>
      <c r="O205" s="243">
        <v>0</v>
      </c>
      <c r="P205" s="243">
        <v>0</v>
      </c>
      <c r="Q205" s="243">
        <v>0</v>
      </c>
      <c r="R205" s="243">
        <v>0</v>
      </c>
      <c r="S205" s="243">
        <v>0</v>
      </c>
      <c r="T205" s="243">
        <v>0</v>
      </c>
      <c r="U205" s="243">
        <v>0</v>
      </c>
      <c r="V205" s="243">
        <v>0</v>
      </c>
      <c r="W205" s="243">
        <v>0</v>
      </c>
      <c r="X205" s="243">
        <v>0</v>
      </c>
      <c r="Y205" s="243">
        <v>0</v>
      </c>
      <c r="Z205" s="243">
        <v>0</v>
      </c>
      <c r="AA205" s="243">
        <v>0</v>
      </c>
      <c r="AB205" s="243">
        <v>0</v>
      </c>
      <c r="AC205" s="243">
        <v>0</v>
      </c>
      <c r="AD205" s="243">
        <v>0</v>
      </c>
      <c r="AE205" s="243">
        <v>0</v>
      </c>
      <c r="AF205" s="243">
        <v>0</v>
      </c>
      <c r="AG205" s="243">
        <v>0</v>
      </c>
      <c r="AH205" s="243">
        <v>0</v>
      </c>
      <c r="AI205" s="243">
        <v>0</v>
      </c>
      <c r="AJ205" s="243">
        <v>0</v>
      </c>
      <c r="AK205" s="243">
        <v>0</v>
      </c>
      <c r="AL205" s="243">
        <v>0</v>
      </c>
      <c r="AM205" s="243">
        <v>0</v>
      </c>
      <c r="AN205" s="243">
        <v>0</v>
      </c>
      <c r="AO205" s="243">
        <v>0</v>
      </c>
      <c r="AP205" s="243">
        <v>0</v>
      </c>
      <c r="AQ205" s="243">
        <v>0</v>
      </c>
      <c r="AR205" s="243">
        <v>0.5</v>
      </c>
      <c r="AS205" s="243">
        <v>0</v>
      </c>
      <c r="AT205" s="243">
        <v>0</v>
      </c>
      <c r="AU205" s="243">
        <v>0</v>
      </c>
      <c r="AV205" s="243">
        <v>0</v>
      </c>
      <c r="AW205" s="243">
        <v>0</v>
      </c>
      <c r="AX205" s="243">
        <v>0</v>
      </c>
      <c r="AY205" s="243">
        <v>0</v>
      </c>
      <c r="AZ205" s="243">
        <v>0</v>
      </c>
      <c r="BA205" s="243">
        <v>0</v>
      </c>
      <c r="BB205" s="243">
        <v>0</v>
      </c>
      <c r="BC205" s="243">
        <v>0</v>
      </c>
      <c r="BD205" s="243">
        <v>0</v>
      </c>
      <c r="BE205" s="243">
        <v>0</v>
      </c>
      <c r="BF205" s="243">
        <v>0</v>
      </c>
      <c r="BG205" s="243">
        <v>0</v>
      </c>
      <c r="BH205" s="243">
        <v>0</v>
      </c>
      <c r="BI205" s="243">
        <v>0</v>
      </c>
      <c r="BJ205" s="243">
        <v>0</v>
      </c>
      <c r="BK205" s="243">
        <v>0</v>
      </c>
      <c r="BL205" s="243">
        <v>0</v>
      </c>
      <c r="BM205" s="243">
        <v>0</v>
      </c>
      <c r="BN205" s="243">
        <v>0</v>
      </c>
      <c r="BO205" s="243">
        <v>0</v>
      </c>
      <c r="BP205" s="243">
        <v>0</v>
      </c>
      <c r="BQ205" s="243">
        <v>0.5</v>
      </c>
      <c r="BR205" s="243">
        <v>0</v>
      </c>
      <c r="BS205" s="243">
        <v>0</v>
      </c>
      <c r="BT205" s="243">
        <v>0</v>
      </c>
      <c r="BU205" s="243">
        <v>0</v>
      </c>
      <c r="BV205" s="243">
        <v>0</v>
      </c>
      <c r="BW205" s="243">
        <v>0</v>
      </c>
      <c r="BX205" s="4">
        <v>0</v>
      </c>
      <c r="BZ205" s="244">
        <f t="shared" si="69"/>
        <v>2</v>
      </c>
      <c r="CB205" s="3">
        <f t="shared" si="70"/>
        <v>0</v>
      </c>
      <c r="CC205" s="243">
        <f t="shared" si="71"/>
        <v>0</v>
      </c>
      <c r="CD205" s="243">
        <f t="shared" si="72"/>
        <v>0</v>
      </c>
      <c r="CE205" s="243">
        <f t="shared" si="73"/>
        <v>0</v>
      </c>
      <c r="CF205" s="243">
        <f t="shared" si="74"/>
        <v>0</v>
      </c>
      <c r="CG205" s="243">
        <f t="shared" si="75"/>
        <v>1</v>
      </c>
      <c r="CH205" s="243">
        <f t="shared" si="76"/>
        <v>0</v>
      </c>
      <c r="CI205" s="243">
        <f t="shared" si="77"/>
        <v>0</v>
      </c>
      <c r="CJ205" s="243">
        <f t="shared" si="78"/>
        <v>0</v>
      </c>
      <c r="CK205" s="243">
        <f t="shared" si="79"/>
        <v>0</v>
      </c>
      <c r="CL205" s="243">
        <f t="shared" si="80"/>
        <v>1</v>
      </c>
      <c r="CM205" s="4">
        <f t="shared" si="81"/>
        <v>0</v>
      </c>
      <c r="CO205" s="244">
        <f t="shared" si="82"/>
        <v>2</v>
      </c>
      <c r="CT205" s="3">
        <f t="shared" si="83"/>
        <v>0</v>
      </c>
      <c r="CU205" s="243">
        <f t="shared" si="84"/>
        <v>0</v>
      </c>
      <c r="CV205" s="243">
        <f t="shared" si="85"/>
        <v>0</v>
      </c>
      <c r="CW205" s="243">
        <f t="shared" si="86"/>
        <v>0</v>
      </c>
      <c r="CX205" s="243">
        <f t="shared" si="87"/>
        <v>1</v>
      </c>
      <c r="CY205" s="243">
        <f t="shared" si="88"/>
        <v>0</v>
      </c>
      <c r="CZ205" s="243">
        <f t="shared" si="89"/>
        <v>1</v>
      </c>
      <c r="DA205" s="4">
        <f t="shared" si="90"/>
        <v>0</v>
      </c>
      <c r="DD205" s="244">
        <f t="shared" si="91"/>
        <v>2</v>
      </c>
    </row>
    <row r="206" spans="2:108" x14ac:dyDescent="0.35">
      <c r="B206" s="145" t="s">
        <v>652</v>
      </c>
      <c r="C206" s="4" t="s">
        <v>653</v>
      </c>
      <c r="D206" s="30" t="s">
        <v>3419</v>
      </c>
      <c r="E206" s="237" t="s">
        <v>1374</v>
      </c>
      <c r="F206" s="237"/>
      <c r="G206" s="31" t="s">
        <v>3704</v>
      </c>
      <c r="H206" s="3">
        <v>0</v>
      </c>
      <c r="I206" s="243">
        <v>0</v>
      </c>
      <c r="J206" s="243">
        <v>0</v>
      </c>
      <c r="K206" s="243">
        <v>0</v>
      </c>
      <c r="L206" s="243">
        <v>0</v>
      </c>
      <c r="M206" s="243">
        <v>0</v>
      </c>
      <c r="N206" s="243">
        <v>0</v>
      </c>
      <c r="O206" s="243">
        <v>0</v>
      </c>
      <c r="P206" s="243">
        <v>0</v>
      </c>
      <c r="Q206" s="243">
        <v>0</v>
      </c>
      <c r="R206" s="243">
        <v>0</v>
      </c>
      <c r="S206" s="243">
        <v>0</v>
      </c>
      <c r="T206" s="243">
        <v>0</v>
      </c>
      <c r="U206" s="243">
        <v>0</v>
      </c>
      <c r="V206" s="243">
        <v>0</v>
      </c>
      <c r="W206" s="243">
        <v>0</v>
      </c>
      <c r="X206" s="243">
        <v>0</v>
      </c>
      <c r="Y206" s="243">
        <v>0</v>
      </c>
      <c r="Z206" s="243">
        <v>0</v>
      </c>
      <c r="AA206" s="243">
        <v>0</v>
      </c>
      <c r="AB206" s="243">
        <v>0</v>
      </c>
      <c r="AC206" s="243">
        <v>0</v>
      </c>
      <c r="AD206" s="243">
        <v>0</v>
      </c>
      <c r="AE206" s="243">
        <v>0</v>
      </c>
      <c r="AF206" s="243">
        <v>0</v>
      </c>
      <c r="AG206" s="243">
        <v>0</v>
      </c>
      <c r="AH206" s="243">
        <v>0</v>
      </c>
      <c r="AI206" s="243">
        <v>0</v>
      </c>
      <c r="AJ206" s="243">
        <v>0</v>
      </c>
      <c r="AK206" s="243">
        <v>0</v>
      </c>
      <c r="AL206" s="243">
        <v>0</v>
      </c>
      <c r="AM206" s="243">
        <v>0</v>
      </c>
      <c r="AN206" s="243">
        <v>0</v>
      </c>
      <c r="AO206" s="243">
        <v>0</v>
      </c>
      <c r="AP206" s="243">
        <v>0</v>
      </c>
      <c r="AQ206" s="243">
        <v>0</v>
      </c>
      <c r="AR206" s="243">
        <v>0</v>
      </c>
      <c r="AS206" s="243">
        <v>0</v>
      </c>
      <c r="AT206" s="243">
        <v>0</v>
      </c>
      <c r="AU206" s="243">
        <v>0.5</v>
      </c>
      <c r="AV206" s="243">
        <v>0</v>
      </c>
      <c r="AW206" s="243">
        <v>0</v>
      </c>
      <c r="AX206" s="243">
        <v>0</v>
      </c>
      <c r="AY206" s="243">
        <v>0</v>
      </c>
      <c r="AZ206" s="243">
        <v>0</v>
      </c>
      <c r="BA206" s="243">
        <v>0</v>
      </c>
      <c r="BB206" s="243">
        <v>0</v>
      </c>
      <c r="BC206" s="243">
        <v>0</v>
      </c>
      <c r="BD206" s="243">
        <v>0</v>
      </c>
      <c r="BE206" s="243">
        <v>0</v>
      </c>
      <c r="BF206" s="243">
        <v>0</v>
      </c>
      <c r="BG206" s="243">
        <v>0</v>
      </c>
      <c r="BH206" s="243">
        <v>0</v>
      </c>
      <c r="BI206" s="243">
        <v>0</v>
      </c>
      <c r="BJ206" s="243">
        <v>0</v>
      </c>
      <c r="BK206" s="243">
        <v>0</v>
      </c>
      <c r="BL206" s="243">
        <v>0</v>
      </c>
      <c r="BM206" s="243">
        <v>0</v>
      </c>
      <c r="BN206" s="243">
        <v>0</v>
      </c>
      <c r="BO206" s="243">
        <v>0</v>
      </c>
      <c r="BP206" s="243">
        <v>0</v>
      </c>
      <c r="BQ206" s="243">
        <v>0</v>
      </c>
      <c r="BR206" s="243">
        <v>0</v>
      </c>
      <c r="BS206" s="243">
        <v>0</v>
      </c>
      <c r="BT206" s="243">
        <v>0.5</v>
      </c>
      <c r="BU206" s="243">
        <v>0</v>
      </c>
      <c r="BV206" s="243">
        <v>0</v>
      </c>
      <c r="BW206" s="243">
        <v>0</v>
      </c>
      <c r="BX206" s="4">
        <v>0</v>
      </c>
      <c r="BZ206" s="244">
        <f t="shared" si="69"/>
        <v>2</v>
      </c>
      <c r="CB206" s="3">
        <f t="shared" si="70"/>
        <v>0</v>
      </c>
      <c r="CC206" s="243">
        <f t="shared" si="71"/>
        <v>0</v>
      </c>
      <c r="CD206" s="243">
        <f t="shared" si="72"/>
        <v>0</v>
      </c>
      <c r="CE206" s="243">
        <f t="shared" si="73"/>
        <v>0</v>
      </c>
      <c r="CF206" s="243">
        <f t="shared" si="74"/>
        <v>0</v>
      </c>
      <c r="CG206" s="243">
        <f t="shared" si="75"/>
        <v>1</v>
      </c>
      <c r="CH206" s="243">
        <f t="shared" si="76"/>
        <v>0</v>
      </c>
      <c r="CI206" s="243">
        <f t="shared" si="77"/>
        <v>0</v>
      </c>
      <c r="CJ206" s="243">
        <f t="shared" si="78"/>
        <v>0</v>
      </c>
      <c r="CK206" s="243">
        <f t="shared" si="79"/>
        <v>0</v>
      </c>
      <c r="CL206" s="243">
        <f t="shared" si="80"/>
        <v>1</v>
      </c>
      <c r="CM206" s="4">
        <f t="shared" si="81"/>
        <v>0</v>
      </c>
      <c r="CO206" s="244">
        <f t="shared" si="82"/>
        <v>2</v>
      </c>
      <c r="CT206" s="3">
        <f t="shared" si="83"/>
        <v>0</v>
      </c>
      <c r="CU206" s="243">
        <f t="shared" si="84"/>
        <v>0</v>
      </c>
      <c r="CV206" s="243">
        <f t="shared" si="85"/>
        <v>0</v>
      </c>
      <c r="CW206" s="243">
        <f t="shared" si="86"/>
        <v>0</v>
      </c>
      <c r="CX206" s="243">
        <f t="shared" si="87"/>
        <v>1</v>
      </c>
      <c r="CY206" s="243">
        <f t="shared" si="88"/>
        <v>0</v>
      </c>
      <c r="CZ206" s="243">
        <f t="shared" si="89"/>
        <v>1</v>
      </c>
      <c r="DA206" s="4">
        <f t="shared" si="90"/>
        <v>0</v>
      </c>
      <c r="DD206" s="244">
        <f t="shared" si="91"/>
        <v>2</v>
      </c>
    </row>
    <row r="207" spans="2:108" x14ac:dyDescent="0.35">
      <c r="B207" s="145" t="s">
        <v>675</v>
      </c>
      <c r="C207" s="4" t="s">
        <v>676</v>
      </c>
      <c r="D207" s="28" t="s">
        <v>676</v>
      </c>
      <c r="E207" s="234" t="s">
        <v>1713</v>
      </c>
      <c r="F207" s="234"/>
      <c r="G207" s="29" t="s">
        <v>3701</v>
      </c>
      <c r="H207" s="3">
        <v>0</v>
      </c>
      <c r="I207" s="243">
        <v>0</v>
      </c>
      <c r="J207" s="243">
        <v>0</v>
      </c>
      <c r="K207" s="243">
        <v>0</v>
      </c>
      <c r="L207" s="243">
        <v>0</v>
      </c>
      <c r="M207" s="243">
        <v>0</v>
      </c>
      <c r="N207" s="243">
        <v>0</v>
      </c>
      <c r="O207" s="243">
        <v>0</v>
      </c>
      <c r="P207" s="243">
        <v>0</v>
      </c>
      <c r="Q207" s="243">
        <v>0</v>
      </c>
      <c r="R207" s="243">
        <v>0</v>
      </c>
      <c r="S207" s="243">
        <v>0</v>
      </c>
      <c r="T207" s="243">
        <v>0</v>
      </c>
      <c r="U207" s="243">
        <v>0</v>
      </c>
      <c r="V207" s="243">
        <v>0</v>
      </c>
      <c r="W207" s="243">
        <v>0</v>
      </c>
      <c r="X207" s="243">
        <v>0</v>
      </c>
      <c r="Y207" s="243">
        <v>0</v>
      </c>
      <c r="Z207" s="243">
        <v>0</v>
      </c>
      <c r="AA207" s="243">
        <v>0</v>
      </c>
      <c r="AB207" s="243">
        <v>0</v>
      </c>
      <c r="AC207" s="243">
        <v>0</v>
      </c>
      <c r="AD207" s="243">
        <v>0</v>
      </c>
      <c r="AE207" s="243">
        <v>0</v>
      </c>
      <c r="AF207" s="243">
        <v>0</v>
      </c>
      <c r="AG207" s="243">
        <v>0</v>
      </c>
      <c r="AH207" s="243">
        <v>0</v>
      </c>
      <c r="AI207" s="243">
        <v>0</v>
      </c>
      <c r="AJ207" s="243">
        <v>0</v>
      </c>
      <c r="AK207" s="243">
        <v>0</v>
      </c>
      <c r="AL207" s="243">
        <v>0</v>
      </c>
      <c r="AM207" s="243">
        <v>0</v>
      </c>
      <c r="AN207" s="243">
        <v>0</v>
      </c>
      <c r="AO207" s="243">
        <v>0</v>
      </c>
      <c r="AP207" s="243">
        <v>0</v>
      </c>
      <c r="AQ207" s="243">
        <v>0</v>
      </c>
      <c r="AR207" s="243">
        <v>0</v>
      </c>
      <c r="AS207" s="243">
        <v>0</v>
      </c>
      <c r="AT207" s="243">
        <v>0</v>
      </c>
      <c r="AU207" s="243">
        <v>0</v>
      </c>
      <c r="AV207" s="243">
        <v>0</v>
      </c>
      <c r="AW207" s="243">
        <v>0.5</v>
      </c>
      <c r="AX207" s="243">
        <v>0</v>
      </c>
      <c r="AY207" s="243">
        <v>0</v>
      </c>
      <c r="AZ207" s="243">
        <v>0</v>
      </c>
      <c r="BA207" s="243">
        <v>0</v>
      </c>
      <c r="BB207" s="243">
        <v>0</v>
      </c>
      <c r="BC207" s="243">
        <v>0</v>
      </c>
      <c r="BD207" s="243">
        <v>0</v>
      </c>
      <c r="BE207" s="243">
        <v>0</v>
      </c>
      <c r="BF207" s="243">
        <v>0</v>
      </c>
      <c r="BG207" s="243">
        <v>0</v>
      </c>
      <c r="BH207" s="243">
        <v>0</v>
      </c>
      <c r="BI207" s="243">
        <v>0</v>
      </c>
      <c r="BJ207" s="243">
        <v>0</v>
      </c>
      <c r="BK207" s="243">
        <v>0</v>
      </c>
      <c r="BL207" s="243">
        <v>0</v>
      </c>
      <c r="BM207" s="243">
        <v>0</v>
      </c>
      <c r="BN207" s="243">
        <v>0</v>
      </c>
      <c r="BO207" s="243">
        <v>0</v>
      </c>
      <c r="BP207" s="243">
        <v>0</v>
      </c>
      <c r="BQ207" s="243">
        <v>0.5</v>
      </c>
      <c r="BR207" s="243">
        <v>0</v>
      </c>
      <c r="BS207" s="243">
        <v>0</v>
      </c>
      <c r="BT207" s="243">
        <v>0</v>
      </c>
      <c r="BU207" s="243">
        <v>0</v>
      </c>
      <c r="BV207" s="243">
        <v>0</v>
      </c>
      <c r="BW207" s="243">
        <v>0</v>
      </c>
      <c r="BX207" s="4">
        <v>0</v>
      </c>
      <c r="BZ207" s="244">
        <f t="shared" si="69"/>
        <v>2</v>
      </c>
      <c r="CB207" s="3">
        <f t="shared" si="70"/>
        <v>0</v>
      </c>
      <c r="CC207" s="243">
        <f t="shared" si="71"/>
        <v>0</v>
      </c>
      <c r="CD207" s="243">
        <f t="shared" si="72"/>
        <v>0</v>
      </c>
      <c r="CE207" s="243">
        <f t="shared" si="73"/>
        <v>0</v>
      </c>
      <c r="CF207" s="243">
        <f t="shared" si="74"/>
        <v>0</v>
      </c>
      <c r="CG207" s="243">
        <f t="shared" si="75"/>
        <v>1</v>
      </c>
      <c r="CH207" s="243">
        <f t="shared" si="76"/>
        <v>0</v>
      </c>
      <c r="CI207" s="243">
        <f t="shared" si="77"/>
        <v>0</v>
      </c>
      <c r="CJ207" s="243">
        <f t="shared" si="78"/>
        <v>0</v>
      </c>
      <c r="CK207" s="243">
        <f t="shared" si="79"/>
        <v>0</v>
      </c>
      <c r="CL207" s="243">
        <f t="shared" si="80"/>
        <v>1</v>
      </c>
      <c r="CM207" s="4">
        <f t="shared" si="81"/>
        <v>0</v>
      </c>
      <c r="CO207" s="244">
        <f t="shared" si="82"/>
        <v>2</v>
      </c>
      <c r="CT207" s="3">
        <f t="shared" si="83"/>
        <v>0</v>
      </c>
      <c r="CU207" s="243">
        <f t="shared" si="84"/>
        <v>0</v>
      </c>
      <c r="CV207" s="243">
        <f t="shared" si="85"/>
        <v>0</v>
      </c>
      <c r="CW207" s="243">
        <f t="shared" si="86"/>
        <v>0</v>
      </c>
      <c r="CX207" s="243">
        <f t="shared" si="87"/>
        <v>1</v>
      </c>
      <c r="CY207" s="243">
        <f t="shared" si="88"/>
        <v>0</v>
      </c>
      <c r="CZ207" s="243">
        <f t="shared" si="89"/>
        <v>1</v>
      </c>
      <c r="DA207" s="4">
        <f t="shared" si="90"/>
        <v>0</v>
      </c>
      <c r="DD207" s="244">
        <f t="shared" si="91"/>
        <v>2</v>
      </c>
    </row>
    <row r="208" spans="2:108" x14ac:dyDescent="0.35">
      <c r="B208" s="145" t="s">
        <v>677</v>
      </c>
      <c r="C208" s="4" t="s">
        <v>678</v>
      </c>
      <c r="D208" s="28" t="s">
        <v>2368</v>
      </c>
      <c r="E208" s="234" t="s">
        <v>910</v>
      </c>
      <c r="F208" s="234"/>
      <c r="G208" s="29" t="s">
        <v>3701</v>
      </c>
      <c r="H208" s="3">
        <v>0</v>
      </c>
      <c r="I208" s="243">
        <v>0</v>
      </c>
      <c r="J208" s="243">
        <v>0</v>
      </c>
      <c r="K208" s="243">
        <v>0</v>
      </c>
      <c r="L208" s="243">
        <v>0</v>
      </c>
      <c r="M208" s="243">
        <v>0</v>
      </c>
      <c r="N208" s="243">
        <v>0</v>
      </c>
      <c r="O208" s="243">
        <v>0</v>
      </c>
      <c r="P208" s="243">
        <v>0</v>
      </c>
      <c r="Q208" s="243">
        <v>0</v>
      </c>
      <c r="R208" s="243">
        <v>0</v>
      </c>
      <c r="S208" s="243">
        <v>0</v>
      </c>
      <c r="T208" s="243">
        <v>0</v>
      </c>
      <c r="U208" s="243">
        <v>0</v>
      </c>
      <c r="V208" s="243">
        <v>0</v>
      </c>
      <c r="W208" s="243">
        <v>0</v>
      </c>
      <c r="X208" s="243">
        <v>0</v>
      </c>
      <c r="Y208" s="243">
        <v>0</v>
      </c>
      <c r="Z208" s="243">
        <v>0</v>
      </c>
      <c r="AA208" s="243">
        <v>0</v>
      </c>
      <c r="AB208" s="243">
        <v>0</v>
      </c>
      <c r="AC208" s="243">
        <v>0</v>
      </c>
      <c r="AD208" s="243">
        <v>0</v>
      </c>
      <c r="AE208" s="243">
        <v>0</v>
      </c>
      <c r="AF208" s="243">
        <v>0</v>
      </c>
      <c r="AG208" s="243">
        <v>0</v>
      </c>
      <c r="AH208" s="243">
        <v>0</v>
      </c>
      <c r="AI208" s="243">
        <v>0</v>
      </c>
      <c r="AJ208" s="243">
        <v>0</v>
      </c>
      <c r="AK208" s="243">
        <v>0</v>
      </c>
      <c r="AL208" s="243">
        <v>0</v>
      </c>
      <c r="AM208" s="243">
        <v>0</v>
      </c>
      <c r="AN208" s="243">
        <v>0</v>
      </c>
      <c r="AO208" s="243">
        <v>0</v>
      </c>
      <c r="AP208" s="243">
        <v>0</v>
      </c>
      <c r="AQ208" s="243">
        <v>0</v>
      </c>
      <c r="AR208" s="243">
        <v>0</v>
      </c>
      <c r="AS208" s="243">
        <v>0</v>
      </c>
      <c r="AT208" s="243">
        <v>0</v>
      </c>
      <c r="AU208" s="243">
        <v>0</v>
      </c>
      <c r="AV208" s="243">
        <v>0</v>
      </c>
      <c r="AW208" s="243">
        <v>0.5</v>
      </c>
      <c r="AX208" s="243">
        <v>0</v>
      </c>
      <c r="AY208" s="243">
        <v>0</v>
      </c>
      <c r="AZ208" s="243">
        <v>0</v>
      </c>
      <c r="BA208" s="243">
        <v>0</v>
      </c>
      <c r="BB208" s="243">
        <v>0</v>
      </c>
      <c r="BC208" s="243">
        <v>0</v>
      </c>
      <c r="BD208" s="243">
        <v>0</v>
      </c>
      <c r="BE208" s="243">
        <v>0</v>
      </c>
      <c r="BF208" s="243">
        <v>0</v>
      </c>
      <c r="BG208" s="243">
        <v>0</v>
      </c>
      <c r="BH208" s="243">
        <v>0</v>
      </c>
      <c r="BI208" s="243">
        <v>0</v>
      </c>
      <c r="BJ208" s="243">
        <v>0</v>
      </c>
      <c r="BK208" s="243">
        <v>0</v>
      </c>
      <c r="BL208" s="243">
        <v>0</v>
      </c>
      <c r="BM208" s="243">
        <v>0</v>
      </c>
      <c r="BN208" s="243">
        <v>0</v>
      </c>
      <c r="BO208" s="243">
        <v>0</v>
      </c>
      <c r="BP208" s="243">
        <v>0</v>
      </c>
      <c r="BQ208" s="243">
        <v>0</v>
      </c>
      <c r="BR208" s="243">
        <v>0</v>
      </c>
      <c r="BS208" s="243">
        <v>0</v>
      </c>
      <c r="BT208" s="243">
        <v>0</v>
      </c>
      <c r="BU208" s="243">
        <v>0.5</v>
      </c>
      <c r="BV208" s="243">
        <v>0</v>
      </c>
      <c r="BW208" s="243">
        <v>0</v>
      </c>
      <c r="BX208" s="4">
        <v>0</v>
      </c>
      <c r="BZ208" s="244">
        <f t="shared" si="69"/>
        <v>2</v>
      </c>
      <c r="CB208" s="3">
        <f t="shared" si="70"/>
        <v>0</v>
      </c>
      <c r="CC208" s="243">
        <f t="shared" si="71"/>
        <v>0</v>
      </c>
      <c r="CD208" s="243">
        <f t="shared" si="72"/>
        <v>0</v>
      </c>
      <c r="CE208" s="243">
        <f t="shared" si="73"/>
        <v>0</v>
      </c>
      <c r="CF208" s="243">
        <f t="shared" si="74"/>
        <v>0</v>
      </c>
      <c r="CG208" s="243">
        <f t="shared" si="75"/>
        <v>1</v>
      </c>
      <c r="CH208" s="243">
        <f t="shared" si="76"/>
        <v>0</v>
      </c>
      <c r="CI208" s="243">
        <f t="shared" si="77"/>
        <v>0</v>
      </c>
      <c r="CJ208" s="243">
        <f t="shared" si="78"/>
        <v>0</v>
      </c>
      <c r="CK208" s="243">
        <f t="shared" si="79"/>
        <v>0</v>
      </c>
      <c r="CL208" s="243">
        <f t="shared" si="80"/>
        <v>0</v>
      </c>
      <c r="CM208" s="4">
        <f t="shared" si="81"/>
        <v>1</v>
      </c>
      <c r="CO208" s="244">
        <f t="shared" si="82"/>
        <v>2</v>
      </c>
      <c r="CT208" s="3">
        <f t="shared" si="83"/>
        <v>0</v>
      </c>
      <c r="CU208" s="243">
        <f t="shared" si="84"/>
        <v>0</v>
      </c>
      <c r="CV208" s="243">
        <f t="shared" si="85"/>
        <v>0</v>
      </c>
      <c r="CW208" s="243">
        <f t="shared" si="86"/>
        <v>0</v>
      </c>
      <c r="CX208" s="243">
        <f t="shared" si="87"/>
        <v>1</v>
      </c>
      <c r="CY208" s="243">
        <f t="shared" si="88"/>
        <v>0</v>
      </c>
      <c r="CZ208" s="243">
        <f t="shared" si="89"/>
        <v>0</v>
      </c>
      <c r="DA208" s="4">
        <f t="shared" si="90"/>
        <v>1</v>
      </c>
      <c r="DD208" s="244">
        <f t="shared" si="91"/>
        <v>2</v>
      </c>
    </row>
    <row r="209" spans="2:108" x14ac:dyDescent="0.35">
      <c r="B209" s="145" t="s">
        <v>751</v>
      </c>
      <c r="C209" s="4" t="s">
        <v>752</v>
      </c>
      <c r="D209" s="142" t="s">
        <v>913</v>
      </c>
      <c r="E209" s="236" t="s">
        <v>913</v>
      </c>
      <c r="F209" s="236"/>
      <c r="G209" s="139" t="s">
        <v>3703</v>
      </c>
      <c r="H209" s="3">
        <v>0</v>
      </c>
      <c r="I209" s="243">
        <v>0</v>
      </c>
      <c r="J209" s="243">
        <v>0</v>
      </c>
      <c r="K209" s="243">
        <v>0</v>
      </c>
      <c r="L209" s="243">
        <v>0</v>
      </c>
      <c r="M209" s="243">
        <v>0</v>
      </c>
      <c r="N209" s="243">
        <v>0</v>
      </c>
      <c r="O209" s="243">
        <v>0</v>
      </c>
      <c r="P209" s="243">
        <v>0</v>
      </c>
      <c r="Q209" s="243">
        <v>0</v>
      </c>
      <c r="R209" s="243">
        <v>0</v>
      </c>
      <c r="S209" s="243">
        <v>0</v>
      </c>
      <c r="T209" s="243">
        <v>0</v>
      </c>
      <c r="U209" s="243">
        <v>0</v>
      </c>
      <c r="V209" s="243">
        <v>0</v>
      </c>
      <c r="W209" s="243">
        <v>0</v>
      </c>
      <c r="X209" s="243">
        <v>0</v>
      </c>
      <c r="Y209" s="243">
        <v>0</v>
      </c>
      <c r="Z209" s="243">
        <v>0</v>
      </c>
      <c r="AA209" s="243">
        <v>0</v>
      </c>
      <c r="AB209" s="243">
        <v>0</v>
      </c>
      <c r="AC209" s="243">
        <v>0</v>
      </c>
      <c r="AD209" s="243">
        <v>0</v>
      </c>
      <c r="AE209" s="243">
        <v>0</v>
      </c>
      <c r="AF209" s="243">
        <v>0</v>
      </c>
      <c r="AG209" s="243">
        <v>0</v>
      </c>
      <c r="AH209" s="243">
        <v>0</v>
      </c>
      <c r="AI209" s="243">
        <v>0</v>
      </c>
      <c r="AJ209" s="243">
        <v>0</v>
      </c>
      <c r="AK209" s="243">
        <v>0</v>
      </c>
      <c r="AL209" s="243">
        <v>0</v>
      </c>
      <c r="AM209" s="243">
        <v>0</v>
      </c>
      <c r="AN209" s="243">
        <v>0</v>
      </c>
      <c r="AO209" s="243">
        <v>0</v>
      </c>
      <c r="AP209" s="243">
        <v>0</v>
      </c>
      <c r="AQ209" s="243">
        <v>0</v>
      </c>
      <c r="AR209" s="243">
        <v>0</v>
      </c>
      <c r="AS209" s="243">
        <v>0</v>
      </c>
      <c r="AT209" s="243">
        <v>0</v>
      </c>
      <c r="AU209" s="243">
        <v>0</v>
      </c>
      <c r="AV209" s="243">
        <v>0</v>
      </c>
      <c r="AW209" s="243">
        <v>0</v>
      </c>
      <c r="AX209" s="243">
        <v>0</v>
      </c>
      <c r="AY209" s="243">
        <v>0</v>
      </c>
      <c r="AZ209" s="243">
        <v>0</v>
      </c>
      <c r="BA209" s="243">
        <v>0.5</v>
      </c>
      <c r="BB209" s="243">
        <v>0</v>
      </c>
      <c r="BC209" s="243">
        <v>0</v>
      </c>
      <c r="BD209" s="243">
        <v>0</v>
      </c>
      <c r="BE209" s="243">
        <v>0</v>
      </c>
      <c r="BF209" s="243">
        <v>0</v>
      </c>
      <c r="BG209" s="243">
        <v>0</v>
      </c>
      <c r="BH209" s="243">
        <v>0</v>
      </c>
      <c r="BI209" s="243">
        <v>0</v>
      </c>
      <c r="BJ209" s="243">
        <v>0</v>
      </c>
      <c r="BK209" s="243">
        <v>0</v>
      </c>
      <c r="BL209" s="243">
        <v>0</v>
      </c>
      <c r="BM209" s="243">
        <v>0.5</v>
      </c>
      <c r="BN209" s="243">
        <v>0</v>
      </c>
      <c r="BO209" s="243">
        <v>0</v>
      </c>
      <c r="BP209" s="243">
        <v>0</v>
      </c>
      <c r="BQ209" s="243">
        <v>0</v>
      </c>
      <c r="BR209" s="243">
        <v>0</v>
      </c>
      <c r="BS209" s="243">
        <v>0</v>
      </c>
      <c r="BT209" s="243">
        <v>0</v>
      </c>
      <c r="BU209" s="243">
        <v>0</v>
      </c>
      <c r="BV209" s="243">
        <v>0</v>
      </c>
      <c r="BW209" s="243">
        <v>0</v>
      </c>
      <c r="BX209" s="4">
        <v>0</v>
      </c>
      <c r="BZ209" s="244">
        <f t="shared" si="69"/>
        <v>2</v>
      </c>
      <c r="CB209" s="3">
        <f t="shared" si="70"/>
        <v>0</v>
      </c>
      <c r="CC209" s="243">
        <f t="shared" si="71"/>
        <v>0</v>
      </c>
      <c r="CD209" s="243">
        <f t="shared" si="72"/>
        <v>0</v>
      </c>
      <c r="CE209" s="243">
        <f t="shared" si="73"/>
        <v>0</v>
      </c>
      <c r="CF209" s="243">
        <f t="shared" si="74"/>
        <v>0</v>
      </c>
      <c r="CG209" s="243">
        <f t="shared" si="75"/>
        <v>0</v>
      </c>
      <c r="CH209" s="243">
        <f t="shared" si="76"/>
        <v>1</v>
      </c>
      <c r="CI209" s="243">
        <f t="shared" si="77"/>
        <v>0</v>
      </c>
      <c r="CJ209" s="243">
        <f t="shared" si="78"/>
        <v>0</v>
      </c>
      <c r="CK209" s="243">
        <f t="shared" si="79"/>
        <v>1</v>
      </c>
      <c r="CL209" s="243">
        <f t="shared" si="80"/>
        <v>0</v>
      </c>
      <c r="CM209" s="4">
        <f t="shared" si="81"/>
        <v>0</v>
      </c>
      <c r="CO209" s="244">
        <f t="shared" si="82"/>
        <v>2</v>
      </c>
      <c r="CT209" s="3">
        <f t="shared" si="83"/>
        <v>0</v>
      </c>
      <c r="CU209" s="243">
        <f t="shared" si="84"/>
        <v>0</v>
      </c>
      <c r="CV209" s="243">
        <f t="shared" si="85"/>
        <v>0</v>
      </c>
      <c r="CW209" s="243">
        <f t="shared" si="86"/>
        <v>0</v>
      </c>
      <c r="CX209" s="243">
        <f t="shared" si="87"/>
        <v>1</v>
      </c>
      <c r="CY209" s="243">
        <f t="shared" si="88"/>
        <v>1</v>
      </c>
      <c r="CZ209" s="243">
        <f t="shared" si="89"/>
        <v>0</v>
      </c>
      <c r="DA209" s="4">
        <f t="shared" si="90"/>
        <v>0</v>
      </c>
      <c r="DD209" s="244">
        <f t="shared" si="91"/>
        <v>2</v>
      </c>
    </row>
    <row r="210" spans="2:108" x14ac:dyDescent="0.35">
      <c r="B210" s="145" t="s">
        <v>755</v>
      </c>
      <c r="C210" s="4" t="s">
        <v>756</v>
      </c>
      <c r="D210" s="142" t="s">
        <v>913</v>
      </c>
      <c r="E210" s="236" t="s">
        <v>913</v>
      </c>
      <c r="F210" s="236"/>
      <c r="G210" s="139" t="s">
        <v>3703</v>
      </c>
      <c r="H210" s="3">
        <v>0</v>
      </c>
      <c r="I210" s="243">
        <v>0</v>
      </c>
      <c r="J210" s="243">
        <v>0</v>
      </c>
      <c r="K210" s="243">
        <v>0</v>
      </c>
      <c r="L210" s="243">
        <v>0</v>
      </c>
      <c r="M210" s="243">
        <v>0</v>
      </c>
      <c r="N210" s="243">
        <v>0</v>
      </c>
      <c r="O210" s="243">
        <v>0</v>
      </c>
      <c r="P210" s="243">
        <v>0</v>
      </c>
      <c r="Q210" s="243">
        <v>0</v>
      </c>
      <c r="R210" s="243">
        <v>0</v>
      </c>
      <c r="S210" s="243">
        <v>0</v>
      </c>
      <c r="T210" s="243">
        <v>0</v>
      </c>
      <c r="U210" s="243">
        <v>0</v>
      </c>
      <c r="V210" s="243">
        <v>0</v>
      </c>
      <c r="W210" s="243">
        <v>0</v>
      </c>
      <c r="X210" s="243">
        <v>0</v>
      </c>
      <c r="Y210" s="243">
        <v>0</v>
      </c>
      <c r="Z210" s="243">
        <v>0</v>
      </c>
      <c r="AA210" s="243">
        <v>0</v>
      </c>
      <c r="AB210" s="243">
        <v>0</v>
      </c>
      <c r="AC210" s="243">
        <v>0</v>
      </c>
      <c r="AD210" s="243">
        <v>0</v>
      </c>
      <c r="AE210" s="243">
        <v>0</v>
      </c>
      <c r="AF210" s="243">
        <v>0</v>
      </c>
      <c r="AG210" s="243">
        <v>0</v>
      </c>
      <c r="AH210" s="243">
        <v>0</v>
      </c>
      <c r="AI210" s="243">
        <v>0</v>
      </c>
      <c r="AJ210" s="243">
        <v>0</v>
      </c>
      <c r="AK210" s="243">
        <v>0</v>
      </c>
      <c r="AL210" s="243">
        <v>0</v>
      </c>
      <c r="AM210" s="243">
        <v>0</v>
      </c>
      <c r="AN210" s="243">
        <v>0</v>
      </c>
      <c r="AO210" s="243">
        <v>0</v>
      </c>
      <c r="AP210" s="243">
        <v>0</v>
      </c>
      <c r="AQ210" s="243">
        <v>0</v>
      </c>
      <c r="AR210" s="243">
        <v>0</v>
      </c>
      <c r="AS210" s="243">
        <v>0</v>
      </c>
      <c r="AT210" s="243">
        <v>0</v>
      </c>
      <c r="AU210" s="243">
        <v>0</v>
      </c>
      <c r="AV210" s="243">
        <v>0</v>
      </c>
      <c r="AW210" s="243">
        <v>0</v>
      </c>
      <c r="AX210" s="243">
        <v>0</v>
      </c>
      <c r="AY210" s="243">
        <v>0</v>
      </c>
      <c r="AZ210" s="243">
        <v>0</v>
      </c>
      <c r="BA210" s="243">
        <v>0.5</v>
      </c>
      <c r="BB210" s="243">
        <v>0</v>
      </c>
      <c r="BC210" s="243">
        <v>0</v>
      </c>
      <c r="BD210" s="243">
        <v>0</v>
      </c>
      <c r="BE210" s="243">
        <v>0</v>
      </c>
      <c r="BF210" s="243">
        <v>0</v>
      </c>
      <c r="BG210" s="243">
        <v>0</v>
      </c>
      <c r="BH210" s="243">
        <v>0</v>
      </c>
      <c r="BI210" s="243">
        <v>0</v>
      </c>
      <c r="BJ210" s="243">
        <v>0</v>
      </c>
      <c r="BK210" s="243">
        <v>0</v>
      </c>
      <c r="BL210" s="243">
        <v>0</v>
      </c>
      <c r="BM210" s="243">
        <v>0</v>
      </c>
      <c r="BN210" s="243">
        <v>0</v>
      </c>
      <c r="BO210" s="243">
        <v>0</v>
      </c>
      <c r="BP210" s="243">
        <v>0</v>
      </c>
      <c r="BQ210" s="243">
        <v>0</v>
      </c>
      <c r="BR210" s="243">
        <v>0</v>
      </c>
      <c r="BS210" s="243">
        <v>0</v>
      </c>
      <c r="BT210" s="243">
        <v>0</v>
      </c>
      <c r="BU210" s="243">
        <v>0</v>
      </c>
      <c r="BV210" s="243">
        <v>0</v>
      </c>
      <c r="BW210" s="243">
        <v>0.5</v>
      </c>
      <c r="BX210" s="4">
        <v>0</v>
      </c>
      <c r="BZ210" s="244">
        <f t="shared" si="69"/>
        <v>2</v>
      </c>
      <c r="CB210" s="3">
        <f t="shared" si="70"/>
        <v>0</v>
      </c>
      <c r="CC210" s="243">
        <f t="shared" si="71"/>
        <v>0</v>
      </c>
      <c r="CD210" s="243">
        <f t="shared" si="72"/>
        <v>0</v>
      </c>
      <c r="CE210" s="243">
        <f t="shared" si="73"/>
        <v>0</v>
      </c>
      <c r="CF210" s="243">
        <f t="shared" si="74"/>
        <v>0</v>
      </c>
      <c r="CG210" s="243">
        <f t="shared" si="75"/>
        <v>0</v>
      </c>
      <c r="CH210" s="243">
        <f t="shared" si="76"/>
        <v>1</v>
      </c>
      <c r="CI210" s="243">
        <f t="shared" si="77"/>
        <v>0</v>
      </c>
      <c r="CJ210" s="243">
        <f t="shared" si="78"/>
        <v>0</v>
      </c>
      <c r="CK210" s="243">
        <f t="shared" si="79"/>
        <v>0</v>
      </c>
      <c r="CL210" s="243">
        <f t="shared" si="80"/>
        <v>0</v>
      </c>
      <c r="CM210" s="4">
        <f t="shared" si="81"/>
        <v>1</v>
      </c>
      <c r="CO210" s="244">
        <f t="shared" si="82"/>
        <v>2</v>
      </c>
      <c r="CT210" s="3">
        <f t="shared" si="83"/>
        <v>0</v>
      </c>
      <c r="CU210" s="243">
        <f t="shared" si="84"/>
        <v>0</v>
      </c>
      <c r="CV210" s="243">
        <f t="shared" si="85"/>
        <v>0</v>
      </c>
      <c r="CW210" s="243">
        <f t="shared" si="86"/>
        <v>0</v>
      </c>
      <c r="CX210" s="243">
        <f t="shared" si="87"/>
        <v>1</v>
      </c>
      <c r="CY210" s="243">
        <f t="shared" si="88"/>
        <v>0</v>
      </c>
      <c r="CZ210" s="243">
        <f t="shared" si="89"/>
        <v>0</v>
      </c>
      <c r="DA210" s="4">
        <f t="shared" si="90"/>
        <v>1</v>
      </c>
      <c r="DD210" s="244">
        <f t="shared" si="91"/>
        <v>2</v>
      </c>
    </row>
    <row r="211" spans="2:108" x14ac:dyDescent="0.35">
      <c r="B211" s="145" t="s">
        <v>757</v>
      </c>
      <c r="C211" s="4" t="s">
        <v>758</v>
      </c>
      <c r="D211" s="30" t="s">
        <v>758</v>
      </c>
      <c r="E211" s="237" t="s">
        <v>3300</v>
      </c>
      <c r="F211" s="237"/>
      <c r="G211" s="31" t="s">
        <v>3704</v>
      </c>
      <c r="H211" s="3">
        <v>0</v>
      </c>
      <c r="I211" s="243">
        <v>0</v>
      </c>
      <c r="J211" s="243">
        <v>0</v>
      </c>
      <c r="K211" s="243">
        <v>0</v>
      </c>
      <c r="L211" s="243">
        <v>0</v>
      </c>
      <c r="M211" s="243">
        <v>0</v>
      </c>
      <c r="N211" s="243">
        <v>0</v>
      </c>
      <c r="O211" s="243">
        <v>0</v>
      </c>
      <c r="P211" s="243">
        <v>0</v>
      </c>
      <c r="Q211" s="243">
        <v>0</v>
      </c>
      <c r="R211" s="243">
        <v>0</v>
      </c>
      <c r="S211" s="243">
        <v>0</v>
      </c>
      <c r="T211" s="243">
        <v>0</v>
      </c>
      <c r="U211" s="243">
        <v>0</v>
      </c>
      <c r="V211" s="243">
        <v>0</v>
      </c>
      <c r="W211" s="243">
        <v>0</v>
      </c>
      <c r="X211" s="243">
        <v>0</v>
      </c>
      <c r="Y211" s="243">
        <v>0</v>
      </c>
      <c r="Z211" s="243">
        <v>0</v>
      </c>
      <c r="AA211" s="243">
        <v>0</v>
      </c>
      <c r="AB211" s="243">
        <v>0</v>
      </c>
      <c r="AC211" s="243">
        <v>0</v>
      </c>
      <c r="AD211" s="243">
        <v>0</v>
      </c>
      <c r="AE211" s="243">
        <v>0</v>
      </c>
      <c r="AF211" s="243">
        <v>0</v>
      </c>
      <c r="AG211" s="243">
        <v>0</v>
      </c>
      <c r="AH211" s="243">
        <v>0</v>
      </c>
      <c r="AI211" s="243">
        <v>0</v>
      </c>
      <c r="AJ211" s="243">
        <v>0</v>
      </c>
      <c r="AK211" s="243">
        <v>0</v>
      </c>
      <c r="AL211" s="243">
        <v>0</v>
      </c>
      <c r="AM211" s="243">
        <v>0</v>
      </c>
      <c r="AN211" s="243">
        <v>0</v>
      </c>
      <c r="AO211" s="243">
        <v>0</v>
      </c>
      <c r="AP211" s="243">
        <v>0</v>
      </c>
      <c r="AQ211" s="243">
        <v>0</v>
      </c>
      <c r="AR211" s="243">
        <v>0</v>
      </c>
      <c r="AS211" s="243">
        <v>0</v>
      </c>
      <c r="AT211" s="243">
        <v>0</v>
      </c>
      <c r="AU211" s="243">
        <v>0</v>
      </c>
      <c r="AV211" s="243">
        <v>0</v>
      </c>
      <c r="AW211" s="243">
        <v>0</v>
      </c>
      <c r="AX211" s="243">
        <v>0</v>
      </c>
      <c r="AY211" s="243">
        <v>0</v>
      </c>
      <c r="AZ211" s="243">
        <v>0</v>
      </c>
      <c r="BA211" s="243">
        <v>0.5</v>
      </c>
      <c r="BB211" s="243">
        <v>0</v>
      </c>
      <c r="BC211" s="243">
        <v>0</v>
      </c>
      <c r="BD211" s="243">
        <v>0</v>
      </c>
      <c r="BE211" s="243">
        <v>0</v>
      </c>
      <c r="BF211" s="243">
        <v>0</v>
      </c>
      <c r="BG211" s="243">
        <v>0</v>
      </c>
      <c r="BH211" s="243">
        <v>0</v>
      </c>
      <c r="BI211" s="243">
        <v>0</v>
      </c>
      <c r="BJ211" s="243">
        <v>0</v>
      </c>
      <c r="BK211" s="243">
        <v>0</v>
      </c>
      <c r="BL211" s="243">
        <v>0</v>
      </c>
      <c r="BM211" s="243">
        <v>0</v>
      </c>
      <c r="BN211" s="243">
        <v>0</v>
      </c>
      <c r="BO211" s="243">
        <v>0</v>
      </c>
      <c r="BP211" s="243">
        <v>0</v>
      </c>
      <c r="BQ211" s="243">
        <v>0</v>
      </c>
      <c r="BR211" s="243">
        <v>0</v>
      </c>
      <c r="BS211" s="243">
        <v>0</v>
      </c>
      <c r="BT211" s="243">
        <v>0</v>
      </c>
      <c r="BU211" s="243">
        <v>0</v>
      </c>
      <c r="BV211" s="243">
        <v>0</v>
      </c>
      <c r="BW211" s="243">
        <v>0.5</v>
      </c>
      <c r="BX211" s="4">
        <v>0</v>
      </c>
      <c r="BZ211" s="244">
        <f t="shared" si="69"/>
        <v>2</v>
      </c>
      <c r="CB211" s="3">
        <f t="shared" si="70"/>
        <v>0</v>
      </c>
      <c r="CC211" s="243">
        <f t="shared" si="71"/>
        <v>0</v>
      </c>
      <c r="CD211" s="243">
        <f t="shared" si="72"/>
        <v>0</v>
      </c>
      <c r="CE211" s="243">
        <f t="shared" si="73"/>
        <v>0</v>
      </c>
      <c r="CF211" s="243">
        <f t="shared" si="74"/>
        <v>0</v>
      </c>
      <c r="CG211" s="243">
        <f t="shared" si="75"/>
        <v>0</v>
      </c>
      <c r="CH211" s="243">
        <f t="shared" si="76"/>
        <v>1</v>
      </c>
      <c r="CI211" s="243">
        <f t="shared" si="77"/>
        <v>0</v>
      </c>
      <c r="CJ211" s="243">
        <f t="shared" si="78"/>
        <v>0</v>
      </c>
      <c r="CK211" s="243">
        <f t="shared" si="79"/>
        <v>0</v>
      </c>
      <c r="CL211" s="243">
        <f t="shared" si="80"/>
        <v>0</v>
      </c>
      <c r="CM211" s="4">
        <f t="shared" si="81"/>
        <v>1</v>
      </c>
      <c r="CO211" s="244">
        <f t="shared" si="82"/>
        <v>2</v>
      </c>
      <c r="CT211" s="3">
        <f t="shared" si="83"/>
        <v>0</v>
      </c>
      <c r="CU211" s="243">
        <f t="shared" si="84"/>
        <v>0</v>
      </c>
      <c r="CV211" s="243">
        <f t="shared" si="85"/>
        <v>0</v>
      </c>
      <c r="CW211" s="243">
        <f t="shared" si="86"/>
        <v>0</v>
      </c>
      <c r="CX211" s="243">
        <f t="shared" si="87"/>
        <v>1</v>
      </c>
      <c r="CY211" s="243">
        <f t="shared" si="88"/>
        <v>0</v>
      </c>
      <c r="CZ211" s="243">
        <f t="shared" si="89"/>
        <v>0</v>
      </c>
      <c r="DA211" s="4">
        <f t="shared" si="90"/>
        <v>1</v>
      </c>
      <c r="DD211" s="244">
        <f t="shared" si="91"/>
        <v>2</v>
      </c>
    </row>
    <row r="212" spans="2:108" x14ac:dyDescent="0.35">
      <c r="B212" s="145" t="s">
        <v>759</v>
      </c>
      <c r="C212" s="4" t="s">
        <v>759</v>
      </c>
      <c r="D212" s="30" t="s">
        <v>3105</v>
      </c>
      <c r="E212" s="237" t="s">
        <v>1374</v>
      </c>
      <c r="F212" s="237"/>
      <c r="G212" s="31" t="s">
        <v>3704</v>
      </c>
      <c r="H212" s="3">
        <v>0</v>
      </c>
      <c r="I212" s="243">
        <v>0</v>
      </c>
      <c r="J212" s="243">
        <v>0</v>
      </c>
      <c r="K212" s="243">
        <v>0</v>
      </c>
      <c r="L212" s="243">
        <v>0</v>
      </c>
      <c r="M212" s="243">
        <v>0</v>
      </c>
      <c r="N212" s="243">
        <v>0</v>
      </c>
      <c r="O212" s="243">
        <v>0</v>
      </c>
      <c r="P212" s="243">
        <v>0</v>
      </c>
      <c r="Q212" s="243">
        <v>0</v>
      </c>
      <c r="R212" s="243">
        <v>0</v>
      </c>
      <c r="S212" s="243">
        <v>0</v>
      </c>
      <c r="T212" s="243">
        <v>0</v>
      </c>
      <c r="U212" s="243">
        <v>0</v>
      </c>
      <c r="V212" s="243">
        <v>0</v>
      </c>
      <c r="W212" s="243">
        <v>0</v>
      </c>
      <c r="X212" s="243">
        <v>0</v>
      </c>
      <c r="Y212" s="243">
        <v>0</v>
      </c>
      <c r="Z212" s="243">
        <v>0</v>
      </c>
      <c r="AA212" s="243">
        <v>0</v>
      </c>
      <c r="AB212" s="243">
        <v>0</v>
      </c>
      <c r="AC212" s="243">
        <v>0</v>
      </c>
      <c r="AD212" s="243">
        <v>0</v>
      </c>
      <c r="AE212" s="243">
        <v>0</v>
      </c>
      <c r="AF212" s="243">
        <v>0</v>
      </c>
      <c r="AG212" s="243">
        <v>0</v>
      </c>
      <c r="AH212" s="243">
        <v>0</v>
      </c>
      <c r="AI212" s="243">
        <v>0</v>
      </c>
      <c r="AJ212" s="243">
        <v>0</v>
      </c>
      <c r="AK212" s="243">
        <v>0</v>
      </c>
      <c r="AL212" s="243">
        <v>0</v>
      </c>
      <c r="AM212" s="243">
        <v>0</v>
      </c>
      <c r="AN212" s="243">
        <v>0</v>
      </c>
      <c r="AO212" s="243">
        <v>0</v>
      </c>
      <c r="AP212" s="243">
        <v>0</v>
      </c>
      <c r="AQ212" s="243">
        <v>0</v>
      </c>
      <c r="AR212" s="243">
        <v>0</v>
      </c>
      <c r="AS212" s="243">
        <v>0</v>
      </c>
      <c r="AT212" s="243">
        <v>0</v>
      </c>
      <c r="AU212" s="243">
        <v>0</v>
      </c>
      <c r="AV212" s="243">
        <v>0</v>
      </c>
      <c r="AW212" s="243">
        <v>0</v>
      </c>
      <c r="AX212" s="243">
        <v>0</v>
      </c>
      <c r="AY212" s="243">
        <v>0</v>
      </c>
      <c r="AZ212" s="243">
        <v>0</v>
      </c>
      <c r="BA212" s="243">
        <v>0.5</v>
      </c>
      <c r="BB212" s="243">
        <v>0</v>
      </c>
      <c r="BC212" s="243">
        <v>0</v>
      </c>
      <c r="BD212" s="243">
        <v>0</v>
      </c>
      <c r="BE212" s="243">
        <v>0</v>
      </c>
      <c r="BF212" s="243">
        <v>0</v>
      </c>
      <c r="BG212" s="243">
        <v>0</v>
      </c>
      <c r="BH212" s="243">
        <v>0</v>
      </c>
      <c r="BI212" s="243">
        <v>0</v>
      </c>
      <c r="BJ212" s="243">
        <v>0</v>
      </c>
      <c r="BK212" s="243">
        <v>0</v>
      </c>
      <c r="BL212" s="243">
        <v>0</v>
      </c>
      <c r="BM212" s="243">
        <v>0</v>
      </c>
      <c r="BN212" s="243">
        <v>0</v>
      </c>
      <c r="BO212" s="243">
        <v>0</v>
      </c>
      <c r="BP212" s="243">
        <v>0</v>
      </c>
      <c r="BQ212" s="243">
        <v>0</v>
      </c>
      <c r="BR212" s="243">
        <v>0</v>
      </c>
      <c r="BS212" s="243">
        <v>0</v>
      </c>
      <c r="BT212" s="243">
        <v>0.5</v>
      </c>
      <c r="BU212" s="243">
        <v>0</v>
      </c>
      <c r="BV212" s="243">
        <v>0</v>
      </c>
      <c r="BW212" s="243">
        <v>0</v>
      </c>
      <c r="BX212" s="4">
        <v>0</v>
      </c>
      <c r="BZ212" s="244">
        <f t="shared" si="69"/>
        <v>2</v>
      </c>
      <c r="CB212" s="3">
        <f t="shared" si="70"/>
        <v>0</v>
      </c>
      <c r="CC212" s="243">
        <f t="shared" si="71"/>
        <v>0</v>
      </c>
      <c r="CD212" s="243">
        <f t="shared" si="72"/>
        <v>0</v>
      </c>
      <c r="CE212" s="243">
        <f t="shared" si="73"/>
        <v>0</v>
      </c>
      <c r="CF212" s="243">
        <f t="shared" si="74"/>
        <v>0</v>
      </c>
      <c r="CG212" s="243">
        <f t="shared" si="75"/>
        <v>0</v>
      </c>
      <c r="CH212" s="243">
        <f t="shared" si="76"/>
        <v>1</v>
      </c>
      <c r="CI212" s="243">
        <f t="shared" si="77"/>
        <v>0</v>
      </c>
      <c r="CJ212" s="243">
        <f t="shared" si="78"/>
        <v>0</v>
      </c>
      <c r="CK212" s="243">
        <f t="shared" si="79"/>
        <v>0</v>
      </c>
      <c r="CL212" s="243">
        <f t="shared" si="80"/>
        <v>1</v>
      </c>
      <c r="CM212" s="4">
        <f t="shared" si="81"/>
        <v>0</v>
      </c>
      <c r="CO212" s="244">
        <f t="shared" si="82"/>
        <v>2</v>
      </c>
      <c r="CT212" s="3">
        <f t="shared" si="83"/>
        <v>0</v>
      </c>
      <c r="CU212" s="243">
        <f t="shared" si="84"/>
        <v>0</v>
      </c>
      <c r="CV212" s="243">
        <f t="shared" si="85"/>
        <v>0</v>
      </c>
      <c r="CW212" s="243">
        <f t="shared" si="86"/>
        <v>0</v>
      </c>
      <c r="CX212" s="243">
        <f t="shared" si="87"/>
        <v>1</v>
      </c>
      <c r="CY212" s="243">
        <f t="shared" si="88"/>
        <v>0</v>
      </c>
      <c r="CZ212" s="243">
        <f t="shared" si="89"/>
        <v>1</v>
      </c>
      <c r="DA212" s="4">
        <f t="shared" si="90"/>
        <v>0</v>
      </c>
      <c r="DD212" s="244">
        <f t="shared" si="91"/>
        <v>2</v>
      </c>
    </row>
    <row r="213" spans="2:108" x14ac:dyDescent="0.35">
      <c r="B213" s="145" t="s">
        <v>760</v>
      </c>
      <c r="C213" s="4" t="s">
        <v>761</v>
      </c>
      <c r="D213" s="28" t="s">
        <v>761</v>
      </c>
      <c r="E213" s="234" t="s">
        <v>924</v>
      </c>
      <c r="F213" s="234"/>
      <c r="G213" s="29" t="s">
        <v>3701</v>
      </c>
      <c r="H213" s="3">
        <v>0</v>
      </c>
      <c r="I213" s="243">
        <v>0</v>
      </c>
      <c r="J213" s="243">
        <v>0</v>
      </c>
      <c r="K213" s="243">
        <v>0</v>
      </c>
      <c r="L213" s="243">
        <v>0</v>
      </c>
      <c r="M213" s="243">
        <v>0</v>
      </c>
      <c r="N213" s="243">
        <v>0</v>
      </c>
      <c r="O213" s="243">
        <v>0</v>
      </c>
      <c r="P213" s="243">
        <v>0</v>
      </c>
      <c r="Q213" s="243">
        <v>0</v>
      </c>
      <c r="R213" s="243">
        <v>0</v>
      </c>
      <c r="S213" s="243">
        <v>0</v>
      </c>
      <c r="T213" s="243">
        <v>0</v>
      </c>
      <c r="U213" s="243">
        <v>0</v>
      </c>
      <c r="V213" s="243">
        <v>0</v>
      </c>
      <c r="W213" s="243">
        <v>0</v>
      </c>
      <c r="X213" s="243">
        <v>0</v>
      </c>
      <c r="Y213" s="243">
        <v>0</v>
      </c>
      <c r="Z213" s="243">
        <v>0</v>
      </c>
      <c r="AA213" s="243">
        <v>0</v>
      </c>
      <c r="AB213" s="243">
        <v>0</v>
      </c>
      <c r="AC213" s="243">
        <v>0</v>
      </c>
      <c r="AD213" s="243">
        <v>0</v>
      </c>
      <c r="AE213" s="243">
        <v>0</v>
      </c>
      <c r="AF213" s="243">
        <v>0</v>
      </c>
      <c r="AG213" s="243">
        <v>0</v>
      </c>
      <c r="AH213" s="243">
        <v>0</v>
      </c>
      <c r="AI213" s="243">
        <v>0</v>
      </c>
      <c r="AJ213" s="243">
        <v>0</v>
      </c>
      <c r="AK213" s="243">
        <v>0</v>
      </c>
      <c r="AL213" s="243">
        <v>0</v>
      </c>
      <c r="AM213" s="243">
        <v>0</v>
      </c>
      <c r="AN213" s="243">
        <v>0</v>
      </c>
      <c r="AO213" s="243">
        <v>0</v>
      </c>
      <c r="AP213" s="243">
        <v>0</v>
      </c>
      <c r="AQ213" s="243">
        <v>0</v>
      </c>
      <c r="AR213" s="243">
        <v>0</v>
      </c>
      <c r="AS213" s="243">
        <v>0</v>
      </c>
      <c r="AT213" s="243">
        <v>0</v>
      </c>
      <c r="AU213" s="243">
        <v>0</v>
      </c>
      <c r="AV213" s="243">
        <v>0</v>
      </c>
      <c r="AW213" s="243">
        <v>0</v>
      </c>
      <c r="AX213" s="243">
        <v>0</v>
      </c>
      <c r="AY213" s="243">
        <v>0</v>
      </c>
      <c r="AZ213" s="243">
        <v>0</v>
      </c>
      <c r="BA213" s="243">
        <v>0</v>
      </c>
      <c r="BB213" s="243">
        <v>1</v>
      </c>
      <c r="BC213" s="243">
        <v>0</v>
      </c>
      <c r="BD213" s="243">
        <v>0</v>
      </c>
      <c r="BE213" s="243">
        <v>0</v>
      </c>
      <c r="BF213" s="243">
        <v>0</v>
      </c>
      <c r="BG213" s="243">
        <v>0</v>
      </c>
      <c r="BH213" s="243">
        <v>0</v>
      </c>
      <c r="BI213" s="243">
        <v>0</v>
      </c>
      <c r="BJ213" s="243">
        <v>0</v>
      </c>
      <c r="BK213" s="243">
        <v>0</v>
      </c>
      <c r="BL213" s="243">
        <v>0</v>
      </c>
      <c r="BM213" s="243">
        <v>0</v>
      </c>
      <c r="BN213" s="243">
        <v>0</v>
      </c>
      <c r="BO213" s="243">
        <v>0</v>
      </c>
      <c r="BP213" s="243">
        <v>0</v>
      </c>
      <c r="BQ213" s="243">
        <v>0</v>
      </c>
      <c r="BR213" s="243">
        <v>0</v>
      </c>
      <c r="BS213" s="243">
        <v>0</v>
      </c>
      <c r="BT213" s="243">
        <v>0</v>
      </c>
      <c r="BU213" s="243">
        <v>1</v>
      </c>
      <c r="BV213" s="243">
        <v>0</v>
      </c>
      <c r="BW213" s="243">
        <v>0</v>
      </c>
      <c r="BX213" s="4">
        <v>0</v>
      </c>
      <c r="BZ213" s="244">
        <f t="shared" si="69"/>
        <v>2</v>
      </c>
      <c r="CB213" s="3">
        <f t="shared" si="70"/>
        <v>0</v>
      </c>
      <c r="CC213" s="243">
        <f t="shared" si="71"/>
        <v>0</v>
      </c>
      <c r="CD213" s="243">
        <f t="shared" si="72"/>
        <v>0</v>
      </c>
      <c r="CE213" s="243">
        <f t="shared" si="73"/>
        <v>0</v>
      </c>
      <c r="CF213" s="243">
        <f t="shared" si="74"/>
        <v>0</v>
      </c>
      <c r="CG213" s="243">
        <f t="shared" si="75"/>
        <v>0</v>
      </c>
      <c r="CH213" s="243">
        <f t="shared" si="76"/>
        <v>0</v>
      </c>
      <c r="CI213" s="243">
        <f t="shared" si="77"/>
        <v>1</v>
      </c>
      <c r="CJ213" s="243">
        <f t="shared" si="78"/>
        <v>0</v>
      </c>
      <c r="CK213" s="243">
        <f t="shared" si="79"/>
        <v>0</v>
      </c>
      <c r="CL213" s="243">
        <f t="shared" si="80"/>
        <v>0</v>
      </c>
      <c r="CM213" s="4">
        <f t="shared" si="81"/>
        <v>1</v>
      </c>
      <c r="CO213" s="244">
        <f t="shared" si="82"/>
        <v>2</v>
      </c>
      <c r="CT213" s="3">
        <f t="shared" si="83"/>
        <v>0</v>
      </c>
      <c r="CU213" s="243">
        <f t="shared" si="84"/>
        <v>0</v>
      </c>
      <c r="CV213" s="243">
        <f t="shared" si="85"/>
        <v>0</v>
      </c>
      <c r="CW213" s="243">
        <f t="shared" si="86"/>
        <v>0</v>
      </c>
      <c r="CX213" s="243">
        <f t="shared" si="87"/>
        <v>1</v>
      </c>
      <c r="CY213" s="243">
        <f t="shared" si="88"/>
        <v>0</v>
      </c>
      <c r="CZ213" s="243">
        <f t="shared" si="89"/>
        <v>0</v>
      </c>
      <c r="DA213" s="4">
        <f t="shared" si="90"/>
        <v>1</v>
      </c>
      <c r="DD213" s="244">
        <f t="shared" si="91"/>
        <v>2</v>
      </c>
    </row>
    <row r="214" spans="2:108" x14ac:dyDescent="0.35">
      <c r="B214" s="145" t="s">
        <v>771</v>
      </c>
      <c r="C214" s="4" t="s">
        <v>772</v>
      </c>
      <c r="D214" s="110" t="s">
        <v>3260</v>
      </c>
      <c r="E214" s="239" t="s">
        <v>1374</v>
      </c>
      <c r="F214" s="237"/>
      <c r="G214" s="31" t="s">
        <v>3704</v>
      </c>
      <c r="H214" s="3">
        <v>0</v>
      </c>
      <c r="I214" s="243">
        <v>0</v>
      </c>
      <c r="J214" s="243">
        <v>0</v>
      </c>
      <c r="K214" s="243">
        <v>0</v>
      </c>
      <c r="L214" s="243">
        <v>0</v>
      </c>
      <c r="M214" s="243">
        <v>0</v>
      </c>
      <c r="N214" s="243">
        <v>0</v>
      </c>
      <c r="O214" s="243">
        <v>0</v>
      </c>
      <c r="P214" s="243">
        <v>0</v>
      </c>
      <c r="Q214" s="243">
        <v>0</v>
      </c>
      <c r="R214" s="243">
        <v>0</v>
      </c>
      <c r="S214" s="243">
        <v>0</v>
      </c>
      <c r="T214" s="243">
        <v>0</v>
      </c>
      <c r="U214" s="243">
        <v>0</v>
      </c>
      <c r="V214" s="243">
        <v>0</v>
      </c>
      <c r="W214" s="243">
        <v>0</v>
      </c>
      <c r="X214" s="243">
        <v>0</v>
      </c>
      <c r="Y214" s="243">
        <v>0</v>
      </c>
      <c r="Z214" s="243">
        <v>0</v>
      </c>
      <c r="AA214" s="243">
        <v>0</v>
      </c>
      <c r="AB214" s="243">
        <v>0</v>
      </c>
      <c r="AC214" s="243">
        <v>0</v>
      </c>
      <c r="AD214" s="243">
        <v>0</v>
      </c>
      <c r="AE214" s="243">
        <v>0</v>
      </c>
      <c r="AF214" s="243">
        <v>0</v>
      </c>
      <c r="AG214" s="243">
        <v>0</v>
      </c>
      <c r="AH214" s="243">
        <v>0</v>
      </c>
      <c r="AI214" s="243">
        <v>0</v>
      </c>
      <c r="AJ214" s="243">
        <v>0</v>
      </c>
      <c r="AK214" s="243">
        <v>0</v>
      </c>
      <c r="AL214" s="243">
        <v>0</v>
      </c>
      <c r="AM214" s="243">
        <v>0</v>
      </c>
      <c r="AN214" s="243">
        <v>0</v>
      </c>
      <c r="AO214" s="243">
        <v>0</v>
      </c>
      <c r="AP214" s="243">
        <v>0</v>
      </c>
      <c r="AQ214" s="243">
        <v>0</v>
      </c>
      <c r="AR214" s="243">
        <v>0</v>
      </c>
      <c r="AS214" s="243">
        <v>0</v>
      </c>
      <c r="AT214" s="243">
        <v>0</v>
      </c>
      <c r="AU214" s="243">
        <v>0</v>
      </c>
      <c r="AV214" s="243">
        <v>0</v>
      </c>
      <c r="AW214" s="243">
        <v>0</v>
      </c>
      <c r="AX214" s="243">
        <v>0</v>
      </c>
      <c r="AY214" s="243">
        <v>0</v>
      </c>
      <c r="AZ214" s="243">
        <v>0</v>
      </c>
      <c r="BA214" s="243">
        <v>0</v>
      </c>
      <c r="BB214" s="243">
        <v>0</v>
      </c>
      <c r="BC214" s="243">
        <v>0</v>
      </c>
      <c r="BD214" s="243">
        <v>0.5</v>
      </c>
      <c r="BE214" s="243">
        <v>0</v>
      </c>
      <c r="BF214" s="243">
        <v>0</v>
      </c>
      <c r="BG214" s="243">
        <v>0</v>
      </c>
      <c r="BH214" s="243">
        <v>0</v>
      </c>
      <c r="BI214" s="243">
        <v>0</v>
      </c>
      <c r="BJ214" s="243">
        <v>0</v>
      </c>
      <c r="BK214" s="243">
        <v>0</v>
      </c>
      <c r="BL214" s="243">
        <v>0</v>
      </c>
      <c r="BM214" s="243">
        <v>0</v>
      </c>
      <c r="BN214" s="243">
        <v>0</v>
      </c>
      <c r="BO214" s="243">
        <v>0</v>
      </c>
      <c r="BP214" s="243">
        <v>0</v>
      </c>
      <c r="BQ214" s="243">
        <v>0.5</v>
      </c>
      <c r="BR214" s="243">
        <v>0</v>
      </c>
      <c r="BS214" s="243">
        <v>0</v>
      </c>
      <c r="BT214" s="243">
        <v>0</v>
      </c>
      <c r="BU214" s="243">
        <v>0</v>
      </c>
      <c r="BV214" s="243">
        <v>0</v>
      </c>
      <c r="BW214" s="243">
        <v>0</v>
      </c>
      <c r="BX214" s="4">
        <v>0</v>
      </c>
      <c r="BZ214" s="244">
        <f t="shared" si="69"/>
        <v>2</v>
      </c>
      <c r="CB214" s="3">
        <f t="shared" si="70"/>
        <v>0</v>
      </c>
      <c r="CC214" s="243">
        <f t="shared" si="71"/>
        <v>0</v>
      </c>
      <c r="CD214" s="243">
        <f t="shared" si="72"/>
        <v>0</v>
      </c>
      <c r="CE214" s="243">
        <f t="shared" si="73"/>
        <v>0</v>
      </c>
      <c r="CF214" s="243">
        <f t="shared" si="74"/>
        <v>0</v>
      </c>
      <c r="CG214" s="243">
        <f t="shared" si="75"/>
        <v>0</v>
      </c>
      <c r="CH214" s="243">
        <f t="shared" si="76"/>
        <v>0</v>
      </c>
      <c r="CI214" s="243">
        <f t="shared" si="77"/>
        <v>1</v>
      </c>
      <c r="CJ214" s="243">
        <f t="shared" si="78"/>
        <v>0</v>
      </c>
      <c r="CK214" s="243">
        <f t="shared" si="79"/>
        <v>0</v>
      </c>
      <c r="CL214" s="243">
        <f t="shared" si="80"/>
        <v>1</v>
      </c>
      <c r="CM214" s="4">
        <f t="shared" si="81"/>
        <v>0</v>
      </c>
      <c r="CO214" s="244">
        <f t="shared" si="82"/>
        <v>2</v>
      </c>
      <c r="CT214" s="3">
        <f t="shared" si="83"/>
        <v>0</v>
      </c>
      <c r="CU214" s="243">
        <f t="shared" si="84"/>
        <v>0</v>
      </c>
      <c r="CV214" s="243">
        <f t="shared" si="85"/>
        <v>0</v>
      </c>
      <c r="CW214" s="243">
        <f t="shared" si="86"/>
        <v>0</v>
      </c>
      <c r="CX214" s="243">
        <f t="shared" si="87"/>
        <v>1</v>
      </c>
      <c r="CY214" s="243">
        <f t="shared" si="88"/>
        <v>0</v>
      </c>
      <c r="CZ214" s="243">
        <f t="shared" si="89"/>
        <v>1</v>
      </c>
      <c r="DA214" s="4">
        <f t="shared" si="90"/>
        <v>0</v>
      </c>
      <c r="DD214" s="244">
        <f t="shared" si="91"/>
        <v>2</v>
      </c>
    </row>
    <row r="215" spans="2:108" x14ac:dyDescent="0.35">
      <c r="B215" s="145" t="s">
        <v>783</v>
      </c>
      <c r="C215" s="4" t="s">
        <v>784</v>
      </c>
      <c r="D215" s="28" t="s">
        <v>2912</v>
      </c>
      <c r="E215" s="234" t="s">
        <v>909</v>
      </c>
      <c r="F215" s="234"/>
      <c r="G215" s="29" t="s">
        <v>3701</v>
      </c>
      <c r="H215" s="3">
        <v>0</v>
      </c>
      <c r="I215" s="243">
        <v>0</v>
      </c>
      <c r="J215" s="243">
        <v>0</v>
      </c>
      <c r="K215" s="243">
        <v>0</v>
      </c>
      <c r="L215" s="243">
        <v>0</v>
      </c>
      <c r="M215" s="243">
        <v>0</v>
      </c>
      <c r="N215" s="243">
        <v>0</v>
      </c>
      <c r="O215" s="243">
        <v>0</v>
      </c>
      <c r="P215" s="243">
        <v>0</v>
      </c>
      <c r="Q215" s="243">
        <v>0</v>
      </c>
      <c r="R215" s="243">
        <v>0</v>
      </c>
      <c r="S215" s="243">
        <v>0</v>
      </c>
      <c r="T215" s="243">
        <v>0</v>
      </c>
      <c r="U215" s="243">
        <v>0</v>
      </c>
      <c r="V215" s="243">
        <v>0</v>
      </c>
      <c r="W215" s="243">
        <v>0</v>
      </c>
      <c r="X215" s="243">
        <v>0</v>
      </c>
      <c r="Y215" s="243">
        <v>0</v>
      </c>
      <c r="Z215" s="243">
        <v>0</v>
      </c>
      <c r="AA215" s="243">
        <v>0</v>
      </c>
      <c r="AB215" s="243">
        <v>0</v>
      </c>
      <c r="AC215" s="243">
        <v>0</v>
      </c>
      <c r="AD215" s="243">
        <v>0</v>
      </c>
      <c r="AE215" s="243">
        <v>0</v>
      </c>
      <c r="AF215" s="243">
        <v>0</v>
      </c>
      <c r="AG215" s="243">
        <v>0</v>
      </c>
      <c r="AH215" s="243">
        <v>0</v>
      </c>
      <c r="AI215" s="243">
        <v>0</v>
      </c>
      <c r="AJ215" s="243">
        <v>0</v>
      </c>
      <c r="AK215" s="243">
        <v>0</v>
      </c>
      <c r="AL215" s="243">
        <v>0</v>
      </c>
      <c r="AM215" s="243">
        <v>0</v>
      </c>
      <c r="AN215" s="243">
        <v>0</v>
      </c>
      <c r="AO215" s="243">
        <v>0</v>
      </c>
      <c r="AP215" s="243">
        <v>0</v>
      </c>
      <c r="AQ215" s="243">
        <v>0</v>
      </c>
      <c r="AR215" s="243">
        <v>0</v>
      </c>
      <c r="AS215" s="243">
        <v>0</v>
      </c>
      <c r="AT215" s="243">
        <v>0</v>
      </c>
      <c r="AU215" s="243">
        <v>0</v>
      </c>
      <c r="AV215" s="243">
        <v>0</v>
      </c>
      <c r="AW215" s="243">
        <v>0</v>
      </c>
      <c r="AX215" s="243">
        <v>0</v>
      </c>
      <c r="AY215" s="243">
        <v>0</v>
      </c>
      <c r="AZ215" s="243">
        <v>0</v>
      </c>
      <c r="BA215" s="243">
        <v>0</v>
      </c>
      <c r="BB215" s="243">
        <v>0</v>
      </c>
      <c r="BC215" s="243">
        <v>0</v>
      </c>
      <c r="BD215" s="243">
        <v>0</v>
      </c>
      <c r="BE215" s="243">
        <v>0.5</v>
      </c>
      <c r="BF215" s="243">
        <v>0</v>
      </c>
      <c r="BG215" s="243">
        <v>0</v>
      </c>
      <c r="BH215" s="243">
        <v>0</v>
      </c>
      <c r="BI215" s="243">
        <v>0</v>
      </c>
      <c r="BJ215" s="243">
        <v>0</v>
      </c>
      <c r="BK215" s="243">
        <v>0</v>
      </c>
      <c r="BL215" s="243">
        <v>0</v>
      </c>
      <c r="BM215" s="243">
        <v>0</v>
      </c>
      <c r="BN215" s="243">
        <v>0</v>
      </c>
      <c r="BO215" s="243">
        <v>0</v>
      </c>
      <c r="BP215" s="243">
        <v>0</v>
      </c>
      <c r="BQ215" s="243">
        <v>0</v>
      </c>
      <c r="BR215" s="243">
        <v>0</v>
      </c>
      <c r="BS215" s="243">
        <v>0</v>
      </c>
      <c r="BT215" s="243">
        <v>0</v>
      </c>
      <c r="BU215" s="243">
        <v>0.5</v>
      </c>
      <c r="BV215" s="243">
        <v>0</v>
      </c>
      <c r="BW215" s="243">
        <v>0</v>
      </c>
      <c r="BX215" s="4">
        <v>0</v>
      </c>
      <c r="BZ215" s="244">
        <f t="shared" si="69"/>
        <v>2</v>
      </c>
      <c r="CB215" s="3">
        <f t="shared" si="70"/>
        <v>0</v>
      </c>
      <c r="CC215" s="243">
        <f t="shared" si="71"/>
        <v>0</v>
      </c>
      <c r="CD215" s="243">
        <f t="shared" si="72"/>
        <v>0</v>
      </c>
      <c r="CE215" s="243">
        <f t="shared" si="73"/>
        <v>0</v>
      </c>
      <c r="CF215" s="243">
        <f t="shared" si="74"/>
        <v>0</v>
      </c>
      <c r="CG215" s="243">
        <f t="shared" si="75"/>
        <v>0</v>
      </c>
      <c r="CH215" s="243">
        <f t="shared" si="76"/>
        <v>0</v>
      </c>
      <c r="CI215" s="243">
        <f t="shared" si="77"/>
        <v>1</v>
      </c>
      <c r="CJ215" s="243">
        <f t="shared" si="78"/>
        <v>0</v>
      </c>
      <c r="CK215" s="243">
        <f t="shared" si="79"/>
        <v>0</v>
      </c>
      <c r="CL215" s="243">
        <f t="shared" si="80"/>
        <v>0</v>
      </c>
      <c r="CM215" s="4">
        <f t="shared" si="81"/>
        <v>1</v>
      </c>
      <c r="CO215" s="244">
        <f t="shared" si="82"/>
        <v>2</v>
      </c>
      <c r="CT215" s="3">
        <f t="shared" si="83"/>
        <v>0</v>
      </c>
      <c r="CU215" s="243">
        <f t="shared" si="84"/>
        <v>0</v>
      </c>
      <c r="CV215" s="243">
        <f t="shared" si="85"/>
        <v>0</v>
      </c>
      <c r="CW215" s="243">
        <f t="shared" si="86"/>
        <v>0</v>
      </c>
      <c r="CX215" s="243">
        <f t="shared" si="87"/>
        <v>1</v>
      </c>
      <c r="CY215" s="243">
        <f t="shared" si="88"/>
        <v>0</v>
      </c>
      <c r="CZ215" s="243">
        <f t="shared" si="89"/>
        <v>0</v>
      </c>
      <c r="DA215" s="4">
        <f t="shared" si="90"/>
        <v>1</v>
      </c>
      <c r="DD215" s="244">
        <f t="shared" si="91"/>
        <v>2</v>
      </c>
    </row>
    <row r="216" spans="2:108" x14ac:dyDescent="0.35">
      <c r="B216" s="145" t="s">
        <v>803</v>
      </c>
      <c r="C216" s="4" t="s">
        <v>804</v>
      </c>
      <c r="D216" s="28" t="s">
        <v>2913</v>
      </c>
      <c r="E216" s="234" t="s">
        <v>1534</v>
      </c>
      <c r="F216" s="234"/>
      <c r="G216" s="29" t="s">
        <v>3701</v>
      </c>
      <c r="H216" s="3">
        <v>0</v>
      </c>
      <c r="I216" s="243">
        <v>0</v>
      </c>
      <c r="J216" s="243">
        <v>0</v>
      </c>
      <c r="K216" s="243">
        <v>0</v>
      </c>
      <c r="L216" s="243">
        <v>0</v>
      </c>
      <c r="M216" s="243">
        <v>0</v>
      </c>
      <c r="N216" s="243">
        <v>0</v>
      </c>
      <c r="O216" s="243">
        <v>0</v>
      </c>
      <c r="P216" s="243">
        <v>0</v>
      </c>
      <c r="Q216" s="243">
        <v>0</v>
      </c>
      <c r="R216" s="243">
        <v>0</v>
      </c>
      <c r="S216" s="243">
        <v>0</v>
      </c>
      <c r="T216" s="243">
        <v>0</v>
      </c>
      <c r="U216" s="243">
        <v>0</v>
      </c>
      <c r="V216" s="243">
        <v>0</v>
      </c>
      <c r="W216" s="243">
        <v>0</v>
      </c>
      <c r="X216" s="243">
        <v>0</v>
      </c>
      <c r="Y216" s="243">
        <v>0</v>
      </c>
      <c r="Z216" s="243">
        <v>0</v>
      </c>
      <c r="AA216" s="243">
        <v>0</v>
      </c>
      <c r="AB216" s="243">
        <v>0</v>
      </c>
      <c r="AC216" s="243">
        <v>0</v>
      </c>
      <c r="AD216" s="243">
        <v>0</v>
      </c>
      <c r="AE216" s="243">
        <v>0</v>
      </c>
      <c r="AF216" s="243">
        <v>0</v>
      </c>
      <c r="AG216" s="243">
        <v>0</v>
      </c>
      <c r="AH216" s="243">
        <v>0</v>
      </c>
      <c r="AI216" s="243">
        <v>0</v>
      </c>
      <c r="AJ216" s="243">
        <v>0</v>
      </c>
      <c r="AK216" s="243">
        <v>0</v>
      </c>
      <c r="AL216" s="243">
        <v>0</v>
      </c>
      <c r="AM216" s="243">
        <v>0</v>
      </c>
      <c r="AN216" s="243">
        <v>0</v>
      </c>
      <c r="AO216" s="243">
        <v>0</v>
      </c>
      <c r="AP216" s="243">
        <v>0</v>
      </c>
      <c r="AQ216" s="243">
        <v>0</v>
      </c>
      <c r="AR216" s="243">
        <v>0</v>
      </c>
      <c r="AS216" s="243">
        <v>0</v>
      </c>
      <c r="AT216" s="243">
        <v>0</v>
      </c>
      <c r="AU216" s="243">
        <v>0</v>
      </c>
      <c r="AV216" s="243">
        <v>0</v>
      </c>
      <c r="AW216" s="243">
        <v>0</v>
      </c>
      <c r="AX216" s="243">
        <v>0</v>
      </c>
      <c r="AY216" s="243">
        <v>0</v>
      </c>
      <c r="AZ216" s="243">
        <v>0</v>
      </c>
      <c r="BA216" s="243">
        <v>0</v>
      </c>
      <c r="BB216" s="243">
        <v>0</v>
      </c>
      <c r="BC216" s="243">
        <v>0</v>
      </c>
      <c r="BD216" s="243">
        <v>0</v>
      </c>
      <c r="BE216" s="243">
        <v>0</v>
      </c>
      <c r="BF216" s="243">
        <v>0.5</v>
      </c>
      <c r="BG216" s="243">
        <v>0</v>
      </c>
      <c r="BH216" s="243">
        <v>0</v>
      </c>
      <c r="BI216" s="243">
        <v>0</v>
      </c>
      <c r="BJ216" s="243">
        <v>0</v>
      </c>
      <c r="BK216" s="243">
        <v>0</v>
      </c>
      <c r="BL216" s="243">
        <v>0</v>
      </c>
      <c r="BM216" s="243">
        <v>0.5</v>
      </c>
      <c r="BN216" s="243">
        <v>0</v>
      </c>
      <c r="BO216" s="243">
        <v>0</v>
      </c>
      <c r="BP216" s="243">
        <v>0</v>
      </c>
      <c r="BQ216" s="243">
        <v>0</v>
      </c>
      <c r="BR216" s="243">
        <v>0</v>
      </c>
      <c r="BS216" s="243">
        <v>0</v>
      </c>
      <c r="BT216" s="243">
        <v>0</v>
      </c>
      <c r="BU216" s="243">
        <v>0</v>
      </c>
      <c r="BV216" s="243">
        <v>0</v>
      </c>
      <c r="BW216" s="243">
        <v>0</v>
      </c>
      <c r="BX216" s="4">
        <v>0</v>
      </c>
      <c r="BZ216" s="244">
        <f t="shared" si="69"/>
        <v>2</v>
      </c>
      <c r="CB216" s="3">
        <f t="shared" si="70"/>
        <v>0</v>
      </c>
      <c r="CC216" s="243">
        <f t="shared" si="71"/>
        <v>0</v>
      </c>
      <c r="CD216" s="243">
        <f t="shared" si="72"/>
        <v>0</v>
      </c>
      <c r="CE216" s="243">
        <f t="shared" si="73"/>
        <v>0</v>
      </c>
      <c r="CF216" s="243">
        <f t="shared" si="74"/>
        <v>0</v>
      </c>
      <c r="CG216" s="243">
        <f t="shared" si="75"/>
        <v>0</v>
      </c>
      <c r="CH216" s="243">
        <f t="shared" si="76"/>
        <v>0</v>
      </c>
      <c r="CI216" s="243">
        <f t="shared" si="77"/>
        <v>0</v>
      </c>
      <c r="CJ216" s="243">
        <f t="shared" si="78"/>
        <v>1</v>
      </c>
      <c r="CK216" s="243">
        <f t="shared" si="79"/>
        <v>1</v>
      </c>
      <c r="CL216" s="243">
        <f t="shared" si="80"/>
        <v>0</v>
      </c>
      <c r="CM216" s="4">
        <f t="shared" si="81"/>
        <v>0</v>
      </c>
      <c r="CO216" s="244">
        <f t="shared" si="82"/>
        <v>2</v>
      </c>
      <c r="CT216" s="3">
        <f t="shared" si="83"/>
        <v>0</v>
      </c>
      <c r="CU216" s="243">
        <f t="shared" si="84"/>
        <v>0</v>
      </c>
      <c r="CV216" s="243">
        <f t="shared" si="85"/>
        <v>0</v>
      </c>
      <c r="CW216" s="243">
        <f t="shared" si="86"/>
        <v>0</v>
      </c>
      <c r="CX216" s="243">
        <f t="shared" si="87"/>
        <v>1</v>
      </c>
      <c r="CY216" s="243">
        <f t="shared" si="88"/>
        <v>1</v>
      </c>
      <c r="CZ216" s="243">
        <f t="shared" si="89"/>
        <v>0</v>
      </c>
      <c r="DA216" s="4">
        <f t="shared" si="90"/>
        <v>0</v>
      </c>
      <c r="DD216" s="244">
        <f t="shared" si="91"/>
        <v>2</v>
      </c>
    </row>
    <row r="217" spans="2:108" x14ac:dyDescent="0.35">
      <c r="B217" s="145" t="s">
        <v>805</v>
      </c>
      <c r="C217" s="4" t="s">
        <v>806</v>
      </c>
      <c r="D217" s="54" t="s">
        <v>2914</v>
      </c>
      <c r="E217" s="233" t="s">
        <v>1908</v>
      </c>
      <c r="F217" s="233"/>
      <c r="G217" s="55" t="s">
        <v>3708</v>
      </c>
      <c r="H217" s="3">
        <v>0</v>
      </c>
      <c r="I217" s="243">
        <v>0</v>
      </c>
      <c r="J217" s="243">
        <v>0</v>
      </c>
      <c r="K217" s="243">
        <v>0</v>
      </c>
      <c r="L217" s="243">
        <v>0</v>
      </c>
      <c r="M217" s="243">
        <v>0</v>
      </c>
      <c r="N217" s="243">
        <v>0</v>
      </c>
      <c r="O217" s="243">
        <v>0</v>
      </c>
      <c r="P217" s="243">
        <v>0</v>
      </c>
      <c r="Q217" s="243">
        <v>0</v>
      </c>
      <c r="R217" s="243">
        <v>0</v>
      </c>
      <c r="S217" s="243">
        <v>0</v>
      </c>
      <c r="T217" s="243">
        <v>0</v>
      </c>
      <c r="U217" s="243">
        <v>0</v>
      </c>
      <c r="V217" s="243">
        <v>0</v>
      </c>
      <c r="W217" s="243">
        <v>0</v>
      </c>
      <c r="X217" s="243">
        <v>0</v>
      </c>
      <c r="Y217" s="243">
        <v>0</v>
      </c>
      <c r="Z217" s="243">
        <v>0</v>
      </c>
      <c r="AA217" s="243">
        <v>0</v>
      </c>
      <c r="AB217" s="243">
        <v>0</v>
      </c>
      <c r="AC217" s="243">
        <v>0</v>
      </c>
      <c r="AD217" s="243">
        <v>0</v>
      </c>
      <c r="AE217" s="243">
        <v>0</v>
      </c>
      <c r="AF217" s="243">
        <v>0</v>
      </c>
      <c r="AG217" s="243">
        <v>0</v>
      </c>
      <c r="AH217" s="243">
        <v>0</v>
      </c>
      <c r="AI217" s="243">
        <v>0</v>
      </c>
      <c r="AJ217" s="243">
        <v>0</v>
      </c>
      <c r="AK217" s="243">
        <v>0</v>
      </c>
      <c r="AL217" s="243">
        <v>0</v>
      </c>
      <c r="AM217" s="243">
        <v>0</v>
      </c>
      <c r="AN217" s="243">
        <v>0</v>
      </c>
      <c r="AO217" s="243">
        <v>0</v>
      </c>
      <c r="AP217" s="243">
        <v>0</v>
      </c>
      <c r="AQ217" s="243">
        <v>0</v>
      </c>
      <c r="AR217" s="243">
        <v>0</v>
      </c>
      <c r="AS217" s="243">
        <v>0</v>
      </c>
      <c r="AT217" s="243">
        <v>0</v>
      </c>
      <c r="AU217" s="243">
        <v>0</v>
      </c>
      <c r="AV217" s="243">
        <v>0</v>
      </c>
      <c r="AW217" s="243">
        <v>0</v>
      </c>
      <c r="AX217" s="243">
        <v>0</v>
      </c>
      <c r="AY217" s="243">
        <v>0</v>
      </c>
      <c r="AZ217" s="243">
        <v>0</v>
      </c>
      <c r="BA217" s="243">
        <v>0</v>
      </c>
      <c r="BB217" s="243">
        <v>0</v>
      </c>
      <c r="BC217" s="243">
        <v>0</v>
      </c>
      <c r="BD217" s="243">
        <v>0</v>
      </c>
      <c r="BE217" s="243">
        <v>0</v>
      </c>
      <c r="BF217" s="243">
        <v>0.5</v>
      </c>
      <c r="BG217" s="243">
        <v>0</v>
      </c>
      <c r="BH217" s="243">
        <v>0</v>
      </c>
      <c r="BI217" s="243">
        <v>0</v>
      </c>
      <c r="BJ217" s="243">
        <v>0</v>
      </c>
      <c r="BK217" s="243">
        <v>0</v>
      </c>
      <c r="BL217" s="243">
        <v>0</v>
      </c>
      <c r="BM217" s="243">
        <v>0</v>
      </c>
      <c r="BN217" s="243">
        <v>0</v>
      </c>
      <c r="BO217" s="243">
        <v>0</v>
      </c>
      <c r="BP217" s="243">
        <v>0</v>
      </c>
      <c r="BQ217" s="243">
        <v>0</v>
      </c>
      <c r="BR217" s="243">
        <v>0</v>
      </c>
      <c r="BS217" s="243">
        <v>0</v>
      </c>
      <c r="BT217" s="243">
        <v>0.5</v>
      </c>
      <c r="BU217" s="243">
        <v>0</v>
      </c>
      <c r="BV217" s="243">
        <v>0</v>
      </c>
      <c r="BW217" s="243">
        <v>0</v>
      </c>
      <c r="BX217" s="4">
        <v>0</v>
      </c>
      <c r="BZ217" s="244">
        <f t="shared" si="69"/>
        <v>2</v>
      </c>
      <c r="CB217" s="3">
        <f t="shared" si="70"/>
        <v>0</v>
      </c>
      <c r="CC217" s="243">
        <f t="shared" si="71"/>
        <v>0</v>
      </c>
      <c r="CD217" s="243">
        <f t="shared" si="72"/>
        <v>0</v>
      </c>
      <c r="CE217" s="243">
        <f t="shared" si="73"/>
        <v>0</v>
      </c>
      <c r="CF217" s="243">
        <f t="shared" si="74"/>
        <v>0</v>
      </c>
      <c r="CG217" s="243">
        <f t="shared" si="75"/>
        <v>0</v>
      </c>
      <c r="CH217" s="243">
        <f t="shared" si="76"/>
        <v>0</v>
      </c>
      <c r="CI217" s="243">
        <f t="shared" si="77"/>
        <v>0</v>
      </c>
      <c r="CJ217" s="243">
        <f t="shared" si="78"/>
        <v>1</v>
      </c>
      <c r="CK217" s="243">
        <f t="shared" si="79"/>
        <v>0</v>
      </c>
      <c r="CL217" s="243">
        <f t="shared" si="80"/>
        <v>1</v>
      </c>
      <c r="CM217" s="4">
        <f t="shared" si="81"/>
        <v>0</v>
      </c>
      <c r="CO217" s="244">
        <f t="shared" si="82"/>
        <v>2</v>
      </c>
      <c r="CT217" s="3">
        <f t="shared" si="83"/>
        <v>0</v>
      </c>
      <c r="CU217" s="243">
        <f t="shared" si="84"/>
        <v>0</v>
      </c>
      <c r="CV217" s="243">
        <f t="shared" si="85"/>
        <v>0</v>
      </c>
      <c r="CW217" s="243">
        <f t="shared" si="86"/>
        <v>0</v>
      </c>
      <c r="CX217" s="243">
        <f t="shared" si="87"/>
        <v>1</v>
      </c>
      <c r="CY217" s="243">
        <f t="shared" si="88"/>
        <v>0</v>
      </c>
      <c r="CZ217" s="243">
        <f t="shared" si="89"/>
        <v>1</v>
      </c>
      <c r="DA217" s="4">
        <f t="shared" si="90"/>
        <v>0</v>
      </c>
      <c r="DD217" s="244">
        <f t="shared" si="91"/>
        <v>2</v>
      </c>
    </row>
    <row r="218" spans="2:108" x14ac:dyDescent="0.35">
      <c r="B218" s="145" t="s">
        <v>829</v>
      </c>
      <c r="C218" s="4" t="s">
        <v>829</v>
      </c>
      <c r="D218" s="54" t="s">
        <v>2915</v>
      </c>
      <c r="E218" s="233" t="s">
        <v>911</v>
      </c>
      <c r="F218" s="233"/>
      <c r="G218" s="55" t="s">
        <v>3708</v>
      </c>
      <c r="H218" s="3">
        <v>0</v>
      </c>
      <c r="I218" s="243">
        <v>0</v>
      </c>
      <c r="J218" s="243">
        <v>0</v>
      </c>
      <c r="K218" s="243">
        <v>0</v>
      </c>
      <c r="L218" s="243">
        <v>0</v>
      </c>
      <c r="M218" s="243">
        <v>0</v>
      </c>
      <c r="N218" s="243">
        <v>0</v>
      </c>
      <c r="O218" s="243">
        <v>0</v>
      </c>
      <c r="P218" s="243">
        <v>0</v>
      </c>
      <c r="Q218" s="243">
        <v>0</v>
      </c>
      <c r="R218" s="243">
        <v>0</v>
      </c>
      <c r="S218" s="243">
        <v>0</v>
      </c>
      <c r="T218" s="243">
        <v>0</v>
      </c>
      <c r="U218" s="243">
        <v>0</v>
      </c>
      <c r="V218" s="243">
        <v>0</v>
      </c>
      <c r="W218" s="243">
        <v>0</v>
      </c>
      <c r="X218" s="243">
        <v>0</v>
      </c>
      <c r="Y218" s="243">
        <v>0</v>
      </c>
      <c r="Z218" s="243">
        <v>0</v>
      </c>
      <c r="AA218" s="243">
        <v>0</v>
      </c>
      <c r="AB218" s="243">
        <v>0</v>
      </c>
      <c r="AC218" s="243">
        <v>0</v>
      </c>
      <c r="AD218" s="243">
        <v>0</v>
      </c>
      <c r="AE218" s="243">
        <v>0</v>
      </c>
      <c r="AF218" s="243">
        <v>0</v>
      </c>
      <c r="AG218" s="243">
        <v>0</v>
      </c>
      <c r="AH218" s="243">
        <v>0</v>
      </c>
      <c r="AI218" s="243">
        <v>0</v>
      </c>
      <c r="AJ218" s="243">
        <v>0</v>
      </c>
      <c r="AK218" s="243">
        <v>0</v>
      </c>
      <c r="AL218" s="243">
        <v>0</v>
      </c>
      <c r="AM218" s="243">
        <v>0</v>
      </c>
      <c r="AN218" s="243">
        <v>0</v>
      </c>
      <c r="AO218" s="243">
        <v>0</v>
      </c>
      <c r="AP218" s="243">
        <v>0</v>
      </c>
      <c r="AQ218" s="243">
        <v>0</v>
      </c>
      <c r="AR218" s="243">
        <v>0</v>
      </c>
      <c r="AS218" s="243">
        <v>0</v>
      </c>
      <c r="AT218" s="243">
        <v>0</v>
      </c>
      <c r="AU218" s="243">
        <v>0</v>
      </c>
      <c r="AV218" s="243">
        <v>0</v>
      </c>
      <c r="AW218" s="243">
        <v>0</v>
      </c>
      <c r="AX218" s="243">
        <v>0</v>
      </c>
      <c r="AY218" s="243">
        <v>0</v>
      </c>
      <c r="AZ218" s="243">
        <v>0</v>
      </c>
      <c r="BA218" s="243">
        <v>0</v>
      </c>
      <c r="BB218" s="243">
        <v>0</v>
      </c>
      <c r="BC218" s="243">
        <v>0</v>
      </c>
      <c r="BD218" s="243">
        <v>0</v>
      </c>
      <c r="BE218" s="243">
        <v>0</v>
      </c>
      <c r="BF218" s="243">
        <v>0</v>
      </c>
      <c r="BG218" s="243">
        <v>0</v>
      </c>
      <c r="BH218" s="243">
        <v>0</v>
      </c>
      <c r="BI218" s="243">
        <v>0.5</v>
      </c>
      <c r="BJ218" s="243">
        <v>0</v>
      </c>
      <c r="BK218" s="243">
        <v>0</v>
      </c>
      <c r="BL218" s="243">
        <v>0</v>
      </c>
      <c r="BM218" s="243">
        <v>0</v>
      </c>
      <c r="BN218" s="243">
        <v>0</v>
      </c>
      <c r="BO218" s="243">
        <v>0</v>
      </c>
      <c r="BP218" s="243">
        <v>0</v>
      </c>
      <c r="BQ218" s="243">
        <v>0</v>
      </c>
      <c r="BR218" s="243">
        <v>0</v>
      </c>
      <c r="BS218" s="243">
        <v>0</v>
      </c>
      <c r="BT218" s="243">
        <v>0</v>
      </c>
      <c r="BU218" s="243">
        <v>0</v>
      </c>
      <c r="BV218" s="243">
        <v>0</v>
      </c>
      <c r="BW218" s="243">
        <v>0.5</v>
      </c>
      <c r="BX218" s="4">
        <v>0</v>
      </c>
      <c r="BZ218" s="244">
        <f t="shared" si="69"/>
        <v>2</v>
      </c>
      <c r="CB218" s="3">
        <f t="shared" si="70"/>
        <v>0</v>
      </c>
      <c r="CC218" s="243">
        <f t="shared" si="71"/>
        <v>0</v>
      </c>
      <c r="CD218" s="243">
        <f t="shared" si="72"/>
        <v>0</v>
      </c>
      <c r="CE218" s="243">
        <f t="shared" si="73"/>
        <v>0</v>
      </c>
      <c r="CF218" s="243">
        <f t="shared" si="74"/>
        <v>0</v>
      </c>
      <c r="CG218" s="243">
        <f t="shared" si="75"/>
        <v>0</v>
      </c>
      <c r="CH218" s="243">
        <f t="shared" si="76"/>
        <v>0</v>
      </c>
      <c r="CI218" s="243">
        <f t="shared" si="77"/>
        <v>0</v>
      </c>
      <c r="CJ218" s="243">
        <f t="shared" si="78"/>
        <v>1</v>
      </c>
      <c r="CK218" s="243">
        <f t="shared" si="79"/>
        <v>0</v>
      </c>
      <c r="CL218" s="243">
        <f t="shared" si="80"/>
        <v>0</v>
      </c>
      <c r="CM218" s="4">
        <f t="shared" si="81"/>
        <v>1</v>
      </c>
      <c r="CO218" s="244">
        <f t="shared" si="82"/>
        <v>2</v>
      </c>
      <c r="CT218" s="3">
        <f t="shared" si="83"/>
        <v>0</v>
      </c>
      <c r="CU218" s="243">
        <f t="shared" si="84"/>
        <v>0</v>
      </c>
      <c r="CV218" s="243">
        <f t="shared" si="85"/>
        <v>0</v>
      </c>
      <c r="CW218" s="243">
        <f t="shared" si="86"/>
        <v>0</v>
      </c>
      <c r="CX218" s="243">
        <f t="shared" si="87"/>
        <v>1</v>
      </c>
      <c r="CY218" s="243">
        <f t="shared" si="88"/>
        <v>0</v>
      </c>
      <c r="CZ218" s="243">
        <f t="shared" si="89"/>
        <v>0</v>
      </c>
      <c r="DA218" s="4">
        <f t="shared" si="90"/>
        <v>1</v>
      </c>
      <c r="DD218" s="244">
        <f t="shared" si="91"/>
        <v>2</v>
      </c>
    </row>
    <row r="219" spans="2:108" x14ac:dyDescent="0.35">
      <c r="B219" s="145" t="s">
        <v>830</v>
      </c>
      <c r="C219" s="4" t="s">
        <v>831</v>
      </c>
      <c r="D219" s="54" t="s">
        <v>2398</v>
      </c>
      <c r="E219" s="233" t="s">
        <v>1479</v>
      </c>
      <c r="F219" s="233"/>
      <c r="G219" s="55" t="s">
        <v>3708</v>
      </c>
      <c r="H219" s="3">
        <v>0</v>
      </c>
      <c r="I219" s="243">
        <v>0</v>
      </c>
      <c r="J219" s="243">
        <v>0</v>
      </c>
      <c r="K219" s="243">
        <v>0</v>
      </c>
      <c r="L219" s="243">
        <v>0</v>
      </c>
      <c r="M219" s="243">
        <v>0</v>
      </c>
      <c r="N219" s="243">
        <v>0</v>
      </c>
      <c r="O219" s="243">
        <v>0</v>
      </c>
      <c r="P219" s="243">
        <v>0</v>
      </c>
      <c r="Q219" s="243">
        <v>0</v>
      </c>
      <c r="R219" s="243">
        <v>0</v>
      </c>
      <c r="S219" s="243">
        <v>0</v>
      </c>
      <c r="T219" s="243">
        <v>0</v>
      </c>
      <c r="U219" s="243">
        <v>0</v>
      </c>
      <c r="V219" s="243">
        <v>0</v>
      </c>
      <c r="W219" s="243">
        <v>0</v>
      </c>
      <c r="X219" s="243">
        <v>0</v>
      </c>
      <c r="Y219" s="243">
        <v>0</v>
      </c>
      <c r="Z219" s="243">
        <v>0</v>
      </c>
      <c r="AA219" s="243">
        <v>0</v>
      </c>
      <c r="AB219" s="243">
        <v>0</v>
      </c>
      <c r="AC219" s="243">
        <v>0</v>
      </c>
      <c r="AD219" s="243">
        <v>0</v>
      </c>
      <c r="AE219" s="243">
        <v>0</v>
      </c>
      <c r="AF219" s="243">
        <v>0</v>
      </c>
      <c r="AG219" s="243">
        <v>0</v>
      </c>
      <c r="AH219" s="243">
        <v>0</v>
      </c>
      <c r="AI219" s="243">
        <v>0</v>
      </c>
      <c r="AJ219" s="243">
        <v>0</v>
      </c>
      <c r="AK219" s="243">
        <v>0</v>
      </c>
      <c r="AL219" s="243">
        <v>0</v>
      </c>
      <c r="AM219" s="243">
        <v>0</v>
      </c>
      <c r="AN219" s="243">
        <v>0</v>
      </c>
      <c r="AO219" s="243">
        <v>0</v>
      </c>
      <c r="AP219" s="243">
        <v>0</v>
      </c>
      <c r="AQ219" s="243">
        <v>0</v>
      </c>
      <c r="AR219" s="243">
        <v>0</v>
      </c>
      <c r="AS219" s="243">
        <v>0</v>
      </c>
      <c r="AT219" s="243">
        <v>0</v>
      </c>
      <c r="AU219" s="243">
        <v>0</v>
      </c>
      <c r="AV219" s="243">
        <v>0</v>
      </c>
      <c r="AW219" s="243">
        <v>0</v>
      </c>
      <c r="AX219" s="243">
        <v>0</v>
      </c>
      <c r="AY219" s="243">
        <v>0</v>
      </c>
      <c r="AZ219" s="243">
        <v>0</v>
      </c>
      <c r="BA219" s="243">
        <v>0</v>
      </c>
      <c r="BB219" s="243">
        <v>0</v>
      </c>
      <c r="BC219" s="243">
        <v>0</v>
      </c>
      <c r="BD219" s="243">
        <v>0</v>
      </c>
      <c r="BE219" s="243">
        <v>0</v>
      </c>
      <c r="BF219" s="243">
        <v>0</v>
      </c>
      <c r="BG219" s="243">
        <v>0</v>
      </c>
      <c r="BH219" s="243">
        <v>0</v>
      </c>
      <c r="BI219" s="243">
        <v>0.5</v>
      </c>
      <c r="BJ219" s="243">
        <v>0</v>
      </c>
      <c r="BK219" s="243">
        <v>0</v>
      </c>
      <c r="BL219" s="243">
        <v>0</v>
      </c>
      <c r="BM219" s="243">
        <v>0</v>
      </c>
      <c r="BN219" s="243">
        <v>0</v>
      </c>
      <c r="BO219" s="243">
        <v>0</v>
      </c>
      <c r="BP219" s="243">
        <v>0</v>
      </c>
      <c r="BQ219" s="243">
        <v>0</v>
      </c>
      <c r="BR219" s="243">
        <v>0</v>
      </c>
      <c r="BS219" s="243">
        <v>0</v>
      </c>
      <c r="BT219" s="243">
        <v>0.5</v>
      </c>
      <c r="BU219" s="243">
        <v>0</v>
      </c>
      <c r="BV219" s="243">
        <v>0</v>
      </c>
      <c r="BW219" s="243">
        <v>0</v>
      </c>
      <c r="BX219" s="4">
        <v>0</v>
      </c>
      <c r="BZ219" s="244">
        <f t="shared" si="69"/>
        <v>2</v>
      </c>
      <c r="CB219" s="3">
        <f t="shared" si="70"/>
        <v>0</v>
      </c>
      <c r="CC219" s="243">
        <f t="shared" si="71"/>
        <v>0</v>
      </c>
      <c r="CD219" s="243">
        <f t="shared" si="72"/>
        <v>0</v>
      </c>
      <c r="CE219" s="243">
        <f t="shared" si="73"/>
        <v>0</v>
      </c>
      <c r="CF219" s="243">
        <f t="shared" si="74"/>
        <v>0</v>
      </c>
      <c r="CG219" s="243">
        <f t="shared" si="75"/>
        <v>0</v>
      </c>
      <c r="CH219" s="243">
        <f t="shared" si="76"/>
        <v>0</v>
      </c>
      <c r="CI219" s="243">
        <f t="shared" si="77"/>
        <v>0</v>
      </c>
      <c r="CJ219" s="243">
        <f t="shared" si="78"/>
        <v>1</v>
      </c>
      <c r="CK219" s="243">
        <f t="shared" si="79"/>
        <v>0</v>
      </c>
      <c r="CL219" s="243">
        <f t="shared" si="80"/>
        <v>1</v>
      </c>
      <c r="CM219" s="4">
        <f t="shared" si="81"/>
        <v>0</v>
      </c>
      <c r="CO219" s="244">
        <f t="shared" si="82"/>
        <v>2</v>
      </c>
      <c r="CT219" s="3">
        <f t="shared" si="83"/>
        <v>0</v>
      </c>
      <c r="CU219" s="243">
        <f t="shared" si="84"/>
        <v>0</v>
      </c>
      <c r="CV219" s="243">
        <f t="shared" si="85"/>
        <v>0</v>
      </c>
      <c r="CW219" s="243">
        <f t="shared" si="86"/>
        <v>0</v>
      </c>
      <c r="CX219" s="243">
        <f t="shared" si="87"/>
        <v>1</v>
      </c>
      <c r="CY219" s="243">
        <f t="shared" si="88"/>
        <v>0</v>
      </c>
      <c r="CZ219" s="243">
        <f t="shared" si="89"/>
        <v>1</v>
      </c>
      <c r="DA219" s="4">
        <f t="shared" si="90"/>
        <v>0</v>
      </c>
      <c r="DD219" s="244">
        <f t="shared" si="91"/>
        <v>2</v>
      </c>
    </row>
    <row r="220" spans="2:108" x14ac:dyDescent="0.35">
      <c r="B220" s="145" t="s">
        <v>837</v>
      </c>
      <c r="C220" s="4" t="s">
        <v>838</v>
      </c>
      <c r="D220" s="61" t="s">
        <v>838</v>
      </c>
      <c r="E220" s="235" t="s">
        <v>1374</v>
      </c>
      <c r="F220" s="235"/>
      <c r="G220" s="62" t="s">
        <v>3712</v>
      </c>
      <c r="H220" s="3">
        <v>0</v>
      </c>
      <c r="I220" s="243">
        <v>0</v>
      </c>
      <c r="J220" s="243">
        <v>0</v>
      </c>
      <c r="K220" s="243">
        <v>0</v>
      </c>
      <c r="L220" s="243">
        <v>0</v>
      </c>
      <c r="M220" s="243">
        <v>0</v>
      </c>
      <c r="N220" s="243">
        <v>0</v>
      </c>
      <c r="O220" s="243">
        <v>0</v>
      </c>
      <c r="P220" s="243">
        <v>0</v>
      </c>
      <c r="Q220" s="243">
        <v>0</v>
      </c>
      <c r="R220" s="243">
        <v>0</v>
      </c>
      <c r="S220" s="243">
        <v>0</v>
      </c>
      <c r="T220" s="243">
        <v>0</v>
      </c>
      <c r="U220" s="243">
        <v>0</v>
      </c>
      <c r="V220" s="243">
        <v>0</v>
      </c>
      <c r="W220" s="243">
        <v>0</v>
      </c>
      <c r="X220" s="243">
        <v>0</v>
      </c>
      <c r="Y220" s="243">
        <v>0</v>
      </c>
      <c r="Z220" s="243">
        <v>0</v>
      </c>
      <c r="AA220" s="243">
        <v>0</v>
      </c>
      <c r="AB220" s="243">
        <v>0</v>
      </c>
      <c r="AC220" s="243">
        <v>0</v>
      </c>
      <c r="AD220" s="243">
        <v>0</v>
      </c>
      <c r="AE220" s="243">
        <v>0</v>
      </c>
      <c r="AF220" s="243">
        <v>0</v>
      </c>
      <c r="AG220" s="243">
        <v>0</v>
      </c>
      <c r="AH220" s="243">
        <v>0</v>
      </c>
      <c r="AI220" s="243">
        <v>0</v>
      </c>
      <c r="AJ220" s="243">
        <v>0</v>
      </c>
      <c r="AK220" s="243">
        <v>0</v>
      </c>
      <c r="AL220" s="243">
        <v>0</v>
      </c>
      <c r="AM220" s="243">
        <v>0</v>
      </c>
      <c r="AN220" s="243">
        <v>0</v>
      </c>
      <c r="AO220" s="243">
        <v>0</v>
      </c>
      <c r="AP220" s="243">
        <v>0</v>
      </c>
      <c r="AQ220" s="243">
        <v>0</v>
      </c>
      <c r="AR220" s="243">
        <v>0</v>
      </c>
      <c r="AS220" s="243">
        <v>0</v>
      </c>
      <c r="AT220" s="243">
        <v>0</v>
      </c>
      <c r="AU220" s="243">
        <v>0</v>
      </c>
      <c r="AV220" s="243">
        <v>0</v>
      </c>
      <c r="AW220" s="243">
        <v>0</v>
      </c>
      <c r="AX220" s="243">
        <v>0</v>
      </c>
      <c r="AY220" s="243">
        <v>0</v>
      </c>
      <c r="AZ220" s="243">
        <v>0</v>
      </c>
      <c r="BA220" s="243">
        <v>0</v>
      </c>
      <c r="BB220" s="243">
        <v>0</v>
      </c>
      <c r="BC220" s="243">
        <v>0</v>
      </c>
      <c r="BD220" s="243">
        <v>0</v>
      </c>
      <c r="BE220" s="243">
        <v>0</v>
      </c>
      <c r="BF220" s="243">
        <v>0</v>
      </c>
      <c r="BG220" s="243">
        <v>0</v>
      </c>
      <c r="BH220" s="243">
        <v>0</v>
      </c>
      <c r="BI220" s="243">
        <v>0</v>
      </c>
      <c r="BJ220" s="243">
        <v>0</v>
      </c>
      <c r="BK220" s="243">
        <v>0</v>
      </c>
      <c r="BL220" s="243">
        <v>0.5</v>
      </c>
      <c r="BM220" s="243">
        <v>0</v>
      </c>
      <c r="BN220" s="243">
        <v>0</v>
      </c>
      <c r="BO220" s="243">
        <v>0</v>
      </c>
      <c r="BP220" s="243">
        <v>0</v>
      </c>
      <c r="BQ220" s="243">
        <v>0</v>
      </c>
      <c r="BR220" s="243">
        <v>0</v>
      </c>
      <c r="BS220" s="243">
        <v>0</v>
      </c>
      <c r="BT220" s="243">
        <v>0</v>
      </c>
      <c r="BU220" s="243">
        <v>0</v>
      </c>
      <c r="BV220" s="243">
        <v>0.5</v>
      </c>
      <c r="BW220" s="243">
        <v>0</v>
      </c>
      <c r="BX220" s="4">
        <v>0</v>
      </c>
      <c r="BZ220" s="244">
        <f t="shared" si="69"/>
        <v>2</v>
      </c>
      <c r="CB220" s="3">
        <f t="shared" si="70"/>
        <v>0</v>
      </c>
      <c r="CC220" s="243">
        <f t="shared" si="71"/>
        <v>0</v>
      </c>
      <c r="CD220" s="243">
        <f t="shared" si="72"/>
        <v>0</v>
      </c>
      <c r="CE220" s="243">
        <f t="shared" si="73"/>
        <v>0</v>
      </c>
      <c r="CF220" s="243">
        <f t="shared" si="74"/>
        <v>0</v>
      </c>
      <c r="CG220" s="243">
        <f t="shared" si="75"/>
        <v>0</v>
      </c>
      <c r="CH220" s="243">
        <f t="shared" si="76"/>
        <v>0</v>
      </c>
      <c r="CI220" s="243">
        <f t="shared" si="77"/>
        <v>0</v>
      </c>
      <c r="CJ220" s="243">
        <f t="shared" si="78"/>
        <v>0</v>
      </c>
      <c r="CK220" s="243">
        <f t="shared" si="79"/>
        <v>1</v>
      </c>
      <c r="CL220" s="243">
        <f t="shared" si="80"/>
        <v>0</v>
      </c>
      <c r="CM220" s="4">
        <f t="shared" si="81"/>
        <v>1</v>
      </c>
      <c r="CO220" s="244">
        <f t="shared" si="82"/>
        <v>2</v>
      </c>
      <c r="CT220" s="3">
        <f t="shared" si="83"/>
        <v>0</v>
      </c>
      <c r="CU220" s="243">
        <f t="shared" si="84"/>
        <v>0</v>
      </c>
      <c r="CV220" s="243">
        <f t="shared" si="85"/>
        <v>0</v>
      </c>
      <c r="CW220" s="243">
        <f t="shared" si="86"/>
        <v>0</v>
      </c>
      <c r="CX220" s="243">
        <f t="shared" si="87"/>
        <v>0</v>
      </c>
      <c r="CY220" s="243">
        <f t="shared" si="88"/>
        <v>1</v>
      </c>
      <c r="CZ220" s="243">
        <f t="shared" si="89"/>
        <v>0</v>
      </c>
      <c r="DA220" s="4">
        <f t="shared" si="90"/>
        <v>1</v>
      </c>
      <c r="DD220" s="244">
        <f t="shared" si="91"/>
        <v>2</v>
      </c>
    </row>
    <row r="221" spans="2:108" x14ac:dyDescent="0.35">
      <c r="B221" s="145" t="s">
        <v>840</v>
      </c>
      <c r="C221" s="4" t="s">
        <v>841</v>
      </c>
      <c r="D221" s="28" t="s">
        <v>770</v>
      </c>
      <c r="E221" s="234" t="s">
        <v>1513</v>
      </c>
      <c r="F221" s="234"/>
      <c r="G221" s="29" t="s">
        <v>3701</v>
      </c>
      <c r="H221" s="3">
        <v>0</v>
      </c>
      <c r="I221" s="243">
        <v>0</v>
      </c>
      <c r="J221" s="243">
        <v>0</v>
      </c>
      <c r="K221" s="243">
        <v>0</v>
      </c>
      <c r="L221" s="243">
        <v>0</v>
      </c>
      <c r="M221" s="243">
        <v>0</v>
      </c>
      <c r="N221" s="243">
        <v>0</v>
      </c>
      <c r="O221" s="243">
        <v>0</v>
      </c>
      <c r="P221" s="243">
        <v>0</v>
      </c>
      <c r="Q221" s="243">
        <v>0</v>
      </c>
      <c r="R221" s="243">
        <v>0</v>
      </c>
      <c r="S221" s="243">
        <v>0</v>
      </c>
      <c r="T221" s="243">
        <v>0</v>
      </c>
      <c r="U221" s="243">
        <v>0</v>
      </c>
      <c r="V221" s="243">
        <v>0</v>
      </c>
      <c r="W221" s="243">
        <v>0</v>
      </c>
      <c r="X221" s="243">
        <v>0</v>
      </c>
      <c r="Y221" s="243">
        <v>0</v>
      </c>
      <c r="Z221" s="243">
        <v>0</v>
      </c>
      <c r="AA221" s="243">
        <v>0</v>
      </c>
      <c r="AB221" s="243">
        <v>0</v>
      </c>
      <c r="AC221" s="243">
        <v>0</v>
      </c>
      <c r="AD221" s="243">
        <v>0</v>
      </c>
      <c r="AE221" s="243">
        <v>0</v>
      </c>
      <c r="AF221" s="243">
        <v>0</v>
      </c>
      <c r="AG221" s="243">
        <v>0</v>
      </c>
      <c r="AH221" s="243">
        <v>0</v>
      </c>
      <c r="AI221" s="243">
        <v>0</v>
      </c>
      <c r="AJ221" s="243">
        <v>0</v>
      </c>
      <c r="AK221" s="243">
        <v>0</v>
      </c>
      <c r="AL221" s="243">
        <v>0</v>
      </c>
      <c r="AM221" s="243">
        <v>0</v>
      </c>
      <c r="AN221" s="243">
        <v>0</v>
      </c>
      <c r="AO221" s="243">
        <v>0</v>
      </c>
      <c r="AP221" s="243">
        <v>0</v>
      </c>
      <c r="AQ221" s="243">
        <v>0</v>
      </c>
      <c r="AR221" s="243">
        <v>0</v>
      </c>
      <c r="AS221" s="243">
        <v>0</v>
      </c>
      <c r="AT221" s="243">
        <v>0</v>
      </c>
      <c r="AU221" s="243">
        <v>0</v>
      </c>
      <c r="AV221" s="243">
        <v>0</v>
      </c>
      <c r="AW221" s="243">
        <v>0</v>
      </c>
      <c r="AX221" s="243">
        <v>0</v>
      </c>
      <c r="AY221" s="243">
        <v>0</v>
      </c>
      <c r="AZ221" s="243">
        <v>0</v>
      </c>
      <c r="BA221" s="243">
        <v>0</v>
      </c>
      <c r="BB221" s="243">
        <v>0</v>
      </c>
      <c r="BC221" s="243">
        <v>0</v>
      </c>
      <c r="BD221" s="243">
        <v>0</v>
      </c>
      <c r="BE221" s="243">
        <v>0</v>
      </c>
      <c r="BF221" s="243">
        <v>0</v>
      </c>
      <c r="BG221" s="243">
        <v>0</v>
      </c>
      <c r="BH221" s="243">
        <v>0</v>
      </c>
      <c r="BI221" s="243">
        <v>0</v>
      </c>
      <c r="BJ221" s="243">
        <v>0</v>
      </c>
      <c r="BK221" s="243">
        <v>0</v>
      </c>
      <c r="BL221" s="243">
        <v>0</v>
      </c>
      <c r="BM221" s="243">
        <v>0</v>
      </c>
      <c r="BN221" s="243">
        <v>0.5</v>
      </c>
      <c r="BO221" s="243">
        <v>0</v>
      </c>
      <c r="BP221" s="243">
        <v>0</v>
      </c>
      <c r="BQ221" s="243">
        <v>0</v>
      </c>
      <c r="BR221" s="243">
        <v>0</v>
      </c>
      <c r="BS221" s="243">
        <v>0</v>
      </c>
      <c r="BT221" s="243">
        <v>0.5</v>
      </c>
      <c r="BU221" s="243">
        <v>0</v>
      </c>
      <c r="BV221" s="243">
        <v>0</v>
      </c>
      <c r="BW221" s="243">
        <v>0</v>
      </c>
      <c r="BX221" s="4">
        <v>0</v>
      </c>
      <c r="BZ221" s="244">
        <f t="shared" si="69"/>
        <v>2</v>
      </c>
      <c r="CB221" s="3">
        <f t="shared" si="70"/>
        <v>0</v>
      </c>
      <c r="CC221" s="243">
        <f t="shared" si="71"/>
        <v>0</v>
      </c>
      <c r="CD221" s="243">
        <f t="shared" si="72"/>
        <v>0</v>
      </c>
      <c r="CE221" s="243">
        <f t="shared" si="73"/>
        <v>0</v>
      </c>
      <c r="CF221" s="243">
        <f t="shared" si="74"/>
        <v>0</v>
      </c>
      <c r="CG221" s="243">
        <f t="shared" si="75"/>
        <v>0</v>
      </c>
      <c r="CH221" s="243">
        <f t="shared" si="76"/>
        <v>0</v>
      </c>
      <c r="CI221" s="243">
        <f t="shared" si="77"/>
        <v>0</v>
      </c>
      <c r="CJ221" s="243">
        <f t="shared" si="78"/>
        <v>0</v>
      </c>
      <c r="CK221" s="243">
        <f t="shared" si="79"/>
        <v>1</v>
      </c>
      <c r="CL221" s="243">
        <f t="shared" si="80"/>
        <v>1</v>
      </c>
      <c r="CM221" s="4">
        <f t="shared" si="81"/>
        <v>0</v>
      </c>
      <c r="CO221" s="244">
        <f t="shared" si="82"/>
        <v>2</v>
      </c>
      <c r="CT221" s="3">
        <f t="shared" si="83"/>
        <v>0</v>
      </c>
      <c r="CU221" s="243">
        <f t="shared" si="84"/>
        <v>0</v>
      </c>
      <c r="CV221" s="243">
        <f t="shared" si="85"/>
        <v>0</v>
      </c>
      <c r="CW221" s="243">
        <f t="shared" si="86"/>
        <v>0</v>
      </c>
      <c r="CX221" s="243">
        <f t="shared" si="87"/>
        <v>0</v>
      </c>
      <c r="CY221" s="243">
        <f t="shared" si="88"/>
        <v>1</v>
      </c>
      <c r="CZ221" s="243">
        <f t="shared" si="89"/>
        <v>1</v>
      </c>
      <c r="DA221" s="4">
        <f t="shared" si="90"/>
        <v>0</v>
      </c>
      <c r="DD221" s="244">
        <f t="shared" si="91"/>
        <v>2</v>
      </c>
    </row>
    <row r="222" spans="2:108" x14ac:dyDescent="0.35">
      <c r="B222" s="145" t="s">
        <v>849</v>
      </c>
      <c r="C222" s="4" t="s">
        <v>850</v>
      </c>
      <c r="D222" s="28" t="s">
        <v>2410</v>
      </c>
      <c r="E222" s="234" t="s">
        <v>1652</v>
      </c>
      <c r="F222" s="234"/>
      <c r="G222" s="29" t="s">
        <v>3701</v>
      </c>
      <c r="H222" s="3">
        <v>0</v>
      </c>
      <c r="I222" s="243">
        <v>0</v>
      </c>
      <c r="J222" s="243">
        <v>0</v>
      </c>
      <c r="K222" s="243">
        <v>0</v>
      </c>
      <c r="L222" s="243">
        <v>0</v>
      </c>
      <c r="M222" s="243">
        <v>0</v>
      </c>
      <c r="N222" s="243">
        <v>0</v>
      </c>
      <c r="O222" s="243">
        <v>0</v>
      </c>
      <c r="P222" s="243">
        <v>0</v>
      </c>
      <c r="Q222" s="243">
        <v>0</v>
      </c>
      <c r="R222" s="243">
        <v>0</v>
      </c>
      <c r="S222" s="243">
        <v>0</v>
      </c>
      <c r="T222" s="243">
        <v>0</v>
      </c>
      <c r="U222" s="243">
        <v>0</v>
      </c>
      <c r="V222" s="243">
        <v>0</v>
      </c>
      <c r="W222" s="243">
        <v>0</v>
      </c>
      <c r="X222" s="243">
        <v>0</v>
      </c>
      <c r="Y222" s="243">
        <v>0</v>
      </c>
      <c r="Z222" s="243">
        <v>0</v>
      </c>
      <c r="AA222" s="243">
        <v>0</v>
      </c>
      <c r="AB222" s="243">
        <v>0</v>
      </c>
      <c r="AC222" s="243">
        <v>0</v>
      </c>
      <c r="AD222" s="243">
        <v>0</v>
      </c>
      <c r="AE222" s="243">
        <v>0</v>
      </c>
      <c r="AF222" s="243">
        <v>0</v>
      </c>
      <c r="AG222" s="243">
        <v>0</v>
      </c>
      <c r="AH222" s="243">
        <v>0</v>
      </c>
      <c r="AI222" s="243">
        <v>0</v>
      </c>
      <c r="AJ222" s="243">
        <v>0</v>
      </c>
      <c r="AK222" s="243">
        <v>0</v>
      </c>
      <c r="AL222" s="243">
        <v>0</v>
      </c>
      <c r="AM222" s="243">
        <v>0</v>
      </c>
      <c r="AN222" s="243">
        <v>0</v>
      </c>
      <c r="AO222" s="243">
        <v>0</v>
      </c>
      <c r="AP222" s="243">
        <v>0</v>
      </c>
      <c r="AQ222" s="243">
        <v>0</v>
      </c>
      <c r="AR222" s="243">
        <v>0</v>
      </c>
      <c r="AS222" s="243">
        <v>0</v>
      </c>
      <c r="AT222" s="243">
        <v>0</v>
      </c>
      <c r="AU222" s="243">
        <v>0</v>
      </c>
      <c r="AV222" s="243">
        <v>0</v>
      </c>
      <c r="AW222" s="243">
        <v>0</v>
      </c>
      <c r="AX222" s="243">
        <v>0</v>
      </c>
      <c r="AY222" s="243">
        <v>0</v>
      </c>
      <c r="AZ222" s="243">
        <v>0</v>
      </c>
      <c r="BA222" s="243">
        <v>0</v>
      </c>
      <c r="BB222" s="243">
        <v>0</v>
      </c>
      <c r="BC222" s="243">
        <v>0</v>
      </c>
      <c r="BD222" s="243">
        <v>0</v>
      </c>
      <c r="BE222" s="243">
        <v>0</v>
      </c>
      <c r="BF222" s="243">
        <v>0</v>
      </c>
      <c r="BG222" s="243">
        <v>0</v>
      </c>
      <c r="BH222" s="243">
        <v>0</v>
      </c>
      <c r="BI222" s="243">
        <v>0</v>
      </c>
      <c r="BJ222" s="243">
        <v>0</v>
      </c>
      <c r="BK222" s="243">
        <v>0</v>
      </c>
      <c r="BL222" s="243">
        <v>0</v>
      </c>
      <c r="BM222" s="243">
        <v>0</v>
      </c>
      <c r="BN222" s="243">
        <v>0</v>
      </c>
      <c r="BO222" s="243">
        <v>0</v>
      </c>
      <c r="BP222" s="243">
        <v>0.5</v>
      </c>
      <c r="BQ222" s="243">
        <v>0</v>
      </c>
      <c r="BR222" s="243">
        <v>0</v>
      </c>
      <c r="BS222" s="243">
        <v>0</v>
      </c>
      <c r="BT222" s="243">
        <v>0</v>
      </c>
      <c r="BU222" s="243">
        <v>0</v>
      </c>
      <c r="BV222" s="243">
        <v>0.5</v>
      </c>
      <c r="BW222" s="243">
        <v>0</v>
      </c>
      <c r="BX222" s="4">
        <v>0</v>
      </c>
      <c r="BZ222" s="244">
        <f t="shared" si="69"/>
        <v>2</v>
      </c>
      <c r="CB222" s="3">
        <f t="shared" si="70"/>
        <v>0</v>
      </c>
      <c r="CC222" s="243">
        <f t="shared" si="71"/>
        <v>0</v>
      </c>
      <c r="CD222" s="243">
        <f t="shared" si="72"/>
        <v>0</v>
      </c>
      <c r="CE222" s="243">
        <f t="shared" si="73"/>
        <v>0</v>
      </c>
      <c r="CF222" s="243">
        <f t="shared" si="74"/>
        <v>0</v>
      </c>
      <c r="CG222" s="243">
        <f t="shared" si="75"/>
        <v>0</v>
      </c>
      <c r="CH222" s="243">
        <f t="shared" si="76"/>
        <v>0</v>
      </c>
      <c r="CI222" s="243">
        <f t="shared" si="77"/>
        <v>0</v>
      </c>
      <c r="CJ222" s="243">
        <f t="shared" si="78"/>
        <v>0</v>
      </c>
      <c r="CK222" s="243">
        <f t="shared" si="79"/>
        <v>0</v>
      </c>
      <c r="CL222" s="243">
        <f t="shared" si="80"/>
        <v>1</v>
      </c>
      <c r="CM222" s="4">
        <f t="shared" si="81"/>
        <v>1</v>
      </c>
      <c r="CO222" s="244">
        <f t="shared" si="82"/>
        <v>2</v>
      </c>
      <c r="CT222" s="3">
        <f t="shared" si="83"/>
        <v>0</v>
      </c>
      <c r="CU222" s="243">
        <f t="shared" si="84"/>
        <v>0</v>
      </c>
      <c r="CV222" s="243">
        <f t="shared" si="85"/>
        <v>0</v>
      </c>
      <c r="CW222" s="243">
        <f t="shared" si="86"/>
        <v>0</v>
      </c>
      <c r="CX222" s="243">
        <f t="shared" si="87"/>
        <v>0</v>
      </c>
      <c r="CY222" s="243">
        <f t="shared" si="88"/>
        <v>0</v>
      </c>
      <c r="CZ222" s="243">
        <f t="shared" si="89"/>
        <v>1</v>
      </c>
      <c r="DA222" s="4">
        <f t="shared" si="90"/>
        <v>1</v>
      </c>
      <c r="DD222" s="244">
        <f t="shared" si="91"/>
        <v>2</v>
      </c>
    </row>
    <row r="223" spans="2:108" x14ac:dyDescent="0.35">
      <c r="B223" s="145" t="s">
        <v>557</v>
      </c>
      <c r="C223" s="4" t="s">
        <v>558</v>
      </c>
      <c r="D223" s="28" t="s">
        <v>2415</v>
      </c>
      <c r="E223" s="234" t="s">
        <v>1534</v>
      </c>
      <c r="F223" s="234"/>
      <c r="G223" s="29" t="s">
        <v>3701</v>
      </c>
      <c r="H223" s="3">
        <v>0</v>
      </c>
      <c r="I223" s="243">
        <v>0</v>
      </c>
      <c r="J223" s="243">
        <v>0</v>
      </c>
      <c r="K223" s="243">
        <v>0</v>
      </c>
      <c r="L223" s="243">
        <v>0</v>
      </c>
      <c r="M223" s="243">
        <v>0</v>
      </c>
      <c r="N223" s="243">
        <v>0</v>
      </c>
      <c r="O223" s="243">
        <v>0</v>
      </c>
      <c r="P223" s="243">
        <v>0</v>
      </c>
      <c r="Q223" s="243">
        <v>0</v>
      </c>
      <c r="R223" s="243">
        <v>0</v>
      </c>
      <c r="S223" s="243">
        <v>0</v>
      </c>
      <c r="T223" s="243">
        <v>0</v>
      </c>
      <c r="U223" s="243">
        <v>0</v>
      </c>
      <c r="V223" s="243">
        <v>0</v>
      </c>
      <c r="W223" s="243">
        <v>0</v>
      </c>
      <c r="X223" s="243">
        <v>0</v>
      </c>
      <c r="Y223" s="243">
        <v>0</v>
      </c>
      <c r="Z223" s="243">
        <v>0</v>
      </c>
      <c r="AA223" s="243">
        <v>0</v>
      </c>
      <c r="AB223" s="243">
        <v>0</v>
      </c>
      <c r="AC223" s="243">
        <v>0</v>
      </c>
      <c r="AD223" s="243">
        <v>0</v>
      </c>
      <c r="AE223" s="243">
        <v>0</v>
      </c>
      <c r="AF223" s="243">
        <v>0</v>
      </c>
      <c r="AG223" s="243">
        <v>0</v>
      </c>
      <c r="AH223" s="243">
        <v>0</v>
      </c>
      <c r="AI223" s="243">
        <v>0</v>
      </c>
      <c r="AJ223" s="243">
        <v>0</v>
      </c>
      <c r="AK223" s="243">
        <v>0</v>
      </c>
      <c r="AL223" s="243">
        <v>0</v>
      </c>
      <c r="AM223" s="243">
        <v>0</v>
      </c>
      <c r="AN223" s="243">
        <v>0</v>
      </c>
      <c r="AO223" s="243">
        <v>0</v>
      </c>
      <c r="AP223" s="243">
        <v>0</v>
      </c>
      <c r="AQ223" s="243">
        <v>0</v>
      </c>
      <c r="AR223" s="243">
        <v>0.5</v>
      </c>
      <c r="AS223" s="243">
        <v>0</v>
      </c>
      <c r="AT223" s="243">
        <v>0.5</v>
      </c>
      <c r="AU223" s="243">
        <v>0.5</v>
      </c>
      <c r="AV223" s="243">
        <v>0</v>
      </c>
      <c r="AW223" s="243">
        <v>0</v>
      </c>
      <c r="AX223" s="243">
        <v>0</v>
      </c>
      <c r="AY223" s="243">
        <v>0</v>
      </c>
      <c r="AZ223" s="243">
        <v>0</v>
      </c>
      <c r="BA223" s="243">
        <v>0</v>
      </c>
      <c r="BB223" s="243">
        <v>0</v>
      </c>
      <c r="BC223" s="243">
        <v>0</v>
      </c>
      <c r="BD223" s="243">
        <v>0</v>
      </c>
      <c r="BE223" s="243">
        <v>0.5</v>
      </c>
      <c r="BF223" s="243">
        <v>0</v>
      </c>
      <c r="BG223" s="243">
        <v>0.5</v>
      </c>
      <c r="BH223" s="243">
        <v>0.5</v>
      </c>
      <c r="BI223" s="243">
        <v>0</v>
      </c>
      <c r="BJ223" s="243">
        <v>0.5</v>
      </c>
      <c r="BK223" s="243">
        <v>0</v>
      </c>
      <c r="BL223" s="243">
        <v>0</v>
      </c>
      <c r="BM223" s="243">
        <v>0</v>
      </c>
      <c r="BN223" s="243">
        <v>0</v>
      </c>
      <c r="BO223" s="243">
        <v>0</v>
      </c>
      <c r="BP223" s="243">
        <v>0</v>
      </c>
      <c r="BQ223" s="243">
        <v>0</v>
      </c>
      <c r="BR223" s="243">
        <v>0</v>
      </c>
      <c r="BS223" s="243">
        <v>0</v>
      </c>
      <c r="BT223" s="243">
        <v>0</v>
      </c>
      <c r="BU223" s="243">
        <v>0</v>
      </c>
      <c r="BV223" s="243">
        <v>0</v>
      </c>
      <c r="BW223" s="243">
        <v>0</v>
      </c>
      <c r="BX223" s="4">
        <v>0</v>
      </c>
      <c r="BZ223" s="244">
        <f t="shared" si="69"/>
        <v>7</v>
      </c>
      <c r="CB223" s="3">
        <f t="shared" si="70"/>
        <v>0</v>
      </c>
      <c r="CC223" s="243">
        <f t="shared" si="71"/>
        <v>0</v>
      </c>
      <c r="CD223" s="243">
        <f t="shared" si="72"/>
        <v>0</v>
      </c>
      <c r="CE223" s="243">
        <f t="shared" si="73"/>
        <v>0</v>
      </c>
      <c r="CF223" s="243">
        <f t="shared" si="74"/>
        <v>0</v>
      </c>
      <c r="CG223" s="243">
        <f t="shared" si="75"/>
        <v>3</v>
      </c>
      <c r="CH223" s="243">
        <f t="shared" si="76"/>
        <v>0</v>
      </c>
      <c r="CI223" s="243">
        <f t="shared" si="77"/>
        <v>1</v>
      </c>
      <c r="CJ223" s="243">
        <f t="shared" si="78"/>
        <v>3</v>
      </c>
      <c r="CK223" s="243">
        <f t="shared" si="79"/>
        <v>0</v>
      </c>
      <c r="CL223" s="243">
        <f t="shared" si="80"/>
        <v>0</v>
      </c>
      <c r="CM223" s="4">
        <f t="shared" si="81"/>
        <v>0</v>
      </c>
      <c r="CO223" s="244">
        <f t="shared" si="82"/>
        <v>3</v>
      </c>
      <c r="CT223" s="3">
        <f t="shared" si="83"/>
        <v>0</v>
      </c>
      <c r="CU223" s="243">
        <f t="shared" si="84"/>
        <v>0</v>
      </c>
      <c r="CV223" s="243">
        <f t="shared" si="85"/>
        <v>0</v>
      </c>
      <c r="CW223" s="243">
        <f t="shared" si="86"/>
        <v>0</v>
      </c>
      <c r="CX223" s="243">
        <f t="shared" si="87"/>
        <v>7</v>
      </c>
      <c r="CY223" s="243">
        <f t="shared" si="88"/>
        <v>0</v>
      </c>
      <c r="CZ223" s="243">
        <f t="shared" si="89"/>
        <v>0</v>
      </c>
      <c r="DA223" s="4">
        <f t="shared" si="90"/>
        <v>0</v>
      </c>
      <c r="DD223" s="244">
        <f t="shared" si="91"/>
        <v>1</v>
      </c>
    </row>
    <row r="224" spans="2:108" x14ac:dyDescent="0.35">
      <c r="B224" s="145" t="s">
        <v>623</v>
      </c>
      <c r="C224" s="4" t="s">
        <v>624</v>
      </c>
      <c r="D224" s="28" t="s">
        <v>2107</v>
      </c>
      <c r="E224" s="234" t="s">
        <v>1648</v>
      </c>
      <c r="F224" s="234"/>
      <c r="G224" s="29" t="s">
        <v>3701</v>
      </c>
      <c r="H224" s="3">
        <v>0</v>
      </c>
      <c r="I224" s="243">
        <v>0</v>
      </c>
      <c r="J224" s="243">
        <v>0</v>
      </c>
      <c r="K224" s="243">
        <v>0</v>
      </c>
      <c r="L224" s="243">
        <v>0</v>
      </c>
      <c r="M224" s="243">
        <v>0</v>
      </c>
      <c r="N224" s="243">
        <v>0</v>
      </c>
      <c r="O224" s="243">
        <v>0</v>
      </c>
      <c r="P224" s="243">
        <v>0</v>
      </c>
      <c r="Q224" s="243">
        <v>0</v>
      </c>
      <c r="R224" s="243">
        <v>0</v>
      </c>
      <c r="S224" s="243">
        <v>0</v>
      </c>
      <c r="T224" s="243">
        <v>0</v>
      </c>
      <c r="U224" s="243">
        <v>0</v>
      </c>
      <c r="V224" s="243">
        <v>0</v>
      </c>
      <c r="W224" s="243">
        <v>0</v>
      </c>
      <c r="X224" s="243">
        <v>0</v>
      </c>
      <c r="Y224" s="243">
        <v>0</v>
      </c>
      <c r="Z224" s="243">
        <v>0</v>
      </c>
      <c r="AA224" s="243">
        <v>0</v>
      </c>
      <c r="AB224" s="243">
        <v>0</v>
      </c>
      <c r="AC224" s="243">
        <v>0</v>
      </c>
      <c r="AD224" s="243">
        <v>0</v>
      </c>
      <c r="AE224" s="243">
        <v>0</v>
      </c>
      <c r="AF224" s="243">
        <v>0</v>
      </c>
      <c r="AG224" s="243">
        <v>0</v>
      </c>
      <c r="AH224" s="243">
        <v>0</v>
      </c>
      <c r="AI224" s="243">
        <v>0</v>
      </c>
      <c r="AJ224" s="243">
        <v>0</v>
      </c>
      <c r="AK224" s="243">
        <v>0</v>
      </c>
      <c r="AL224" s="243">
        <v>0</v>
      </c>
      <c r="AM224" s="243">
        <v>0</v>
      </c>
      <c r="AN224" s="243">
        <v>0</v>
      </c>
      <c r="AO224" s="243">
        <v>0</v>
      </c>
      <c r="AP224" s="243">
        <v>0</v>
      </c>
      <c r="AQ224" s="243">
        <v>0</v>
      </c>
      <c r="AR224" s="243">
        <v>0</v>
      </c>
      <c r="AS224" s="243">
        <v>0</v>
      </c>
      <c r="AT224" s="243">
        <v>1</v>
      </c>
      <c r="AU224" s="243">
        <v>1</v>
      </c>
      <c r="AV224" s="243">
        <v>0</v>
      </c>
      <c r="AW224" s="243">
        <v>0</v>
      </c>
      <c r="AX224" s="243">
        <v>0</v>
      </c>
      <c r="AY224" s="243">
        <v>0</v>
      </c>
      <c r="AZ224" s="243">
        <v>0</v>
      </c>
      <c r="BA224" s="243">
        <v>0</v>
      </c>
      <c r="BB224" s="243">
        <v>0</v>
      </c>
      <c r="BC224" s="243">
        <v>0</v>
      </c>
      <c r="BD224" s="243">
        <v>0</v>
      </c>
      <c r="BE224" s="243">
        <v>1</v>
      </c>
      <c r="BF224" s="243">
        <v>0.5</v>
      </c>
      <c r="BG224" s="243">
        <v>0.5</v>
      </c>
      <c r="BH224" s="243">
        <v>0.5</v>
      </c>
      <c r="BI224" s="243">
        <v>0.5</v>
      </c>
      <c r="BJ224" s="243">
        <v>0</v>
      </c>
      <c r="BK224" s="243">
        <v>0</v>
      </c>
      <c r="BL224" s="243">
        <v>0</v>
      </c>
      <c r="BM224" s="243">
        <v>0</v>
      </c>
      <c r="BN224" s="243">
        <v>0</v>
      </c>
      <c r="BO224" s="243">
        <v>0</v>
      </c>
      <c r="BP224" s="243">
        <v>0</v>
      </c>
      <c r="BQ224" s="243">
        <v>0</v>
      </c>
      <c r="BR224" s="243">
        <v>0</v>
      </c>
      <c r="BS224" s="243">
        <v>0</v>
      </c>
      <c r="BT224" s="243">
        <v>0</v>
      </c>
      <c r="BU224" s="243">
        <v>0</v>
      </c>
      <c r="BV224" s="243">
        <v>0</v>
      </c>
      <c r="BW224" s="243">
        <v>0</v>
      </c>
      <c r="BX224" s="4">
        <v>0</v>
      </c>
      <c r="BZ224" s="244">
        <f t="shared" si="69"/>
        <v>7</v>
      </c>
      <c r="CB224" s="3">
        <f t="shared" si="70"/>
        <v>0</v>
      </c>
      <c r="CC224" s="243">
        <f t="shared" si="71"/>
        <v>0</v>
      </c>
      <c r="CD224" s="243">
        <f t="shared" si="72"/>
        <v>0</v>
      </c>
      <c r="CE224" s="243">
        <f t="shared" si="73"/>
        <v>0</v>
      </c>
      <c r="CF224" s="243">
        <f t="shared" si="74"/>
        <v>0</v>
      </c>
      <c r="CG224" s="243">
        <f t="shared" si="75"/>
        <v>2</v>
      </c>
      <c r="CH224" s="243">
        <f t="shared" si="76"/>
        <v>0</v>
      </c>
      <c r="CI224" s="243">
        <f t="shared" si="77"/>
        <v>1</v>
      </c>
      <c r="CJ224" s="243">
        <f t="shared" si="78"/>
        <v>4</v>
      </c>
      <c r="CK224" s="243">
        <f t="shared" si="79"/>
        <v>0</v>
      </c>
      <c r="CL224" s="243">
        <f t="shared" si="80"/>
        <v>0</v>
      </c>
      <c r="CM224" s="4">
        <f t="shared" si="81"/>
        <v>0</v>
      </c>
      <c r="CO224" s="244">
        <f t="shared" si="82"/>
        <v>3</v>
      </c>
      <c r="CT224" s="3">
        <f t="shared" si="83"/>
        <v>0</v>
      </c>
      <c r="CU224" s="243">
        <f t="shared" si="84"/>
        <v>0</v>
      </c>
      <c r="CV224" s="243">
        <f t="shared" si="85"/>
        <v>0</v>
      </c>
      <c r="CW224" s="243">
        <f t="shared" si="86"/>
        <v>0</v>
      </c>
      <c r="CX224" s="243">
        <f t="shared" si="87"/>
        <v>7</v>
      </c>
      <c r="CY224" s="243">
        <f t="shared" si="88"/>
        <v>0</v>
      </c>
      <c r="CZ224" s="243">
        <f t="shared" si="89"/>
        <v>0</v>
      </c>
      <c r="DA224" s="4">
        <f t="shared" si="90"/>
        <v>0</v>
      </c>
      <c r="DD224" s="244">
        <f t="shared" si="91"/>
        <v>1</v>
      </c>
    </row>
    <row r="225" spans="2:108" x14ac:dyDescent="0.35">
      <c r="B225" s="145" t="s">
        <v>601</v>
      </c>
      <c r="C225" s="4" t="s">
        <v>602</v>
      </c>
      <c r="D225" s="61" t="s">
        <v>602</v>
      </c>
      <c r="E225" s="235" t="s">
        <v>3109</v>
      </c>
      <c r="F225" s="235"/>
      <c r="G225" s="62" t="s">
        <v>3712</v>
      </c>
      <c r="H225" s="3">
        <v>0</v>
      </c>
      <c r="I225" s="243">
        <v>0</v>
      </c>
      <c r="J225" s="243">
        <v>0</v>
      </c>
      <c r="K225" s="243">
        <v>0</v>
      </c>
      <c r="L225" s="243">
        <v>0</v>
      </c>
      <c r="M225" s="243">
        <v>0</v>
      </c>
      <c r="N225" s="243">
        <v>0</v>
      </c>
      <c r="O225" s="243">
        <v>0</v>
      </c>
      <c r="P225" s="243">
        <v>0</v>
      </c>
      <c r="Q225" s="243">
        <v>0</v>
      </c>
      <c r="R225" s="243">
        <v>0</v>
      </c>
      <c r="S225" s="243">
        <v>0</v>
      </c>
      <c r="T225" s="243">
        <v>0</v>
      </c>
      <c r="U225" s="243">
        <v>0</v>
      </c>
      <c r="V225" s="243">
        <v>0</v>
      </c>
      <c r="W225" s="243">
        <v>0</v>
      </c>
      <c r="X225" s="243">
        <v>0</v>
      </c>
      <c r="Y225" s="243">
        <v>0</v>
      </c>
      <c r="Z225" s="243">
        <v>0</v>
      </c>
      <c r="AA225" s="243">
        <v>0</v>
      </c>
      <c r="AB225" s="243">
        <v>0</v>
      </c>
      <c r="AC225" s="243">
        <v>0</v>
      </c>
      <c r="AD225" s="243">
        <v>0</v>
      </c>
      <c r="AE225" s="243">
        <v>0</v>
      </c>
      <c r="AF225" s="243">
        <v>0</v>
      </c>
      <c r="AG225" s="243">
        <v>0</v>
      </c>
      <c r="AH225" s="243">
        <v>0</v>
      </c>
      <c r="AI225" s="243">
        <v>0</v>
      </c>
      <c r="AJ225" s="243">
        <v>0</v>
      </c>
      <c r="AK225" s="243">
        <v>0</v>
      </c>
      <c r="AL225" s="243">
        <v>0</v>
      </c>
      <c r="AM225" s="243">
        <v>0</v>
      </c>
      <c r="AN225" s="243">
        <v>0</v>
      </c>
      <c r="AO225" s="243">
        <v>0</v>
      </c>
      <c r="AP225" s="243">
        <v>0</v>
      </c>
      <c r="AQ225" s="243">
        <v>0</v>
      </c>
      <c r="AR225" s="243">
        <v>0</v>
      </c>
      <c r="AS225" s="243">
        <v>0.5</v>
      </c>
      <c r="AT225" s="243">
        <v>0</v>
      </c>
      <c r="AU225" s="243">
        <v>0</v>
      </c>
      <c r="AV225" s="243">
        <v>0</v>
      </c>
      <c r="AW225" s="243">
        <v>0.5</v>
      </c>
      <c r="AX225" s="243">
        <v>0.5</v>
      </c>
      <c r="AY225" s="243">
        <v>0</v>
      </c>
      <c r="AZ225" s="243">
        <v>0</v>
      </c>
      <c r="BA225" s="243">
        <v>0.5</v>
      </c>
      <c r="BB225" s="243">
        <v>0</v>
      </c>
      <c r="BC225" s="243">
        <v>0</v>
      </c>
      <c r="BD225" s="243">
        <v>0</v>
      </c>
      <c r="BE225" s="243">
        <v>0</v>
      </c>
      <c r="BF225" s="243">
        <v>0</v>
      </c>
      <c r="BG225" s="243">
        <v>0</v>
      </c>
      <c r="BH225" s="243">
        <v>0</v>
      </c>
      <c r="BI225" s="243">
        <v>0.5</v>
      </c>
      <c r="BJ225" s="243">
        <v>0.5</v>
      </c>
      <c r="BK225" s="243">
        <v>0</v>
      </c>
      <c r="BL225" s="243">
        <v>0</v>
      </c>
      <c r="BM225" s="243">
        <v>0</v>
      </c>
      <c r="BN225" s="243">
        <v>0</v>
      </c>
      <c r="BO225" s="243">
        <v>0</v>
      </c>
      <c r="BP225" s="243">
        <v>0</v>
      </c>
      <c r="BQ225" s="243">
        <v>0</v>
      </c>
      <c r="BR225" s="243">
        <v>0</v>
      </c>
      <c r="BS225" s="243">
        <v>0</v>
      </c>
      <c r="BT225" s="243">
        <v>0</v>
      </c>
      <c r="BU225" s="243">
        <v>0</v>
      </c>
      <c r="BV225" s="243">
        <v>0</v>
      </c>
      <c r="BW225" s="243">
        <v>0</v>
      </c>
      <c r="BX225" s="4">
        <v>0</v>
      </c>
      <c r="BZ225" s="244">
        <f t="shared" si="69"/>
        <v>6</v>
      </c>
      <c r="CB225" s="3">
        <f t="shared" si="70"/>
        <v>0</v>
      </c>
      <c r="CC225" s="243">
        <f t="shared" si="71"/>
        <v>0</v>
      </c>
      <c r="CD225" s="243">
        <f t="shared" si="72"/>
        <v>0</v>
      </c>
      <c r="CE225" s="243">
        <f t="shared" si="73"/>
        <v>0</v>
      </c>
      <c r="CF225" s="243">
        <f t="shared" si="74"/>
        <v>0</v>
      </c>
      <c r="CG225" s="243">
        <f t="shared" si="75"/>
        <v>2</v>
      </c>
      <c r="CH225" s="243">
        <f t="shared" si="76"/>
        <v>2</v>
      </c>
      <c r="CI225" s="243">
        <f t="shared" si="77"/>
        <v>0</v>
      </c>
      <c r="CJ225" s="243">
        <f t="shared" si="78"/>
        <v>2</v>
      </c>
      <c r="CK225" s="243">
        <f t="shared" si="79"/>
        <v>0</v>
      </c>
      <c r="CL225" s="243">
        <f t="shared" si="80"/>
        <v>0</v>
      </c>
      <c r="CM225" s="4">
        <f t="shared" si="81"/>
        <v>0</v>
      </c>
      <c r="CO225" s="244">
        <f t="shared" si="82"/>
        <v>3</v>
      </c>
      <c r="CT225" s="3">
        <f t="shared" si="83"/>
        <v>0</v>
      </c>
      <c r="CU225" s="243">
        <f t="shared" si="84"/>
        <v>0</v>
      </c>
      <c r="CV225" s="243">
        <f t="shared" si="85"/>
        <v>0</v>
      </c>
      <c r="CW225" s="243">
        <f t="shared" si="86"/>
        <v>0</v>
      </c>
      <c r="CX225" s="243">
        <f t="shared" si="87"/>
        <v>6</v>
      </c>
      <c r="CY225" s="243">
        <f t="shared" si="88"/>
        <v>0</v>
      </c>
      <c r="CZ225" s="243">
        <f t="shared" si="89"/>
        <v>0</v>
      </c>
      <c r="DA225" s="4">
        <f t="shared" si="90"/>
        <v>0</v>
      </c>
      <c r="DD225" s="244">
        <f t="shared" si="91"/>
        <v>1</v>
      </c>
    </row>
    <row r="226" spans="2:108" x14ac:dyDescent="0.35">
      <c r="B226" s="145" t="s">
        <v>603</v>
      </c>
      <c r="C226" s="4" t="s">
        <v>604</v>
      </c>
      <c r="D226" s="28" t="s">
        <v>604</v>
      </c>
      <c r="E226" s="234" t="s">
        <v>2430</v>
      </c>
      <c r="F226" s="234"/>
      <c r="G226" s="29" t="s">
        <v>3701</v>
      </c>
      <c r="H226" s="3">
        <v>0</v>
      </c>
      <c r="I226" s="243">
        <v>0</v>
      </c>
      <c r="J226" s="243">
        <v>0</v>
      </c>
      <c r="K226" s="243">
        <v>0</v>
      </c>
      <c r="L226" s="243">
        <v>0</v>
      </c>
      <c r="M226" s="243">
        <v>0</v>
      </c>
      <c r="N226" s="243">
        <v>0</v>
      </c>
      <c r="O226" s="243">
        <v>0</v>
      </c>
      <c r="P226" s="243">
        <v>0</v>
      </c>
      <c r="Q226" s="243">
        <v>0</v>
      </c>
      <c r="R226" s="243">
        <v>0</v>
      </c>
      <c r="S226" s="243">
        <v>0</v>
      </c>
      <c r="T226" s="243">
        <v>0</v>
      </c>
      <c r="U226" s="243">
        <v>0</v>
      </c>
      <c r="V226" s="243">
        <v>0</v>
      </c>
      <c r="W226" s="243">
        <v>0</v>
      </c>
      <c r="X226" s="243">
        <v>0</v>
      </c>
      <c r="Y226" s="243">
        <v>0</v>
      </c>
      <c r="Z226" s="243">
        <v>0</v>
      </c>
      <c r="AA226" s="243">
        <v>0</v>
      </c>
      <c r="AB226" s="243">
        <v>0</v>
      </c>
      <c r="AC226" s="243">
        <v>0</v>
      </c>
      <c r="AD226" s="243">
        <v>0</v>
      </c>
      <c r="AE226" s="243">
        <v>0</v>
      </c>
      <c r="AF226" s="243">
        <v>0</v>
      </c>
      <c r="AG226" s="243">
        <v>0</v>
      </c>
      <c r="AH226" s="243">
        <v>0</v>
      </c>
      <c r="AI226" s="243">
        <v>0</v>
      </c>
      <c r="AJ226" s="243">
        <v>0</v>
      </c>
      <c r="AK226" s="243">
        <v>0</v>
      </c>
      <c r="AL226" s="243">
        <v>0</v>
      </c>
      <c r="AM226" s="243">
        <v>0</v>
      </c>
      <c r="AN226" s="243">
        <v>0</v>
      </c>
      <c r="AO226" s="243">
        <v>0</v>
      </c>
      <c r="AP226" s="243">
        <v>0</v>
      </c>
      <c r="AQ226" s="243">
        <v>0</v>
      </c>
      <c r="AR226" s="243">
        <v>0</v>
      </c>
      <c r="AS226" s="243">
        <v>0.5</v>
      </c>
      <c r="AT226" s="243">
        <v>0</v>
      </c>
      <c r="AU226" s="243">
        <v>0</v>
      </c>
      <c r="AV226" s="243">
        <v>0</v>
      </c>
      <c r="AW226" s="243">
        <v>0</v>
      </c>
      <c r="AX226" s="243">
        <v>0.5</v>
      </c>
      <c r="AY226" s="243">
        <v>0.5</v>
      </c>
      <c r="AZ226" s="243">
        <v>0</v>
      </c>
      <c r="BA226" s="243">
        <v>0.5</v>
      </c>
      <c r="BB226" s="243">
        <v>0</v>
      </c>
      <c r="BC226" s="243">
        <v>0</v>
      </c>
      <c r="BD226" s="243">
        <v>0</v>
      </c>
      <c r="BE226" s="243">
        <v>0</v>
      </c>
      <c r="BF226" s="243">
        <v>0</v>
      </c>
      <c r="BG226" s="243">
        <v>0</v>
      </c>
      <c r="BH226" s="243">
        <v>0.5</v>
      </c>
      <c r="BI226" s="243">
        <v>0.5</v>
      </c>
      <c r="BJ226" s="243">
        <v>0</v>
      </c>
      <c r="BK226" s="243">
        <v>0</v>
      </c>
      <c r="BL226" s="243">
        <v>0</v>
      </c>
      <c r="BM226" s="243">
        <v>0</v>
      </c>
      <c r="BN226" s="243">
        <v>0</v>
      </c>
      <c r="BO226" s="243">
        <v>0</v>
      </c>
      <c r="BP226" s="243">
        <v>0</v>
      </c>
      <c r="BQ226" s="243">
        <v>0</v>
      </c>
      <c r="BR226" s="243">
        <v>0</v>
      </c>
      <c r="BS226" s="243">
        <v>0</v>
      </c>
      <c r="BT226" s="243">
        <v>0</v>
      </c>
      <c r="BU226" s="243">
        <v>0</v>
      </c>
      <c r="BV226" s="243">
        <v>0</v>
      </c>
      <c r="BW226" s="243">
        <v>0</v>
      </c>
      <c r="BX226" s="4">
        <v>0</v>
      </c>
      <c r="BZ226" s="244">
        <f t="shared" si="69"/>
        <v>6</v>
      </c>
      <c r="CB226" s="3">
        <f t="shared" si="70"/>
        <v>0</v>
      </c>
      <c r="CC226" s="243">
        <f t="shared" si="71"/>
        <v>0</v>
      </c>
      <c r="CD226" s="243">
        <f t="shared" si="72"/>
        <v>0</v>
      </c>
      <c r="CE226" s="243">
        <f t="shared" si="73"/>
        <v>0</v>
      </c>
      <c r="CF226" s="243">
        <f t="shared" si="74"/>
        <v>0</v>
      </c>
      <c r="CG226" s="243">
        <f t="shared" si="75"/>
        <v>1</v>
      </c>
      <c r="CH226" s="243">
        <f t="shared" si="76"/>
        <v>3</v>
      </c>
      <c r="CI226" s="243">
        <f t="shared" si="77"/>
        <v>0</v>
      </c>
      <c r="CJ226" s="243">
        <f t="shared" si="78"/>
        <v>2</v>
      </c>
      <c r="CK226" s="243">
        <f t="shared" si="79"/>
        <v>0</v>
      </c>
      <c r="CL226" s="243">
        <f t="shared" si="80"/>
        <v>0</v>
      </c>
      <c r="CM226" s="4">
        <f t="shared" si="81"/>
        <v>0</v>
      </c>
      <c r="CO226" s="244">
        <f t="shared" si="82"/>
        <v>3</v>
      </c>
      <c r="CT226" s="3">
        <f t="shared" si="83"/>
        <v>0</v>
      </c>
      <c r="CU226" s="243">
        <f t="shared" si="84"/>
        <v>0</v>
      </c>
      <c r="CV226" s="243">
        <f t="shared" si="85"/>
        <v>0</v>
      </c>
      <c r="CW226" s="243">
        <f t="shared" si="86"/>
        <v>0</v>
      </c>
      <c r="CX226" s="243">
        <f t="shared" si="87"/>
        <v>6</v>
      </c>
      <c r="CY226" s="243">
        <f t="shared" si="88"/>
        <v>0</v>
      </c>
      <c r="CZ226" s="243">
        <f t="shared" si="89"/>
        <v>0</v>
      </c>
      <c r="DA226" s="4">
        <f t="shared" si="90"/>
        <v>0</v>
      </c>
      <c r="DD226" s="244">
        <f t="shared" si="91"/>
        <v>1</v>
      </c>
    </row>
    <row r="227" spans="2:108" x14ac:dyDescent="0.35">
      <c r="B227" s="145" t="s">
        <v>619</v>
      </c>
      <c r="C227" s="4" t="s">
        <v>620</v>
      </c>
      <c r="D227" s="28" t="s">
        <v>2916</v>
      </c>
      <c r="E227" s="234" t="s">
        <v>1652</v>
      </c>
      <c r="F227" s="234"/>
      <c r="G227" s="29" t="s">
        <v>3701</v>
      </c>
      <c r="H227" s="3">
        <v>0</v>
      </c>
      <c r="I227" s="243">
        <v>0</v>
      </c>
      <c r="J227" s="243">
        <v>0</v>
      </c>
      <c r="K227" s="243">
        <v>0</v>
      </c>
      <c r="L227" s="243">
        <v>0</v>
      </c>
      <c r="M227" s="243">
        <v>0</v>
      </c>
      <c r="N227" s="243">
        <v>0</v>
      </c>
      <c r="O227" s="243">
        <v>0</v>
      </c>
      <c r="P227" s="243">
        <v>0</v>
      </c>
      <c r="Q227" s="243">
        <v>0</v>
      </c>
      <c r="R227" s="243">
        <v>0</v>
      </c>
      <c r="S227" s="243">
        <v>0</v>
      </c>
      <c r="T227" s="243">
        <v>0</v>
      </c>
      <c r="U227" s="243">
        <v>0</v>
      </c>
      <c r="V227" s="243">
        <v>0</v>
      </c>
      <c r="W227" s="243">
        <v>0</v>
      </c>
      <c r="X227" s="243">
        <v>0</v>
      </c>
      <c r="Y227" s="243">
        <v>0</v>
      </c>
      <c r="Z227" s="243">
        <v>0</v>
      </c>
      <c r="AA227" s="243">
        <v>0</v>
      </c>
      <c r="AB227" s="243">
        <v>0</v>
      </c>
      <c r="AC227" s="243">
        <v>0</v>
      </c>
      <c r="AD227" s="243">
        <v>0</v>
      </c>
      <c r="AE227" s="243">
        <v>0</v>
      </c>
      <c r="AF227" s="243">
        <v>0</v>
      </c>
      <c r="AG227" s="243">
        <v>0</v>
      </c>
      <c r="AH227" s="243">
        <v>0</v>
      </c>
      <c r="AI227" s="243">
        <v>0</v>
      </c>
      <c r="AJ227" s="243">
        <v>0</v>
      </c>
      <c r="AK227" s="243">
        <v>0</v>
      </c>
      <c r="AL227" s="243">
        <v>0</v>
      </c>
      <c r="AM227" s="243">
        <v>0</v>
      </c>
      <c r="AN227" s="243">
        <v>0</v>
      </c>
      <c r="AO227" s="243">
        <v>0</v>
      </c>
      <c r="AP227" s="243">
        <v>0</v>
      </c>
      <c r="AQ227" s="243">
        <v>0</v>
      </c>
      <c r="AR227" s="243">
        <v>0</v>
      </c>
      <c r="AS227" s="243">
        <v>0</v>
      </c>
      <c r="AT227" s="243">
        <v>1</v>
      </c>
      <c r="AU227" s="243">
        <v>1</v>
      </c>
      <c r="AV227" s="243">
        <v>0.5</v>
      </c>
      <c r="AW227" s="243">
        <v>0</v>
      </c>
      <c r="AX227" s="243">
        <v>0</v>
      </c>
      <c r="AY227" s="243">
        <v>0</v>
      </c>
      <c r="AZ227" s="243">
        <v>0</v>
      </c>
      <c r="BA227" s="243">
        <v>0</v>
      </c>
      <c r="BB227" s="243">
        <v>0</v>
      </c>
      <c r="BC227" s="243">
        <v>0</v>
      </c>
      <c r="BD227" s="243">
        <v>0</v>
      </c>
      <c r="BE227" s="243">
        <v>0.5</v>
      </c>
      <c r="BF227" s="243">
        <v>1</v>
      </c>
      <c r="BG227" s="243">
        <v>0.5</v>
      </c>
      <c r="BH227" s="243">
        <v>0</v>
      </c>
      <c r="BI227" s="243">
        <v>0</v>
      </c>
      <c r="BJ227" s="243">
        <v>0</v>
      </c>
      <c r="BK227" s="243">
        <v>0</v>
      </c>
      <c r="BL227" s="243">
        <v>0</v>
      </c>
      <c r="BM227" s="243">
        <v>0</v>
      </c>
      <c r="BN227" s="243">
        <v>0</v>
      </c>
      <c r="BO227" s="243">
        <v>0</v>
      </c>
      <c r="BP227" s="243">
        <v>0</v>
      </c>
      <c r="BQ227" s="243">
        <v>0</v>
      </c>
      <c r="BR227" s="243">
        <v>0</v>
      </c>
      <c r="BS227" s="243">
        <v>0</v>
      </c>
      <c r="BT227" s="243">
        <v>0</v>
      </c>
      <c r="BU227" s="243">
        <v>0</v>
      </c>
      <c r="BV227" s="243">
        <v>0</v>
      </c>
      <c r="BW227" s="243">
        <v>0</v>
      </c>
      <c r="BX227" s="4">
        <v>0</v>
      </c>
      <c r="BZ227" s="244">
        <f t="shared" si="69"/>
        <v>6</v>
      </c>
      <c r="CB227" s="3">
        <f t="shared" si="70"/>
        <v>0</v>
      </c>
      <c r="CC227" s="243">
        <f t="shared" si="71"/>
        <v>0</v>
      </c>
      <c r="CD227" s="243">
        <f t="shared" si="72"/>
        <v>0</v>
      </c>
      <c r="CE227" s="243">
        <f t="shared" si="73"/>
        <v>0</v>
      </c>
      <c r="CF227" s="243">
        <f t="shared" si="74"/>
        <v>0</v>
      </c>
      <c r="CG227" s="243">
        <f t="shared" si="75"/>
        <v>3</v>
      </c>
      <c r="CH227" s="243">
        <f t="shared" si="76"/>
        <v>0</v>
      </c>
      <c r="CI227" s="243">
        <f t="shared" si="77"/>
        <v>1</v>
      </c>
      <c r="CJ227" s="243">
        <f t="shared" si="78"/>
        <v>2</v>
      </c>
      <c r="CK227" s="243">
        <f t="shared" si="79"/>
        <v>0</v>
      </c>
      <c r="CL227" s="243">
        <f t="shared" si="80"/>
        <v>0</v>
      </c>
      <c r="CM227" s="4">
        <f t="shared" si="81"/>
        <v>0</v>
      </c>
      <c r="CO227" s="244">
        <f t="shared" si="82"/>
        <v>3</v>
      </c>
      <c r="CT227" s="3">
        <f t="shared" si="83"/>
        <v>0</v>
      </c>
      <c r="CU227" s="243">
        <f t="shared" si="84"/>
        <v>0</v>
      </c>
      <c r="CV227" s="243">
        <f t="shared" si="85"/>
        <v>0</v>
      </c>
      <c r="CW227" s="243">
        <f t="shared" si="86"/>
        <v>0</v>
      </c>
      <c r="CX227" s="243">
        <f t="shared" si="87"/>
        <v>6</v>
      </c>
      <c r="CY227" s="243">
        <f t="shared" si="88"/>
        <v>0</v>
      </c>
      <c r="CZ227" s="243">
        <f t="shared" si="89"/>
        <v>0</v>
      </c>
      <c r="DA227" s="4">
        <f t="shared" si="90"/>
        <v>0</v>
      </c>
      <c r="DD227" s="244">
        <f t="shared" si="91"/>
        <v>1</v>
      </c>
    </row>
    <row r="228" spans="2:108" x14ac:dyDescent="0.35">
      <c r="B228" s="145" t="s">
        <v>674</v>
      </c>
      <c r="C228" s="4" t="s">
        <v>674</v>
      </c>
      <c r="D228" s="30" t="s">
        <v>3458</v>
      </c>
      <c r="E228" s="237" t="s">
        <v>1374</v>
      </c>
      <c r="F228" s="237"/>
      <c r="G228" s="31" t="s">
        <v>3704</v>
      </c>
      <c r="H228" s="3">
        <v>0</v>
      </c>
      <c r="I228" s="243">
        <v>0</v>
      </c>
      <c r="J228" s="243">
        <v>0</v>
      </c>
      <c r="K228" s="243">
        <v>0</v>
      </c>
      <c r="L228" s="243">
        <v>0</v>
      </c>
      <c r="M228" s="243">
        <v>0</v>
      </c>
      <c r="N228" s="243">
        <v>0</v>
      </c>
      <c r="O228" s="243">
        <v>0</v>
      </c>
      <c r="P228" s="243">
        <v>0</v>
      </c>
      <c r="Q228" s="243">
        <v>0</v>
      </c>
      <c r="R228" s="243">
        <v>0</v>
      </c>
      <c r="S228" s="243">
        <v>0</v>
      </c>
      <c r="T228" s="243">
        <v>0</v>
      </c>
      <c r="U228" s="243">
        <v>0</v>
      </c>
      <c r="V228" s="243">
        <v>0</v>
      </c>
      <c r="W228" s="243">
        <v>0</v>
      </c>
      <c r="X228" s="243">
        <v>0</v>
      </c>
      <c r="Y228" s="243">
        <v>0</v>
      </c>
      <c r="Z228" s="243">
        <v>0</v>
      </c>
      <c r="AA228" s="243">
        <v>0</v>
      </c>
      <c r="AB228" s="243">
        <v>0</v>
      </c>
      <c r="AC228" s="243">
        <v>0</v>
      </c>
      <c r="AD228" s="243">
        <v>0</v>
      </c>
      <c r="AE228" s="243">
        <v>0</v>
      </c>
      <c r="AF228" s="243">
        <v>0</v>
      </c>
      <c r="AG228" s="243">
        <v>0</v>
      </c>
      <c r="AH228" s="243">
        <v>0</v>
      </c>
      <c r="AI228" s="243">
        <v>0</v>
      </c>
      <c r="AJ228" s="243">
        <v>0</v>
      </c>
      <c r="AK228" s="243">
        <v>0</v>
      </c>
      <c r="AL228" s="243">
        <v>0</v>
      </c>
      <c r="AM228" s="243">
        <v>0</v>
      </c>
      <c r="AN228" s="243">
        <v>0</v>
      </c>
      <c r="AO228" s="243">
        <v>0</v>
      </c>
      <c r="AP228" s="243">
        <v>0</v>
      </c>
      <c r="AQ228" s="243">
        <v>0</v>
      </c>
      <c r="AR228" s="243">
        <v>0</v>
      </c>
      <c r="AS228" s="243">
        <v>0</v>
      </c>
      <c r="AT228" s="243">
        <v>0</v>
      </c>
      <c r="AU228" s="243">
        <v>0</v>
      </c>
      <c r="AV228" s="243">
        <v>0</v>
      </c>
      <c r="AW228" s="243">
        <v>0.5</v>
      </c>
      <c r="AX228" s="243">
        <v>0</v>
      </c>
      <c r="AY228" s="243">
        <v>0</v>
      </c>
      <c r="AZ228" s="243">
        <v>0</v>
      </c>
      <c r="BA228" s="243">
        <v>0</v>
      </c>
      <c r="BB228" s="243">
        <v>0.5</v>
      </c>
      <c r="BC228" s="243">
        <v>0</v>
      </c>
      <c r="BD228" s="243">
        <v>0</v>
      </c>
      <c r="BE228" s="243">
        <v>0.5</v>
      </c>
      <c r="BF228" s="243">
        <v>0</v>
      </c>
      <c r="BG228" s="243">
        <v>0.5</v>
      </c>
      <c r="BH228" s="243">
        <v>0</v>
      </c>
      <c r="BI228" s="243">
        <v>0</v>
      </c>
      <c r="BJ228" s="243">
        <v>0.5</v>
      </c>
      <c r="BK228" s="243">
        <v>0</v>
      </c>
      <c r="BL228" s="243">
        <v>0</v>
      </c>
      <c r="BM228" s="243">
        <v>0</v>
      </c>
      <c r="BN228" s="243">
        <v>0</v>
      </c>
      <c r="BO228" s="243">
        <v>0</v>
      </c>
      <c r="BP228" s="243">
        <v>0</v>
      </c>
      <c r="BQ228" s="243">
        <v>0</v>
      </c>
      <c r="BR228" s="243">
        <v>0</v>
      </c>
      <c r="BS228" s="243">
        <v>0</v>
      </c>
      <c r="BT228" s="243">
        <v>0</v>
      </c>
      <c r="BU228" s="243">
        <v>0</v>
      </c>
      <c r="BV228" s="243">
        <v>0</v>
      </c>
      <c r="BW228" s="243">
        <v>0</v>
      </c>
      <c r="BX228" s="4">
        <v>0</v>
      </c>
      <c r="BZ228" s="244">
        <f t="shared" si="69"/>
        <v>5</v>
      </c>
      <c r="CB228" s="3">
        <f t="shared" si="70"/>
        <v>0</v>
      </c>
      <c r="CC228" s="243">
        <f t="shared" si="71"/>
        <v>0</v>
      </c>
      <c r="CD228" s="243">
        <f t="shared" si="72"/>
        <v>0</v>
      </c>
      <c r="CE228" s="243">
        <f t="shared" si="73"/>
        <v>0</v>
      </c>
      <c r="CF228" s="243">
        <f t="shared" si="74"/>
        <v>0</v>
      </c>
      <c r="CG228" s="243">
        <f t="shared" si="75"/>
        <v>1</v>
      </c>
      <c r="CH228" s="243">
        <f t="shared" si="76"/>
        <v>0</v>
      </c>
      <c r="CI228" s="243">
        <f t="shared" si="77"/>
        <v>2</v>
      </c>
      <c r="CJ228" s="243">
        <f t="shared" si="78"/>
        <v>2</v>
      </c>
      <c r="CK228" s="243">
        <f t="shared" si="79"/>
        <v>0</v>
      </c>
      <c r="CL228" s="243">
        <f t="shared" si="80"/>
        <v>0</v>
      </c>
      <c r="CM228" s="4">
        <f t="shared" si="81"/>
        <v>0</v>
      </c>
      <c r="CO228" s="244">
        <f t="shared" si="82"/>
        <v>3</v>
      </c>
      <c r="CT228" s="3">
        <f t="shared" si="83"/>
        <v>0</v>
      </c>
      <c r="CU228" s="243">
        <f t="shared" si="84"/>
        <v>0</v>
      </c>
      <c r="CV228" s="243">
        <f t="shared" si="85"/>
        <v>0</v>
      </c>
      <c r="CW228" s="243">
        <f t="shared" si="86"/>
        <v>0</v>
      </c>
      <c r="CX228" s="243">
        <f t="shared" si="87"/>
        <v>5</v>
      </c>
      <c r="CY228" s="243">
        <f t="shared" si="88"/>
        <v>0</v>
      </c>
      <c r="CZ228" s="243">
        <f t="shared" si="89"/>
        <v>0</v>
      </c>
      <c r="DA228" s="4">
        <f t="shared" si="90"/>
        <v>0</v>
      </c>
      <c r="DD228" s="244">
        <f t="shared" si="91"/>
        <v>1</v>
      </c>
    </row>
    <row r="229" spans="2:108" x14ac:dyDescent="0.35">
      <c r="B229" s="145" t="s">
        <v>564</v>
      </c>
      <c r="C229" s="4" t="s">
        <v>565</v>
      </c>
      <c r="D229" s="28" t="s">
        <v>2917</v>
      </c>
      <c r="E229" s="234" t="s">
        <v>1513</v>
      </c>
      <c r="F229" s="234"/>
      <c r="G229" s="29" t="s">
        <v>3701</v>
      </c>
      <c r="H229" s="3">
        <v>0</v>
      </c>
      <c r="I229" s="243">
        <v>0</v>
      </c>
      <c r="J229" s="243">
        <v>0</v>
      </c>
      <c r="K229" s="243">
        <v>0</v>
      </c>
      <c r="L229" s="243">
        <v>0</v>
      </c>
      <c r="M229" s="243">
        <v>0</v>
      </c>
      <c r="N229" s="243">
        <v>0</v>
      </c>
      <c r="O229" s="243">
        <v>0</v>
      </c>
      <c r="P229" s="243">
        <v>0</v>
      </c>
      <c r="Q229" s="243">
        <v>0</v>
      </c>
      <c r="R229" s="243">
        <v>0</v>
      </c>
      <c r="S229" s="243">
        <v>0</v>
      </c>
      <c r="T229" s="243">
        <v>0</v>
      </c>
      <c r="U229" s="243">
        <v>0</v>
      </c>
      <c r="V229" s="243">
        <v>0</v>
      </c>
      <c r="W229" s="243">
        <v>0</v>
      </c>
      <c r="X229" s="243">
        <v>0</v>
      </c>
      <c r="Y229" s="243">
        <v>0</v>
      </c>
      <c r="Z229" s="243">
        <v>0</v>
      </c>
      <c r="AA229" s="243">
        <v>0</v>
      </c>
      <c r="AB229" s="243">
        <v>0</v>
      </c>
      <c r="AC229" s="243">
        <v>0</v>
      </c>
      <c r="AD229" s="243">
        <v>0</v>
      </c>
      <c r="AE229" s="243">
        <v>0</v>
      </c>
      <c r="AF229" s="243">
        <v>0</v>
      </c>
      <c r="AG229" s="243">
        <v>0</v>
      </c>
      <c r="AH229" s="243">
        <v>0</v>
      </c>
      <c r="AI229" s="243">
        <v>0</v>
      </c>
      <c r="AJ229" s="243">
        <v>0</v>
      </c>
      <c r="AK229" s="243">
        <v>0</v>
      </c>
      <c r="AL229" s="243">
        <v>0</v>
      </c>
      <c r="AM229" s="243">
        <v>0</v>
      </c>
      <c r="AN229" s="243">
        <v>0</v>
      </c>
      <c r="AO229" s="243">
        <v>0</v>
      </c>
      <c r="AP229" s="243">
        <v>0</v>
      </c>
      <c r="AQ229" s="243">
        <v>0</v>
      </c>
      <c r="AR229" s="243">
        <v>0.5</v>
      </c>
      <c r="AS229" s="243">
        <v>0</v>
      </c>
      <c r="AT229" s="243">
        <v>0</v>
      </c>
      <c r="AU229" s="243">
        <v>0</v>
      </c>
      <c r="AV229" s="243">
        <v>0</v>
      </c>
      <c r="AW229" s="243">
        <v>0</v>
      </c>
      <c r="AX229" s="243">
        <v>0.5</v>
      </c>
      <c r="AY229" s="243">
        <v>0</v>
      </c>
      <c r="AZ229" s="243">
        <v>0</v>
      </c>
      <c r="BA229" s="243">
        <v>0</v>
      </c>
      <c r="BB229" s="243">
        <v>0</v>
      </c>
      <c r="BC229" s="243">
        <v>0</v>
      </c>
      <c r="BD229" s="243">
        <v>0</v>
      </c>
      <c r="BE229" s="243">
        <v>0</v>
      </c>
      <c r="BF229" s="243">
        <v>0.5</v>
      </c>
      <c r="BG229" s="243">
        <v>0.5</v>
      </c>
      <c r="BH229" s="243">
        <v>0</v>
      </c>
      <c r="BI229" s="243">
        <v>0</v>
      </c>
      <c r="BJ229" s="243">
        <v>0</v>
      </c>
      <c r="BK229" s="243">
        <v>0</v>
      </c>
      <c r="BL229" s="243">
        <v>0</v>
      </c>
      <c r="BM229" s="243">
        <v>0</v>
      </c>
      <c r="BN229" s="243">
        <v>0</v>
      </c>
      <c r="BO229" s="243">
        <v>0</v>
      </c>
      <c r="BP229" s="243">
        <v>0</v>
      </c>
      <c r="BQ229" s="243">
        <v>0</v>
      </c>
      <c r="BR229" s="243">
        <v>0</v>
      </c>
      <c r="BS229" s="243">
        <v>0</v>
      </c>
      <c r="BT229" s="243">
        <v>0</v>
      </c>
      <c r="BU229" s="243">
        <v>0</v>
      </c>
      <c r="BV229" s="243">
        <v>0</v>
      </c>
      <c r="BW229" s="243">
        <v>0</v>
      </c>
      <c r="BX229" s="4">
        <v>0</v>
      </c>
      <c r="BZ229" s="244">
        <f t="shared" si="69"/>
        <v>4</v>
      </c>
      <c r="CB229" s="3">
        <f t="shared" si="70"/>
        <v>0</v>
      </c>
      <c r="CC229" s="243">
        <f t="shared" si="71"/>
        <v>0</v>
      </c>
      <c r="CD229" s="243">
        <f t="shared" si="72"/>
        <v>0</v>
      </c>
      <c r="CE229" s="243">
        <f t="shared" si="73"/>
        <v>0</v>
      </c>
      <c r="CF229" s="243">
        <f t="shared" si="74"/>
        <v>0</v>
      </c>
      <c r="CG229" s="243">
        <f t="shared" si="75"/>
        <v>1</v>
      </c>
      <c r="CH229" s="243">
        <f t="shared" si="76"/>
        <v>1</v>
      </c>
      <c r="CI229" s="243">
        <f t="shared" si="77"/>
        <v>0</v>
      </c>
      <c r="CJ229" s="243">
        <f t="shared" si="78"/>
        <v>2</v>
      </c>
      <c r="CK229" s="243">
        <f t="shared" si="79"/>
        <v>0</v>
      </c>
      <c r="CL229" s="243">
        <f t="shared" si="80"/>
        <v>0</v>
      </c>
      <c r="CM229" s="4">
        <f t="shared" si="81"/>
        <v>0</v>
      </c>
      <c r="CO229" s="244">
        <f t="shared" si="82"/>
        <v>3</v>
      </c>
      <c r="CT229" s="3">
        <f t="shared" si="83"/>
        <v>0</v>
      </c>
      <c r="CU229" s="243">
        <f t="shared" si="84"/>
        <v>0</v>
      </c>
      <c r="CV229" s="243">
        <f t="shared" si="85"/>
        <v>0</v>
      </c>
      <c r="CW229" s="243">
        <f t="shared" si="86"/>
        <v>0</v>
      </c>
      <c r="CX229" s="243">
        <f t="shared" si="87"/>
        <v>4</v>
      </c>
      <c r="CY229" s="243">
        <f t="shared" si="88"/>
        <v>0</v>
      </c>
      <c r="CZ229" s="243">
        <f t="shared" si="89"/>
        <v>0</v>
      </c>
      <c r="DA229" s="4">
        <f t="shared" si="90"/>
        <v>0</v>
      </c>
      <c r="DD229" s="244">
        <f t="shared" si="91"/>
        <v>1</v>
      </c>
    </row>
    <row r="230" spans="2:108" x14ac:dyDescent="0.35">
      <c r="B230" s="145" t="s">
        <v>707</v>
      </c>
      <c r="C230" s="4" t="s">
        <v>708</v>
      </c>
      <c r="D230" s="28" t="s">
        <v>2454</v>
      </c>
      <c r="E230" s="234" t="s">
        <v>1534</v>
      </c>
      <c r="F230" s="234"/>
      <c r="G230" s="29" t="s">
        <v>3701</v>
      </c>
      <c r="H230" s="3">
        <v>0</v>
      </c>
      <c r="I230" s="243">
        <v>0</v>
      </c>
      <c r="J230" s="243">
        <v>0</v>
      </c>
      <c r="K230" s="243">
        <v>0</v>
      </c>
      <c r="L230" s="243">
        <v>0</v>
      </c>
      <c r="M230" s="243">
        <v>0</v>
      </c>
      <c r="N230" s="243">
        <v>0</v>
      </c>
      <c r="O230" s="243">
        <v>0</v>
      </c>
      <c r="P230" s="243">
        <v>0</v>
      </c>
      <c r="Q230" s="243">
        <v>0</v>
      </c>
      <c r="R230" s="243">
        <v>0</v>
      </c>
      <c r="S230" s="243">
        <v>0</v>
      </c>
      <c r="T230" s="243">
        <v>0</v>
      </c>
      <c r="U230" s="243">
        <v>0</v>
      </c>
      <c r="V230" s="243">
        <v>0</v>
      </c>
      <c r="W230" s="243">
        <v>0</v>
      </c>
      <c r="X230" s="243">
        <v>0</v>
      </c>
      <c r="Y230" s="243">
        <v>0</v>
      </c>
      <c r="Z230" s="243">
        <v>0</v>
      </c>
      <c r="AA230" s="243">
        <v>0</v>
      </c>
      <c r="AB230" s="243">
        <v>0</v>
      </c>
      <c r="AC230" s="243">
        <v>0</v>
      </c>
      <c r="AD230" s="243">
        <v>0</v>
      </c>
      <c r="AE230" s="243">
        <v>0</v>
      </c>
      <c r="AF230" s="243">
        <v>0</v>
      </c>
      <c r="AG230" s="243">
        <v>0</v>
      </c>
      <c r="AH230" s="243">
        <v>0</v>
      </c>
      <c r="AI230" s="243">
        <v>0</v>
      </c>
      <c r="AJ230" s="243">
        <v>0</v>
      </c>
      <c r="AK230" s="243">
        <v>0</v>
      </c>
      <c r="AL230" s="243">
        <v>0</v>
      </c>
      <c r="AM230" s="243">
        <v>0</v>
      </c>
      <c r="AN230" s="243">
        <v>0</v>
      </c>
      <c r="AO230" s="243">
        <v>0</v>
      </c>
      <c r="AP230" s="243">
        <v>0</v>
      </c>
      <c r="AQ230" s="243">
        <v>0</v>
      </c>
      <c r="AR230" s="243">
        <v>0</v>
      </c>
      <c r="AS230" s="243">
        <v>0</v>
      </c>
      <c r="AT230" s="243">
        <v>0</v>
      </c>
      <c r="AU230" s="243">
        <v>0</v>
      </c>
      <c r="AV230" s="243">
        <v>0</v>
      </c>
      <c r="AW230" s="243">
        <v>0</v>
      </c>
      <c r="AX230" s="243">
        <v>0.5</v>
      </c>
      <c r="AY230" s="243">
        <v>0</v>
      </c>
      <c r="AZ230" s="243">
        <v>0</v>
      </c>
      <c r="BA230" s="243">
        <v>0</v>
      </c>
      <c r="BB230" s="243">
        <v>0</v>
      </c>
      <c r="BC230" s="243">
        <v>0</v>
      </c>
      <c r="BD230" s="243">
        <v>0</v>
      </c>
      <c r="BE230" s="243">
        <v>0.5</v>
      </c>
      <c r="BF230" s="243">
        <v>0.5</v>
      </c>
      <c r="BG230" s="243">
        <v>0</v>
      </c>
      <c r="BH230" s="243">
        <v>0.5</v>
      </c>
      <c r="BI230" s="243">
        <v>0</v>
      </c>
      <c r="BJ230" s="243">
        <v>0</v>
      </c>
      <c r="BK230" s="243">
        <v>0</v>
      </c>
      <c r="BL230" s="243">
        <v>0</v>
      </c>
      <c r="BM230" s="243">
        <v>0</v>
      </c>
      <c r="BN230" s="243">
        <v>0</v>
      </c>
      <c r="BO230" s="243">
        <v>0</v>
      </c>
      <c r="BP230" s="243">
        <v>0</v>
      </c>
      <c r="BQ230" s="243">
        <v>0</v>
      </c>
      <c r="BR230" s="243">
        <v>0</v>
      </c>
      <c r="BS230" s="243">
        <v>0</v>
      </c>
      <c r="BT230" s="243">
        <v>0</v>
      </c>
      <c r="BU230" s="243">
        <v>0</v>
      </c>
      <c r="BV230" s="243">
        <v>0</v>
      </c>
      <c r="BW230" s="243">
        <v>0</v>
      </c>
      <c r="BX230" s="4">
        <v>0</v>
      </c>
      <c r="BZ230" s="244">
        <f t="shared" si="69"/>
        <v>4</v>
      </c>
      <c r="CB230" s="3">
        <f t="shared" si="70"/>
        <v>0</v>
      </c>
      <c r="CC230" s="243">
        <f t="shared" si="71"/>
        <v>0</v>
      </c>
      <c r="CD230" s="243">
        <f t="shared" si="72"/>
        <v>0</v>
      </c>
      <c r="CE230" s="243">
        <f t="shared" si="73"/>
        <v>0</v>
      </c>
      <c r="CF230" s="243">
        <f t="shared" si="74"/>
        <v>0</v>
      </c>
      <c r="CG230" s="243">
        <f t="shared" si="75"/>
        <v>0</v>
      </c>
      <c r="CH230" s="243">
        <f t="shared" si="76"/>
        <v>1</v>
      </c>
      <c r="CI230" s="243">
        <f t="shared" si="77"/>
        <v>1</v>
      </c>
      <c r="CJ230" s="243">
        <f t="shared" si="78"/>
        <v>2</v>
      </c>
      <c r="CK230" s="243">
        <f t="shared" si="79"/>
        <v>0</v>
      </c>
      <c r="CL230" s="243">
        <f t="shared" si="80"/>
        <v>0</v>
      </c>
      <c r="CM230" s="4">
        <f t="shared" si="81"/>
        <v>0</v>
      </c>
      <c r="CO230" s="244">
        <f t="shared" si="82"/>
        <v>3</v>
      </c>
      <c r="CT230" s="3">
        <f t="shared" si="83"/>
        <v>0</v>
      </c>
      <c r="CU230" s="243">
        <f t="shared" si="84"/>
        <v>0</v>
      </c>
      <c r="CV230" s="243">
        <f t="shared" si="85"/>
        <v>0</v>
      </c>
      <c r="CW230" s="243">
        <f t="shared" si="86"/>
        <v>0</v>
      </c>
      <c r="CX230" s="243">
        <f t="shared" si="87"/>
        <v>4</v>
      </c>
      <c r="CY230" s="243">
        <f t="shared" si="88"/>
        <v>0</v>
      </c>
      <c r="CZ230" s="243">
        <f t="shared" si="89"/>
        <v>0</v>
      </c>
      <c r="DA230" s="4">
        <f t="shared" si="90"/>
        <v>0</v>
      </c>
      <c r="DD230" s="244">
        <f t="shared" si="91"/>
        <v>1</v>
      </c>
    </row>
    <row r="231" spans="2:108" x14ac:dyDescent="0.35">
      <c r="B231" s="145" t="s">
        <v>73</v>
      </c>
      <c r="C231" s="4" t="s">
        <v>74</v>
      </c>
      <c r="D231" s="28" t="s">
        <v>2459</v>
      </c>
      <c r="E231" s="234" t="s">
        <v>927</v>
      </c>
      <c r="F231" s="234"/>
      <c r="G231" s="29" t="s">
        <v>3701</v>
      </c>
      <c r="H231" s="3">
        <v>1</v>
      </c>
      <c r="I231" s="243">
        <v>1</v>
      </c>
      <c r="J231" s="243">
        <v>0.5</v>
      </c>
      <c r="K231" s="243">
        <v>0.5</v>
      </c>
      <c r="L231" s="243">
        <v>1</v>
      </c>
      <c r="M231" s="243">
        <v>0</v>
      </c>
      <c r="N231" s="243">
        <v>0</v>
      </c>
      <c r="O231" s="243">
        <v>0</v>
      </c>
      <c r="P231" s="243">
        <v>0</v>
      </c>
      <c r="Q231" s="243">
        <v>0</v>
      </c>
      <c r="R231" s="243">
        <v>0</v>
      </c>
      <c r="S231" s="243">
        <v>0</v>
      </c>
      <c r="T231" s="243">
        <v>0</v>
      </c>
      <c r="U231" s="243">
        <v>1</v>
      </c>
      <c r="V231" s="243">
        <v>1</v>
      </c>
      <c r="W231" s="243">
        <v>0</v>
      </c>
      <c r="X231" s="243">
        <v>1</v>
      </c>
      <c r="Y231" s="243">
        <v>0</v>
      </c>
      <c r="Z231" s="243">
        <v>1</v>
      </c>
      <c r="AA231" s="243">
        <v>0</v>
      </c>
      <c r="AB231" s="243">
        <v>1</v>
      </c>
      <c r="AC231" s="243">
        <v>0</v>
      </c>
      <c r="AD231" s="243">
        <v>0</v>
      </c>
      <c r="AE231" s="243">
        <v>0</v>
      </c>
      <c r="AF231" s="243">
        <v>0</v>
      </c>
      <c r="AG231" s="243">
        <v>0</v>
      </c>
      <c r="AH231" s="243">
        <v>0</v>
      </c>
      <c r="AI231" s="243">
        <v>0</v>
      </c>
      <c r="AJ231" s="243">
        <v>0</v>
      </c>
      <c r="AK231" s="243">
        <v>0</v>
      </c>
      <c r="AL231" s="243">
        <v>0</v>
      </c>
      <c r="AM231" s="243">
        <v>0</v>
      </c>
      <c r="AN231" s="243">
        <v>0</v>
      </c>
      <c r="AO231" s="243">
        <v>0</v>
      </c>
      <c r="AP231" s="243">
        <v>0</v>
      </c>
      <c r="AQ231" s="243">
        <v>0</v>
      </c>
      <c r="AR231" s="243">
        <v>0</v>
      </c>
      <c r="AS231" s="243">
        <v>0</v>
      </c>
      <c r="AT231" s="243">
        <v>0</v>
      </c>
      <c r="AU231" s="243">
        <v>0</v>
      </c>
      <c r="AV231" s="243">
        <v>0</v>
      </c>
      <c r="AW231" s="243">
        <v>0</v>
      </c>
      <c r="AX231" s="243">
        <v>0</v>
      </c>
      <c r="AY231" s="243">
        <v>0</v>
      </c>
      <c r="AZ231" s="243">
        <v>0</v>
      </c>
      <c r="BA231" s="243">
        <v>0</v>
      </c>
      <c r="BB231" s="243">
        <v>0</v>
      </c>
      <c r="BC231" s="243">
        <v>0</v>
      </c>
      <c r="BD231" s="243">
        <v>0</v>
      </c>
      <c r="BE231" s="243">
        <v>0</v>
      </c>
      <c r="BF231" s="243">
        <v>0</v>
      </c>
      <c r="BG231" s="243">
        <v>0</v>
      </c>
      <c r="BH231" s="243">
        <v>0</v>
      </c>
      <c r="BI231" s="243">
        <v>0</v>
      </c>
      <c r="BJ231" s="243">
        <v>0</v>
      </c>
      <c r="BK231" s="243">
        <v>0</v>
      </c>
      <c r="BL231" s="243">
        <v>0</v>
      </c>
      <c r="BM231" s="243">
        <v>0</v>
      </c>
      <c r="BN231" s="243">
        <v>0</v>
      </c>
      <c r="BO231" s="243">
        <v>0</v>
      </c>
      <c r="BP231" s="243">
        <v>0</v>
      </c>
      <c r="BQ231" s="243">
        <v>0</v>
      </c>
      <c r="BR231" s="243">
        <v>0</v>
      </c>
      <c r="BS231" s="243">
        <v>0</v>
      </c>
      <c r="BT231" s="243">
        <v>0</v>
      </c>
      <c r="BU231" s="243">
        <v>0</v>
      </c>
      <c r="BV231" s="243">
        <v>0</v>
      </c>
      <c r="BW231" s="243">
        <v>0</v>
      </c>
      <c r="BX231" s="4">
        <v>0</v>
      </c>
      <c r="BZ231" s="244">
        <f t="shared" si="69"/>
        <v>10</v>
      </c>
      <c r="CB231" s="3">
        <f t="shared" si="70"/>
        <v>5</v>
      </c>
      <c r="CC231" s="243">
        <f t="shared" si="71"/>
        <v>5</v>
      </c>
      <c r="CD231" s="243">
        <f t="shared" si="72"/>
        <v>0</v>
      </c>
      <c r="CE231" s="243">
        <f t="shared" si="73"/>
        <v>0</v>
      </c>
      <c r="CF231" s="243">
        <f t="shared" si="74"/>
        <v>0</v>
      </c>
      <c r="CG231" s="243">
        <f t="shared" si="75"/>
        <v>0</v>
      </c>
      <c r="CH231" s="243">
        <f t="shared" si="76"/>
        <v>0</v>
      </c>
      <c r="CI231" s="243">
        <f t="shared" si="77"/>
        <v>0</v>
      </c>
      <c r="CJ231" s="243">
        <f t="shared" si="78"/>
        <v>0</v>
      </c>
      <c r="CK231" s="243">
        <f t="shared" si="79"/>
        <v>0</v>
      </c>
      <c r="CL231" s="243">
        <f t="shared" si="80"/>
        <v>0</v>
      </c>
      <c r="CM231" s="4">
        <f t="shared" si="81"/>
        <v>0</v>
      </c>
      <c r="CO231" s="244">
        <f t="shared" si="82"/>
        <v>2</v>
      </c>
      <c r="CT231" s="3">
        <f t="shared" si="83"/>
        <v>10</v>
      </c>
      <c r="CU231" s="243">
        <f t="shared" si="84"/>
        <v>0</v>
      </c>
      <c r="CV231" s="243">
        <f t="shared" si="85"/>
        <v>0</v>
      </c>
      <c r="CW231" s="243">
        <f t="shared" si="86"/>
        <v>0</v>
      </c>
      <c r="CX231" s="243">
        <f t="shared" si="87"/>
        <v>0</v>
      </c>
      <c r="CY231" s="243">
        <f t="shared" si="88"/>
        <v>0</v>
      </c>
      <c r="CZ231" s="243">
        <f t="shared" si="89"/>
        <v>0</v>
      </c>
      <c r="DA231" s="4">
        <f t="shared" si="90"/>
        <v>0</v>
      </c>
      <c r="DD231" s="244">
        <f t="shared" si="91"/>
        <v>1</v>
      </c>
    </row>
    <row r="232" spans="2:108" x14ac:dyDescent="0.35">
      <c r="B232" s="145" t="s">
        <v>201</v>
      </c>
      <c r="C232" s="4" t="s">
        <v>202</v>
      </c>
      <c r="D232" s="28" t="s">
        <v>202</v>
      </c>
      <c r="E232" s="234" t="s">
        <v>911</v>
      </c>
      <c r="F232" s="234"/>
      <c r="G232" s="29" t="s">
        <v>3701</v>
      </c>
      <c r="H232" s="3">
        <v>0</v>
      </c>
      <c r="I232" s="243">
        <v>0</v>
      </c>
      <c r="J232" s="243">
        <v>0</v>
      </c>
      <c r="K232" s="243">
        <v>0</v>
      </c>
      <c r="L232" s="243">
        <v>0</v>
      </c>
      <c r="M232" s="243">
        <v>0</v>
      </c>
      <c r="N232" s="243">
        <v>0.5</v>
      </c>
      <c r="O232" s="243">
        <v>0</v>
      </c>
      <c r="P232" s="243">
        <v>0.5</v>
      </c>
      <c r="Q232" s="243">
        <v>0</v>
      </c>
      <c r="R232" s="243">
        <v>0</v>
      </c>
      <c r="S232" s="243">
        <v>0</v>
      </c>
      <c r="T232" s="243">
        <v>0</v>
      </c>
      <c r="U232" s="243">
        <v>1</v>
      </c>
      <c r="V232" s="243">
        <v>1</v>
      </c>
      <c r="W232" s="243">
        <v>0</v>
      </c>
      <c r="X232" s="243">
        <v>1</v>
      </c>
      <c r="Y232" s="243">
        <v>1</v>
      </c>
      <c r="Z232" s="243">
        <v>0.5</v>
      </c>
      <c r="AA232" s="243">
        <v>0.5</v>
      </c>
      <c r="AB232" s="243">
        <v>1</v>
      </c>
      <c r="AC232" s="243">
        <v>1</v>
      </c>
      <c r="AD232" s="243">
        <v>0</v>
      </c>
      <c r="AE232" s="243">
        <v>0</v>
      </c>
      <c r="AF232" s="243">
        <v>0</v>
      </c>
      <c r="AG232" s="243">
        <v>0</v>
      </c>
      <c r="AH232" s="243">
        <v>0</v>
      </c>
      <c r="AI232" s="243">
        <v>0</v>
      </c>
      <c r="AJ232" s="243">
        <v>0</v>
      </c>
      <c r="AK232" s="243">
        <v>0</v>
      </c>
      <c r="AL232" s="243">
        <v>0</v>
      </c>
      <c r="AM232" s="243">
        <v>0</v>
      </c>
      <c r="AN232" s="243">
        <v>0</v>
      </c>
      <c r="AO232" s="243">
        <v>0</v>
      </c>
      <c r="AP232" s="243">
        <v>0</v>
      </c>
      <c r="AQ232" s="243">
        <v>0</v>
      </c>
      <c r="AR232" s="243">
        <v>0</v>
      </c>
      <c r="AS232" s="243">
        <v>0</v>
      </c>
      <c r="AT232" s="243">
        <v>0</v>
      </c>
      <c r="AU232" s="243">
        <v>0</v>
      </c>
      <c r="AV232" s="243">
        <v>0</v>
      </c>
      <c r="AW232" s="243">
        <v>0</v>
      </c>
      <c r="AX232" s="243">
        <v>0</v>
      </c>
      <c r="AY232" s="243">
        <v>0</v>
      </c>
      <c r="AZ232" s="243">
        <v>0</v>
      </c>
      <c r="BA232" s="243">
        <v>0</v>
      </c>
      <c r="BB232" s="243">
        <v>0</v>
      </c>
      <c r="BC232" s="243">
        <v>0</v>
      </c>
      <c r="BD232" s="243">
        <v>0</v>
      </c>
      <c r="BE232" s="243">
        <v>0</v>
      </c>
      <c r="BF232" s="243">
        <v>0</v>
      </c>
      <c r="BG232" s="243">
        <v>0</v>
      </c>
      <c r="BH232" s="243">
        <v>0</v>
      </c>
      <c r="BI232" s="243">
        <v>0</v>
      </c>
      <c r="BJ232" s="243">
        <v>0</v>
      </c>
      <c r="BK232" s="243">
        <v>0</v>
      </c>
      <c r="BL232" s="243">
        <v>0</v>
      </c>
      <c r="BM232" s="243">
        <v>0</v>
      </c>
      <c r="BN232" s="243">
        <v>0</v>
      </c>
      <c r="BO232" s="243">
        <v>0</v>
      </c>
      <c r="BP232" s="243">
        <v>0</v>
      </c>
      <c r="BQ232" s="243">
        <v>0</v>
      </c>
      <c r="BR232" s="243">
        <v>0</v>
      </c>
      <c r="BS232" s="243">
        <v>0</v>
      </c>
      <c r="BT232" s="243">
        <v>0</v>
      </c>
      <c r="BU232" s="243">
        <v>0</v>
      </c>
      <c r="BV232" s="243">
        <v>0</v>
      </c>
      <c r="BW232" s="243">
        <v>0</v>
      </c>
      <c r="BX232" s="4">
        <v>0</v>
      </c>
      <c r="BZ232" s="244">
        <f t="shared" si="69"/>
        <v>10</v>
      </c>
      <c r="CB232" s="3">
        <f t="shared" si="70"/>
        <v>2</v>
      </c>
      <c r="CC232" s="243">
        <f t="shared" si="71"/>
        <v>8</v>
      </c>
      <c r="CD232" s="243">
        <f t="shared" si="72"/>
        <v>0</v>
      </c>
      <c r="CE232" s="243">
        <f t="shared" si="73"/>
        <v>0</v>
      </c>
      <c r="CF232" s="243">
        <f t="shared" si="74"/>
        <v>0</v>
      </c>
      <c r="CG232" s="243">
        <f t="shared" si="75"/>
        <v>0</v>
      </c>
      <c r="CH232" s="243">
        <f t="shared" si="76"/>
        <v>0</v>
      </c>
      <c r="CI232" s="243">
        <f t="shared" si="77"/>
        <v>0</v>
      </c>
      <c r="CJ232" s="243">
        <f t="shared" si="78"/>
        <v>0</v>
      </c>
      <c r="CK232" s="243">
        <f t="shared" si="79"/>
        <v>0</v>
      </c>
      <c r="CL232" s="243">
        <f t="shared" si="80"/>
        <v>0</v>
      </c>
      <c r="CM232" s="4">
        <f t="shared" si="81"/>
        <v>0</v>
      </c>
      <c r="CO232" s="244">
        <f t="shared" si="82"/>
        <v>2</v>
      </c>
      <c r="CT232" s="3">
        <f t="shared" si="83"/>
        <v>10</v>
      </c>
      <c r="CU232" s="243">
        <f t="shared" si="84"/>
        <v>0</v>
      </c>
      <c r="CV232" s="243">
        <f t="shared" si="85"/>
        <v>0</v>
      </c>
      <c r="CW232" s="243">
        <f t="shared" si="86"/>
        <v>0</v>
      </c>
      <c r="CX232" s="243">
        <f t="shared" si="87"/>
        <v>0</v>
      </c>
      <c r="CY232" s="243">
        <f t="shared" si="88"/>
        <v>0</v>
      </c>
      <c r="CZ232" s="243">
        <f t="shared" si="89"/>
        <v>0</v>
      </c>
      <c r="DA232" s="4">
        <f t="shared" si="90"/>
        <v>0</v>
      </c>
      <c r="DD232" s="244">
        <f t="shared" si="91"/>
        <v>1</v>
      </c>
    </row>
    <row r="233" spans="2:108" x14ac:dyDescent="0.35">
      <c r="B233" s="145" t="s">
        <v>101</v>
      </c>
      <c r="C233" s="4" t="s">
        <v>102</v>
      </c>
      <c r="D233" s="28" t="s">
        <v>102</v>
      </c>
      <c r="E233" s="234" t="s">
        <v>1513</v>
      </c>
      <c r="F233" s="234"/>
      <c r="G233" s="29" t="s">
        <v>3701</v>
      </c>
      <c r="H233" s="3">
        <v>0</v>
      </c>
      <c r="I233" s="243">
        <v>1</v>
      </c>
      <c r="J233" s="243">
        <v>0</v>
      </c>
      <c r="K233" s="243">
        <v>0</v>
      </c>
      <c r="L233" s="243">
        <v>0</v>
      </c>
      <c r="M233" s="243">
        <v>1</v>
      </c>
      <c r="N233" s="243">
        <v>0</v>
      </c>
      <c r="O233" s="243">
        <v>0</v>
      </c>
      <c r="P233" s="243">
        <v>0</v>
      </c>
      <c r="Q233" s="243">
        <v>0</v>
      </c>
      <c r="R233" s="243">
        <v>0</v>
      </c>
      <c r="S233" s="243">
        <v>0</v>
      </c>
      <c r="T233" s="243">
        <v>0</v>
      </c>
      <c r="U233" s="243">
        <v>1</v>
      </c>
      <c r="V233" s="243">
        <v>1</v>
      </c>
      <c r="W233" s="243">
        <v>1</v>
      </c>
      <c r="X233" s="243">
        <v>1</v>
      </c>
      <c r="Y233" s="243">
        <v>1</v>
      </c>
      <c r="Z233" s="243">
        <v>1</v>
      </c>
      <c r="AA233" s="243">
        <v>1</v>
      </c>
      <c r="AB233" s="243">
        <v>0</v>
      </c>
      <c r="AC233" s="243">
        <v>0</v>
      </c>
      <c r="AD233" s="243">
        <v>0</v>
      </c>
      <c r="AE233" s="243">
        <v>0</v>
      </c>
      <c r="AF233" s="243">
        <v>0</v>
      </c>
      <c r="AG233" s="243">
        <v>0</v>
      </c>
      <c r="AH233" s="243">
        <v>0</v>
      </c>
      <c r="AI233" s="243">
        <v>0</v>
      </c>
      <c r="AJ233" s="243">
        <v>0</v>
      </c>
      <c r="AK233" s="243">
        <v>0</v>
      </c>
      <c r="AL233" s="243">
        <v>0</v>
      </c>
      <c r="AM233" s="243">
        <v>0</v>
      </c>
      <c r="AN233" s="243">
        <v>0</v>
      </c>
      <c r="AO233" s="243">
        <v>0</v>
      </c>
      <c r="AP233" s="243">
        <v>0</v>
      </c>
      <c r="AQ233" s="243">
        <v>0</v>
      </c>
      <c r="AR233" s="243">
        <v>0</v>
      </c>
      <c r="AS233" s="243">
        <v>0</v>
      </c>
      <c r="AT233" s="243">
        <v>0</v>
      </c>
      <c r="AU233" s="243">
        <v>0</v>
      </c>
      <c r="AV233" s="243">
        <v>0</v>
      </c>
      <c r="AW233" s="243">
        <v>0</v>
      </c>
      <c r="AX233" s="243">
        <v>0</v>
      </c>
      <c r="AY233" s="243">
        <v>0</v>
      </c>
      <c r="AZ233" s="243">
        <v>0</v>
      </c>
      <c r="BA233" s="243">
        <v>0</v>
      </c>
      <c r="BB233" s="243">
        <v>0</v>
      </c>
      <c r="BC233" s="243">
        <v>0</v>
      </c>
      <c r="BD233" s="243">
        <v>0</v>
      </c>
      <c r="BE233" s="243">
        <v>0</v>
      </c>
      <c r="BF233" s="243">
        <v>0</v>
      </c>
      <c r="BG233" s="243">
        <v>0</v>
      </c>
      <c r="BH233" s="243">
        <v>0</v>
      </c>
      <c r="BI233" s="243">
        <v>0</v>
      </c>
      <c r="BJ233" s="243">
        <v>0</v>
      </c>
      <c r="BK233" s="243">
        <v>0</v>
      </c>
      <c r="BL233" s="243">
        <v>0</v>
      </c>
      <c r="BM233" s="243">
        <v>0</v>
      </c>
      <c r="BN233" s="243">
        <v>0</v>
      </c>
      <c r="BO233" s="243">
        <v>0</v>
      </c>
      <c r="BP233" s="243">
        <v>0</v>
      </c>
      <c r="BQ233" s="243">
        <v>0</v>
      </c>
      <c r="BR233" s="243">
        <v>0</v>
      </c>
      <c r="BS233" s="243">
        <v>0</v>
      </c>
      <c r="BT233" s="243">
        <v>0</v>
      </c>
      <c r="BU233" s="243">
        <v>0</v>
      </c>
      <c r="BV233" s="243">
        <v>0</v>
      </c>
      <c r="BW233" s="243">
        <v>0</v>
      </c>
      <c r="BX233" s="4">
        <v>0</v>
      </c>
      <c r="BZ233" s="244">
        <f t="shared" si="69"/>
        <v>9</v>
      </c>
      <c r="CB233" s="3">
        <f t="shared" si="70"/>
        <v>2</v>
      </c>
      <c r="CC233" s="243">
        <f t="shared" si="71"/>
        <v>7</v>
      </c>
      <c r="CD233" s="243">
        <f t="shared" si="72"/>
        <v>0</v>
      </c>
      <c r="CE233" s="243">
        <f t="shared" si="73"/>
        <v>0</v>
      </c>
      <c r="CF233" s="243">
        <f t="shared" si="74"/>
        <v>0</v>
      </c>
      <c r="CG233" s="243">
        <f t="shared" si="75"/>
        <v>0</v>
      </c>
      <c r="CH233" s="243">
        <f t="shared" si="76"/>
        <v>0</v>
      </c>
      <c r="CI233" s="243">
        <f t="shared" si="77"/>
        <v>0</v>
      </c>
      <c r="CJ233" s="243">
        <f t="shared" si="78"/>
        <v>0</v>
      </c>
      <c r="CK233" s="243">
        <f t="shared" si="79"/>
        <v>0</v>
      </c>
      <c r="CL233" s="243">
        <f t="shared" si="80"/>
        <v>0</v>
      </c>
      <c r="CM233" s="4">
        <f t="shared" si="81"/>
        <v>0</v>
      </c>
      <c r="CO233" s="244">
        <f t="shared" si="82"/>
        <v>2</v>
      </c>
      <c r="CT233" s="3">
        <f t="shared" si="83"/>
        <v>9</v>
      </c>
      <c r="CU233" s="243">
        <f t="shared" si="84"/>
        <v>0</v>
      </c>
      <c r="CV233" s="243">
        <f t="shared" si="85"/>
        <v>0</v>
      </c>
      <c r="CW233" s="243">
        <f t="shared" si="86"/>
        <v>0</v>
      </c>
      <c r="CX233" s="243">
        <f t="shared" si="87"/>
        <v>0</v>
      </c>
      <c r="CY233" s="243">
        <f t="shared" si="88"/>
        <v>0</v>
      </c>
      <c r="CZ233" s="243">
        <f t="shared" si="89"/>
        <v>0</v>
      </c>
      <c r="DA233" s="4">
        <f t="shared" si="90"/>
        <v>0</v>
      </c>
      <c r="DD233" s="244">
        <f t="shared" si="91"/>
        <v>1</v>
      </c>
    </row>
    <row r="234" spans="2:108" x14ac:dyDescent="0.35">
      <c r="B234" s="145" t="s">
        <v>581</v>
      </c>
      <c r="C234" s="4" t="s">
        <v>582</v>
      </c>
      <c r="D234" s="54" t="s">
        <v>2918</v>
      </c>
      <c r="E234" s="233" t="s">
        <v>911</v>
      </c>
      <c r="F234" s="233"/>
      <c r="G234" s="55" t="s">
        <v>3708</v>
      </c>
      <c r="H234" s="3">
        <v>0</v>
      </c>
      <c r="I234" s="243">
        <v>0</v>
      </c>
      <c r="J234" s="243">
        <v>0</v>
      </c>
      <c r="K234" s="243">
        <v>0</v>
      </c>
      <c r="L234" s="243">
        <v>0</v>
      </c>
      <c r="M234" s="243">
        <v>0</v>
      </c>
      <c r="N234" s="243">
        <v>0</v>
      </c>
      <c r="O234" s="243">
        <v>0</v>
      </c>
      <c r="P234" s="243">
        <v>0</v>
      </c>
      <c r="Q234" s="243">
        <v>0</v>
      </c>
      <c r="R234" s="243">
        <v>0</v>
      </c>
      <c r="S234" s="243">
        <v>0</v>
      </c>
      <c r="T234" s="243">
        <v>0</v>
      </c>
      <c r="U234" s="243">
        <v>0</v>
      </c>
      <c r="V234" s="243">
        <v>0</v>
      </c>
      <c r="W234" s="243">
        <v>0</v>
      </c>
      <c r="X234" s="243">
        <v>0</v>
      </c>
      <c r="Y234" s="243">
        <v>0</v>
      </c>
      <c r="Z234" s="243">
        <v>0</v>
      </c>
      <c r="AA234" s="243">
        <v>0</v>
      </c>
      <c r="AB234" s="243">
        <v>0</v>
      </c>
      <c r="AC234" s="243">
        <v>0</v>
      </c>
      <c r="AD234" s="243">
        <v>0</v>
      </c>
      <c r="AE234" s="243">
        <v>0</v>
      </c>
      <c r="AF234" s="243">
        <v>0</v>
      </c>
      <c r="AG234" s="243">
        <v>0</v>
      </c>
      <c r="AH234" s="243">
        <v>0</v>
      </c>
      <c r="AI234" s="243">
        <v>0</v>
      </c>
      <c r="AJ234" s="243">
        <v>0</v>
      </c>
      <c r="AK234" s="243">
        <v>0</v>
      </c>
      <c r="AL234" s="243">
        <v>0</v>
      </c>
      <c r="AM234" s="243">
        <v>0</v>
      </c>
      <c r="AN234" s="243">
        <v>0</v>
      </c>
      <c r="AO234" s="243">
        <v>0</v>
      </c>
      <c r="AP234" s="243">
        <v>0</v>
      </c>
      <c r="AQ234" s="243">
        <v>0</v>
      </c>
      <c r="AR234" s="243">
        <v>0</v>
      </c>
      <c r="AS234" s="243">
        <v>0.5</v>
      </c>
      <c r="AT234" s="243">
        <v>0.5</v>
      </c>
      <c r="AU234" s="243">
        <v>0.5</v>
      </c>
      <c r="AV234" s="243">
        <v>0.5</v>
      </c>
      <c r="AW234" s="243">
        <v>0.5</v>
      </c>
      <c r="AX234" s="243">
        <v>0</v>
      </c>
      <c r="AY234" s="243">
        <v>0</v>
      </c>
      <c r="AZ234" s="243">
        <v>0</v>
      </c>
      <c r="BA234" s="243">
        <v>0</v>
      </c>
      <c r="BB234" s="243">
        <v>0</v>
      </c>
      <c r="BC234" s="243">
        <v>0</v>
      </c>
      <c r="BD234" s="243">
        <v>0</v>
      </c>
      <c r="BE234" s="243">
        <v>0</v>
      </c>
      <c r="BF234" s="243">
        <v>0</v>
      </c>
      <c r="BG234" s="243">
        <v>0</v>
      </c>
      <c r="BH234" s="243">
        <v>1</v>
      </c>
      <c r="BI234" s="243">
        <v>1</v>
      </c>
      <c r="BJ234" s="243">
        <v>1</v>
      </c>
      <c r="BK234" s="243">
        <v>0</v>
      </c>
      <c r="BL234" s="243">
        <v>0</v>
      </c>
      <c r="BM234" s="243">
        <v>0</v>
      </c>
      <c r="BN234" s="243">
        <v>0</v>
      </c>
      <c r="BO234" s="243">
        <v>0</v>
      </c>
      <c r="BP234" s="243">
        <v>0</v>
      </c>
      <c r="BQ234" s="243">
        <v>0</v>
      </c>
      <c r="BR234" s="243">
        <v>0</v>
      </c>
      <c r="BS234" s="243">
        <v>0</v>
      </c>
      <c r="BT234" s="243">
        <v>0</v>
      </c>
      <c r="BU234" s="243">
        <v>0</v>
      </c>
      <c r="BV234" s="243">
        <v>0</v>
      </c>
      <c r="BW234" s="243">
        <v>0</v>
      </c>
      <c r="BX234" s="4">
        <v>0</v>
      </c>
      <c r="BZ234" s="244">
        <f t="shared" si="69"/>
        <v>8</v>
      </c>
      <c r="CB234" s="3">
        <f t="shared" si="70"/>
        <v>0</v>
      </c>
      <c r="CC234" s="243">
        <f t="shared" si="71"/>
        <v>0</v>
      </c>
      <c r="CD234" s="243">
        <f t="shared" si="72"/>
        <v>0</v>
      </c>
      <c r="CE234" s="243">
        <f t="shared" si="73"/>
        <v>0</v>
      </c>
      <c r="CF234" s="243">
        <f t="shared" si="74"/>
        <v>0</v>
      </c>
      <c r="CG234" s="243">
        <f t="shared" si="75"/>
        <v>5</v>
      </c>
      <c r="CH234" s="243">
        <f t="shared" si="76"/>
        <v>0</v>
      </c>
      <c r="CI234" s="243">
        <f t="shared" si="77"/>
        <v>0</v>
      </c>
      <c r="CJ234" s="243">
        <f t="shared" si="78"/>
        <v>3</v>
      </c>
      <c r="CK234" s="243">
        <f t="shared" si="79"/>
        <v>0</v>
      </c>
      <c r="CL234" s="243">
        <f t="shared" si="80"/>
        <v>0</v>
      </c>
      <c r="CM234" s="4">
        <f t="shared" si="81"/>
        <v>0</v>
      </c>
      <c r="CO234" s="244">
        <f t="shared" si="82"/>
        <v>2</v>
      </c>
      <c r="CT234" s="3">
        <f t="shared" si="83"/>
        <v>0</v>
      </c>
      <c r="CU234" s="243">
        <f t="shared" si="84"/>
        <v>0</v>
      </c>
      <c r="CV234" s="243">
        <f t="shared" si="85"/>
        <v>0</v>
      </c>
      <c r="CW234" s="243">
        <f t="shared" si="86"/>
        <v>0</v>
      </c>
      <c r="CX234" s="243">
        <f t="shared" si="87"/>
        <v>8</v>
      </c>
      <c r="CY234" s="243">
        <f t="shared" si="88"/>
        <v>0</v>
      </c>
      <c r="CZ234" s="243">
        <f t="shared" si="89"/>
        <v>0</v>
      </c>
      <c r="DA234" s="4">
        <f t="shared" si="90"/>
        <v>0</v>
      </c>
      <c r="DD234" s="244">
        <f t="shared" si="91"/>
        <v>1</v>
      </c>
    </row>
    <row r="235" spans="2:108" x14ac:dyDescent="0.35">
      <c r="B235" s="145" t="s">
        <v>131</v>
      </c>
      <c r="C235" s="4" t="s">
        <v>132</v>
      </c>
      <c r="D235" s="142" t="s">
        <v>913</v>
      </c>
      <c r="E235" s="236" t="s">
        <v>913</v>
      </c>
      <c r="F235" s="236"/>
      <c r="G235" s="139" t="s">
        <v>3703</v>
      </c>
      <c r="H235" s="3">
        <v>0</v>
      </c>
      <c r="I235" s="243">
        <v>0</v>
      </c>
      <c r="J235" s="243">
        <v>0</v>
      </c>
      <c r="K235" s="243">
        <v>0</v>
      </c>
      <c r="L235" s="243">
        <v>0</v>
      </c>
      <c r="M235" s="243">
        <v>0</v>
      </c>
      <c r="N235" s="243">
        <v>1</v>
      </c>
      <c r="O235" s="243">
        <v>1</v>
      </c>
      <c r="P235" s="243">
        <v>0.5</v>
      </c>
      <c r="Q235" s="243">
        <v>0.5</v>
      </c>
      <c r="R235" s="243">
        <v>0</v>
      </c>
      <c r="S235" s="243">
        <v>0.5</v>
      </c>
      <c r="T235" s="243">
        <v>0.5</v>
      </c>
      <c r="U235" s="243">
        <v>0</v>
      </c>
      <c r="V235" s="243">
        <v>0</v>
      </c>
      <c r="W235" s="243">
        <v>0</v>
      </c>
      <c r="X235" s="243">
        <v>0</v>
      </c>
      <c r="Y235" s="243">
        <v>0</v>
      </c>
      <c r="Z235" s="243">
        <v>0</v>
      </c>
      <c r="AA235" s="243">
        <v>0</v>
      </c>
      <c r="AB235" s="243">
        <v>0</v>
      </c>
      <c r="AC235" s="243">
        <v>0</v>
      </c>
      <c r="AD235" s="243">
        <v>0.5</v>
      </c>
      <c r="AE235" s="243">
        <v>0</v>
      </c>
      <c r="AF235" s="243">
        <v>0</v>
      </c>
      <c r="AG235" s="243">
        <v>0</v>
      </c>
      <c r="AH235" s="243">
        <v>0</v>
      </c>
      <c r="AI235" s="243">
        <v>0</v>
      </c>
      <c r="AJ235" s="243">
        <v>0</v>
      </c>
      <c r="AK235" s="243">
        <v>0</v>
      </c>
      <c r="AL235" s="243">
        <v>0</v>
      </c>
      <c r="AM235" s="243">
        <v>0</v>
      </c>
      <c r="AN235" s="243">
        <v>0</v>
      </c>
      <c r="AO235" s="243">
        <v>0</v>
      </c>
      <c r="AP235" s="243">
        <v>0</v>
      </c>
      <c r="AQ235" s="243">
        <v>0</v>
      </c>
      <c r="AR235" s="243">
        <v>0</v>
      </c>
      <c r="AS235" s="243">
        <v>0</v>
      </c>
      <c r="AT235" s="243">
        <v>0</v>
      </c>
      <c r="AU235" s="243">
        <v>0</v>
      </c>
      <c r="AV235" s="243">
        <v>0</v>
      </c>
      <c r="AW235" s="243">
        <v>0</v>
      </c>
      <c r="AX235" s="243">
        <v>0</v>
      </c>
      <c r="AY235" s="243">
        <v>0</v>
      </c>
      <c r="AZ235" s="243">
        <v>0</v>
      </c>
      <c r="BA235" s="243">
        <v>0</v>
      </c>
      <c r="BB235" s="243">
        <v>0</v>
      </c>
      <c r="BC235" s="243">
        <v>0</v>
      </c>
      <c r="BD235" s="243">
        <v>0</v>
      </c>
      <c r="BE235" s="243">
        <v>0</v>
      </c>
      <c r="BF235" s="243">
        <v>0</v>
      </c>
      <c r="BG235" s="243">
        <v>0</v>
      </c>
      <c r="BH235" s="243">
        <v>0</v>
      </c>
      <c r="BI235" s="243">
        <v>0</v>
      </c>
      <c r="BJ235" s="243">
        <v>0</v>
      </c>
      <c r="BK235" s="243">
        <v>0</v>
      </c>
      <c r="BL235" s="243">
        <v>0</v>
      </c>
      <c r="BM235" s="243">
        <v>0</v>
      </c>
      <c r="BN235" s="243">
        <v>0</v>
      </c>
      <c r="BO235" s="243">
        <v>0</v>
      </c>
      <c r="BP235" s="243">
        <v>0</v>
      </c>
      <c r="BQ235" s="243">
        <v>0</v>
      </c>
      <c r="BR235" s="243">
        <v>0</v>
      </c>
      <c r="BS235" s="243">
        <v>0</v>
      </c>
      <c r="BT235" s="243">
        <v>0</v>
      </c>
      <c r="BU235" s="243">
        <v>0</v>
      </c>
      <c r="BV235" s="243">
        <v>0</v>
      </c>
      <c r="BW235" s="243">
        <v>0</v>
      </c>
      <c r="BX235" s="4">
        <v>0</v>
      </c>
      <c r="BZ235" s="244">
        <f t="shared" si="69"/>
        <v>7</v>
      </c>
      <c r="CB235" s="3">
        <f t="shared" si="70"/>
        <v>4</v>
      </c>
      <c r="CC235" s="243">
        <f t="shared" si="71"/>
        <v>3</v>
      </c>
      <c r="CD235" s="243">
        <f t="shared" si="72"/>
        <v>0</v>
      </c>
      <c r="CE235" s="243">
        <f t="shared" si="73"/>
        <v>0</v>
      </c>
      <c r="CF235" s="243">
        <f t="shared" si="74"/>
        <v>0</v>
      </c>
      <c r="CG235" s="243">
        <f t="shared" si="75"/>
        <v>0</v>
      </c>
      <c r="CH235" s="243">
        <f t="shared" si="76"/>
        <v>0</v>
      </c>
      <c r="CI235" s="243">
        <f t="shared" si="77"/>
        <v>0</v>
      </c>
      <c r="CJ235" s="243">
        <f t="shared" si="78"/>
        <v>0</v>
      </c>
      <c r="CK235" s="243">
        <f t="shared" si="79"/>
        <v>0</v>
      </c>
      <c r="CL235" s="243">
        <f t="shared" si="80"/>
        <v>0</v>
      </c>
      <c r="CM235" s="4">
        <f t="shared" si="81"/>
        <v>0</v>
      </c>
      <c r="CO235" s="244">
        <f t="shared" si="82"/>
        <v>2</v>
      </c>
      <c r="CT235" s="3">
        <f t="shared" si="83"/>
        <v>7</v>
      </c>
      <c r="CU235" s="243">
        <f t="shared" si="84"/>
        <v>0</v>
      </c>
      <c r="CV235" s="243">
        <f t="shared" si="85"/>
        <v>0</v>
      </c>
      <c r="CW235" s="243">
        <f t="shared" si="86"/>
        <v>0</v>
      </c>
      <c r="CX235" s="243">
        <f t="shared" si="87"/>
        <v>0</v>
      </c>
      <c r="CY235" s="243">
        <f t="shared" si="88"/>
        <v>0</v>
      </c>
      <c r="CZ235" s="243">
        <f t="shared" si="89"/>
        <v>0</v>
      </c>
      <c r="DA235" s="4">
        <f t="shared" si="90"/>
        <v>0</v>
      </c>
      <c r="DD235" s="244">
        <f t="shared" si="91"/>
        <v>1</v>
      </c>
    </row>
    <row r="236" spans="2:108" x14ac:dyDescent="0.35">
      <c r="B236" s="145" t="s">
        <v>147</v>
      </c>
      <c r="C236" s="4" t="s">
        <v>148</v>
      </c>
      <c r="D236" s="61" t="s">
        <v>148</v>
      </c>
      <c r="E236" s="235" t="s">
        <v>3475</v>
      </c>
      <c r="F236" s="235"/>
      <c r="G236" s="62" t="s">
        <v>3712</v>
      </c>
      <c r="H236" s="3">
        <v>0</v>
      </c>
      <c r="I236" s="243">
        <v>0</v>
      </c>
      <c r="J236" s="243">
        <v>0</v>
      </c>
      <c r="K236" s="243">
        <v>0</v>
      </c>
      <c r="L236" s="243">
        <v>0</v>
      </c>
      <c r="M236" s="243">
        <v>0</v>
      </c>
      <c r="N236" s="243">
        <v>0.5</v>
      </c>
      <c r="O236" s="243">
        <v>0.5</v>
      </c>
      <c r="P236" s="243">
        <v>0.5</v>
      </c>
      <c r="Q236" s="243">
        <v>0.5</v>
      </c>
      <c r="R236" s="243">
        <v>0</v>
      </c>
      <c r="S236" s="243">
        <v>0</v>
      </c>
      <c r="T236" s="243">
        <v>0</v>
      </c>
      <c r="U236" s="243">
        <v>0</v>
      </c>
      <c r="V236" s="243">
        <v>0</v>
      </c>
      <c r="W236" s="243">
        <v>0</v>
      </c>
      <c r="X236" s="243">
        <v>0</v>
      </c>
      <c r="Y236" s="243">
        <v>0</v>
      </c>
      <c r="Z236" s="243">
        <v>0</v>
      </c>
      <c r="AA236" s="243">
        <v>0</v>
      </c>
      <c r="AB236" s="243">
        <v>0</v>
      </c>
      <c r="AC236" s="243">
        <v>0.5</v>
      </c>
      <c r="AD236" s="243">
        <v>1</v>
      </c>
      <c r="AE236" s="243">
        <v>1</v>
      </c>
      <c r="AF236" s="243">
        <v>0</v>
      </c>
      <c r="AG236" s="243">
        <v>0</v>
      </c>
      <c r="AH236" s="243">
        <v>0</v>
      </c>
      <c r="AI236" s="243">
        <v>0</v>
      </c>
      <c r="AJ236" s="243">
        <v>0</v>
      </c>
      <c r="AK236" s="243">
        <v>0</v>
      </c>
      <c r="AL236" s="243">
        <v>0</v>
      </c>
      <c r="AM236" s="243">
        <v>0</v>
      </c>
      <c r="AN236" s="243">
        <v>0</v>
      </c>
      <c r="AO236" s="243">
        <v>0</v>
      </c>
      <c r="AP236" s="243">
        <v>0</v>
      </c>
      <c r="AQ236" s="243">
        <v>0</v>
      </c>
      <c r="AR236" s="243">
        <v>0</v>
      </c>
      <c r="AS236" s="243">
        <v>0</v>
      </c>
      <c r="AT236" s="243">
        <v>0</v>
      </c>
      <c r="AU236" s="243">
        <v>0</v>
      </c>
      <c r="AV236" s="243">
        <v>0</v>
      </c>
      <c r="AW236" s="243">
        <v>0</v>
      </c>
      <c r="AX236" s="243">
        <v>0</v>
      </c>
      <c r="AY236" s="243">
        <v>0</v>
      </c>
      <c r="AZ236" s="243">
        <v>0</v>
      </c>
      <c r="BA236" s="243">
        <v>0</v>
      </c>
      <c r="BB236" s="243">
        <v>0</v>
      </c>
      <c r="BC236" s="243">
        <v>0</v>
      </c>
      <c r="BD236" s="243">
        <v>0</v>
      </c>
      <c r="BE236" s="243">
        <v>0</v>
      </c>
      <c r="BF236" s="243">
        <v>0</v>
      </c>
      <c r="BG236" s="243">
        <v>0</v>
      </c>
      <c r="BH236" s="243">
        <v>0</v>
      </c>
      <c r="BI236" s="243">
        <v>0</v>
      </c>
      <c r="BJ236" s="243">
        <v>0</v>
      </c>
      <c r="BK236" s="243">
        <v>0</v>
      </c>
      <c r="BL236" s="243">
        <v>0</v>
      </c>
      <c r="BM236" s="243">
        <v>0</v>
      </c>
      <c r="BN236" s="243">
        <v>0</v>
      </c>
      <c r="BO236" s="243">
        <v>0</v>
      </c>
      <c r="BP236" s="243">
        <v>0</v>
      </c>
      <c r="BQ236" s="243">
        <v>0</v>
      </c>
      <c r="BR236" s="243">
        <v>0</v>
      </c>
      <c r="BS236" s="243">
        <v>0</v>
      </c>
      <c r="BT236" s="243">
        <v>0</v>
      </c>
      <c r="BU236" s="243">
        <v>0</v>
      </c>
      <c r="BV236" s="243">
        <v>0</v>
      </c>
      <c r="BW236" s="243">
        <v>0</v>
      </c>
      <c r="BX236" s="4">
        <v>0</v>
      </c>
      <c r="BZ236" s="244">
        <f t="shared" si="69"/>
        <v>7</v>
      </c>
      <c r="CB236" s="3">
        <f t="shared" si="70"/>
        <v>4</v>
      </c>
      <c r="CC236" s="243">
        <f t="shared" si="71"/>
        <v>3</v>
      </c>
      <c r="CD236" s="243">
        <f t="shared" si="72"/>
        <v>0</v>
      </c>
      <c r="CE236" s="243">
        <f t="shared" si="73"/>
        <v>0</v>
      </c>
      <c r="CF236" s="243">
        <f t="shared" si="74"/>
        <v>0</v>
      </c>
      <c r="CG236" s="243">
        <f t="shared" si="75"/>
        <v>0</v>
      </c>
      <c r="CH236" s="243">
        <f t="shared" si="76"/>
        <v>0</v>
      </c>
      <c r="CI236" s="243">
        <f t="shared" si="77"/>
        <v>0</v>
      </c>
      <c r="CJ236" s="243">
        <f t="shared" si="78"/>
        <v>0</v>
      </c>
      <c r="CK236" s="243">
        <f t="shared" si="79"/>
        <v>0</v>
      </c>
      <c r="CL236" s="243">
        <f t="shared" si="80"/>
        <v>0</v>
      </c>
      <c r="CM236" s="4">
        <f t="shared" si="81"/>
        <v>0</v>
      </c>
      <c r="CO236" s="244">
        <f t="shared" si="82"/>
        <v>2</v>
      </c>
      <c r="CT236" s="3">
        <f t="shared" si="83"/>
        <v>7</v>
      </c>
      <c r="CU236" s="243">
        <f t="shared" si="84"/>
        <v>0</v>
      </c>
      <c r="CV236" s="243">
        <f t="shared" si="85"/>
        <v>0</v>
      </c>
      <c r="CW236" s="243">
        <f t="shared" si="86"/>
        <v>0</v>
      </c>
      <c r="CX236" s="243">
        <f t="shared" si="87"/>
        <v>0</v>
      </c>
      <c r="CY236" s="243">
        <f t="shared" si="88"/>
        <v>0</v>
      </c>
      <c r="CZ236" s="243">
        <f t="shared" si="89"/>
        <v>0</v>
      </c>
      <c r="DA236" s="4">
        <f t="shared" si="90"/>
        <v>0</v>
      </c>
      <c r="DD236" s="244">
        <f t="shared" si="91"/>
        <v>1</v>
      </c>
    </row>
    <row r="237" spans="2:108" x14ac:dyDescent="0.35">
      <c r="B237" s="145" t="s">
        <v>89</v>
      </c>
      <c r="C237" s="4" t="s">
        <v>90</v>
      </c>
      <c r="D237" s="28" t="s">
        <v>90</v>
      </c>
      <c r="E237" s="234" t="s">
        <v>1374</v>
      </c>
      <c r="F237" s="234"/>
      <c r="G237" s="29" t="s">
        <v>3701</v>
      </c>
      <c r="H237" s="3">
        <v>0.5</v>
      </c>
      <c r="I237" s="243">
        <v>0</v>
      </c>
      <c r="J237" s="243">
        <v>0</v>
      </c>
      <c r="K237" s="243">
        <v>0</v>
      </c>
      <c r="L237" s="243">
        <v>0.5</v>
      </c>
      <c r="M237" s="243">
        <v>0</v>
      </c>
      <c r="N237" s="243">
        <v>0.5</v>
      </c>
      <c r="O237" s="243">
        <v>0</v>
      </c>
      <c r="P237" s="243">
        <v>0.5</v>
      </c>
      <c r="Q237" s="243">
        <v>0</v>
      </c>
      <c r="R237" s="243">
        <v>0</v>
      </c>
      <c r="S237" s="243">
        <v>0</v>
      </c>
      <c r="T237" s="243">
        <v>0</v>
      </c>
      <c r="U237" s="243">
        <v>0</v>
      </c>
      <c r="V237" s="243">
        <v>0</v>
      </c>
      <c r="W237" s="243">
        <v>0</v>
      </c>
      <c r="X237" s="243">
        <v>0.5</v>
      </c>
      <c r="Y237" s="243">
        <v>0</v>
      </c>
      <c r="Z237" s="243">
        <v>0</v>
      </c>
      <c r="AA237" s="243">
        <v>0</v>
      </c>
      <c r="AB237" s="243">
        <v>0.5</v>
      </c>
      <c r="AC237" s="243">
        <v>0</v>
      </c>
      <c r="AD237" s="243">
        <v>0</v>
      </c>
      <c r="AE237" s="243">
        <v>0</v>
      </c>
      <c r="AF237" s="243">
        <v>0</v>
      </c>
      <c r="AG237" s="243">
        <v>0</v>
      </c>
      <c r="AH237" s="243">
        <v>0</v>
      </c>
      <c r="AI237" s="243">
        <v>0</v>
      </c>
      <c r="AJ237" s="243">
        <v>0</v>
      </c>
      <c r="AK237" s="243">
        <v>0</v>
      </c>
      <c r="AL237" s="243">
        <v>0</v>
      </c>
      <c r="AM237" s="243">
        <v>0</v>
      </c>
      <c r="AN237" s="243">
        <v>0</v>
      </c>
      <c r="AO237" s="243">
        <v>0</v>
      </c>
      <c r="AP237" s="243">
        <v>0</v>
      </c>
      <c r="AQ237" s="243">
        <v>0</v>
      </c>
      <c r="AR237" s="243">
        <v>0</v>
      </c>
      <c r="AS237" s="243">
        <v>0</v>
      </c>
      <c r="AT237" s="243">
        <v>0</v>
      </c>
      <c r="AU237" s="243">
        <v>0</v>
      </c>
      <c r="AV237" s="243">
        <v>0</v>
      </c>
      <c r="AW237" s="243">
        <v>0</v>
      </c>
      <c r="AX237" s="243">
        <v>0</v>
      </c>
      <c r="AY237" s="243">
        <v>0</v>
      </c>
      <c r="AZ237" s="243">
        <v>0</v>
      </c>
      <c r="BA237" s="243">
        <v>0</v>
      </c>
      <c r="BB237" s="243">
        <v>0</v>
      </c>
      <c r="BC237" s="243">
        <v>0</v>
      </c>
      <c r="BD237" s="243">
        <v>0</v>
      </c>
      <c r="BE237" s="243">
        <v>0</v>
      </c>
      <c r="BF237" s="243">
        <v>0</v>
      </c>
      <c r="BG237" s="243">
        <v>0</v>
      </c>
      <c r="BH237" s="243">
        <v>0</v>
      </c>
      <c r="BI237" s="243">
        <v>0</v>
      </c>
      <c r="BJ237" s="243">
        <v>0</v>
      </c>
      <c r="BK237" s="243">
        <v>0</v>
      </c>
      <c r="BL237" s="243">
        <v>0</v>
      </c>
      <c r="BM237" s="243">
        <v>0</v>
      </c>
      <c r="BN237" s="243">
        <v>0</v>
      </c>
      <c r="BO237" s="243">
        <v>0</v>
      </c>
      <c r="BP237" s="243">
        <v>0</v>
      </c>
      <c r="BQ237" s="243">
        <v>0</v>
      </c>
      <c r="BR237" s="243">
        <v>0</v>
      </c>
      <c r="BS237" s="243">
        <v>0</v>
      </c>
      <c r="BT237" s="243">
        <v>0</v>
      </c>
      <c r="BU237" s="243">
        <v>0</v>
      </c>
      <c r="BV237" s="243">
        <v>0</v>
      </c>
      <c r="BW237" s="243">
        <v>0</v>
      </c>
      <c r="BX237" s="4">
        <v>0</v>
      </c>
      <c r="BZ237" s="244">
        <f t="shared" si="69"/>
        <v>6</v>
      </c>
      <c r="CB237" s="3">
        <f t="shared" si="70"/>
        <v>4</v>
      </c>
      <c r="CC237" s="243">
        <f t="shared" si="71"/>
        <v>2</v>
      </c>
      <c r="CD237" s="243">
        <f t="shared" si="72"/>
        <v>0</v>
      </c>
      <c r="CE237" s="243">
        <f t="shared" si="73"/>
        <v>0</v>
      </c>
      <c r="CF237" s="243">
        <f t="shared" si="74"/>
        <v>0</v>
      </c>
      <c r="CG237" s="243">
        <f t="shared" si="75"/>
        <v>0</v>
      </c>
      <c r="CH237" s="243">
        <f t="shared" si="76"/>
        <v>0</v>
      </c>
      <c r="CI237" s="243">
        <f t="shared" si="77"/>
        <v>0</v>
      </c>
      <c r="CJ237" s="243">
        <f t="shared" si="78"/>
        <v>0</v>
      </c>
      <c r="CK237" s="243">
        <f t="shared" si="79"/>
        <v>0</v>
      </c>
      <c r="CL237" s="243">
        <f t="shared" si="80"/>
        <v>0</v>
      </c>
      <c r="CM237" s="4">
        <f t="shared" si="81"/>
        <v>0</v>
      </c>
      <c r="CO237" s="244">
        <f t="shared" si="82"/>
        <v>2</v>
      </c>
      <c r="CT237" s="3">
        <f t="shared" si="83"/>
        <v>6</v>
      </c>
      <c r="CU237" s="243">
        <f t="shared" si="84"/>
        <v>0</v>
      </c>
      <c r="CV237" s="243">
        <f t="shared" si="85"/>
        <v>0</v>
      </c>
      <c r="CW237" s="243">
        <f t="shared" si="86"/>
        <v>0</v>
      </c>
      <c r="CX237" s="243">
        <f t="shared" si="87"/>
        <v>0</v>
      </c>
      <c r="CY237" s="243">
        <f t="shared" si="88"/>
        <v>0</v>
      </c>
      <c r="CZ237" s="243">
        <f t="shared" si="89"/>
        <v>0</v>
      </c>
      <c r="DA237" s="4">
        <f t="shared" si="90"/>
        <v>0</v>
      </c>
      <c r="DD237" s="244">
        <f t="shared" si="91"/>
        <v>1</v>
      </c>
    </row>
    <row r="238" spans="2:108" x14ac:dyDescent="0.35">
      <c r="B238" s="145" t="s">
        <v>141</v>
      </c>
      <c r="C238" s="4" t="s">
        <v>142</v>
      </c>
      <c r="D238" s="142" t="s">
        <v>913</v>
      </c>
      <c r="E238" s="236" t="s">
        <v>913</v>
      </c>
      <c r="F238" s="236"/>
      <c r="G238" s="139" t="s">
        <v>3703</v>
      </c>
      <c r="H238" s="3">
        <v>0</v>
      </c>
      <c r="I238" s="243">
        <v>0</v>
      </c>
      <c r="J238" s="243">
        <v>0</v>
      </c>
      <c r="K238" s="243">
        <v>0</v>
      </c>
      <c r="L238" s="243">
        <v>0</v>
      </c>
      <c r="M238" s="243">
        <v>0</v>
      </c>
      <c r="N238" s="243">
        <v>0.5</v>
      </c>
      <c r="O238" s="243">
        <v>0.5</v>
      </c>
      <c r="P238" s="243">
        <v>0.5</v>
      </c>
      <c r="Q238" s="243">
        <v>1</v>
      </c>
      <c r="R238" s="243">
        <v>0</v>
      </c>
      <c r="S238" s="243">
        <v>1</v>
      </c>
      <c r="T238" s="243">
        <v>1</v>
      </c>
      <c r="U238" s="243">
        <v>0</v>
      </c>
      <c r="V238" s="243">
        <v>0</v>
      </c>
      <c r="W238" s="243">
        <v>0</v>
      </c>
      <c r="X238" s="243">
        <v>0</v>
      </c>
      <c r="Y238" s="243">
        <v>0</v>
      </c>
      <c r="Z238" s="243">
        <v>0</v>
      </c>
      <c r="AA238" s="243">
        <v>0</v>
      </c>
      <c r="AB238" s="243">
        <v>0</v>
      </c>
      <c r="AC238" s="243">
        <v>0</v>
      </c>
      <c r="AD238" s="243">
        <v>0</v>
      </c>
      <c r="AE238" s="243">
        <v>0</v>
      </c>
      <c r="AF238" s="243">
        <v>0</v>
      </c>
      <c r="AG238" s="243">
        <v>0</v>
      </c>
      <c r="AH238" s="243">
        <v>0</v>
      </c>
      <c r="AI238" s="243">
        <v>0</v>
      </c>
      <c r="AJ238" s="243">
        <v>0</v>
      </c>
      <c r="AK238" s="243">
        <v>0</v>
      </c>
      <c r="AL238" s="243">
        <v>0</v>
      </c>
      <c r="AM238" s="243">
        <v>0</v>
      </c>
      <c r="AN238" s="243">
        <v>0</v>
      </c>
      <c r="AO238" s="243">
        <v>0</v>
      </c>
      <c r="AP238" s="243">
        <v>0</v>
      </c>
      <c r="AQ238" s="243">
        <v>0</v>
      </c>
      <c r="AR238" s="243">
        <v>0</v>
      </c>
      <c r="AS238" s="243">
        <v>0</v>
      </c>
      <c r="AT238" s="243">
        <v>0</v>
      </c>
      <c r="AU238" s="243">
        <v>0</v>
      </c>
      <c r="AV238" s="243">
        <v>0</v>
      </c>
      <c r="AW238" s="243">
        <v>0</v>
      </c>
      <c r="AX238" s="243">
        <v>0</v>
      </c>
      <c r="AY238" s="243">
        <v>0</v>
      </c>
      <c r="AZ238" s="243">
        <v>0</v>
      </c>
      <c r="BA238" s="243">
        <v>0</v>
      </c>
      <c r="BB238" s="243">
        <v>0</v>
      </c>
      <c r="BC238" s="243">
        <v>0</v>
      </c>
      <c r="BD238" s="243">
        <v>0</v>
      </c>
      <c r="BE238" s="243">
        <v>0</v>
      </c>
      <c r="BF238" s="243">
        <v>0</v>
      </c>
      <c r="BG238" s="243">
        <v>0</v>
      </c>
      <c r="BH238" s="243">
        <v>0</v>
      </c>
      <c r="BI238" s="243">
        <v>0</v>
      </c>
      <c r="BJ238" s="243">
        <v>0</v>
      </c>
      <c r="BK238" s="243">
        <v>0</v>
      </c>
      <c r="BL238" s="243">
        <v>0</v>
      </c>
      <c r="BM238" s="243">
        <v>0</v>
      </c>
      <c r="BN238" s="243">
        <v>0</v>
      </c>
      <c r="BO238" s="243">
        <v>0</v>
      </c>
      <c r="BP238" s="243">
        <v>0</v>
      </c>
      <c r="BQ238" s="243">
        <v>0</v>
      </c>
      <c r="BR238" s="243">
        <v>0</v>
      </c>
      <c r="BS238" s="243">
        <v>0</v>
      </c>
      <c r="BT238" s="243">
        <v>0</v>
      </c>
      <c r="BU238" s="243">
        <v>0</v>
      </c>
      <c r="BV238" s="243">
        <v>0</v>
      </c>
      <c r="BW238" s="243">
        <v>0</v>
      </c>
      <c r="BX238" s="4">
        <v>0</v>
      </c>
      <c r="BZ238" s="244">
        <f t="shared" si="69"/>
        <v>6</v>
      </c>
      <c r="CB238" s="3">
        <f t="shared" si="70"/>
        <v>4</v>
      </c>
      <c r="CC238" s="243">
        <f t="shared" si="71"/>
        <v>2</v>
      </c>
      <c r="CD238" s="243">
        <f t="shared" si="72"/>
        <v>0</v>
      </c>
      <c r="CE238" s="243">
        <f t="shared" si="73"/>
        <v>0</v>
      </c>
      <c r="CF238" s="243">
        <f t="shared" si="74"/>
        <v>0</v>
      </c>
      <c r="CG238" s="243">
        <f t="shared" si="75"/>
        <v>0</v>
      </c>
      <c r="CH238" s="243">
        <f t="shared" si="76"/>
        <v>0</v>
      </c>
      <c r="CI238" s="243">
        <f t="shared" si="77"/>
        <v>0</v>
      </c>
      <c r="CJ238" s="243">
        <f t="shared" si="78"/>
        <v>0</v>
      </c>
      <c r="CK238" s="243">
        <f t="shared" si="79"/>
        <v>0</v>
      </c>
      <c r="CL238" s="243">
        <f t="shared" si="80"/>
        <v>0</v>
      </c>
      <c r="CM238" s="4">
        <f t="shared" si="81"/>
        <v>0</v>
      </c>
      <c r="CO238" s="244">
        <f t="shared" si="82"/>
        <v>2</v>
      </c>
      <c r="CT238" s="3">
        <f t="shared" si="83"/>
        <v>6</v>
      </c>
      <c r="CU238" s="243">
        <f t="shared" si="84"/>
        <v>0</v>
      </c>
      <c r="CV238" s="243">
        <f t="shared" si="85"/>
        <v>0</v>
      </c>
      <c r="CW238" s="243">
        <f t="shared" si="86"/>
        <v>0</v>
      </c>
      <c r="CX238" s="243">
        <f t="shared" si="87"/>
        <v>0</v>
      </c>
      <c r="CY238" s="243">
        <f t="shared" si="88"/>
        <v>0</v>
      </c>
      <c r="CZ238" s="243">
        <f t="shared" si="89"/>
        <v>0</v>
      </c>
      <c r="DA238" s="4">
        <f t="shared" si="90"/>
        <v>0</v>
      </c>
      <c r="DD238" s="244">
        <f t="shared" si="91"/>
        <v>1</v>
      </c>
    </row>
    <row r="239" spans="2:108" x14ac:dyDescent="0.35">
      <c r="B239" s="145" t="s">
        <v>654</v>
      </c>
      <c r="C239" s="4" t="s">
        <v>654</v>
      </c>
      <c r="D239" s="54" t="s">
        <v>2919</v>
      </c>
      <c r="E239" s="233" t="s">
        <v>911</v>
      </c>
      <c r="F239" s="233"/>
      <c r="G239" s="55" t="s">
        <v>3708</v>
      </c>
      <c r="H239" s="3">
        <v>0</v>
      </c>
      <c r="I239" s="243">
        <v>0</v>
      </c>
      <c r="J239" s="243">
        <v>0</v>
      </c>
      <c r="K239" s="243">
        <v>0</v>
      </c>
      <c r="L239" s="243">
        <v>0</v>
      </c>
      <c r="M239" s="243">
        <v>0</v>
      </c>
      <c r="N239" s="243">
        <v>0</v>
      </c>
      <c r="O239" s="243">
        <v>0</v>
      </c>
      <c r="P239" s="243">
        <v>0</v>
      </c>
      <c r="Q239" s="243">
        <v>0</v>
      </c>
      <c r="R239" s="243">
        <v>0</v>
      </c>
      <c r="S239" s="243">
        <v>0</v>
      </c>
      <c r="T239" s="243">
        <v>0</v>
      </c>
      <c r="U239" s="243">
        <v>0</v>
      </c>
      <c r="V239" s="243">
        <v>0</v>
      </c>
      <c r="W239" s="243">
        <v>0</v>
      </c>
      <c r="X239" s="243">
        <v>0</v>
      </c>
      <c r="Y239" s="243">
        <v>0</v>
      </c>
      <c r="Z239" s="243">
        <v>0</v>
      </c>
      <c r="AA239" s="243">
        <v>0</v>
      </c>
      <c r="AB239" s="243">
        <v>0</v>
      </c>
      <c r="AC239" s="243">
        <v>0</v>
      </c>
      <c r="AD239" s="243">
        <v>0</v>
      </c>
      <c r="AE239" s="243">
        <v>0</v>
      </c>
      <c r="AF239" s="243">
        <v>0</v>
      </c>
      <c r="AG239" s="243">
        <v>0</v>
      </c>
      <c r="AH239" s="243">
        <v>0</v>
      </c>
      <c r="AI239" s="243">
        <v>0</v>
      </c>
      <c r="AJ239" s="243">
        <v>0</v>
      </c>
      <c r="AK239" s="243">
        <v>0</v>
      </c>
      <c r="AL239" s="243">
        <v>0</v>
      </c>
      <c r="AM239" s="243">
        <v>0</v>
      </c>
      <c r="AN239" s="243">
        <v>0</v>
      </c>
      <c r="AO239" s="243">
        <v>0</v>
      </c>
      <c r="AP239" s="243">
        <v>0</v>
      </c>
      <c r="AQ239" s="243">
        <v>0</v>
      </c>
      <c r="AR239" s="243">
        <v>0</v>
      </c>
      <c r="AS239" s="243">
        <v>0</v>
      </c>
      <c r="AT239" s="243">
        <v>0</v>
      </c>
      <c r="AU239" s="243">
        <v>0</v>
      </c>
      <c r="AV239" s="243">
        <v>1</v>
      </c>
      <c r="AW239" s="243">
        <v>0.5</v>
      </c>
      <c r="AX239" s="243">
        <v>0</v>
      </c>
      <c r="AY239" s="243">
        <v>0</v>
      </c>
      <c r="AZ239" s="243">
        <v>0</v>
      </c>
      <c r="BA239" s="243">
        <v>0</v>
      </c>
      <c r="BB239" s="243">
        <v>0</v>
      </c>
      <c r="BC239" s="243">
        <v>0</v>
      </c>
      <c r="BD239" s="243">
        <v>0</v>
      </c>
      <c r="BE239" s="243">
        <v>0</v>
      </c>
      <c r="BF239" s="243">
        <v>0</v>
      </c>
      <c r="BG239" s="243">
        <v>0.5</v>
      </c>
      <c r="BH239" s="243">
        <v>1</v>
      </c>
      <c r="BI239" s="243">
        <v>0.5</v>
      </c>
      <c r="BJ239" s="243">
        <v>0.5</v>
      </c>
      <c r="BK239" s="243">
        <v>0</v>
      </c>
      <c r="BL239" s="243">
        <v>0</v>
      </c>
      <c r="BM239" s="243">
        <v>0</v>
      </c>
      <c r="BN239" s="243">
        <v>0</v>
      </c>
      <c r="BO239" s="243">
        <v>0</v>
      </c>
      <c r="BP239" s="243">
        <v>0</v>
      </c>
      <c r="BQ239" s="243">
        <v>0</v>
      </c>
      <c r="BR239" s="243">
        <v>0</v>
      </c>
      <c r="BS239" s="243">
        <v>0</v>
      </c>
      <c r="BT239" s="243">
        <v>0</v>
      </c>
      <c r="BU239" s="243">
        <v>0</v>
      </c>
      <c r="BV239" s="243">
        <v>0</v>
      </c>
      <c r="BW239" s="243">
        <v>0</v>
      </c>
      <c r="BX239" s="4">
        <v>0</v>
      </c>
      <c r="BZ239" s="244">
        <f t="shared" si="69"/>
        <v>6</v>
      </c>
      <c r="CB239" s="3">
        <f t="shared" si="70"/>
        <v>0</v>
      </c>
      <c r="CC239" s="243">
        <f t="shared" si="71"/>
        <v>0</v>
      </c>
      <c r="CD239" s="243">
        <f t="shared" si="72"/>
        <v>0</v>
      </c>
      <c r="CE239" s="243">
        <f t="shared" si="73"/>
        <v>0</v>
      </c>
      <c r="CF239" s="243">
        <f t="shared" si="74"/>
        <v>0</v>
      </c>
      <c r="CG239" s="243">
        <f t="shared" si="75"/>
        <v>2</v>
      </c>
      <c r="CH239" s="243">
        <f t="shared" si="76"/>
        <v>0</v>
      </c>
      <c r="CI239" s="243">
        <f t="shared" si="77"/>
        <v>0</v>
      </c>
      <c r="CJ239" s="243">
        <f t="shared" si="78"/>
        <v>4</v>
      </c>
      <c r="CK239" s="243">
        <f t="shared" si="79"/>
        <v>0</v>
      </c>
      <c r="CL239" s="243">
        <f t="shared" si="80"/>
        <v>0</v>
      </c>
      <c r="CM239" s="4">
        <f t="shared" si="81"/>
        <v>0</v>
      </c>
      <c r="CO239" s="244">
        <f t="shared" si="82"/>
        <v>2</v>
      </c>
      <c r="CT239" s="3">
        <f t="shared" si="83"/>
        <v>0</v>
      </c>
      <c r="CU239" s="243">
        <f t="shared" si="84"/>
        <v>0</v>
      </c>
      <c r="CV239" s="243">
        <f t="shared" si="85"/>
        <v>0</v>
      </c>
      <c r="CW239" s="243">
        <f t="shared" si="86"/>
        <v>0</v>
      </c>
      <c r="CX239" s="243">
        <f t="shared" si="87"/>
        <v>6</v>
      </c>
      <c r="CY239" s="243">
        <f t="shared" si="88"/>
        <v>0</v>
      </c>
      <c r="CZ239" s="243">
        <f t="shared" si="89"/>
        <v>0</v>
      </c>
      <c r="DA239" s="4">
        <f t="shared" si="90"/>
        <v>0</v>
      </c>
      <c r="DD239" s="244">
        <f t="shared" si="91"/>
        <v>1</v>
      </c>
    </row>
    <row r="240" spans="2:108" x14ac:dyDescent="0.35">
      <c r="B240" s="145" t="s">
        <v>125</v>
      </c>
      <c r="C240" s="4" t="s">
        <v>126</v>
      </c>
      <c r="D240" s="28" t="s">
        <v>2920</v>
      </c>
      <c r="E240" s="234" t="s">
        <v>1852</v>
      </c>
      <c r="F240" s="234"/>
      <c r="G240" s="29" t="s">
        <v>3701</v>
      </c>
      <c r="H240" s="3">
        <v>0</v>
      </c>
      <c r="I240" s="243">
        <v>0</v>
      </c>
      <c r="J240" s="243">
        <v>0</v>
      </c>
      <c r="K240" s="243">
        <v>0</v>
      </c>
      <c r="L240" s="243">
        <v>0</v>
      </c>
      <c r="M240" s="243">
        <v>0</v>
      </c>
      <c r="N240" s="243">
        <v>1</v>
      </c>
      <c r="O240" s="243">
        <v>1</v>
      </c>
      <c r="P240" s="243">
        <v>1</v>
      </c>
      <c r="Q240" s="243">
        <v>1</v>
      </c>
      <c r="R240" s="243">
        <v>0</v>
      </c>
      <c r="S240" s="243">
        <v>0</v>
      </c>
      <c r="T240" s="243">
        <v>0</v>
      </c>
      <c r="U240" s="243">
        <v>0</v>
      </c>
      <c r="V240" s="243">
        <v>0</v>
      </c>
      <c r="W240" s="243">
        <v>1</v>
      </c>
      <c r="X240" s="243">
        <v>0</v>
      </c>
      <c r="Y240" s="243">
        <v>0</v>
      </c>
      <c r="Z240" s="243">
        <v>0</v>
      </c>
      <c r="AA240" s="243">
        <v>0</v>
      </c>
      <c r="AB240" s="243">
        <v>0</v>
      </c>
      <c r="AC240" s="243">
        <v>0</v>
      </c>
      <c r="AD240" s="243">
        <v>0</v>
      </c>
      <c r="AE240" s="243">
        <v>0</v>
      </c>
      <c r="AF240" s="243">
        <v>0</v>
      </c>
      <c r="AG240" s="243">
        <v>0</v>
      </c>
      <c r="AH240" s="243">
        <v>0</v>
      </c>
      <c r="AI240" s="243">
        <v>0</v>
      </c>
      <c r="AJ240" s="243">
        <v>0</v>
      </c>
      <c r="AK240" s="243">
        <v>0</v>
      </c>
      <c r="AL240" s="243">
        <v>0</v>
      </c>
      <c r="AM240" s="243">
        <v>0</v>
      </c>
      <c r="AN240" s="243">
        <v>0</v>
      </c>
      <c r="AO240" s="243">
        <v>0</v>
      </c>
      <c r="AP240" s="243">
        <v>0</v>
      </c>
      <c r="AQ240" s="243">
        <v>0</v>
      </c>
      <c r="AR240" s="243">
        <v>0</v>
      </c>
      <c r="AS240" s="243">
        <v>0</v>
      </c>
      <c r="AT240" s="243">
        <v>0</v>
      </c>
      <c r="AU240" s="243">
        <v>0</v>
      </c>
      <c r="AV240" s="243">
        <v>0</v>
      </c>
      <c r="AW240" s="243">
        <v>0</v>
      </c>
      <c r="AX240" s="243">
        <v>0</v>
      </c>
      <c r="AY240" s="243">
        <v>0</v>
      </c>
      <c r="AZ240" s="243">
        <v>0</v>
      </c>
      <c r="BA240" s="243">
        <v>0</v>
      </c>
      <c r="BB240" s="243">
        <v>0</v>
      </c>
      <c r="BC240" s="243">
        <v>0</v>
      </c>
      <c r="BD240" s="243">
        <v>0</v>
      </c>
      <c r="BE240" s="243">
        <v>0</v>
      </c>
      <c r="BF240" s="243">
        <v>0</v>
      </c>
      <c r="BG240" s="243">
        <v>0</v>
      </c>
      <c r="BH240" s="243">
        <v>0</v>
      </c>
      <c r="BI240" s="243">
        <v>0</v>
      </c>
      <c r="BJ240" s="243">
        <v>0</v>
      </c>
      <c r="BK240" s="243">
        <v>0</v>
      </c>
      <c r="BL240" s="243">
        <v>0</v>
      </c>
      <c r="BM240" s="243">
        <v>0</v>
      </c>
      <c r="BN240" s="243">
        <v>0</v>
      </c>
      <c r="BO240" s="243">
        <v>0</v>
      </c>
      <c r="BP240" s="243">
        <v>0</v>
      </c>
      <c r="BQ240" s="243">
        <v>0</v>
      </c>
      <c r="BR240" s="243">
        <v>0</v>
      </c>
      <c r="BS240" s="243">
        <v>0</v>
      </c>
      <c r="BT240" s="243">
        <v>0</v>
      </c>
      <c r="BU240" s="243">
        <v>0</v>
      </c>
      <c r="BV240" s="243">
        <v>0</v>
      </c>
      <c r="BW240" s="243">
        <v>0</v>
      </c>
      <c r="BX240" s="4">
        <v>0</v>
      </c>
      <c r="BZ240" s="244">
        <f t="shared" si="69"/>
        <v>5</v>
      </c>
      <c r="CB240" s="3">
        <f t="shared" si="70"/>
        <v>4</v>
      </c>
      <c r="CC240" s="243">
        <f t="shared" si="71"/>
        <v>1</v>
      </c>
      <c r="CD240" s="243">
        <f t="shared" si="72"/>
        <v>0</v>
      </c>
      <c r="CE240" s="243">
        <f t="shared" si="73"/>
        <v>0</v>
      </c>
      <c r="CF240" s="243">
        <f t="shared" si="74"/>
        <v>0</v>
      </c>
      <c r="CG240" s="243">
        <f t="shared" si="75"/>
        <v>0</v>
      </c>
      <c r="CH240" s="243">
        <f t="shared" si="76"/>
        <v>0</v>
      </c>
      <c r="CI240" s="243">
        <f t="shared" si="77"/>
        <v>0</v>
      </c>
      <c r="CJ240" s="243">
        <f t="shared" si="78"/>
        <v>0</v>
      </c>
      <c r="CK240" s="243">
        <f t="shared" si="79"/>
        <v>0</v>
      </c>
      <c r="CL240" s="243">
        <f t="shared" si="80"/>
        <v>0</v>
      </c>
      <c r="CM240" s="4">
        <f t="shared" si="81"/>
        <v>0</v>
      </c>
      <c r="CO240" s="244">
        <f t="shared" si="82"/>
        <v>2</v>
      </c>
      <c r="CT240" s="3">
        <f t="shared" si="83"/>
        <v>5</v>
      </c>
      <c r="CU240" s="243">
        <f t="shared" si="84"/>
        <v>0</v>
      </c>
      <c r="CV240" s="243">
        <f t="shared" si="85"/>
        <v>0</v>
      </c>
      <c r="CW240" s="243">
        <f t="shared" si="86"/>
        <v>0</v>
      </c>
      <c r="CX240" s="243">
        <f t="shared" si="87"/>
        <v>0</v>
      </c>
      <c r="CY240" s="243">
        <f t="shared" si="88"/>
        <v>0</v>
      </c>
      <c r="CZ240" s="243">
        <f t="shared" si="89"/>
        <v>0</v>
      </c>
      <c r="DA240" s="4">
        <f t="shared" si="90"/>
        <v>0</v>
      </c>
      <c r="DD240" s="244">
        <f t="shared" si="91"/>
        <v>1</v>
      </c>
    </row>
    <row r="241" spans="2:108" x14ac:dyDescent="0.35">
      <c r="B241" s="145" t="s">
        <v>145</v>
      </c>
      <c r="C241" s="4" t="s">
        <v>146</v>
      </c>
      <c r="D241" s="61" t="s">
        <v>146</v>
      </c>
      <c r="E241" s="235" t="s">
        <v>2937</v>
      </c>
      <c r="F241" s="235"/>
      <c r="G241" s="62" t="s">
        <v>3712</v>
      </c>
      <c r="H241" s="3">
        <v>0</v>
      </c>
      <c r="I241" s="243">
        <v>0</v>
      </c>
      <c r="J241" s="243">
        <v>0</v>
      </c>
      <c r="K241" s="243">
        <v>0</v>
      </c>
      <c r="L241" s="243">
        <v>0</v>
      </c>
      <c r="M241" s="243">
        <v>0</v>
      </c>
      <c r="N241" s="243">
        <v>0.5</v>
      </c>
      <c r="O241" s="243">
        <v>0.5</v>
      </c>
      <c r="P241" s="243">
        <v>0.5</v>
      </c>
      <c r="Q241" s="243">
        <v>0.5</v>
      </c>
      <c r="R241" s="243">
        <v>0</v>
      </c>
      <c r="S241" s="243">
        <v>0.5</v>
      </c>
      <c r="T241" s="243">
        <v>0</v>
      </c>
      <c r="U241" s="243">
        <v>0</v>
      </c>
      <c r="V241" s="243">
        <v>0</v>
      </c>
      <c r="W241" s="243">
        <v>0</v>
      </c>
      <c r="X241" s="243">
        <v>0</v>
      </c>
      <c r="Y241" s="243">
        <v>0</v>
      </c>
      <c r="Z241" s="243">
        <v>0</v>
      </c>
      <c r="AA241" s="243">
        <v>0</v>
      </c>
      <c r="AB241" s="243">
        <v>0</v>
      </c>
      <c r="AC241" s="243">
        <v>0</v>
      </c>
      <c r="AD241" s="243">
        <v>0</v>
      </c>
      <c r="AE241" s="243">
        <v>0</v>
      </c>
      <c r="AF241" s="243">
        <v>0</v>
      </c>
      <c r="AG241" s="243">
        <v>0</v>
      </c>
      <c r="AH241" s="243">
        <v>0</v>
      </c>
      <c r="AI241" s="243">
        <v>0</v>
      </c>
      <c r="AJ241" s="243">
        <v>0</v>
      </c>
      <c r="AK241" s="243">
        <v>0</v>
      </c>
      <c r="AL241" s="243">
        <v>0</v>
      </c>
      <c r="AM241" s="243">
        <v>0</v>
      </c>
      <c r="AN241" s="243">
        <v>0</v>
      </c>
      <c r="AO241" s="243">
        <v>0</v>
      </c>
      <c r="AP241" s="243">
        <v>0</v>
      </c>
      <c r="AQ241" s="243">
        <v>0</v>
      </c>
      <c r="AR241" s="243">
        <v>0</v>
      </c>
      <c r="AS241" s="243">
        <v>0</v>
      </c>
      <c r="AT241" s="243">
        <v>0</v>
      </c>
      <c r="AU241" s="243">
        <v>0</v>
      </c>
      <c r="AV241" s="243">
        <v>0</v>
      </c>
      <c r="AW241" s="243">
        <v>0</v>
      </c>
      <c r="AX241" s="243">
        <v>0</v>
      </c>
      <c r="AY241" s="243">
        <v>0</v>
      </c>
      <c r="AZ241" s="243">
        <v>0</v>
      </c>
      <c r="BA241" s="243">
        <v>0</v>
      </c>
      <c r="BB241" s="243">
        <v>0</v>
      </c>
      <c r="BC241" s="243">
        <v>0</v>
      </c>
      <c r="BD241" s="243">
        <v>0</v>
      </c>
      <c r="BE241" s="243">
        <v>0</v>
      </c>
      <c r="BF241" s="243">
        <v>0</v>
      </c>
      <c r="BG241" s="243">
        <v>0</v>
      </c>
      <c r="BH241" s="243">
        <v>0</v>
      </c>
      <c r="BI241" s="243">
        <v>0</v>
      </c>
      <c r="BJ241" s="243">
        <v>0</v>
      </c>
      <c r="BK241" s="243">
        <v>0</v>
      </c>
      <c r="BL241" s="243">
        <v>0</v>
      </c>
      <c r="BM241" s="243">
        <v>0</v>
      </c>
      <c r="BN241" s="243">
        <v>0</v>
      </c>
      <c r="BO241" s="243">
        <v>0</v>
      </c>
      <c r="BP241" s="243">
        <v>0</v>
      </c>
      <c r="BQ241" s="243">
        <v>0</v>
      </c>
      <c r="BR241" s="243">
        <v>0</v>
      </c>
      <c r="BS241" s="243">
        <v>0</v>
      </c>
      <c r="BT241" s="243">
        <v>0</v>
      </c>
      <c r="BU241" s="243">
        <v>0</v>
      </c>
      <c r="BV241" s="243">
        <v>0</v>
      </c>
      <c r="BW241" s="243">
        <v>0</v>
      </c>
      <c r="BX241" s="4">
        <v>0</v>
      </c>
      <c r="BZ241" s="244">
        <f t="shared" si="69"/>
        <v>5</v>
      </c>
      <c r="CB241" s="3">
        <f t="shared" si="70"/>
        <v>4</v>
      </c>
      <c r="CC241" s="243">
        <f t="shared" si="71"/>
        <v>1</v>
      </c>
      <c r="CD241" s="243">
        <f t="shared" si="72"/>
        <v>0</v>
      </c>
      <c r="CE241" s="243">
        <f t="shared" si="73"/>
        <v>0</v>
      </c>
      <c r="CF241" s="243">
        <f t="shared" si="74"/>
        <v>0</v>
      </c>
      <c r="CG241" s="243">
        <f t="shared" si="75"/>
        <v>0</v>
      </c>
      <c r="CH241" s="243">
        <f t="shared" si="76"/>
        <v>0</v>
      </c>
      <c r="CI241" s="243">
        <f t="shared" si="77"/>
        <v>0</v>
      </c>
      <c r="CJ241" s="243">
        <f t="shared" si="78"/>
        <v>0</v>
      </c>
      <c r="CK241" s="243">
        <f t="shared" si="79"/>
        <v>0</v>
      </c>
      <c r="CL241" s="243">
        <f t="shared" si="80"/>
        <v>0</v>
      </c>
      <c r="CM241" s="4">
        <f t="shared" si="81"/>
        <v>0</v>
      </c>
      <c r="CO241" s="244">
        <f t="shared" si="82"/>
        <v>2</v>
      </c>
      <c r="CT241" s="3">
        <f t="shared" si="83"/>
        <v>5</v>
      </c>
      <c r="CU241" s="243">
        <f t="shared" si="84"/>
        <v>0</v>
      </c>
      <c r="CV241" s="243">
        <f t="shared" si="85"/>
        <v>0</v>
      </c>
      <c r="CW241" s="243">
        <f t="shared" si="86"/>
        <v>0</v>
      </c>
      <c r="CX241" s="243">
        <f t="shared" si="87"/>
        <v>0</v>
      </c>
      <c r="CY241" s="243">
        <f t="shared" si="88"/>
        <v>0</v>
      </c>
      <c r="CZ241" s="243">
        <f t="shared" si="89"/>
        <v>0</v>
      </c>
      <c r="DA241" s="4">
        <f t="shared" si="90"/>
        <v>0</v>
      </c>
      <c r="DD241" s="244">
        <f t="shared" si="91"/>
        <v>1</v>
      </c>
    </row>
    <row r="242" spans="2:108" x14ac:dyDescent="0.35">
      <c r="B242" s="145" t="s">
        <v>185</v>
      </c>
      <c r="C242" s="4" t="s">
        <v>186</v>
      </c>
      <c r="D242" s="30" t="s">
        <v>186</v>
      </c>
      <c r="E242" s="237" t="s">
        <v>3331</v>
      </c>
      <c r="F242" s="237"/>
      <c r="G242" s="31" t="s">
        <v>3704</v>
      </c>
      <c r="H242" s="3">
        <v>0</v>
      </c>
      <c r="I242" s="243">
        <v>0</v>
      </c>
      <c r="J242" s="243">
        <v>0</v>
      </c>
      <c r="K242" s="243">
        <v>0</v>
      </c>
      <c r="L242" s="243">
        <v>0</v>
      </c>
      <c r="M242" s="243">
        <v>0</v>
      </c>
      <c r="N242" s="243">
        <v>0.5</v>
      </c>
      <c r="O242" s="243">
        <v>0.5</v>
      </c>
      <c r="P242" s="243">
        <v>0</v>
      </c>
      <c r="Q242" s="243">
        <v>0</v>
      </c>
      <c r="R242" s="243">
        <v>0</v>
      </c>
      <c r="S242" s="243">
        <v>0</v>
      </c>
      <c r="T242" s="243">
        <v>0</v>
      </c>
      <c r="U242" s="243">
        <v>0</v>
      </c>
      <c r="V242" s="243">
        <v>0</v>
      </c>
      <c r="W242" s="243">
        <v>0</v>
      </c>
      <c r="X242" s="243">
        <v>0</v>
      </c>
      <c r="Y242" s="243">
        <v>1</v>
      </c>
      <c r="Z242" s="243">
        <v>0.5</v>
      </c>
      <c r="AA242" s="243">
        <v>0</v>
      </c>
      <c r="AB242" s="243">
        <v>0</v>
      </c>
      <c r="AC242" s="243">
        <v>0</v>
      </c>
      <c r="AD242" s="243">
        <v>0</v>
      </c>
      <c r="AE242" s="243">
        <v>0</v>
      </c>
      <c r="AF242" s="243">
        <v>0</v>
      </c>
      <c r="AG242" s="243">
        <v>1</v>
      </c>
      <c r="AH242" s="243">
        <v>0</v>
      </c>
      <c r="AI242" s="243">
        <v>0</v>
      </c>
      <c r="AJ242" s="243">
        <v>0</v>
      </c>
      <c r="AK242" s="243">
        <v>0</v>
      </c>
      <c r="AL242" s="243">
        <v>0</v>
      </c>
      <c r="AM242" s="243">
        <v>0</v>
      </c>
      <c r="AN242" s="243">
        <v>0</v>
      </c>
      <c r="AO242" s="243">
        <v>0</v>
      </c>
      <c r="AP242" s="243">
        <v>0</v>
      </c>
      <c r="AQ242" s="243">
        <v>0</v>
      </c>
      <c r="AR242" s="243">
        <v>0</v>
      </c>
      <c r="AS242" s="243">
        <v>0</v>
      </c>
      <c r="AT242" s="243">
        <v>0</v>
      </c>
      <c r="AU242" s="243">
        <v>0</v>
      </c>
      <c r="AV242" s="243">
        <v>0</v>
      </c>
      <c r="AW242" s="243">
        <v>0</v>
      </c>
      <c r="AX242" s="243">
        <v>0</v>
      </c>
      <c r="AY242" s="243">
        <v>0</v>
      </c>
      <c r="AZ242" s="243">
        <v>0</v>
      </c>
      <c r="BA242" s="243">
        <v>0</v>
      </c>
      <c r="BB242" s="243">
        <v>0</v>
      </c>
      <c r="BC242" s="243">
        <v>0</v>
      </c>
      <c r="BD242" s="243">
        <v>0</v>
      </c>
      <c r="BE242" s="243">
        <v>0</v>
      </c>
      <c r="BF242" s="243">
        <v>0</v>
      </c>
      <c r="BG242" s="243">
        <v>0</v>
      </c>
      <c r="BH242" s="243">
        <v>0</v>
      </c>
      <c r="BI242" s="243">
        <v>0</v>
      </c>
      <c r="BJ242" s="243">
        <v>0</v>
      </c>
      <c r="BK242" s="243">
        <v>0</v>
      </c>
      <c r="BL242" s="243">
        <v>0</v>
      </c>
      <c r="BM242" s="243">
        <v>0</v>
      </c>
      <c r="BN242" s="243">
        <v>0</v>
      </c>
      <c r="BO242" s="243">
        <v>0</v>
      </c>
      <c r="BP242" s="243">
        <v>0</v>
      </c>
      <c r="BQ242" s="243">
        <v>0</v>
      </c>
      <c r="BR242" s="243">
        <v>0</v>
      </c>
      <c r="BS242" s="243">
        <v>0</v>
      </c>
      <c r="BT242" s="243">
        <v>0</v>
      </c>
      <c r="BU242" s="243">
        <v>0</v>
      </c>
      <c r="BV242" s="243">
        <v>0</v>
      </c>
      <c r="BW242" s="243">
        <v>0</v>
      </c>
      <c r="BX242" s="4">
        <v>0</v>
      </c>
      <c r="BZ242" s="244">
        <f t="shared" si="69"/>
        <v>5</v>
      </c>
      <c r="CB242" s="3">
        <f t="shared" si="70"/>
        <v>2</v>
      </c>
      <c r="CC242" s="243">
        <f t="shared" si="71"/>
        <v>3</v>
      </c>
      <c r="CD242" s="243">
        <f t="shared" si="72"/>
        <v>0</v>
      </c>
      <c r="CE242" s="243">
        <f t="shared" si="73"/>
        <v>0</v>
      </c>
      <c r="CF242" s="243">
        <f t="shared" si="74"/>
        <v>0</v>
      </c>
      <c r="CG242" s="243">
        <f t="shared" si="75"/>
        <v>0</v>
      </c>
      <c r="CH242" s="243">
        <f t="shared" si="76"/>
        <v>0</v>
      </c>
      <c r="CI242" s="243">
        <f t="shared" si="77"/>
        <v>0</v>
      </c>
      <c r="CJ242" s="243">
        <f t="shared" si="78"/>
        <v>0</v>
      </c>
      <c r="CK242" s="243">
        <f t="shared" si="79"/>
        <v>0</v>
      </c>
      <c r="CL242" s="243">
        <f t="shared" si="80"/>
        <v>0</v>
      </c>
      <c r="CM242" s="4">
        <f t="shared" si="81"/>
        <v>0</v>
      </c>
      <c r="CO242" s="244">
        <f t="shared" si="82"/>
        <v>2</v>
      </c>
      <c r="CT242" s="3">
        <f t="shared" si="83"/>
        <v>5</v>
      </c>
      <c r="CU242" s="243">
        <f t="shared" si="84"/>
        <v>0</v>
      </c>
      <c r="CV242" s="243">
        <f t="shared" si="85"/>
        <v>0</v>
      </c>
      <c r="CW242" s="243">
        <f t="shared" si="86"/>
        <v>0</v>
      </c>
      <c r="CX242" s="243">
        <f t="shared" si="87"/>
        <v>0</v>
      </c>
      <c r="CY242" s="243">
        <f t="shared" si="88"/>
        <v>0</v>
      </c>
      <c r="CZ242" s="243">
        <f t="shared" si="89"/>
        <v>0</v>
      </c>
      <c r="DA242" s="4">
        <f t="shared" si="90"/>
        <v>0</v>
      </c>
      <c r="DD242" s="244">
        <f t="shared" si="91"/>
        <v>1</v>
      </c>
    </row>
    <row r="243" spans="2:108" x14ac:dyDescent="0.35">
      <c r="B243" s="145" t="s">
        <v>221</v>
      </c>
      <c r="C243" s="4" t="s">
        <v>132</v>
      </c>
      <c r="D243" s="142" t="s">
        <v>913</v>
      </c>
      <c r="E243" s="236" t="s">
        <v>913</v>
      </c>
      <c r="F243" s="236"/>
      <c r="G243" s="139" t="s">
        <v>3703</v>
      </c>
      <c r="H243" s="3">
        <v>0</v>
      </c>
      <c r="I243" s="243">
        <v>0</v>
      </c>
      <c r="J243" s="243">
        <v>0</v>
      </c>
      <c r="K243" s="243">
        <v>0</v>
      </c>
      <c r="L243" s="243">
        <v>0</v>
      </c>
      <c r="M243" s="243">
        <v>0</v>
      </c>
      <c r="N243" s="243">
        <v>0</v>
      </c>
      <c r="O243" s="243">
        <v>0</v>
      </c>
      <c r="P243" s="243">
        <v>0.5</v>
      </c>
      <c r="Q243" s="243">
        <v>0.5</v>
      </c>
      <c r="R243" s="243">
        <v>0</v>
      </c>
      <c r="S243" s="243">
        <v>0.5</v>
      </c>
      <c r="T243" s="243">
        <v>0.5</v>
      </c>
      <c r="U243" s="243">
        <v>0</v>
      </c>
      <c r="V243" s="243">
        <v>0</v>
      </c>
      <c r="W243" s="243">
        <v>0</v>
      </c>
      <c r="X243" s="243">
        <v>0</v>
      </c>
      <c r="Y243" s="243">
        <v>0</v>
      </c>
      <c r="Z243" s="243">
        <v>0</v>
      </c>
      <c r="AA243" s="243">
        <v>0</v>
      </c>
      <c r="AB243" s="243">
        <v>0</v>
      </c>
      <c r="AC243" s="243">
        <v>0</v>
      </c>
      <c r="AD243" s="243">
        <v>0.5</v>
      </c>
      <c r="AE243" s="243">
        <v>0</v>
      </c>
      <c r="AF243" s="243">
        <v>0</v>
      </c>
      <c r="AG243" s="243">
        <v>0</v>
      </c>
      <c r="AH243" s="243">
        <v>0</v>
      </c>
      <c r="AI243" s="243">
        <v>0</v>
      </c>
      <c r="AJ243" s="243">
        <v>0</v>
      </c>
      <c r="AK243" s="243">
        <v>0</v>
      </c>
      <c r="AL243" s="243">
        <v>0</v>
      </c>
      <c r="AM243" s="243">
        <v>0</v>
      </c>
      <c r="AN243" s="243">
        <v>0</v>
      </c>
      <c r="AO243" s="243">
        <v>0</v>
      </c>
      <c r="AP243" s="243">
        <v>0</v>
      </c>
      <c r="AQ243" s="243">
        <v>0</v>
      </c>
      <c r="AR243" s="243">
        <v>0</v>
      </c>
      <c r="AS243" s="243">
        <v>0</v>
      </c>
      <c r="AT243" s="243">
        <v>0</v>
      </c>
      <c r="AU243" s="243">
        <v>0</v>
      </c>
      <c r="AV243" s="243">
        <v>0</v>
      </c>
      <c r="AW243" s="243">
        <v>0</v>
      </c>
      <c r="AX243" s="243">
        <v>0</v>
      </c>
      <c r="AY243" s="243">
        <v>0</v>
      </c>
      <c r="AZ243" s="243">
        <v>0</v>
      </c>
      <c r="BA243" s="243">
        <v>0</v>
      </c>
      <c r="BB243" s="243">
        <v>0</v>
      </c>
      <c r="BC243" s="243">
        <v>0</v>
      </c>
      <c r="BD243" s="243">
        <v>0</v>
      </c>
      <c r="BE243" s="243">
        <v>0</v>
      </c>
      <c r="BF243" s="243">
        <v>0</v>
      </c>
      <c r="BG243" s="243">
        <v>0</v>
      </c>
      <c r="BH243" s="243">
        <v>0</v>
      </c>
      <c r="BI243" s="243">
        <v>0</v>
      </c>
      <c r="BJ243" s="243">
        <v>0</v>
      </c>
      <c r="BK243" s="243">
        <v>0</v>
      </c>
      <c r="BL243" s="243">
        <v>0</v>
      </c>
      <c r="BM243" s="243">
        <v>0</v>
      </c>
      <c r="BN243" s="243">
        <v>0</v>
      </c>
      <c r="BO243" s="243">
        <v>0</v>
      </c>
      <c r="BP243" s="243">
        <v>0</v>
      </c>
      <c r="BQ243" s="243">
        <v>0</v>
      </c>
      <c r="BR243" s="243">
        <v>0</v>
      </c>
      <c r="BS243" s="243">
        <v>0</v>
      </c>
      <c r="BT243" s="243">
        <v>0</v>
      </c>
      <c r="BU243" s="243">
        <v>0</v>
      </c>
      <c r="BV243" s="243">
        <v>0</v>
      </c>
      <c r="BW243" s="243">
        <v>0</v>
      </c>
      <c r="BX243" s="4">
        <v>0</v>
      </c>
      <c r="BZ243" s="244">
        <f t="shared" si="69"/>
        <v>5</v>
      </c>
      <c r="CB243" s="3">
        <f t="shared" si="70"/>
        <v>2</v>
      </c>
      <c r="CC243" s="243">
        <f t="shared" si="71"/>
        <v>3</v>
      </c>
      <c r="CD243" s="243">
        <f t="shared" si="72"/>
        <v>0</v>
      </c>
      <c r="CE243" s="243">
        <f t="shared" si="73"/>
        <v>0</v>
      </c>
      <c r="CF243" s="243">
        <f t="shared" si="74"/>
        <v>0</v>
      </c>
      <c r="CG243" s="243">
        <f t="shared" si="75"/>
        <v>0</v>
      </c>
      <c r="CH243" s="243">
        <f t="shared" si="76"/>
        <v>0</v>
      </c>
      <c r="CI243" s="243">
        <f t="shared" si="77"/>
        <v>0</v>
      </c>
      <c r="CJ243" s="243">
        <f t="shared" si="78"/>
        <v>0</v>
      </c>
      <c r="CK243" s="243">
        <f t="shared" si="79"/>
        <v>0</v>
      </c>
      <c r="CL243" s="243">
        <f t="shared" si="80"/>
        <v>0</v>
      </c>
      <c r="CM243" s="4">
        <f t="shared" si="81"/>
        <v>0</v>
      </c>
      <c r="CO243" s="244">
        <f t="shared" si="82"/>
        <v>2</v>
      </c>
      <c r="CT243" s="3">
        <f t="shared" si="83"/>
        <v>5</v>
      </c>
      <c r="CU243" s="243">
        <f t="shared" si="84"/>
        <v>0</v>
      </c>
      <c r="CV243" s="243">
        <f t="shared" si="85"/>
        <v>0</v>
      </c>
      <c r="CW243" s="243">
        <f t="shared" si="86"/>
        <v>0</v>
      </c>
      <c r="CX243" s="243">
        <f t="shared" si="87"/>
        <v>0</v>
      </c>
      <c r="CY243" s="243">
        <f t="shared" si="88"/>
        <v>0</v>
      </c>
      <c r="CZ243" s="243">
        <f t="shared" si="89"/>
        <v>0</v>
      </c>
      <c r="DA243" s="4">
        <f t="shared" si="90"/>
        <v>0</v>
      </c>
      <c r="DD243" s="244">
        <f t="shared" si="91"/>
        <v>1</v>
      </c>
    </row>
    <row r="244" spans="2:108" x14ac:dyDescent="0.35">
      <c r="B244" s="145" t="s">
        <v>584</v>
      </c>
      <c r="C244" s="4" t="s">
        <v>585</v>
      </c>
      <c r="D244" s="28" t="s">
        <v>2921</v>
      </c>
      <c r="E244" s="234" t="s">
        <v>909</v>
      </c>
      <c r="F244" s="234"/>
      <c r="G244" s="29" t="s">
        <v>3701</v>
      </c>
      <c r="H244" s="3">
        <v>0</v>
      </c>
      <c r="I244" s="243">
        <v>0</v>
      </c>
      <c r="J244" s="243">
        <v>0</v>
      </c>
      <c r="K244" s="243">
        <v>0</v>
      </c>
      <c r="L244" s="243">
        <v>0</v>
      </c>
      <c r="M244" s="243">
        <v>0</v>
      </c>
      <c r="N244" s="243">
        <v>0</v>
      </c>
      <c r="O244" s="243">
        <v>0</v>
      </c>
      <c r="P244" s="243">
        <v>0</v>
      </c>
      <c r="Q244" s="243">
        <v>0</v>
      </c>
      <c r="R244" s="243">
        <v>0</v>
      </c>
      <c r="S244" s="243">
        <v>0</v>
      </c>
      <c r="T244" s="243">
        <v>0</v>
      </c>
      <c r="U244" s="243">
        <v>0</v>
      </c>
      <c r="V244" s="243">
        <v>0</v>
      </c>
      <c r="W244" s="243">
        <v>0</v>
      </c>
      <c r="X244" s="243">
        <v>0</v>
      </c>
      <c r="Y244" s="243">
        <v>0</v>
      </c>
      <c r="Z244" s="243">
        <v>0</v>
      </c>
      <c r="AA244" s="243">
        <v>0</v>
      </c>
      <c r="AB244" s="243">
        <v>0</v>
      </c>
      <c r="AC244" s="243">
        <v>0</v>
      </c>
      <c r="AD244" s="243">
        <v>0</v>
      </c>
      <c r="AE244" s="243">
        <v>0</v>
      </c>
      <c r="AF244" s="243">
        <v>0</v>
      </c>
      <c r="AG244" s="243">
        <v>0</v>
      </c>
      <c r="AH244" s="243">
        <v>0</v>
      </c>
      <c r="AI244" s="243">
        <v>0</v>
      </c>
      <c r="AJ244" s="243">
        <v>0</v>
      </c>
      <c r="AK244" s="243">
        <v>0</v>
      </c>
      <c r="AL244" s="243">
        <v>0</v>
      </c>
      <c r="AM244" s="243">
        <v>0</v>
      </c>
      <c r="AN244" s="243">
        <v>0</v>
      </c>
      <c r="AO244" s="243">
        <v>0</v>
      </c>
      <c r="AP244" s="243">
        <v>0</v>
      </c>
      <c r="AQ244" s="243">
        <v>0</v>
      </c>
      <c r="AR244" s="243">
        <v>0</v>
      </c>
      <c r="AS244" s="243">
        <v>0.5</v>
      </c>
      <c r="AT244" s="243">
        <v>0.5</v>
      </c>
      <c r="AU244" s="243">
        <v>0.5</v>
      </c>
      <c r="AV244" s="243">
        <v>0.5</v>
      </c>
      <c r="AW244" s="243">
        <v>0</v>
      </c>
      <c r="AX244" s="243">
        <v>0.5</v>
      </c>
      <c r="AY244" s="243">
        <v>0</v>
      </c>
      <c r="AZ244" s="243">
        <v>0</v>
      </c>
      <c r="BA244" s="243">
        <v>0</v>
      </c>
      <c r="BB244" s="243">
        <v>0</v>
      </c>
      <c r="BC244" s="243">
        <v>0</v>
      </c>
      <c r="BD244" s="243">
        <v>0</v>
      </c>
      <c r="BE244" s="243">
        <v>0</v>
      </c>
      <c r="BF244" s="243">
        <v>0</v>
      </c>
      <c r="BG244" s="243">
        <v>0</v>
      </c>
      <c r="BH244" s="243">
        <v>0</v>
      </c>
      <c r="BI244" s="243">
        <v>0</v>
      </c>
      <c r="BJ244" s="243">
        <v>0</v>
      </c>
      <c r="BK244" s="243">
        <v>0</v>
      </c>
      <c r="BL244" s="243">
        <v>0</v>
      </c>
      <c r="BM244" s="243">
        <v>0</v>
      </c>
      <c r="BN244" s="243">
        <v>0</v>
      </c>
      <c r="BO244" s="243">
        <v>0</v>
      </c>
      <c r="BP244" s="243">
        <v>0</v>
      </c>
      <c r="BQ244" s="243">
        <v>0</v>
      </c>
      <c r="BR244" s="243">
        <v>0</v>
      </c>
      <c r="BS244" s="243">
        <v>0</v>
      </c>
      <c r="BT244" s="243">
        <v>0</v>
      </c>
      <c r="BU244" s="243">
        <v>0</v>
      </c>
      <c r="BV244" s="243">
        <v>0</v>
      </c>
      <c r="BW244" s="243">
        <v>0</v>
      </c>
      <c r="BX244" s="4">
        <v>0</v>
      </c>
      <c r="BZ244" s="244">
        <f t="shared" si="69"/>
        <v>5</v>
      </c>
      <c r="CB244" s="3">
        <f t="shared" si="70"/>
        <v>0</v>
      </c>
      <c r="CC244" s="243">
        <f t="shared" si="71"/>
        <v>0</v>
      </c>
      <c r="CD244" s="243">
        <f t="shared" si="72"/>
        <v>0</v>
      </c>
      <c r="CE244" s="243">
        <f t="shared" si="73"/>
        <v>0</v>
      </c>
      <c r="CF244" s="243">
        <f t="shared" si="74"/>
        <v>0</v>
      </c>
      <c r="CG244" s="243">
        <f t="shared" si="75"/>
        <v>4</v>
      </c>
      <c r="CH244" s="243">
        <f t="shared" si="76"/>
        <v>1</v>
      </c>
      <c r="CI244" s="243">
        <f t="shared" si="77"/>
        <v>0</v>
      </c>
      <c r="CJ244" s="243">
        <f t="shared" si="78"/>
        <v>0</v>
      </c>
      <c r="CK244" s="243">
        <f t="shared" si="79"/>
        <v>0</v>
      </c>
      <c r="CL244" s="243">
        <f t="shared" si="80"/>
        <v>0</v>
      </c>
      <c r="CM244" s="4">
        <f t="shared" si="81"/>
        <v>0</v>
      </c>
      <c r="CO244" s="244">
        <f t="shared" si="82"/>
        <v>2</v>
      </c>
      <c r="CT244" s="3">
        <f t="shared" si="83"/>
        <v>0</v>
      </c>
      <c r="CU244" s="243">
        <f t="shared" si="84"/>
        <v>0</v>
      </c>
      <c r="CV244" s="243">
        <f t="shared" si="85"/>
        <v>0</v>
      </c>
      <c r="CW244" s="243">
        <f t="shared" si="86"/>
        <v>0</v>
      </c>
      <c r="CX244" s="243">
        <f t="shared" si="87"/>
        <v>5</v>
      </c>
      <c r="CY244" s="243">
        <f t="shared" si="88"/>
        <v>0</v>
      </c>
      <c r="CZ244" s="243">
        <f t="shared" si="89"/>
        <v>0</v>
      </c>
      <c r="DA244" s="4">
        <f t="shared" si="90"/>
        <v>0</v>
      </c>
      <c r="DD244" s="244">
        <f t="shared" si="91"/>
        <v>1</v>
      </c>
    </row>
    <row r="245" spans="2:108" x14ac:dyDescent="0.35">
      <c r="B245" s="145" t="s">
        <v>589</v>
      </c>
      <c r="C245" s="4" t="s">
        <v>590</v>
      </c>
      <c r="D245" s="28" t="s">
        <v>590</v>
      </c>
      <c r="E245" s="234" t="s">
        <v>1513</v>
      </c>
      <c r="F245" s="234"/>
      <c r="G245" s="29" t="s">
        <v>3701</v>
      </c>
      <c r="H245" s="3">
        <v>0</v>
      </c>
      <c r="I245" s="243">
        <v>0</v>
      </c>
      <c r="J245" s="243">
        <v>0</v>
      </c>
      <c r="K245" s="243">
        <v>0</v>
      </c>
      <c r="L245" s="243">
        <v>0</v>
      </c>
      <c r="M245" s="243">
        <v>0</v>
      </c>
      <c r="N245" s="243">
        <v>0</v>
      </c>
      <c r="O245" s="243">
        <v>0</v>
      </c>
      <c r="P245" s="243">
        <v>0</v>
      </c>
      <c r="Q245" s="243">
        <v>0</v>
      </c>
      <c r="R245" s="243">
        <v>0</v>
      </c>
      <c r="S245" s="243">
        <v>0</v>
      </c>
      <c r="T245" s="243">
        <v>0</v>
      </c>
      <c r="U245" s="243">
        <v>0</v>
      </c>
      <c r="V245" s="243">
        <v>0</v>
      </c>
      <c r="W245" s="243">
        <v>0</v>
      </c>
      <c r="X245" s="243">
        <v>0</v>
      </c>
      <c r="Y245" s="243">
        <v>0</v>
      </c>
      <c r="Z245" s="243">
        <v>0</v>
      </c>
      <c r="AA245" s="243">
        <v>0</v>
      </c>
      <c r="AB245" s="243">
        <v>0</v>
      </c>
      <c r="AC245" s="243">
        <v>0</v>
      </c>
      <c r="AD245" s="243">
        <v>0</v>
      </c>
      <c r="AE245" s="243">
        <v>0</v>
      </c>
      <c r="AF245" s="243">
        <v>0</v>
      </c>
      <c r="AG245" s="243">
        <v>0</v>
      </c>
      <c r="AH245" s="243">
        <v>0</v>
      </c>
      <c r="AI245" s="243">
        <v>0</v>
      </c>
      <c r="AJ245" s="243">
        <v>0</v>
      </c>
      <c r="AK245" s="243">
        <v>0</v>
      </c>
      <c r="AL245" s="243">
        <v>0</v>
      </c>
      <c r="AM245" s="243">
        <v>0</v>
      </c>
      <c r="AN245" s="243">
        <v>0</v>
      </c>
      <c r="AO245" s="243">
        <v>0</v>
      </c>
      <c r="AP245" s="243">
        <v>0</v>
      </c>
      <c r="AQ245" s="243">
        <v>0</v>
      </c>
      <c r="AR245" s="243">
        <v>0</v>
      </c>
      <c r="AS245" s="243">
        <v>0.5</v>
      </c>
      <c r="AT245" s="243">
        <v>0.5</v>
      </c>
      <c r="AU245" s="243">
        <v>0</v>
      </c>
      <c r="AV245" s="243">
        <v>0.5</v>
      </c>
      <c r="AW245" s="243">
        <v>0</v>
      </c>
      <c r="AX245" s="243">
        <v>0</v>
      </c>
      <c r="AY245" s="243">
        <v>0</v>
      </c>
      <c r="AZ245" s="243">
        <v>0</v>
      </c>
      <c r="BA245" s="243">
        <v>0</v>
      </c>
      <c r="BB245" s="243">
        <v>0</v>
      </c>
      <c r="BC245" s="243">
        <v>0</v>
      </c>
      <c r="BD245" s="243">
        <v>0</v>
      </c>
      <c r="BE245" s="243">
        <v>0</v>
      </c>
      <c r="BF245" s="243">
        <v>0</v>
      </c>
      <c r="BG245" s="243">
        <v>0.5</v>
      </c>
      <c r="BH245" s="243">
        <v>0</v>
      </c>
      <c r="BI245" s="243">
        <v>0</v>
      </c>
      <c r="BJ245" s="243">
        <v>0.5</v>
      </c>
      <c r="BK245" s="243">
        <v>0</v>
      </c>
      <c r="BL245" s="243">
        <v>0</v>
      </c>
      <c r="BM245" s="243">
        <v>0</v>
      </c>
      <c r="BN245" s="243">
        <v>0</v>
      </c>
      <c r="BO245" s="243">
        <v>0</v>
      </c>
      <c r="BP245" s="243">
        <v>0</v>
      </c>
      <c r="BQ245" s="243">
        <v>0</v>
      </c>
      <c r="BR245" s="243">
        <v>0</v>
      </c>
      <c r="BS245" s="243">
        <v>0</v>
      </c>
      <c r="BT245" s="243">
        <v>0</v>
      </c>
      <c r="BU245" s="243">
        <v>0</v>
      </c>
      <c r="BV245" s="243">
        <v>0</v>
      </c>
      <c r="BW245" s="243">
        <v>0</v>
      </c>
      <c r="BX245" s="4">
        <v>0</v>
      </c>
      <c r="BZ245" s="244">
        <f t="shared" si="69"/>
        <v>5</v>
      </c>
      <c r="CB245" s="3">
        <f t="shared" si="70"/>
        <v>0</v>
      </c>
      <c r="CC245" s="243">
        <f t="shared" si="71"/>
        <v>0</v>
      </c>
      <c r="CD245" s="243">
        <f t="shared" si="72"/>
        <v>0</v>
      </c>
      <c r="CE245" s="243">
        <f t="shared" si="73"/>
        <v>0</v>
      </c>
      <c r="CF245" s="243">
        <f t="shared" si="74"/>
        <v>0</v>
      </c>
      <c r="CG245" s="243">
        <f t="shared" si="75"/>
        <v>3</v>
      </c>
      <c r="CH245" s="243">
        <f t="shared" si="76"/>
        <v>0</v>
      </c>
      <c r="CI245" s="243">
        <f t="shared" si="77"/>
        <v>0</v>
      </c>
      <c r="CJ245" s="243">
        <f t="shared" si="78"/>
        <v>2</v>
      </c>
      <c r="CK245" s="243">
        <f t="shared" si="79"/>
        <v>0</v>
      </c>
      <c r="CL245" s="243">
        <f t="shared" si="80"/>
        <v>0</v>
      </c>
      <c r="CM245" s="4">
        <f t="shared" si="81"/>
        <v>0</v>
      </c>
      <c r="CO245" s="244">
        <f t="shared" si="82"/>
        <v>2</v>
      </c>
      <c r="CT245" s="3">
        <f t="shared" si="83"/>
        <v>0</v>
      </c>
      <c r="CU245" s="243">
        <f t="shared" si="84"/>
        <v>0</v>
      </c>
      <c r="CV245" s="243">
        <f t="shared" si="85"/>
        <v>0</v>
      </c>
      <c r="CW245" s="243">
        <f t="shared" si="86"/>
        <v>0</v>
      </c>
      <c r="CX245" s="243">
        <f t="shared" si="87"/>
        <v>5</v>
      </c>
      <c r="CY245" s="243">
        <f t="shared" si="88"/>
        <v>0</v>
      </c>
      <c r="CZ245" s="243">
        <f t="shared" si="89"/>
        <v>0</v>
      </c>
      <c r="DA245" s="4">
        <f t="shared" si="90"/>
        <v>0</v>
      </c>
      <c r="DD245" s="244">
        <f t="shared" si="91"/>
        <v>1</v>
      </c>
    </row>
    <row r="246" spans="2:108" x14ac:dyDescent="0.35">
      <c r="B246" s="145" t="s">
        <v>625</v>
      </c>
      <c r="C246" s="4" t="s">
        <v>625</v>
      </c>
      <c r="D246" s="28" t="s">
        <v>2513</v>
      </c>
      <c r="E246" s="234" t="s">
        <v>1534</v>
      </c>
      <c r="F246" s="234"/>
      <c r="G246" s="29" t="s">
        <v>3701</v>
      </c>
      <c r="H246" s="3">
        <v>0</v>
      </c>
      <c r="I246" s="243">
        <v>0</v>
      </c>
      <c r="J246" s="243">
        <v>0</v>
      </c>
      <c r="K246" s="243">
        <v>0</v>
      </c>
      <c r="L246" s="243">
        <v>0</v>
      </c>
      <c r="M246" s="243">
        <v>0</v>
      </c>
      <c r="N246" s="243">
        <v>0</v>
      </c>
      <c r="O246" s="243">
        <v>0</v>
      </c>
      <c r="P246" s="243">
        <v>0</v>
      </c>
      <c r="Q246" s="243">
        <v>0</v>
      </c>
      <c r="R246" s="243">
        <v>0</v>
      </c>
      <c r="S246" s="243">
        <v>0</v>
      </c>
      <c r="T246" s="243">
        <v>0</v>
      </c>
      <c r="U246" s="243">
        <v>0</v>
      </c>
      <c r="V246" s="243">
        <v>0</v>
      </c>
      <c r="W246" s="243">
        <v>0</v>
      </c>
      <c r="X246" s="243">
        <v>0</v>
      </c>
      <c r="Y246" s="243">
        <v>0</v>
      </c>
      <c r="Z246" s="243">
        <v>0</v>
      </c>
      <c r="AA246" s="243">
        <v>0</v>
      </c>
      <c r="AB246" s="243">
        <v>0</v>
      </c>
      <c r="AC246" s="243">
        <v>0</v>
      </c>
      <c r="AD246" s="243">
        <v>0</v>
      </c>
      <c r="AE246" s="243">
        <v>0</v>
      </c>
      <c r="AF246" s="243">
        <v>0</v>
      </c>
      <c r="AG246" s="243">
        <v>0</v>
      </c>
      <c r="AH246" s="243">
        <v>0</v>
      </c>
      <c r="AI246" s="243">
        <v>0</v>
      </c>
      <c r="AJ246" s="243">
        <v>0</v>
      </c>
      <c r="AK246" s="243">
        <v>0</v>
      </c>
      <c r="AL246" s="243">
        <v>0</v>
      </c>
      <c r="AM246" s="243">
        <v>0</v>
      </c>
      <c r="AN246" s="243">
        <v>0</v>
      </c>
      <c r="AO246" s="243">
        <v>0</v>
      </c>
      <c r="AP246" s="243">
        <v>0</v>
      </c>
      <c r="AQ246" s="243">
        <v>0</v>
      </c>
      <c r="AR246" s="243">
        <v>0</v>
      </c>
      <c r="AS246" s="243">
        <v>0</v>
      </c>
      <c r="AT246" s="243">
        <v>0.5</v>
      </c>
      <c r="AU246" s="243">
        <v>0.5</v>
      </c>
      <c r="AV246" s="243">
        <v>0.5</v>
      </c>
      <c r="AW246" s="243">
        <v>0.5</v>
      </c>
      <c r="AX246" s="243">
        <v>0.5</v>
      </c>
      <c r="AY246" s="243">
        <v>0</v>
      </c>
      <c r="AZ246" s="243">
        <v>0</v>
      </c>
      <c r="BA246" s="243">
        <v>0</v>
      </c>
      <c r="BB246" s="243">
        <v>0</v>
      </c>
      <c r="BC246" s="243">
        <v>0</v>
      </c>
      <c r="BD246" s="243">
        <v>0</v>
      </c>
      <c r="BE246" s="243">
        <v>0</v>
      </c>
      <c r="BF246" s="243">
        <v>0</v>
      </c>
      <c r="BG246" s="243">
        <v>0</v>
      </c>
      <c r="BH246" s="243">
        <v>0</v>
      </c>
      <c r="BI246" s="243">
        <v>0</v>
      </c>
      <c r="BJ246" s="243">
        <v>0</v>
      </c>
      <c r="BK246" s="243">
        <v>0</v>
      </c>
      <c r="BL246" s="243">
        <v>0</v>
      </c>
      <c r="BM246" s="243">
        <v>0</v>
      </c>
      <c r="BN246" s="243">
        <v>0</v>
      </c>
      <c r="BO246" s="243">
        <v>0</v>
      </c>
      <c r="BP246" s="243">
        <v>0</v>
      </c>
      <c r="BQ246" s="243">
        <v>0</v>
      </c>
      <c r="BR246" s="243">
        <v>0</v>
      </c>
      <c r="BS246" s="243">
        <v>0</v>
      </c>
      <c r="BT246" s="243">
        <v>0</v>
      </c>
      <c r="BU246" s="243">
        <v>0</v>
      </c>
      <c r="BV246" s="243">
        <v>0</v>
      </c>
      <c r="BW246" s="243">
        <v>0</v>
      </c>
      <c r="BX246" s="4">
        <v>0</v>
      </c>
      <c r="BZ246" s="244">
        <f t="shared" si="69"/>
        <v>5</v>
      </c>
      <c r="CB246" s="3">
        <f t="shared" si="70"/>
        <v>0</v>
      </c>
      <c r="CC246" s="243">
        <f t="shared" si="71"/>
        <v>0</v>
      </c>
      <c r="CD246" s="243">
        <f t="shared" si="72"/>
        <v>0</v>
      </c>
      <c r="CE246" s="243">
        <f t="shared" si="73"/>
        <v>0</v>
      </c>
      <c r="CF246" s="243">
        <f t="shared" si="74"/>
        <v>0</v>
      </c>
      <c r="CG246" s="243">
        <f t="shared" si="75"/>
        <v>4</v>
      </c>
      <c r="CH246" s="243">
        <f t="shared" si="76"/>
        <v>1</v>
      </c>
      <c r="CI246" s="243">
        <f t="shared" si="77"/>
        <v>0</v>
      </c>
      <c r="CJ246" s="243">
        <f t="shared" si="78"/>
        <v>0</v>
      </c>
      <c r="CK246" s="243">
        <f t="shared" si="79"/>
        <v>0</v>
      </c>
      <c r="CL246" s="243">
        <f t="shared" si="80"/>
        <v>0</v>
      </c>
      <c r="CM246" s="4">
        <f t="shared" si="81"/>
        <v>0</v>
      </c>
      <c r="CO246" s="244">
        <f t="shared" si="82"/>
        <v>2</v>
      </c>
      <c r="CT246" s="3">
        <f t="shared" si="83"/>
        <v>0</v>
      </c>
      <c r="CU246" s="243">
        <f t="shared" si="84"/>
        <v>0</v>
      </c>
      <c r="CV246" s="243">
        <f t="shared" si="85"/>
        <v>0</v>
      </c>
      <c r="CW246" s="243">
        <f t="shared" si="86"/>
        <v>0</v>
      </c>
      <c r="CX246" s="243">
        <f t="shared" si="87"/>
        <v>5</v>
      </c>
      <c r="CY246" s="243">
        <f t="shared" si="88"/>
        <v>0</v>
      </c>
      <c r="CZ246" s="243">
        <f t="shared" si="89"/>
        <v>0</v>
      </c>
      <c r="DA246" s="4">
        <f t="shared" si="90"/>
        <v>0</v>
      </c>
      <c r="DD246" s="244">
        <f t="shared" si="91"/>
        <v>1</v>
      </c>
    </row>
    <row r="247" spans="2:108" x14ac:dyDescent="0.35">
      <c r="B247" s="145" t="s">
        <v>673</v>
      </c>
      <c r="C247" s="4" t="s">
        <v>673</v>
      </c>
      <c r="D247" s="28" t="s">
        <v>2518</v>
      </c>
      <c r="E247" s="234" t="s">
        <v>1427</v>
      </c>
      <c r="F247" s="234"/>
      <c r="G247" s="29" t="s">
        <v>3701</v>
      </c>
      <c r="H247" s="3">
        <v>0</v>
      </c>
      <c r="I247" s="243">
        <v>0</v>
      </c>
      <c r="J247" s="243">
        <v>0</v>
      </c>
      <c r="K247" s="243">
        <v>0</v>
      </c>
      <c r="L247" s="243">
        <v>0</v>
      </c>
      <c r="M247" s="243">
        <v>0</v>
      </c>
      <c r="N247" s="243">
        <v>0</v>
      </c>
      <c r="O247" s="243">
        <v>0</v>
      </c>
      <c r="P247" s="243">
        <v>0</v>
      </c>
      <c r="Q247" s="243">
        <v>0</v>
      </c>
      <c r="R247" s="243">
        <v>0</v>
      </c>
      <c r="S247" s="243">
        <v>0</v>
      </c>
      <c r="T247" s="243">
        <v>0</v>
      </c>
      <c r="U247" s="243">
        <v>0</v>
      </c>
      <c r="V247" s="243">
        <v>0</v>
      </c>
      <c r="W247" s="243">
        <v>0</v>
      </c>
      <c r="X247" s="243">
        <v>0</v>
      </c>
      <c r="Y247" s="243">
        <v>0</v>
      </c>
      <c r="Z247" s="243">
        <v>0</v>
      </c>
      <c r="AA247" s="243">
        <v>0</v>
      </c>
      <c r="AB247" s="243">
        <v>0</v>
      </c>
      <c r="AC247" s="243">
        <v>0</v>
      </c>
      <c r="AD247" s="243">
        <v>0</v>
      </c>
      <c r="AE247" s="243">
        <v>0</v>
      </c>
      <c r="AF247" s="243">
        <v>0</v>
      </c>
      <c r="AG247" s="243">
        <v>0</v>
      </c>
      <c r="AH247" s="243">
        <v>0</v>
      </c>
      <c r="AI247" s="243">
        <v>0</v>
      </c>
      <c r="AJ247" s="243">
        <v>0</v>
      </c>
      <c r="AK247" s="243">
        <v>0</v>
      </c>
      <c r="AL247" s="243">
        <v>0</v>
      </c>
      <c r="AM247" s="243">
        <v>0</v>
      </c>
      <c r="AN247" s="243">
        <v>0</v>
      </c>
      <c r="AO247" s="243">
        <v>0</v>
      </c>
      <c r="AP247" s="243">
        <v>0</v>
      </c>
      <c r="AQ247" s="243">
        <v>0</v>
      </c>
      <c r="AR247" s="243">
        <v>0</v>
      </c>
      <c r="AS247" s="243">
        <v>0</v>
      </c>
      <c r="AT247" s="243">
        <v>0</v>
      </c>
      <c r="AU247" s="243">
        <v>0</v>
      </c>
      <c r="AV247" s="243">
        <v>0</v>
      </c>
      <c r="AW247" s="243">
        <v>0.5</v>
      </c>
      <c r="AX247" s="243">
        <v>0.5</v>
      </c>
      <c r="AY247" s="243">
        <v>0.5</v>
      </c>
      <c r="AZ247" s="243">
        <v>0.5</v>
      </c>
      <c r="BA247" s="243">
        <v>0.5</v>
      </c>
      <c r="BB247" s="243">
        <v>0</v>
      </c>
      <c r="BC247" s="243">
        <v>0</v>
      </c>
      <c r="BD247" s="243">
        <v>0</v>
      </c>
      <c r="BE247" s="243">
        <v>0</v>
      </c>
      <c r="BF247" s="243">
        <v>0</v>
      </c>
      <c r="BG247" s="243">
        <v>0</v>
      </c>
      <c r="BH247" s="243">
        <v>0</v>
      </c>
      <c r="BI247" s="243">
        <v>0</v>
      </c>
      <c r="BJ247" s="243">
        <v>0</v>
      </c>
      <c r="BK247" s="243">
        <v>0</v>
      </c>
      <c r="BL247" s="243">
        <v>0</v>
      </c>
      <c r="BM247" s="243">
        <v>0</v>
      </c>
      <c r="BN247" s="243">
        <v>0</v>
      </c>
      <c r="BO247" s="243">
        <v>0</v>
      </c>
      <c r="BP247" s="243">
        <v>0</v>
      </c>
      <c r="BQ247" s="243">
        <v>0</v>
      </c>
      <c r="BR247" s="243">
        <v>0</v>
      </c>
      <c r="BS247" s="243">
        <v>0</v>
      </c>
      <c r="BT247" s="243">
        <v>0</v>
      </c>
      <c r="BU247" s="243">
        <v>0</v>
      </c>
      <c r="BV247" s="243">
        <v>0</v>
      </c>
      <c r="BW247" s="243">
        <v>0</v>
      </c>
      <c r="BX247" s="4">
        <v>0</v>
      </c>
      <c r="BZ247" s="244">
        <f t="shared" si="69"/>
        <v>5</v>
      </c>
      <c r="CB247" s="3">
        <f t="shared" si="70"/>
        <v>0</v>
      </c>
      <c r="CC247" s="243">
        <f t="shared" si="71"/>
        <v>0</v>
      </c>
      <c r="CD247" s="243">
        <f t="shared" si="72"/>
        <v>0</v>
      </c>
      <c r="CE247" s="243">
        <f t="shared" si="73"/>
        <v>0</v>
      </c>
      <c r="CF247" s="243">
        <f t="shared" si="74"/>
        <v>0</v>
      </c>
      <c r="CG247" s="243">
        <f t="shared" si="75"/>
        <v>1</v>
      </c>
      <c r="CH247" s="243">
        <f t="shared" si="76"/>
        <v>4</v>
      </c>
      <c r="CI247" s="243">
        <f t="shared" si="77"/>
        <v>0</v>
      </c>
      <c r="CJ247" s="243">
        <f t="shared" si="78"/>
        <v>0</v>
      </c>
      <c r="CK247" s="243">
        <f t="shared" si="79"/>
        <v>0</v>
      </c>
      <c r="CL247" s="243">
        <f t="shared" si="80"/>
        <v>0</v>
      </c>
      <c r="CM247" s="4">
        <f t="shared" si="81"/>
        <v>0</v>
      </c>
      <c r="CO247" s="244">
        <f t="shared" si="82"/>
        <v>2</v>
      </c>
      <c r="CT247" s="3">
        <f t="shared" si="83"/>
        <v>0</v>
      </c>
      <c r="CU247" s="243">
        <f t="shared" si="84"/>
        <v>0</v>
      </c>
      <c r="CV247" s="243">
        <f t="shared" si="85"/>
        <v>0</v>
      </c>
      <c r="CW247" s="243">
        <f t="shared" si="86"/>
        <v>0</v>
      </c>
      <c r="CX247" s="243">
        <f t="shared" si="87"/>
        <v>5</v>
      </c>
      <c r="CY247" s="243">
        <f t="shared" si="88"/>
        <v>0</v>
      </c>
      <c r="CZ247" s="243">
        <f t="shared" si="89"/>
        <v>0</v>
      </c>
      <c r="DA247" s="4">
        <f t="shared" si="90"/>
        <v>0</v>
      </c>
      <c r="DD247" s="244">
        <f t="shared" si="91"/>
        <v>1</v>
      </c>
    </row>
    <row r="248" spans="2:108" x14ac:dyDescent="0.35">
      <c r="B248" s="145" t="s">
        <v>559</v>
      </c>
      <c r="C248" s="4" t="s">
        <v>559</v>
      </c>
      <c r="D248" s="54"/>
      <c r="E248" s="233" t="s">
        <v>1589</v>
      </c>
      <c r="F248" s="233"/>
      <c r="G248" s="55" t="s">
        <v>3708</v>
      </c>
      <c r="H248" s="3">
        <v>0</v>
      </c>
      <c r="I248" s="243">
        <v>0</v>
      </c>
      <c r="J248" s="243">
        <v>0</v>
      </c>
      <c r="K248" s="243">
        <v>0</v>
      </c>
      <c r="L248" s="243">
        <v>0</v>
      </c>
      <c r="M248" s="243">
        <v>0</v>
      </c>
      <c r="N248" s="243">
        <v>0</v>
      </c>
      <c r="O248" s="243">
        <v>0</v>
      </c>
      <c r="P248" s="243">
        <v>0</v>
      </c>
      <c r="Q248" s="243">
        <v>0</v>
      </c>
      <c r="R248" s="243">
        <v>0</v>
      </c>
      <c r="S248" s="243">
        <v>0</v>
      </c>
      <c r="T248" s="243">
        <v>0</v>
      </c>
      <c r="U248" s="243">
        <v>0</v>
      </c>
      <c r="V248" s="243">
        <v>0</v>
      </c>
      <c r="W248" s="243">
        <v>0</v>
      </c>
      <c r="X248" s="243">
        <v>0</v>
      </c>
      <c r="Y248" s="243">
        <v>0</v>
      </c>
      <c r="Z248" s="243">
        <v>0</v>
      </c>
      <c r="AA248" s="243">
        <v>0</v>
      </c>
      <c r="AB248" s="243">
        <v>0</v>
      </c>
      <c r="AC248" s="243">
        <v>0</v>
      </c>
      <c r="AD248" s="243">
        <v>0</v>
      </c>
      <c r="AE248" s="243">
        <v>0</v>
      </c>
      <c r="AF248" s="243">
        <v>0</v>
      </c>
      <c r="AG248" s="243">
        <v>0</v>
      </c>
      <c r="AH248" s="243">
        <v>0</v>
      </c>
      <c r="AI248" s="243">
        <v>0</v>
      </c>
      <c r="AJ248" s="243">
        <v>0</v>
      </c>
      <c r="AK248" s="243">
        <v>0</v>
      </c>
      <c r="AL248" s="243">
        <v>0</v>
      </c>
      <c r="AM248" s="243">
        <v>0</v>
      </c>
      <c r="AN248" s="243">
        <v>0</v>
      </c>
      <c r="AO248" s="243">
        <v>0</v>
      </c>
      <c r="AP248" s="243">
        <v>0</v>
      </c>
      <c r="AQ248" s="243">
        <v>0</v>
      </c>
      <c r="AR248" s="243">
        <v>0.5</v>
      </c>
      <c r="AS248" s="243">
        <v>0</v>
      </c>
      <c r="AT248" s="243">
        <v>0.5</v>
      </c>
      <c r="AU248" s="243">
        <v>0</v>
      </c>
      <c r="AV248" s="243">
        <v>0.5</v>
      </c>
      <c r="AW248" s="243">
        <v>0</v>
      </c>
      <c r="AX248" s="243">
        <v>0</v>
      </c>
      <c r="AY248" s="243">
        <v>0</v>
      </c>
      <c r="AZ248" s="243">
        <v>0</v>
      </c>
      <c r="BA248" s="243">
        <v>0</v>
      </c>
      <c r="BB248" s="243">
        <v>0</v>
      </c>
      <c r="BC248" s="243">
        <v>0</v>
      </c>
      <c r="BD248" s="243">
        <v>0</v>
      </c>
      <c r="BE248" s="243">
        <v>0</v>
      </c>
      <c r="BF248" s="243">
        <v>0</v>
      </c>
      <c r="BG248" s="243">
        <v>0</v>
      </c>
      <c r="BH248" s="243">
        <v>0</v>
      </c>
      <c r="BI248" s="243">
        <v>0</v>
      </c>
      <c r="BJ248" s="243">
        <v>0.5</v>
      </c>
      <c r="BK248" s="243">
        <v>0</v>
      </c>
      <c r="BL248" s="243">
        <v>0</v>
      </c>
      <c r="BM248" s="243">
        <v>0</v>
      </c>
      <c r="BN248" s="243">
        <v>0</v>
      </c>
      <c r="BO248" s="243">
        <v>0</v>
      </c>
      <c r="BP248" s="243">
        <v>0</v>
      </c>
      <c r="BQ248" s="243">
        <v>0</v>
      </c>
      <c r="BR248" s="243">
        <v>0</v>
      </c>
      <c r="BS248" s="243">
        <v>0</v>
      </c>
      <c r="BT248" s="243">
        <v>0</v>
      </c>
      <c r="BU248" s="243">
        <v>0</v>
      </c>
      <c r="BV248" s="243">
        <v>0</v>
      </c>
      <c r="BW248" s="243">
        <v>0</v>
      </c>
      <c r="BX248" s="4">
        <v>0</v>
      </c>
      <c r="BZ248" s="244">
        <f t="shared" si="69"/>
        <v>4</v>
      </c>
      <c r="CB248" s="3">
        <f t="shared" si="70"/>
        <v>0</v>
      </c>
      <c r="CC248" s="243">
        <f t="shared" si="71"/>
        <v>0</v>
      </c>
      <c r="CD248" s="243">
        <f t="shared" si="72"/>
        <v>0</v>
      </c>
      <c r="CE248" s="243">
        <f t="shared" si="73"/>
        <v>0</v>
      </c>
      <c r="CF248" s="243">
        <f t="shared" si="74"/>
        <v>0</v>
      </c>
      <c r="CG248" s="243">
        <f t="shared" si="75"/>
        <v>3</v>
      </c>
      <c r="CH248" s="243">
        <f t="shared" si="76"/>
        <v>0</v>
      </c>
      <c r="CI248" s="243">
        <f t="shared" si="77"/>
        <v>0</v>
      </c>
      <c r="CJ248" s="243">
        <f t="shared" si="78"/>
        <v>1</v>
      </c>
      <c r="CK248" s="243">
        <f t="shared" si="79"/>
        <v>0</v>
      </c>
      <c r="CL248" s="243">
        <f t="shared" si="80"/>
        <v>0</v>
      </c>
      <c r="CM248" s="4">
        <f t="shared" si="81"/>
        <v>0</v>
      </c>
      <c r="CO248" s="244">
        <f t="shared" si="82"/>
        <v>2</v>
      </c>
      <c r="CT248" s="3">
        <f t="shared" si="83"/>
        <v>0</v>
      </c>
      <c r="CU248" s="243">
        <f t="shared" si="84"/>
        <v>0</v>
      </c>
      <c r="CV248" s="243">
        <f t="shared" si="85"/>
        <v>0</v>
      </c>
      <c r="CW248" s="243">
        <f t="shared" si="86"/>
        <v>0</v>
      </c>
      <c r="CX248" s="243">
        <f t="shared" si="87"/>
        <v>4</v>
      </c>
      <c r="CY248" s="243">
        <f t="shared" si="88"/>
        <v>0</v>
      </c>
      <c r="CZ248" s="243">
        <f t="shared" si="89"/>
        <v>0</v>
      </c>
      <c r="DA248" s="4">
        <f t="shared" si="90"/>
        <v>0</v>
      </c>
      <c r="DD248" s="244">
        <f t="shared" si="91"/>
        <v>1</v>
      </c>
    </row>
    <row r="249" spans="2:108" x14ac:dyDescent="0.35">
      <c r="B249" s="145" t="s">
        <v>597</v>
      </c>
      <c r="C249" s="4" t="s">
        <v>598</v>
      </c>
      <c r="D249" s="30" t="s">
        <v>598</v>
      </c>
      <c r="E249" s="237" t="s">
        <v>1374</v>
      </c>
      <c r="F249" s="237"/>
      <c r="G249" s="31" t="s">
        <v>3704</v>
      </c>
      <c r="H249" s="3">
        <v>0</v>
      </c>
      <c r="I249" s="243">
        <v>0</v>
      </c>
      <c r="J249" s="243">
        <v>0</v>
      </c>
      <c r="K249" s="243">
        <v>0</v>
      </c>
      <c r="L249" s="243">
        <v>0</v>
      </c>
      <c r="M249" s="243">
        <v>0</v>
      </c>
      <c r="N249" s="243">
        <v>0</v>
      </c>
      <c r="O249" s="243">
        <v>0</v>
      </c>
      <c r="P249" s="243">
        <v>0</v>
      </c>
      <c r="Q249" s="243">
        <v>0</v>
      </c>
      <c r="R249" s="243">
        <v>0</v>
      </c>
      <c r="S249" s="243">
        <v>0</v>
      </c>
      <c r="T249" s="243">
        <v>0</v>
      </c>
      <c r="U249" s="243">
        <v>0</v>
      </c>
      <c r="V249" s="243">
        <v>0</v>
      </c>
      <c r="W249" s="243">
        <v>0</v>
      </c>
      <c r="X249" s="243">
        <v>0</v>
      </c>
      <c r="Y249" s="243">
        <v>0</v>
      </c>
      <c r="Z249" s="243">
        <v>0</v>
      </c>
      <c r="AA249" s="243">
        <v>0</v>
      </c>
      <c r="AB249" s="243">
        <v>0</v>
      </c>
      <c r="AC249" s="243">
        <v>0</v>
      </c>
      <c r="AD249" s="243">
        <v>0</v>
      </c>
      <c r="AE249" s="243">
        <v>0</v>
      </c>
      <c r="AF249" s="243">
        <v>0</v>
      </c>
      <c r="AG249" s="243">
        <v>0</v>
      </c>
      <c r="AH249" s="243">
        <v>0</v>
      </c>
      <c r="AI249" s="243">
        <v>0</v>
      </c>
      <c r="AJ249" s="243">
        <v>0</v>
      </c>
      <c r="AK249" s="243">
        <v>0</v>
      </c>
      <c r="AL249" s="243">
        <v>0</v>
      </c>
      <c r="AM249" s="243">
        <v>0</v>
      </c>
      <c r="AN249" s="243">
        <v>0</v>
      </c>
      <c r="AO249" s="243">
        <v>0</v>
      </c>
      <c r="AP249" s="243">
        <v>0</v>
      </c>
      <c r="AQ249" s="243">
        <v>0</v>
      </c>
      <c r="AR249" s="243">
        <v>0</v>
      </c>
      <c r="AS249" s="243">
        <v>0.5</v>
      </c>
      <c r="AT249" s="243">
        <v>0</v>
      </c>
      <c r="AU249" s="243">
        <v>0</v>
      </c>
      <c r="AV249" s="243">
        <v>0.5</v>
      </c>
      <c r="AW249" s="243">
        <v>0.5</v>
      </c>
      <c r="AX249" s="243">
        <v>0</v>
      </c>
      <c r="AY249" s="243">
        <v>0</v>
      </c>
      <c r="AZ249" s="243">
        <v>0</v>
      </c>
      <c r="BA249" s="243">
        <v>0.5</v>
      </c>
      <c r="BB249" s="243">
        <v>0</v>
      </c>
      <c r="BC249" s="243">
        <v>0</v>
      </c>
      <c r="BD249" s="243">
        <v>0</v>
      </c>
      <c r="BE249" s="243">
        <v>0</v>
      </c>
      <c r="BF249" s="243">
        <v>0</v>
      </c>
      <c r="BG249" s="243">
        <v>0</v>
      </c>
      <c r="BH249" s="243">
        <v>0</v>
      </c>
      <c r="BI249" s="243">
        <v>0</v>
      </c>
      <c r="BJ249" s="243">
        <v>0</v>
      </c>
      <c r="BK249" s="243">
        <v>0</v>
      </c>
      <c r="BL249" s="243">
        <v>0</v>
      </c>
      <c r="BM249" s="243">
        <v>0</v>
      </c>
      <c r="BN249" s="243">
        <v>0</v>
      </c>
      <c r="BO249" s="243">
        <v>0</v>
      </c>
      <c r="BP249" s="243">
        <v>0</v>
      </c>
      <c r="BQ249" s="243">
        <v>0</v>
      </c>
      <c r="BR249" s="243">
        <v>0</v>
      </c>
      <c r="BS249" s="243">
        <v>0</v>
      </c>
      <c r="BT249" s="243">
        <v>0</v>
      </c>
      <c r="BU249" s="243">
        <v>0</v>
      </c>
      <c r="BV249" s="243">
        <v>0</v>
      </c>
      <c r="BW249" s="243">
        <v>0</v>
      </c>
      <c r="BX249" s="4">
        <v>0</v>
      </c>
      <c r="BZ249" s="244">
        <f t="shared" si="69"/>
        <v>4</v>
      </c>
      <c r="CB249" s="3">
        <f t="shared" si="70"/>
        <v>0</v>
      </c>
      <c r="CC249" s="243">
        <f t="shared" si="71"/>
        <v>0</v>
      </c>
      <c r="CD249" s="243">
        <f t="shared" si="72"/>
        <v>0</v>
      </c>
      <c r="CE249" s="243">
        <f t="shared" si="73"/>
        <v>0</v>
      </c>
      <c r="CF249" s="243">
        <f t="shared" si="74"/>
        <v>0</v>
      </c>
      <c r="CG249" s="243">
        <f t="shared" si="75"/>
        <v>3</v>
      </c>
      <c r="CH249" s="243">
        <f t="shared" si="76"/>
        <v>1</v>
      </c>
      <c r="CI249" s="243">
        <f t="shared" si="77"/>
        <v>0</v>
      </c>
      <c r="CJ249" s="243">
        <f t="shared" si="78"/>
        <v>0</v>
      </c>
      <c r="CK249" s="243">
        <f t="shared" si="79"/>
        <v>0</v>
      </c>
      <c r="CL249" s="243">
        <f t="shared" si="80"/>
        <v>0</v>
      </c>
      <c r="CM249" s="4">
        <f t="shared" si="81"/>
        <v>0</v>
      </c>
      <c r="CO249" s="244">
        <f t="shared" si="82"/>
        <v>2</v>
      </c>
      <c r="CT249" s="3">
        <f t="shared" si="83"/>
        <v>0</v>
      </c>
      <c r="CU249" s="243">
        <f t="shared" si="84"/>
        <v>0</v>
      </c>
      <c r="CV249" s="243">
        <f t="shared" si="85"/>
        <v>0</v>
      </c>
      <c r="CW249" s="243">
        <f t="shared" si="86"/>
        <v>0</v>
      </c>
      <c r="CX249" s="243">
        <f t="shared" si="87"/>
        <v>4</v>
      </c>
      <c r="CY249" s="243">
        <f t="shared" si="88"/>
        <v>0</v>
      </c>
      <c r="CZ249" s="243">
        <f t="shared" si="89"/>
        <v>0</v>
      </c>
      <c r="DA249" s="4">
        <f t="shared" si="90"/>
        <v>0</v>
      </c>
      <c r="DD249" s="244">
        <f t="shared" si="91"/>
        <v>1</v>
      </c>
    </row>
    <row r="250" spans="2:108" x14ac:dyDescent="0.35">
      <c r="B250" s="145" t="s">
        <v>611</v>
      </c>
      <c r="C250" s="4" t="s">
        <v>612</v>
      </c>
      <c r="D250" s="142" t="s">
        <v>913</v>
      </c>
      <c r="E250" s="236" t="s">
        <v>913</v>
      </c>
      <c r="F250" s="236"/>
      <c r="G250" s="139" t="s">
        <v>3703</v>
      </c>
      <c r="H250" s="3">
        <v>0</v>
      </c>
      <c r="I250" s="243">
        <v>0</v>
      </c>
      <c r="J250" s="243">
        <v>0</v>
      </c>
      <c r="K250" s="243">
        <v>0</v>
      </c>
      <c r="L250" s="243">
        <v>0</v>
      </c>
      <c r="M250" s="243">
        <v>0</v>
      </c>
      <c r="N250" s="243">
        <v>0</v>
      </c>
      <c r="O250" s="243">
        <v>0</v>
      </c>
      <c r="P250" s="243">
        <v>0</v>
      </c>
      <c r="Q250" s="243">
        <v>0</v>
      </c>
      <c r="R250" s="243">
        <v>0</v>
      </c>
      <c r="S250" s="243">
        <v>0</v>
      </c>
      <c r="T250" s="243">
        <v>0</v>
      </c>
      <c r="U250" s="243">
        <v>0</v>
      </c>
      <c r="V250" s="243">
        <v>0</v>
      </c>
      <c r="W250" s="243">
        <v>0</v>
      </c>
      <c r="X250" s="243">
        <v>0</v>
      </c>
      <c r="Y250" s="243">
        <v>0</v>
      </c>
      <c r="Z250" s="243">
        <v>0</v>
      </c>
      <c r="AA250" s="243">
        <v>0</v>
      </c>
      <c r="AB250" s="243">
        <v>0</v>
      </c>
      <c r="AC250" s="243">
        <v>0</v>
      </c>
      <c r="AD250" s="243">
        <v>0</v>
      </c>
      <c r="AE250" s="243">
        <v>0</v>
      </c>
      <c r="AF250" s="243">
        <v>0</v>
      </c>
      <c r="AG250" s="243">
        <v>0</v>
      </c>
      <c r="AH250" s="243">
        <v>0</v>
      </c>
      <c r="AI250" s="243">
        <v>0</v>
      </c>
      <c r="AJ250" s="243">
        <v>0</v>
      </c>
      <c r="AK250" s="243">
        <v>0</v>
      </c>
      <c r="AL250" s="243">
        <v>0</v>
      </c>
      <c r="AM250" s="243">
        <v>0</v>
      </c>
      <c r="AN250" s="243">
        <v>0</v>
      </c>
      <c r="AO250" s="243">
        <v>0</v>
      </c>
      <c r="AP250" s="243">
        <v>0</v>
      </c>
      <c r="AQ250" s="243">
        <v>0</v>
      </c>
      <c r="AR250" s="243">
        <v>0</v>
      </c>
      <c r="AS250" s="243">
        <v>0.5</v>
      </c>
      <c r="AT250" s="243">
        <v>0</v>
      </c>
      <c r="AU250" s="243">
        <v>0</v>
      </c>
      <c r="AV250" s="243">
        <v>0</v>
      </c>
      <c r="AW250" s="243">
        <v>0</v>
      </c>
      <c r="AX250" s="243">
        <v>0</v>
      </c>
      <c r="AY250" s="243">
        <v>0</v>
      </c>
      <c r="AZ250" s="243">
        <v>0</v>
      </c>
      <c r="BA250" s="243">
        <v>0</v>
      </c>
      <c r="BB250" s="243">
        <v>0</v>
      </c>
      <c r="BC250" s="243">
        <v>0</v>
      </c>
      <c r="BD250" s="243">
        <v>0</v>
      </c>
      <c r="BE250" s="243">
        <v>0</v>
      </c>
      <c r="BF250" s="243">
        <v>0.5</v>
      </c>
      <c r="BG250" s="243">
        <v>0</v>
      </c>
      <c r="BH250" s="243">
        <v>0.5</v>
      </c>
      <c r="BI250" s="243">
        <v>0.5</v>
      </c>
      <c r="BJ250" s="243">
        <v>0</v>
      </c>
      <c r="BK250" s="243">
        <v>0</v>
      </c>
      <c r="BL250" s="243">
        <v>0</v>
      </c>
      <c r="BM250" s="243">
        <v>0</v>
      </c>
      <c r="BN250" s="243">
        <v>0</v>
      </c>
      <c r="BO250" s="243">
        <v>0</v>
      </c>
      <c r="BP250" s="243">
        <v>0</v>
      </c>
      <c r="BQ250" s="243">
        <v>0</v>
      </c>
      <c r="BR250" s="243">
        <v>0</v>
      </c>
      <c r="BS250" s="243">
        <v>0</v>
      </c>
      <c r="BT250" s="243">
        <v>0</v>
      </c>
      <c r="BU250" s="243">
        <v>0</v>
      </c>
      <c r="BV250" s="243">
        <v>0</v>
      </c>
      <c r="BW250" s="243">
        <v>0</v>
      </c>
      <c r="BX250" s="4">
        <v>0</v>
      </c>
      <c r="BZ250" s="244">
        <f t="shared" si="69"/>
        <v>4</v>
      </c>
      <c r="CB250" s="3">
        <f t="shared" si="70"/>
        <v>0</v>
      </c>
      <c r="CC250" s="243">
        <f t="shared" si="71"/>
        <v>0</v>
      </c>
      <c r="CD250" s="243">
        <f t="shared" si="72"/>
        <v>0</v>
      </c>
      <c r="CE250" s="243">
        <f t="shared" si="73"/>
        <v>0</v>
      </c>
      <c r="CF250" s="243">
        <f t="shared" si="74"/>
        <v>0</v>
      </c>
      <c r="CG250" s="243">
        <f t="shared" si="75"/>
        <v>1</v>
      </c>
      <c r="CH250" s="243">
        <f t="shared" si="76"/>
        <v>0</v>
      </c>
      <c r="CI250" s="243">
        <f t="shared" si="77"/>
        <v>0</v>
      </c>
      <c r="CJ250" s="243">
        <f t="shared" si="78"/>
        <v>3</v>
      </c>
      <c r="CK250" s="243">
        <f t="shared" si="79"/>
        <v>0</v>
      </c>
      <c r="CL250" s="243">
        <f t="shared" si="80"/>
        <v>0</v>
      </c>
      <c r="CM250" s="4">
        <f t="shared" si="81"/>
        <v>0</v>
      </c>
      <c r="CO250" s="244">
        <f t="shared" si="82"/>
        <v>2</v>
      </c>
      <c r="CT250" s="3">
        <f t="shared" si="83"/>
        <v>0</v>
      </c>
      <c r="CU250" s="243">
        <f t="shared" si="84"/>
        <v>0</v>
      </c>
      <c r="CV250" s="243">
        <f t="shared" si="85"/>
        <v>0</v>
      </c>
      <c r="CW250" s="243">
        <f t="shared" si="86"/>
        <v>0</v>
      </c>
      <c r="CX250" s="243">
        <f t="shared" si="87"/>
        <v>4</v>
      </c>
      <c r="CY250" s="243">
        <f t="shared" si="88"/>
        <v>0</v>
      </c>
      <c r="CZ250" s="243">
        <f t="shared" si="89"/>
        <v>0</v>
      </c>
      <c r="DA250" s="4">
        <f t="shared" si="90"/>
        <v>0</v>
      </c>
      <c r="DD250" s="244">
        <f t="shared" si="91"/>
        <v>1</v>
      </c>
    </row>
    <row r="251" spans="2:108" x14ac:dyDescent="0.35">
      <c r="B251" s="145" t="s">
        <v>621</v>
      </c>
      <c r="C251" s="4" t="s">
        <v>622</v>
      </c>
      <c r="D251" s="61"/>
      <c r="E251" s="235" t="s">
        <v>3759</v>
      </c>
      <c r="F251" s="235"/>
      <c r="G251" s="62" t="s">
        <v>3712</v>
      </c>
      <c r="H251" s="3">
        <v>0</v>
      </c>
      <c r="I251" s="243">
        <v>0</v>
      </c>
      <c r="J251" s="243">
        <v>0</v>
      </c>
      <c r="K251" s="243">
        <v>0</v>
      </c>
      <c r="L251" s="243">
        <v>0</v>
      </c>
      <c r="M251" s="243">
        <v>0</v>
      </c>
      <c r="N251" s="243">
        <v>0</v>
      </c>
      <c r="O251" s="243">
        <v>0</v>
      </c>
      <c r="P251" s="243">
        <v>0</v>
      </c>
      <c r="Q251" s="243">
        <v>0</v>
      </c>
      <c r="R251" s="243">
        <v>0</v>
      </c>
      <c r="S251" s="243">
        <v>0</v>
      </c>
      <c r="T251" s="243">
        <v>0</v>
      </c>
      <c r="U251" s="243">
        <v>0</v>
      </c>
      <c r="V251" s="243">
        <v>0</v>
      </c>
      <c r="W251" s="243">
        <v>0</v>
      </c>
      <c r="X251" s="243">
        <v>0</v>
      </c>
      <c r="Y251" s="243">
        <v>0</v>
      </c>
      <c r="Z251" s="243">
        <v>0</v>
      </c>
      <c r="AA251" s="243">
        <v>0</v>
      </c>
      <c r="AB251" s="243">
        <v>0</v>
      </c>
      <c r="AC251" s="243">
        <v>0</v>
      </c>
      <c r="AD251" s="243">
        <v>0</v>
      </c>
      <c r="AE251" s="243">
        <v>0</v>
      </c>
      <c r="AF251" s="243">
        <v>0</v>
      </c>
      <c r="AG251" s="243">
        <v>0</v>
      </c>
      <c r="AH251" s="243">
        <v>0</v>
      </c>
      <c r="AI251" s="243">
        <v>0</v>
      </c>
      <c r="AJ251" s="243">
        <v>0</v>
      </c>
      <c r="AK251" s="243">
        <v>0</v>
      </c>
      <c r="AL251" s="243">
        <v>0</v>
      </c>
      <c r="AM251" s="243">
        <v>0</v>
      </c>
      <c r="AN251" s="243">
        <v>0</v>
      </c>
      <c r="AO251" s="243">
        <v>0</v>
      </c>
      <c r="AP251" s="243">
        <v>0</v>
      </c>
      <c r="AQ251" s="243">
        <v>0</v>
      </c>
      <c r="AR251" s="243">
        <v>0</v>
      </c>
      <c r="AS251" s="243">
        <v>0</v>
      </c>
      <c r="AT251" s="243">
        <v>1</v>
      </c>
      <c r="AU251" s="243">
        <v>1</v>
      </c>
      <c r="AV251" s="243">
        <v>0</v>
      </c>
      <c r="AW251" s="243">
        <v>0</v>
      </c>
      <c r="AX251" s="243">
        <v>0.5</v>
      </c>
      <c r="AY251" s="243">
        <v>0</v>
      </c>
      <c r="AZ251" s="243">
        <v>0</v>
      </c>
      <c r="BA251" s="243">
        <v>0.5</v>
      </c>
      <c r="BB251" s="243">
        <v>0</v>
      </c>
      <c r="BC251" s="243">
        <v>0</v>
      </c>
      <c r="BD251" s="243">
        <v>0</v>
      </c>
      <c r="BE251" s="243">
        <v>0</v>
      </c>
      <c r="BF251" s="243">
        <v>0</v>
      </c>
      <c r="BG251" s="243">
        <v>0</v>
      </c>
      <c r="BH251" s="243">
        <v>0</v>
      </c>
      <c r="BI251" s="243">
        <v>0</v>
      </c>
      <c r="BJ251" s="243">
        <v>0</v>
      </c>
      <c r="BK251" s="243">
        <v>0</v>
      </c>
      <c r="BL251" s="243">
        <v>0</v>
      </c>
      <c r="BM251" s="243">
        <v>0</v>
      </c>
      <c r="BN251" s="243">
        <v>0</v>
      </c>
      <c r="BO251" s="243">
        <v>0</v>
      </c>
      <c r="BP251" s="243">
        <v>0</v>
      </c>
      <c r="BQ251" s="243">
        <v>0</v>
      </c>
      <c r="BR251" s="243">
        <v>0</v>
      </c>
      <c r="BS251" s="243">
        <v>0</v>
      </c>
      <c r="BT251" s="243">
        <v>0</v>
      </c>
      <c r="BU251" s="243">
        <v>0</v>
      </c>
      <c r="BV251" s="243">
        <v>0</v>
      </c>
      <c r="BW251" s="243">
        <v>0</v>
      </c>
      <c r="BX251" s="4">
        <v>0</v>
      </c>
      <c r="BZ251" s="244">
        <f t="shared" si="69"/>
        <v>4</v>
      </c>
      <c r="CB251" s="3">
        <f t="shared" si="70"/>
        <v>0</v>
      </c>
      <c r="CC251" s="243">
        <f t="shared" si="71"/>
        <v>0</v>
      </c>
      <c r="CD251" s="243">
        <f t="shared" si="72"/>
        <v>0</v>
      </c>
      <c r="CE251" s="243">
        <f t="shared" si="73"/>
        <v>0</v>
      </c>
      <c r="CF251" s="243">
        <f t="shared" si="74"/>
        <v>0</v>
      </c>
      <c r="CG251" s="243">
        <f t="shared" si="75"/>
        <v>2</v>
      </c>
      <c r="CH251" s="243">
        <f t="shared" si="76"/>
        <v>2</v>
      </c>
      <c r="CI251" s="243">
        <f t="shared" si="77"/>
        <v>0</v>
      </c>
      <c r="CJ251" s="243">
        <f t="shared" si="78"/>
        <v>0</v>
      </c>
      <c r="CK251" s="243">
        <f t="shared" si="79"/>
        <v>0</v>
      </c>
      <c r="CL251" s="243">
        <f t="shared" si="80"/>
        <v>0</v>
      </c>
      <c r="CM251" s="4">
        <f t="shared" si="81"/>
        <v>0</v>
      </c>
      <c r="CO251" s="244">
        <f t="shared" si="82"/>
        <v>2</v>
      </c>
      <c r="CT251" s="3">
        <f t="shared" si="83"/>
        <v>0</v>
      </c>
      <c r="CU251" s="243">
        <f t="shared" si="84"/>
        <v>0</v>
      </c>
      <c r="CV251" s="243">
        <f t="shared" si="85"/>
        <v>0</v>
      </c>
      <c r="CW251" s="243">
        <f t="shared" si="86"/>
        <v>0</v>
      </c>
      <c r="CX251" s="243">
        <f t="shared" si="87"/>
        <v>4</v>
      </c>
      <c r="CY251" s="243">
        <f t="shared" si="88"/>
        <v>0</v>
      </c>
      <c r="CZ251" s="243">
        <f t="shared" si="89"/>
        <v>0</v>
      </c>
      <c r="DA251" s="4">
        <f t="shared" si="90"/>
        <v>0</v>
      </c>
      <c r="DD251" s="244">
        <f t="shared" si="91"/>
        <v>1</v>
      </c>
    </row>
    <row r="252" spans="2:108" x14ac:dyDescent="0.35">
      <c r="B252" s="145" t="s">
        <v>738</v>
      </c>
      <c r="C252" s="4" t="s">
        <v>739</v>
      </c>
      <c r="D252" s="30" t="s">
        <v>3492</v>
      </c>
      <c r="E252" s="237" t="s">
        <v>1374</v>
      </c>
      <c r="F252" s="237"/>
      <c r="G252" s="31" t="s">
        <v>3704</v>
      </c>
      <c r="H252" s="3">
        <v>0</v>
      </c>
      <c r="I252" s="243">
        <v>0</v>
      </c>
      <c r="J252" s="243">
        <v>0</v>
      </c>
      <c r="K252" s="243">
        <v>0</v>
      </c>
      <c r="L252" s="243">
        <v>0</v>
      </c>
      <c r="M252" s="243">
        <v>0</v>
      </c>
      <c r="N252" s="243">
        <v>0</v>
      </c>
      <c r="O252" s="243">
        <v>0</v>
      </c>
      <c r="P252" s="243">
        <v>0</v>
      </c>
      <c r="Q252" s="243">
        <v>0</v>
      </c>
      <c r="R252" s="243">
        <v>0</v>
      </c>
      <c r="S252" s="243">
        <v>0</v>
      </c>
      <c r="T252" s="243">
        <v>0</v>
      </c>
      <c r="U252" s="243">
        <v>0</v>
      </c>
      <c r="V252" s="243">
        <v>0</v>
      </c>
      <c r="W252" s="243">
        <v>0</v>
      </c>
      <c r="X252" s="243">
        <v>0</v>
      </c>
      <c r="Y252" s="243">
        <v>0</v>
      </c>
      <c r="Z252" s="243">
        <v>0</v>
      </c>
      <c r="AA252" s="243">
        <v>0</v>
      </c>
      <c r="AB252" s="243">
        <v>0</v>
      </c>
      <c r="AC252" s="243">
        <v>0</v>
      </c>
      <c r="AD252" s="243">
        <v>0</v>
      </c>
      <c r="AE252" s="243">
        <v>0</v>
      </c>
      <c r="AF252" s="243">
        <v>0</v>
      </c>
      <c r="AG252" s="243">
        <v>0</v>
      </c>
      <c r="AH252" s="243">
        <v>0</v>
      </c>
      <c r="AI252" s="243">
        <v>0</v>
      </c>
      <c r="AJ252" s="243">
        <v>0</v>
      </c>
      <c r="AK252" s="243">
        <v>0</v>
      </c>
      <c r="AL252" s="243">
        <v>0</v>
      </c>
      <c r="AM252" s="243">
        <v>0</v>
      </c>
      <c r="AN252" s="243">
        <v>0</v>
      </c>
      <c r="AO252" s="243">
        <v>0</v>
      </c>
      <c r="AP252" s="243">
        <v>0</v>
      </c>
      <c r="AQ252" s="243">
        <v>0</v>
      </c>
      <c r="AR252" s="243">
        <v>0</v>
      </c>
      <c r="AS252" s="243">
        <v>0</v>
      </c>
      <c r="AT252" s="243">
        <v>0</v>
      </c>
      <c r="AU252" s="243">
        <v>0</v>
      </c>
      <c r="AV252" s="243">
        <v>0</v>
      </c>
      <c r="AW252" s="243">
        <v>0</v>
      </c>
      <c r="AX252" s="243">
        <v>0</v>
      </c>
      <c r="AY252" s="243">
        <v>0</v>
      </c>
      <c r="AZ252" s="243">
        <v>0</v>
      </c>
      <c r="BA252" s="243">
        <v>0.5</v>
      </c>
      <c r="BB252" s="243">
        <v>0</v>
      </c>
      <c r="BC252" s="243">
        <v>0</v>
      </c>
      <c r="BD252" s="243">
        <v>0</v>
      </c>
      <c r="BE252" s="243">
        <v>0</v>
      </c>
      <c r="BF252" s="243">
        <v>0.5</v>
      </c>
      <c r="BG252" s="243">
        <v>0.5</v>
      </c>
      <c r="BH252" s="243">
        <v>0</v>
      </c>
      <c r="BI252" s="243">
        <v>0.5</v>
      </c>
      <c r="BJ252" s="243">
        <v>0</v>
      </c>
      <c r="BK252" s="243">
        <v>0</v>
      </c>
      <c r="BL252" s="243">
        <v>0</v>
      </c>
      <c r="BM252" s="243">
        <v>0</v>
      </c>
      <c r="BN252" s="243">
        <v>0</v>
      </c>
      <c r="BO252" s="243">
        <v>0</v>
      </c>
      <c r="BP252" s="243">
        <v>0</v>
      </c>
      <c r="BQ252" s="243">
        <v>0</v>
      </c>
      <c r="BR252" s="243">
        <v>0</v>
      </c>
      <c r="BS252" s="243">
        <v>0</v>
      </c>
      <c r="BT252" s="243">
        <v>0</v>
      </c>
      <c r="BU252" s="243">
        <v>0</v>
      </c>
      <c r="BV252" s="243">
        <v>0</v>
      </c>
      <c r="BW252" s="243">
        <v>0</v>
      </c>
      <c r="BX252" s="4">
        <v>0</v>
      </c>
      <c r="BZ252" s="244">
        <f t="shared" si="69"/>
        <v>4</v>
      </c>
      <c r="CB252" s="3">
        <f t="shared" si="70"/>
        <v>0</v>
      </c>
      <c r="CC252" s="243">
        <f t="shared" si="71"/>
        <v>0</v>
      </c>
      <c r="CD252" s="243">
        <f t="shared" si="72"/>
        <v>0</v>
      </c>
      <c r="CE252" s="243">
        <f t="shared" si="73"/>
        <v>0</v>
      </c>
      <c r="CF252" s="243">
        <f t="shared" si="74"/>
        <v>0</v>
      </c>
      <c r="CG252" s="243">
        <f t="shared" si="75"/>
        <v>0</v>
      </c>
      <c r="CH252" s="243">
        <f t="shared" si="76"/>
        <v>1</v>
      </c>
      <c r="CI252" s="243">
        <f t="shared" si="77"/>
        <v>0</v>
      </c>
      <c r="CJ252" s="243">
        <f t="shared" si="78"/>
        <v>3</v>
      </c>
      <c r="CK252" s="243">
        <f t="shared" si="79"/>
        <v>0</v>
      </c>
      <c r="CL252" s="243">
        <f t="shared" si="80"/>
        <v>0</v>
      </c>
      <c r="CM252" s="4">
        <f t="shared" si="81"/>
        <v>0</v>
      </c>
      <c r="CO252" s="244">
        <f t="shared" si="82"/>
        <v>2</v>
      </c>
      <c r="CT252" s="3">
        <f t="shared" si="83"/>
        <v>0</v>
      </c>
      <c r="CU252" s="243">
        <f t="shared" si="84"/>
        <v>0</v>
      </c>
      <c r="CV252" s="243">
        <f t="shared" si="85"/>
        <v>0</v>
      </c>
      <c r="CW252" s="243">
        <f t="shared" si="86"/>
        <v>0</v>
      </c>
      <c r="CX252" s="243">
        <f t="shared" si="87"/>
        <v>4</v>
      </c>
      <c r="CY252" s="243">
        <f t="shared" si="88"/>
        <v>0</v>
      </c>
      <c r="CZ252" s="243">
        <f t="shared" si="89"/>
        <v>0</v>
      </c>
      <c r="DA252" s="4">
        <f t="shared" si="90"/>
        <v>0</v>
      </c>
      <c r="DD252" s="244">
        <f t="shared" si="91"/>
        <v>1</v>
      </c>
    </row>
    <row r="253" spans="2:108" x14ac:dyDescent="0.35">
      <c r="B253" s="145" t="s">
        <v>767</v>
      </c>
      <c r="C253" s="4" t="s">
        <v>768</v>
      </c>
      <c r="D253" s="142" t="s">
        <v>913</v>
      </c>
      <c r="E253" s="236" t="s">
        <v>913</v>
      </c>
      <c r="F253" s="236"/>
      <c r="G253" s="139" t="s">
        <v>3703</v>
      </c>
      <c r="H253" s="3">
        <v>0</v>
      </c>
      <c r="I253" s="243">
        <v>0</v>
      </c>
      <c r="J253" s="243">
        <v>0</v>
      </c>
      <c r="K253" s="243">
        <v>0</v>
      </c>
      <c r="L253" s="243">
        <v>0</v>
      </c>
      <c r="M253" s="243">
        <v>0</v>
      </c>
      <c r="N253" s="243">
        <v>0</v>
      </c>
      <c r="O253" s="243">
        <v>0</v>
      </c>
      <c r="P253" s="243">
        <v>0</v>
      </c>
      <c r="Q253" s="243">
        <v>0</v>
      </c>
      <c r="R253" s="243">
        <v>0</v>
      </c>
      <c r="S253" s="243">
        <v>0</v>
      </c>
      <c r="T253" s="243">
        <v>0</v>
      </c>
      <c r="U253" s="243">
        <v>0</v>
      </c>
      <c r="V253" s="243">
        <v>0</v>
      </c>
      <c r="W253" s="243">
        <v>0</v>
      </c>
      <c r="X253" s="243">
        <v>0</v>
      </c>
      <c r="Y253" s="243">
        <v>0</v>
      </c>
      <c r="Z253" s="243">
        <v>0</v>
      </c>
      <c r="AA253" s="243">
        <v>0</v>
      </c>
      <c r="AB253" s="243">
        <v>0</v>
      </c>
      <c r="AC253" s="243">
        <v>0</v>
      </c>
      <c r="AD253" s="243">
        <v>0</v>
      </c>
      <c r="AE253" s="243">
        <v>0</v>
      </c>
      <c r="AF253" s="243">
        <v>0</v>
      </c>
      <c r="AG253" s="243">
        <v>0</v>
      </c>
      <c r="AH253" s="243">
        <v>0</v>
      </c>
      <c r="AI253" s="243">
        <v>0</v>
      </c>
      <c r="AJ253" s="243">
        <v>0</v>
      </c>
      <c r="AK253" s="243">
        <v>0</v>
      </c>
      <c r="AL253" s="243">
        <v>0</v>
      </c>
      <c r="AM253" s="243">
        <v>0</v>
      </c>
      <c r="AN253" s="243">
        <v>0</v>
      </c>
      <c r="AO253" s="243">
        <v>0</v>
      </c>
      <c r="AP253" s="243">
        <v>0</v>
      </c>
      <c r="AQ253" s="243">
        <v>0</v>
      </c>
      <c r="AR253" s="243">
        <v>0</v>
      </c>
      <c r="AS253" s="243">
        <v>0</v>
      </c>
      <c r="AT253" s="243">
        <v>0</v>
      </c>
      <c r="AU253" s="243">
        <v>0</v>
      </c>
      <c r="AV253" s="243">
        <v>0</v>
      </c>
      <c r="AW253" s="243">
        <v>0</v>
      </c>
      <c r="AX253" s="243">
        <v>0</v>
      </c>
      <c r="AY253" s="243">
        <v>0</v>
      </c>
      <c r="AZ253" s="243">
        <v>0</v>
      </c>
      <c r="BA253" s="243">
        <v>0</v>
      </c>
      <c r="BB253" s="243">
        <v>0</v>
      </c>
      <c r="BC253" s="243">
        <v>0</v>
      </c>
      <c r="BD253" s="243">
        <v>0.5</v>
      </c>
      <c r="BE253" s="243">
        <v>0</v>
      </c>
      <c r="BF253" s="243">
        <v>0.5</v>
      </c>
      <c r="BG253" s="243">
        <v>0</v>
      </c>
      <c r="BH253" s="243">
        <v>0.5</v>
      </c>
      <c r="BI253" s="243">
        <v>0</v>
      </c>
      <c r="BJ253" s="243">
        <v>0.5</v>
      </c>
      <c r="BK253" s="243">
        <v>0</v>
      </c>
      <c r="BL253" s="243">
        <v>0</v>
      </c>
      <c r="BM253" s="243">
        <v>0</v>
      </c>
      <c r="BN253" s="243">
        <v>0</v>
      </c>
      <c r="BO253" s="243">
        <v>0</v>
      </c>
      <c r="BP253" s="243">
        <v>0</v>
      </c>
      <c r="BQ253" s="243">
        <v>0</v>
      </c>
      <c r="BR253" s="243">
        <v>0</v>
      </c>
      <c r="BS253" s="243">
        <v>0</v>
      </c>
      <c r="BT253" s="243">
        <v>0</v>
      </c>
      <c r="BU253" s="243">
        <v>0</v>
      </c>
      <c r="BV253" s="243">
        <v>0</v>
      </c>
      <c r="BW253" s="243">
        <v>0</v>
      </c>
      <c r="BX253" s="4">
        <v>0</v>
      </c>
      <c r="BZ253" s="244">
        <f t="shared" si="69"/>
        <v>4</v>
      </c>
      <c r="CB253" s="3">
        <f t="shared" si="70"/>
        <v>0</v>
      </c>
      <c r="CC253" s="243">
        <f t="shared" si="71"/>
        <v>0</v>
      </c>
      <c r="CD253" s="243">
        <f t="shared" si="72"/>
        <v>0</v>
      </c>
      <c r="CE253" s="243">
        <f t="shared" si="73"/>
        <v>0</v>
      </c>
      <c r="CF253" s="243">
        <f t="shared" si="74"/>
        <v>0</v>
      </c>
      <c r="CG253" s="243">
        <f t="shared" si="75"/>
        <v>0</v>
      </c>
      <c r="CH253" s="243">
        <f t="shared" si="76"/>
        <v>0</v>
      </c>
      <c r="CI253" s="243">
        <f t="shared" si="77"/>
        <v>1</v>
      </c>
      <c r="CJ253" s="243">
        <f t="shared" si="78"/>
        <v>3</v>
      </c>
      <c r="CK253" s="243">
        <f t="shared" si="79"/>
        <v>0</v>
      </c>
      <c r="CL253" s="243">
        <f t="shared" si="80"/>
        <v>0</v>
      </c>
      <c r="CM253" s="4">
        <f t="shared" si="81"/>
        <v>0</v>
      </c>
      <c r="CO253" s="244">
        <f t="shared" si="82"/>
        <v>2</v>
      </c>
      <c r="CT253" s="3">
        <f t="shared" si="83"/>
        <v>0</v>
      </c>
      <c r="CU253" s="243">
        <f t="shared" si="84"/>
        <v>0</v>
      </c>
      <c r="CV253" s="243">
        <f t="shared" si="85"/>
        <v>0</v>
      </c>
      <c r="CW253" s="243">
        <f t="shared" si="86"/>
        <v>0</v>
      </c>
      <c r="CX253" s="243">
        <f t="shared" si="87"/>
        <v>4</v>
      </c>
      <c r="CY253" s="243">
        <f t="shared" si="88"/>
        <v>0</v>
      </c>
      <c r="CZ253" s="243">
        <f t="shared" si="89"/>
        <v>0</v>
      </c>
      <c r="DA253" s="4">
        <f t="shared" si="90"/>
        <v>0</v>
      </c>
      <c r="DD253" s="244">
        <f t="shared" si="91"/>
        <v>1</v>
      </c>
    </row>
    <row r="254" spans="2:108" x14ac:dyDescent="0.35">
      <c r="B254" s="145" t="s">
        <v>85</v>
      </c>
      <c r="C254" s="4" t="s">
        <v>86</v>
      </c>
      <c r="D254" s="28" t="s">
        <v>86</v>
      </c>
      <c r="E254" s="234" t="s">
        <v>909</v>
      </c>
      <c r="F254" s="234"/>
      <c r="G254" s="29" t="s">
        <v>3701</v>
      </c>
      <c r="H254" s="3">
        <v>1</v>
      </c>
      <c r="I254" s="243">
        <v>0</v>
      </c>
      <c r="J254" s="243">
        <v>0</v>
      </c>
      <c r="K254" s="243">
        <v>0</v>
      </c>
      <c r="L254" s="243">
        <v>0</v>
      </c>
      <c r="M254" s="243">
        <v>0</v>
      </c>
      <c r="N254" s="243">
        <v>0</v>
      </c>
      <c r="O254" s="243">
        <v>0.5</v>
      </c>
      <c r="P254" s="243">
        <v>0</v>
      </c>
      <c r="Q254" s="243">
        <v>0</v>
      </c>
      <c r="R254" s="243">
        <v>0</v>
      </c>
      <c r="S254" s="243">
        <v>0</v>
      </c>
      <c r="T254" s="243">
        <v>0</v>
      </c>
      <c r="U254" s="243">
        <v>0</v>
      </c>
      <c r="V254" s="243">
        <v>0</v>
      </c>
      <c r="W254" s="243">
        <v>0</v>
      </c>
      <c r="X254" s="243">
        <v>0</v>
      </c>
      <c r="Y254" s="243">
        <v>0</v>
      </c>
      <c r="Z254" s="243">
        <v>0</v>
      </c>
      <c r="AA254" s="243">
        <v>0</v>
      </c>
      <c r="AB254" s="243">
        <v>1</v>
      </c>
      <c r="AC254" s="243">
        <v>0</v>
      </c>
      <c r="AD254" s="243">
        <v>0</v>
      </c>
      <c r="AE254" s="243">
        <v>0</v>
      </c>
      <c r="AF254" s="243">
        <v>0</v>
      </c>
      <c r="AG254" s="243">
        <v>0</v>
      </c>
      <c r="AH254" s="243">
        <v>0</v>
      </c>
      <c r="AI254" s="243">
        <v>0</v>
      </c>
      <c r="AJ254" s="243">
        <v>0</v>
      </c>
      <c r="AK254" s="243">
        <v>0</v>
      </c>
      <c r="AL254" s="243">
        <v>0</v>
      </c>
      <c r="AM254" s="243">
        <v>0</v>
      </c>
      <c r="AN254" s="243">
        <v>0</v>
      </c>
      <c r="AO254" s="243">
        <v>0</v>
      </c>
      <c r="AP254" s="243">
        <v>0</v>
      </c>
      <c r="AQ254" s="243">
        <v>0</v>
      </c>
      <c r="AR254" s="243">
        <v>0</v>
      </c>
      <c r="AS254" s="243">
        <v>0</v>
      </c>
      <c r="AT254" s="243">
        <v>0</v>
      </c>
      <c r="AU254" s="243">
        <v>0</v>
      </c>
      <c r="AV254" s="243">
        <v>0</v>
      </c>
      <c r="AW254" s="243">
        <v>0</v>
      </c>
      <c r="AX254" s="243">
        <v>0</v>
      </c>
      <c r="AY254" s="243">
        <v>0</v>
      </c>
      <c r="AZ254" s="243">
        <v>0</v>
      </c>
      <c r="BA254" s="243">
        <v>0</v>
      </c>
      <c r="BB254" s="243">
        <v>0</v>
      </c>
      <c r="BC254" s="243">
        <v>0</v>
      </c>
      <c r="BD254" s="243">
        <v>0</v>
      </c>
      <c r="BE254" s="243">
        <v>0</v>
      </c>
      <c r="BF254" s="243">
        <v>0</v>
      </c>
      <c r="BG254" s="243">
        <v>0</v>
      </c>
      <c r="BH254" s="243">
        <v>0</v>
      </c>
      <c r="BI254" s="243">
        <v>0</v>
      </c>
      <c r="BJ254" s="243">
        <v>0</v>
      </c>
      <c r="BK254" s="243">
        <v>0</v>
      </c>
      <c r="BL254" s="243">
        <v>0</v>
      </c>
      <c r="BM254" s="243">
        <v>0</v>
      </c>
      <c r="BN254" s="243">
        <v>0</v>
      </c>
      <c r="BO254" s="243">
        <v>0</v>
      </c>
      <c r="BP254" s="243">
        <v>0</v>
      </c>
      <c r="BQ254" s="243">
        <v>0</v>
      </c>
      <c r="BR254" s="243">
        <v>0</v>
      </c>
      <c r="BS254" s="243">
        <v>0</v>
      </c>
      <c r="BT254" s="243">
        <v>0</v>
      </c>
      <c r="BU254" s="243">
        <v>0</v>
      </c>
      <c r="BV254" s="243">
        <v>0</v>
      </c>
      <c r="BW254" s="243">
        <v>0</v>
      </c>
      <c r="BX254" s="4">
        <v>0</v>
      </c>
      <c r="BZ254" s="244">
        <f t="shared" si="69"/>
        <v>3</v>
      </c>
      <c r="CB254" s="3">
        <f t="shared" si="70"/>
        <v>2</v>
      </c>
      <c r="CC254" s="243">
        <f t="shared" si="71"/>
        <v>1</v>
      </c>
      <c r="CD254" s="243">
        <f t="shared" si="72"/>
        <v>0</v>
      </c>
      <c r="CE254" s="243">
        <f t="shared" si="73"/>
        <v>0</v>
      </c>
      <c r="CF254" s="243">
        <f t="shared" si="74"/>
        <v>0</v>
      </c>
      <c r="CG254" s="243">
        <f t="shared" si="75"/>
        <v>0</v>
      </c>
      <c r="CH254" s="243">
        <f t="shared" si="76"/>
        <v>0</v>
      </c>
      <c r="CI254" s="243">
        <f t="shared" si="77"/>
        <v>0</v>
      </c>
      <c r="CJ254" s="243">
        <f t="shared" si="78"/>
        <v>0</v>
      </c>
      <c r="CK254" s="243">
        <f t="shared" si="79"/>
        <v>0</v>
      </c>
      <c r="CL254" s="243">
        <f t="shared" si="80"/>
        <v>0</v>
      </c>
      <c r="CM254" s="4">
        <f t="shared" si="81"/>
        <v>0</v>
      </c>
      <c r="CO254" s="244">
        <f t="shared" si="82"/>
        <v>2</v>
      </c>
      <c r="CT254" s="3">
        <f t="shared" si="83"/>
        <v>3</v>
      </c>
      <c r="CU254" s="243">
        <f t="shared" si="84"/>
        <v>0</v>
      </c>
      <c r="CV254" s="243">
        <f t="shared" si="85"/>
        <v>0</v>
      </c>
      <c r="CW254" s="243">
        <f t="shared" si="86"/>
        <v>0</v>
      </c>
      <c r="CX254" s="243">
        <f t="shared" si="87"/>
        <v>0</v>
      </c>
      <c r="CY254" s="243">
        <f t="shared" si="88"/>
        <v>0</v>
      </c>
      <c r="CZ254" s="243">
        <f t="shared" si="89"/>
        <v>0</v>
      </c>
      <c r="DA254" s="4">
        <f t="shared" si="90"/>
        <v>0</v>
      </c>
      <c r="DD254" s="244">
        <f t="shared" si="91"/>
        <v>1</v>
      </c>
    </row>
    <row r="255" spans="2:108" x14ac:dyDescent="0.35">
      <c r="B255" s="145" t="s">
        <v>91</v>
      </c>
      <c r="C255" s="4" t="s">
        <v>92</v>
      </c>
      <c r="D255" s="30"/>
      <c r="E255" s="237" t="s">
        <v>3495</v>
      </c>
      <c r="F255" s="237"/>
      <c r="G255" s="31" t="s">
        <v>3704</v>
      </c>
      <c r="H255" s="3">
        <v>0.5</v>
      </c>
      <c r="I255" s="243">
        <v>0</v>
      </c>
      <c r="J255" s="243">
        <v>0</v>
      </c>
      <c r="K255" s="243">
        <v>0</v>
      </c>
      <c r="L255" s="243">
        <v>0</v>
      </c>
      <c r="M255" s="243">
        <v>0</v>
      </c>
      <c r="N255" s="243">
        <v>0</v>
      </c>
      <c r="O255" s="243">
        <v>0</v>
      </c>
      <c r="P255" s="243">
        <v>0</v>
      </c>
      <c r="Q255" s="243">
        <v>0</v>
      </c>
      <c r="R255" s="243">
        <v>0</v>
      </c>
      <c r="S255" s="243">
        <v>1</v>
      </c>
      <c r="T255" s="243">
        <v>1</v>
      </c>
      <c r="U255" s="243">
        <v>0</v>
      </c>
      <c r="V255" s="243">
        <v>0</v>
      </c>
      <c r="W255" s="243">
        <v>0</v>
      </c>
      <c r="X255" s="243">
        <v>0</v>
      </c>
      <c r="Y255" s="243">
        <v>0</v>
      </c>
      <c r="Z255" s="243">
        <v>0</v>
      </c>
      <c r="AA255" s="243">
        <v>0</v>
      </c>
      <c r="AB255" s="243">
        <v>0</v>
      </c>
      <c r="AC255" s="243">
        <v>0</v>
      </c>
      <c r="AD255" s="243">
        <v>0</v>
      </c>
      <c r="AE255" s="243">
        <v>0</v>
      </c>
      <c r="AF255" s="243">
        <v>0</v>
      </c>
      <c r="AG255" s="243">
        <v>0</v>
      </c>
      <c r="AH255" s="243">
        <v>0</v>
      </c>
      <c r="AI255" s="243">
        <v>0</v>
      </c>
      <c r="AJ255" s="243">
        <v>0</v>
      </c>
      <c r="AK255" s="243">
        <v>0</v>
      </c>
      <c r="AL255" s="243">
        <v>0</v>
      </c>
      <c r="AM255" s="243">
        <v>0</v>
      </c>
      <c r="AN255" s="243">
        <v>0</v>
      </c>
      <c r="AO255" s="243">
        <v>0</v>
      </c>
      <c r="AP255" s="243">
        <v>0</v>
      </c>
      <c r="AQ255" s="243">
        <v>0</v>
      </c>
      <c r="AR255" s="243">
        <v>0</v>
      </c>
      <c r="AS255" s="243">
        <v>0</v>
      </c>
      <c r="AT255" s="243">
        <v>0</v>
      </c>
      <c r="AU255" s="243">
        <v>0</v>
      </c>
      <c r="AV255" s="243">
        <v>0</v>
      </c>
      <c r="AW255" s="243">
        <v>0</v>
      </c>
      <c r="AX255" s="243">
        <v>0</v>
      </c>
      <c r="AY255" s="243">
        <v>0</v>
      </c>
      <c r="AZ255" s="243">
        <v>0</v>
      </c>
      <c r="BA255" s="243">
        <v>0</v>
      </c>
      <c r="BB255" s="243">
        <v>0</v>
      </c>
      <c r="BC255" s="243">
        <v>0</v>
      </c>
      <c r="BD255" s="243">
        <v>0</v>
      </c>
      <c r="BE255" s="243">
        <v>0</v>
      </c>
      <c r="BF255" s="243">
        <v>0</v>
      </c>
      <c r="BG255" s="243">
        <v>0</v>
      </c>
      <c r="BH255" s="243">
        <v>0</v>
      </c>
      <c r="BI255" s="243">
        <v>0</v>
      </c>
      <c r="BJ255" s="243">
        <v>0</v>
      </c>
      <c r="BK255" s="243">
        <v>0</v>
      </c>
      <c r="BL255" s="243">
        <v>0</v>
      </c>
      <c r="BM255" s="243">
        <v>0</v>
      </c>
      <c r="BN255" s="243">
        <v>0</v>
      </c>
      <c r="BO255" s="243">
        <v>0</v>
      </c>
      <c r="BP255" s="243">
        <v>0</v>
      </c>
      <c r="BQ255" s="243">
        <v>0</v>
      </c>
      <c r="BR255" s="243">
        <v>0</v>
      </c>
      <c r="BS255" s="243">
        <v>0</v>
      </c>
      <c r="BT255" s="243">
        <v>0</v>
      </c>
      <c r="BU255" s="243">
        <v>0</v>
      </c>
      <c r="BV255" s="243">
        <v>0</v>
      </c>
      <c r="BW255" s="243">
        <v>0</v>
      </c>
      <c r="BX255" s="4">
        <v>0</v>
      </c>
      <c r="BZ255" s="244">
        <f t="shared" si="69"/>
        <v>3</v>
      </c>
      <c r="CB255" s="3">
        <f t="shared" si="70"/>
        <v>1</v>
      </c>
      <c r="CC255" s="243">
        <f t="shared" si="71"/>
        <v>2</v>
      </c>
      <c r="CD255" s="243">
        <f t="shared" si="72"/>
        <v>0</v>
      </c>
      <c r="CE255" s="243">
        <f t="shared" si="73"/>
        <v>0</v>
      </c>
      <c r="CF255" s="243">
        <f t="shared" si="74"/>
        <v>0</v>
      </c>
      <c r="CG255" s="243">
        <f t="shared" si="75"/>
        <v>0</v>
      </c>
      <c r="CH255" s="243">
        <f t="shared" si="76"/>
        <v>0</v>
      </c>
      <c r="CI255" s="243">
        <f t="shared" si="77"/>
        <v>0</v>
      </c>
      <c r="CJ255" s="243">
        <f t="shared" si="78"/>
        <v>0</v>
      </c>
      <c r="CK255" s="243">
        <f t="shared" si="79"/>
        <v>0</v>
      </c>
      <c r="CL255" s="243">
        <f t="shared" si="80"/>
        <v>0</v>
      </c>
      <c r="CM255" s="4">
        <f t="shared" si="81"/>
        <v>0</v>
      </c>
      <c r="CO255" s="244">
        <f t="shared" si="82"/>
        <v>2</v>
      </c>
      <c r="CT255" s="3">
        <f t="shared" si="83"/>
        <v>3</v>
      </c>
      <c r="CU255" s="243">
        <f t="shared" si="84"/>
        <v>0</v>
      </c>
      <c r="CV255" s="243">
        <f t="shared" si="85"/>
        <v>0</v>
      </c>
      <c r="CW255" s="243">
        <f t="shared" si="86"/>
        <v>0</v>
      </c>
      <c r="CX255" s="243">
        <f t="shared" si="87"/>
        <v>0</v>
      </c>
      <c r="CY255" s="243">
        <f t="shared" si="88"/>
        <v>0</v>
      </c>
      <c r="CZ255" s="243">
        <f t="shared" si="89"/>
        <v>0</v>
      </c>
      <c r="DA255" s="4">
        <f t="shared" si="90"/>
        <v>0</v>
      </c>
      <c r="DD255" s="244">
        <f t="shared" si="91"/>
        <v>1</v>
      </c>
    </row>
    <row r="256" spans="2:108" x14ac:dyDescent="0.35">
      <c r="B256" s="145" t="s">
        <v>121</v>
      </c>
      <c r="C256" s="4" t="s">
        <v>122</v>
      </c>
      <c r="D256" s="54" t="s">
        <v>122</v>
      </c>
      <c r="E256" s="233" t="s">
        <v>1374</v>
      </c>
      <c r="F256" s="233"/>
      <c r="G256" s="55" t="s">
        <v>3708</v>
      </c>
      <c r="H256" s="3">
        <v>0</v>
      </c>
      <c r="I256" s="243">
        <v>0</v>
      </c>
      <c r="J256" s="243">
        <v>0</v>
      </c>
      <c r="K256" s="243">
        <v>0</v>
      </c>
      <c r="L256" s="243">
        <v>0.5</v>
      </c>
      <c r="M256" s="243">
        <v>0</v>
      </c>
      <c r="N256" s="243">
        <v>0</v>
      </c>
      <c r="O256" s="243">
        <v>0</v>
      </c>
      <c r="P256" s="243">
        <v>0</v>
      </c>
      <c r="Q256" s="243">
        <v>0</v>
      </c>
      <c r="R256" s="243">
        <v>0</v>
      </c>
      <c r="S256" s="243">
        <v>0</v>
      </c>
      <c r="T256" s="243">
        <v>0</v>
      </c>
      <c r="U256" s="243">
        <v>0</v>
      </c>
      <c r="V256" s="243">
        <v>0</v>
      </c>
      <c r="W256" s="243">
        <v>0</v>
      </c>
      <c r="X256" s="243">
        <v>0</v>
      </c>
      <c r="Y256" s="243">
        <v>0</v>
      </c>
      <c r="Z256" s="243">
        <v>0</v>
      </c>
      <c r="AA256" s="243">
        <v>0</v>
      </c>
      <c r="AB256" s="243">
        <v>0</v>
      </c>
      <c r="AC256" s="243">
        <v>0</v>
      </c>
      <c r="AD256" s="243">
        <v>0</v>
      </c>
      <c r="AE256" s="243">
        <v>0</v>
      </c>
      <c r="AF256" s="243">
        <v>1</v>
      </c>
      <c r="AG256" s="243">
        <v>1</v>
      </c>
      <c r="AH256" s="243">
        <v>0</v>
      </c>
      <c r="AI256" s="243">
        <v>0</v>
      </c>
      <c r="AJ256" s="243">
        <v>0</v>
      </c>
      <c r="AK256" s="243">
        <v>0</v>
      </c>
      <c r="AL256" s="243">
        <v>0</v>
      </c>
      <c r="AM256" s="243">
        <v>0</v>
      </c>
      <c r="AN256" s="243">
        <v>0</v>
      </c>
      <c r="AO256" s="243">
        <v>0</v>
      </c>
      <c r="AP256" s="243">
        <v>0</v>
      </c>
      <c r="AQ256" s="243">
        <v>0</v>
      </c>
      <c r="AR256" s="243">
        <v>0</v>
      </c>
      <c r="AS256" s="243">
        <v>0</v>
      </c>
      <c r="AT256" s="243">
        <v>0</v>
      </c>
      <c r="AU256" s="243">
        <v>0</v>
      </c>
      <c r="AV256" s="243">
        <v>0</v>
      </c>
      <c r="AW256" s="243">
        <v>0</v>
      </c>
      <c r="AX256" s="243">
        <v>0</v>
      </c>
      <c r="AY256" s="243">
        <v>0</v>
      </c>
      <c r="AZ256" s="243">
        <v>0</v>
      </c>
      <c r="BA256" s="243">
        <v>0</v>
      </c>
      <c r="BB256" s="243">
        <v>0</v>
      </c>
      <c r="BC256" s="243">
        <v>0</v>
      </c>
      <c r="BD256" s="243">
        <v>0</v>
      </c>
      <c r="BE256" s="243">
        <v>0</v>
      </c>
      <c r="BF256" s="243">
        <v>0</v>
      </c>
      <c r="BG256" s="243">
        <v>0</v>
      </c>
      <c r="BH256" s="243">
        <v>0</v>
      </c>
      <c r="BI256" s="243">
        <v>0</v>
      </c>
      <c r="BJ256" s="243">
        <v>0</v>
      </c>
      <c r="BK256" s="243">
        <v>0</v>
      </c>
      <c r="BL256" s="243">
        <v>0</v>
      </c>
      <c r="BM256" s="243">
        <v>0</v>
      </c>
      <c r="BN256" s="243">
        <v>0</v>
      </c>
      <c r="BO256" s="243">
        <v>0</v>
      </c>
      <c r="BP256" s="243">
        <v>0</v>
      </c>
      <c r="BQ256" s="243">
        <v>0</v>
      </c>
      <c r="BR256" s="243">
        <v>0</v>
      </c>
      <c r="BS256" s="243">
        <v>0</v>
      </c>
      <c r="BT256" s="243">
        <v>0</v>
      </c>
      <c r="BU256" s="243">
        <v>0</v>
      </c>
      <c r="BV256" s="243">
        <v>0</v>
      </c>
      <c r="BW256" s="243">
        <v>0</v>
      </c>
      <c r="BX256" s="4">
        <v>0</v>
      </c>
      <c r="BZ256" s="244">
        <f t="shared" si="69"/>
        <v>3</v>
      </c>
      <c r="CB256" s="3">
        <f t="shared" si="70"/>
        <v>1</v>
      </c>
      <c r="CC256" s="243">
        <f t="shared" si="71"/>
        <v>2</v>
      </c>
      <c r="CD256" s="243">
        <f t="shared" si="72"/>
        <v>0</v>
      </c>
      <c r="CE256" s="243">
        <f t="shared" si="73"/>
        <v>0</v>
      </c>
      <c r="CF256" s="243">
        <f t="shared" si="74"/>
        <v>0</v>
      </c>
      <c r="CG256" s="243">
        <f t="shared" si="75"/>
        <v>0</v>
      </c>
      <c r="CH256" s="243">
        <f t="shared" si="76"/>
        <v>0</v>
      </c>
      <c r="CI256" s="243">
        <f t="shared" si="77"/>
        <v>0</v>
      </c>
      <c r="CJ256" s="243">
        <f t="shared" si="78"/>
        <v>0</v>
      </c>
      <c r="CK256" s="243">
        <f t="shared" si="79"/>
        <v>0</v>
      </c>
      <c r="CL256" s="243">
        <f t="shared" si="80"/>
        <v>0</v>
      </c>
      <c r="CM256" s="4">
        <f t="shared" si="81"/>
        <v>0</v>
      </c>
      <c r="CO256" s="244">
        <f t="shared" si="82"/>
        <v>2</v>
      </c>
      <c r="CT256" s="3">
        <f t="shared" si="83"/>
        <v>3</v>
      </c>
      <c r="CU256" s="243">
        <f t="shared" si="84"/>
        <v>0</v>
      </c>
      <c r="CV256" s="243">
        <f t="shared" si="85"/>
        <v>0</v>
      </c>
      <c r="CW256" s="243">
        <f t="shared" si="86"/>
        <v>0</v>
      </c>
      <c r="CX256" s="243">
        <f t="shared" si="87"/>
        <v>0</v>
      </c>
      <c r="CY256" s="243">
        <f t="shared" si="88"/>
        <v>0</v>
      </c>
      <c r="CZ256" s="243">
        <f t="shared" si="89"/>
        <v>0</v>
      </c>
      <c r="DA256" s="4">
        <f t="shared" si="90"/>
        <v>0</v>
      </c>
      <c r="DD256" s="244">
        <f t="shared" si="91"/>
        <v>1</v>
      </c>
    </row>
    <row r="257" spans="2:108" x14ac:dyDescent="0.35">
      <c r="B257" s="145" t="s">
        <v>230</v>
      </c>
      <c r="C257" s="4" t="s">
        <v>231</v>
      </c>
      <c r="D257" s="28" t="s">
        <v>231</v>
      </c>
      <c r="E257" s="234" t="s">
        <v>669</v>
      </c>
      <c r="F257" s="234"/>
      <c r="G257" s="29" t="s">
        <v>3701</v>
      </c>
      <c r="H257" s="3">
        <v>0</v>
      </c>
      <c r="I257" s="243">
        <v>0</v>
      </c>
      <c r="J257" s="243">
        <v>0</v>
      </c>
      <c r="K257" s="243">
        <v>0</v>
      </c>
      <c r="L257" s="243">
        <v>0</v>
      </c>
      <c r="M257" s="243">
        <v>0</v>
      </c>
      <c r="N257" s="243">
        <v>0</v>
      </c>
      <c r="O257" s="243">
        <v>0</v>
      </c>
      <c r="P257" s="243">
        <v>0.5</v>
      </c>
      <c r="Q257" s="243">
        <v>0</v>
      </c>
      <c r="R257" s="243">
        <v>0</v>
      </c>
      <c r="S257" s="243">
        <v>0</v>
      </c>
      <c r="T257" s="243">
        <v>0</v>
      </c>
      <c r="U257" s="243">
        <v>0</v>
      </c>
      <c r="V257" s="243">
        <v>0</v>
      </c>
      <c r="W257" s="243">
        <v>0</v>
      </c>
      <c r="X257" s="243">
        <v>0</v>
      </c>
      <c r="Y257" s="243">
        <v>0</v>
      </c>
      <c r="Z257" s="243">
        <v>0</v>
      </c>
      <c r="AA257" s="243">
        <v>0</v>
      </c>
      <c r="AB257" s="243">
        <v>0.5</v>
      </c>
      <c r="AC257" s="243">
        <v>0.5</v>
      </c>
      <c r="AD257" s="243">
        <v>0</v>
      </c>
      <c r="AE257" s="243">
        <v>0</v>
      </c>
      <c r="AF257" s="243">
        <v>0</v>
      </c>
      <c r="AG257" s="243">
        <v>0</v>
      </c>
      <c r="AH257" s="243">
        <v>0</v>
      </c>
      <c r="AI257" s="243">
        <v>0</v>
      </c>
      <c r="AJ257" s="243">
        <v>0</v>
      </c>
      <c r="AK257" s="243">
        <v>0</v>
      </c>
      <c r="AL257" s="243">
        <v>0</v>
      </c>
      <c r="AM257" s="243">
        <v>0</v>
      </c>
      <c r="AN257" s="243">
        <v>0</v>
      </c>
      <c r="AO257" s="243">
        <v>0</v>
      </c>
      <c r="AP257" s="243">
        <v>0</v>
      </c>
      <c r="AQ257" s="243">
        <v>0</v>
      </c>
      <c r="AR257" s="243">
        <v>0</v>
      </c>
      <c r="AS257" s="243">
        <v>0</v>
      </c>
      <c r="AT257" s="243">
        <v>0</v>
      </c>
      <c r="AU257" s="243">
        <v>0</v>
      </c>
      <c r="AV257" s="243">
        <v>0</v>
      </c>
      <c r="AW257" s="243">
        <v>0</v>
      </c>
      <c r="AX257" s="243">
        <v>0</v>
      </c>
      <c r="AY257" s="243">
        <v>0</v>
      </c>
      <c r="AZ257" s="243">
        <v>0</v>
      </c>
      <c r="BA257" s="243">
        <v>0</v>
      </c>
      <c r="BB257" s="243">
        <v>0</v>
      </c>
      <c r="BC257" s="243">
        <v>0</v>
      </c>
      <c r="BD257" s="243">
        <v>0</v>
      </c>
      <c r="BE257" s="243">
        <v>0</v>
      </c>
      <c r="BF257" s="243">
        <v>0</v>
      </c>
      <c r="BG257" s="243">
        <v>0</v>
      </c>
      <c r="BH257" s="243">
        <v>0</v>
      </c>
      <c r="BI257" s="243">
        <v>0</v>
      </c>
      <c r="BJ257" s="243">
        <v>0</v>
      </c>
      <c r="BK257" s="243">
        <v>0</v>
      </c>
      <c r="BL257" s="243">
        <v>0</v>
      </c>
      <c r="BM257" s="243">
        <v>0</v>
      </c>
      <c r="BN257" s="243">
        <v>0</v>
      </c>
      <c r="BO257" s="243">
        <v>0</v>
      </c>
      <c r="BP257" s="243">
        <v>0</v>
      </c>
      <c r="BQ257" s="243">
        <v>0</v>
      </c>
      <c r="BR257" s="243">
        <v>0</v>
      </c>
      <c r="BS257" s="243">
        <v>0</v>
      </c>
      <c r="BT257" s="243">
        <v>0</v>
      </c>
      <c r="BU257" s="243">
        <v>0</v>
      </c>
      <c r="BV257" s="243">
        <v>0</v>
      </c>
      <c r="BW257" s="243">
        <v>0</v>
      </c>
      <c r="BX257" s="4">
        <v>0</v>
      </c>
      <c r="BZ257" s="244">
        <f t="shared" si="69"/>
        <v>3</v>
      </c>
      <c r="CB257" s="3">
        <f t="shared" si="70"/>
        <v>1</v>
      </c>
      <c r="CC257" s="243">
        <f t="shared" si="71"/>
        <v>2</v>
      </c>
      <c r="CD257" s="243">
        <f t="shared" si="72"/>
        <v>0</v>
      </c>
      <c r="CE257" s="243">
        <f t="shared" si="73"/>
        <v>0</v>
      </c>
      <c r="CF257" s="243">
        <f t="shared" si="74"/>
        <v>0</v>
      </c>
      <c r="CG257" s="243">
        <f t="shared" si="75"/>
        <v>0</v>
      </c>
      <c r="CH257" s="243">
        <f t="shared" si="76"/>
        <v>0</v>
      </c>
      <c r="CI257" s="243">
        <f t="shared" si="77"/>
        <v>0</v>
      </c>
      <c r="CJ257" s="243">
        <f t="shared" si="78"/>
        <v>0</v>
      </c>
      <c r="CK257" s="243">
        <f t="shared" si="79"/>
        <v>0</v>
      </c>
      <c r="CL257" s="243">
        <f t="shared" si="80"/>
        <v>0</v>
      </c>
      <c r="CM257" s="4">
        <f t="shared" si="81"/>
        <v>0</v>
      </c>
      <c r="CO257" s="244">
        <f t="shared" si="82"/>
        <v>2</v>
      </c>
      <c r="CT257" s="3">
        <f t="shared" si="83"/>
        <v>3</v>
      </c>
      <c r="CU257" s="243">
        <f t="shared" si="84"/>
        <v>0</v>
      </c>
      <c r="CV257" s="243">
        <f t="shared" si="85"/>
        <v>0</v>
      </c>
      <c r="CW257" s="243">
        <f t="shared" si="86"/>
        <v>0</v>
      </c>
      <c r="CX257" s="243">
        <f t="shared" si="87"/>
        <v>0</v>
      </c>
      <c r="CY257" s="243">
        <f t="shared" si="88"/>
        <v>0</v>
      </c>
      <c r="CZ257" s="243">
        <f t="shared" si="89"/>
        <v>0</v>
      </c>
      <c r="DA257" s="4">
        <f t="shared" si="90"/>
        <v>0</v>
      </c>
      <c r="DD257" s="244">
        <f t="shared" si="91"/>
        <v>1</v>
      </c>
    </row>
    <row r="258" spans="2:108" x14ac:dyDescent="0.35">
      <c r="B258" s="145" t="s">
        <v>562</v>
      </c>
      <c r="C258" s="4" t="s">
        <v>563</v>
      </c>
      <c r="D258" s="28" t="s">
        <v>2546</v>
      </c>
      <c r="E258" s="234" t="s">
        <v>1513</v>
      </c>
      <c r="F258" s="234"/>
      <c r="G258" s="29" t="s">
        <v>3701</v>
      </c>
      <c r="H258" s="3">
        <v>0</v>
      </c>
      <c r="I258" s="243">
        <v>0</v>
      </c>
      <c r="J258" s="243">
        <v>0</v>
      </c>
      <c r="K258" s="243">
        <v>0</v>
      </c>
      <c r="L258" s="243">
        <v>0</v>
      </c>
      <c r="M258" s="243">
        <v>0</v>
      </c>
      <c r="N258" s="243">
        <v>0</v>
      </c>
      <c r="O258" s="243">
        <v>0</v>
      </c>
      <c r="P258" s="243">
        <v>0</v>
      </c>
      <c r="Q258" s="243">
        <v>0</v>
      </c>
      <c r="R258" s="243">
        <v>0</v>
      </c>
      <c r="S258" s="243">
        <v>0</v>
      </c>
      <c r="T258" s="243">
        <v>0</v>
      </c>
      <c r="U258" s="243">
        <v>0</v>
      </c>
      <c r="V258" s="243">
        <v>0</v>
      </c>
      <c r="W258" s="243">
        <v>0</v>
      </c>
      <c r="X258" s="243">
        <v>0</v>
      </c>
      <c r="Y258" s="243">
        <v>0</v>
      </c>
      <c r="Z258" s="243">
        <v>0</v>
      </c>
      <c r="AA258" s="243">
        <v>0</v>
      </c>
      <c r="AB258" s="243">
        <v>0</v>
      </c>
      <c r="AC258" s="243">
        <v>0</v>
      </c>
      <c r="AD258" s="243">
        <v>0</v>
      </c>
      <c r="AE258" s="243">
        <v>0</v>
      </c>
      <c r="AF258" s="243">
        <v>0</v>
      </c>
      <c r="AG258" s="243">
        <v>0</v>
      </c>
      <c r="AH258" s="243">
        <v>0</v>
      </c>
      <c r="AI258" s="243">
        <v>0</v>
      </c>
      <c r="AJ258" s="243">
        <v>0</v>
      </c>
      <c r="AK258" s="243">
        <v>0</v>
      </c>
      <c r="AL258" s="243">
        <v>0</v>
      </c>
      <c r="AM258" s="243">
        <v>0</v>
      </c>
      <c r="AN258" s="243">
        <v>0</v>
      </c>
      <c r="AO258" s="243">
        <v>0</v>
      </c>
      <c r="AP258" s="243">
        <v>0</v>
      </c>
      <c r="AQ258" s="243">
        <v>0</v>
      </c>
      <c r="AR258" s="243">
        <v>0.5</v>
      </c>
      <c r="AS258" s="243">
        <v>0</v>
      </c>
      <c r="AT258" s="243">
        <v>0</v>
      </c>
      <c r="AU258" s="243">
        <v>0</v>
      </c>
      <c r="AV258" s="243">
        <v>0.5</v>
      </c>
      <c r="AW258" s="243">
        <v>0</v>
      </c>
      <c r="AX258" s="243">
        <v>0.5</v>
      </c>
      <c r="AY258" s="243">
        <v>0</v>
      </c>
      <c r="AZ258" s="243">
        <v>0</v>
      </c>
      <c r="BA258" s="243">
        <v>0</v>
      </c>
      <c r="BB258" s="243">
        <v>0</v>
      </c>
      <c r="BC258" s="243">
        <v>0</v>
      </c>
      <c r="BD258" s="243">
        <v>0</v>
      </c>
      <c r="BE258" s="243">
        <v>0</v>
      </c>
      <c r="BF258" s="243">
        <v>0</v>
      </c>
      <c r="BG258" s="243">
        <v>0</v>
      </c>
      <c r="BH258" s="243">
        <v>0</v>
      </c>
      <c r="BI258" s="243">
        <v>0</v>
      </c>
      <c r="BJ258" s="243">
        <v>0</v>
      </c>
      <c r="BK258" s="243">
        <v>0</v>
      </c>
      <c r="BL258" s="243">
        <v>0</v>
      </c>
      <c r="BM258" s="243">
        <v>0</v>
      </c>
      <c r="BN258" s="243">
        <v>0</v>
      </c>
      <c r="BO258" s="243">
        <v>0</v>
      </c>
      <c r="BP258" s="243">
        <v>0</v>
      </c>
      <c r="BQ258" s="243">
        <v>0</v>
      </c>
      <c r="BR258" s="243">
        <v>0</v>
      </c>
      <c r="BS258" s="243">
        <v>0</v>
      </c>
      <c r="BT258" s="243">
        <v>0</v>
      </c>
      <c r="BU258" s="243">
        <v>0</v>
      </c>
      <c r="BV258" s="243">
        <v>0</v>
      </c>
      <c r="BW258" s="243">
        <v>0</v>
      </c>
      <c r="BX258" s="4">
        <v>0</v>
      </c>
      <c r="BZ258" s="244">
        <f t="shared" si="69"/>
        <v>3</v>
      </c>
      <c r="CB258" s="3">
        <f t="shared" si="70"/>
        <v>0</v>
      </c>
      <c r="CC258" s="243">
        <f t="shared" si="71"/>
        <v>0</v>
      </c>
      <c r="CD258" s="243">
        <f t="shared" si="72"/>
        <v>0</v>
      </c>
      <c r="CE258" s="243">
        <f t="shared" si="73"/>
        <v>0</v>
      </c>
      <c r="CF258" s="243">
        <f t="shared" si="74"/>
        <v>0</v>
      </c>
      <c r="CG258" s="243">
        <f t="shared" si="75"/>
        <v>2</v>
      </c>
      <c r="CH258" s="243">
        <f t="shared" si="76"/>
        <v>1</v>
      </c>
      <c r="CI258" s="243">
        <f t="shared" si="77"/>
        <v>0</v>
      </c>
      <c r="CJ258" s="243">
        <f t="shared" si="78"/>
        <v>0</v>
      </c>
      <c r="CK258" s="243">
        <f t="shared" si="79"/>
        <v>0</v>
      </c>
      <c r="CL258" s="243">
        <f t="shared" si="80"/>
        <v>0</v>
      </c>
      <c r="CM258" s="4">
        <f t="shared" si="81"/>
        <v>0</v>
      </c>
      <c r="CO258" s="244">
        <f t="shared" si="82"/>
        <v>2</v>
      </c>
      <c r="CT258" s="3">
        <f t="shared" si="83"/>
        <v>0</v>
      </c>
      <c r="CU258" s="243">
        <f t="shared" si="84"/>
        <v>0</v>
      </c>
      <c r="CV258" s="243">
        <f t="shared" si="85"/>
        <v>0</v>
      </c>
      <c r="CW258" s="243">
        <f t="shared" si="86"/>
        <v>0</v>
      </c>
      <c r="CX258" s="243">
        <f t="shared" si="87"/>
        <v>3</v>
      </c>
      <c r="CY258" s="243">
        <f t="shared" si="88"/>
        <v>0</v>
      </c>
      <c r="CZ258" s="243">
        <f t="shared" si="89"/>
        <v>0</v>
      </c>
      <c r="DA258" s="4">
        <f t="shared" si="90"/>
        <v>0</v>
      </c>
      <c r="DD258" s="244">
        <f t="shared" si="91"/>
        <v>1</v>
      </c>
    </row>
    <row r="259" spans="2:108" x14ac:dyDescent="0.35">
      <c r="B259" s="145" t="s">
        <v>636</v>
      </c>
      <c r="C259" s="4" t="s">
        <v>637</v>
      </c>
      <c r="D259" s="54" t="s">
        <v>2922</v>
      </c>
      <c r="E259" s="233" t="s">
        <v>919</v>
      </c>
      <c r="F259" s="233" t="s">
        <v>2923</v>
      </c>
      <c r="G259" s="55" t="s">
        <v>3708</v>
      </c>
      <c r="H259" s="3">
        <v>0</v>
      </c>
      <c r="I259" s="243">
        <v>0</v>
      </c>
      <c r="J259" s="243">
        <v>0</v>
      </c>
      <c r="K259" s="243">
        <v>0</v>
      </c>
      <c r="L259" s="243">
        <v>0</v>
      </c>
      <c r="M259" s="243">
        <v>0</v>
      </c>
      <c r="N259" s="243">
        <v>0</v>
      </c>
      <c r="O259" s="243">
        <v>0</v>
      </c>
      <c r="P259" s="243">
        <v>0</v>
      </c>
      <c r="Q259" s="243">
        <v>0</v>
      </c>
      <c r="R259" s="243">
        <v>0</v>
      </c>
      <c r="S259" s="243">
        <v>0</v>
      </c>
      <c r="T259" s="243">
        <v>0</v>
      </c>
      <c r="U259" s="243">
        <v>0</v>
      </c>
      <c r="V259" s="243">
        <v>0</v>
      </c>
      <c r="W259" s="243">
        <v>0</v>
      </c>
      <c r="X259" s="243">
        <v>0</v>
      </c>
      <c r="Y259" s="243">
        <v>0</v>
      </c>
      <c r="Z259" s="243">
        <v>0</v>
      </c>
      <c r="AA259" s="243">
        <v>0</v>
      </c>
      <c r="AB259" s="243">
        <v>0</v>
      </c>
      <c r="AC259" s="243">
        <v>0</v>
      </c>
      <c r="AD259" s="243">
        <v>0</v>
      </c>
      <c r="AE259" s="243">
        <v>0</v>
      </c>
      <c r="AF259" s="243">
        <v>0</v>
      </c>
      <c r="AG259" s="243">
        <v>0</v>
      </c>
      <c r="AH259" s="243">
        <v>0</v>
      </c>
      <c r="AI259" s="243">
        <v>0</v>
      </c>
      <c r="AJ259" s="243">
        <v>0</v>
      </c>
      <c r="AK259" s="243">
        <v>0</v>
      </c>
      <c r="AL259" s="243">
        <v>0</v>
      </c>
      <c r="AM259" s="243">
        <v>0</v>
      </c>
      <c r="AN259" s="243">
        <v>0</v>
      </c>
      <c r="AO259" s="243">
        <v>0</v>
      </c>
      <c r="AP259" s="243">
        <v>0</v>
      </c>
      <c r="AQ259" s="243">
        <v>0</v>
      </c>
      <c r="AR259" s="243">
        <v>0</v>
      </c>
      <c r="AS259" s="243">
        <v>0</v>
      </c>
      <c r="AT259" s="243">
        <v>0.5</v>
      </c>
      <c r="AU259" s="243">
        <v>0.5</v>
      </c>
      <c r="AV259" s="243">
        <v>0</v>
      </c>
      <c r="AW259" s="243">
        <v>0</v>
      </c>
      <c r="AX259" s="243">
        <v>0.5</v>
      </c>
      <c r="AY259" s="243">
        <v>0</v>
      </c>
      <c r="AZ259" s="243">
        <v>0</v>
      </c>
      <c r="BA259" s="243">
        <v>0</v>
      </c>
      <c r="BB259" s="243">
        <v>0</v>
      </c>
      <c r="BC259" s="243">
        <v>0</v>
      </c>
      <c r="BD259" s="243">
        <v>0</v>
      </c>
      <c r="BE259" s="243">
        <v>0</v>
      </c>
      <c r="BF259" s="243">
        <v>0</v>
      </c>
      <c r="BG259" s="243">
        <v>0</v>
      </c>
      <c r="BH259" s="243">
        <v>0</v>
      </c>
      <c r="BI259" s="243">
        <v>0</v>
      </c>
      <c r="BJ259" s="243">
        <v>0</v>
      </c>
      <c r="BK259" s="243">
        <v>0</v>
      </c>
      <c r="BL259" s="243">
        <v>0</v>
      </c>
      <c r="BM259" s="243">
        <v>0</v>
      </c>
      <c r="BN259" s="243">
        <v>0</v>
      </c>
      <c r="BO259" s="243">
        <v>0</v>
      </c>
      <c r="BP259" s="243">
        <v>0</v>
      </c>
      <c r="BQ259" s="243">
        <v>0</v>
      </c>
      <c r="BR259" s="243">
        <v>0</v>
      </c>
      <c r="BS259" s="243">
        <v>0</v>
      </c>
      <c r="BT259" s="243">
        <v>0</v>
      </c>
      <c r="BU259" s="243">
        <v>0</v>
      </c>
      <c r="BV259" s="243">
        <v>0</v>
      </c>
      <c r="BW259" s="243">
        <v>0</v>
      </c>
      <c r="BX259" s="4">
        <v>0</v>
      </c>
      <c r="BZ259" s="244">
        <f t="shared" si="69"/>
        <v>3</v>
      </c>
      <c r="CB259" s="3">
        <f t="shared" si="70"/>
        <v>0</v>
      </c>
      <c r="CC259" s="243">
        <f t="shared" si="71"/>
        <v>0</v>
      </c>
      <c r="CD259" s="243">
        <f t="shared" si="72"/>
        <v>0</v>
      </c>
      <c r="CE259" s="243">
        <f t="shared" si="73"/>
        <v>0</v>
      </c>
      <c r="CF259" s="243">
        <f t="shared" si="74"/>
        <v>0</v>
      </c>
      <c r="CG259" s="243">
        <f t="shared" si="75"/>
        <v>2</v>
      </c>
      <c r="CH259" s="243">
        <f t="shared" si="76"/>
        <v>1</v>
      </c>
      <c r="CI259" s="243">
        <f t="shared" si="77"/>
        <v>0</v>
      </c>
      <c r="CJ259" s="243">
        <f t="shared" si="78"/>
        <v>0</v>
      </c>
      <c r="CK259" s="243">
        <f t="shared" si="79"/>
        <v>0</v>
      </c>
      <c r="CL259" s="243">
        <f t="shared" si="80"/>
        <v>0</v>
      </c>
      <c r="CM259" s="4">
        <f t="shared" si="81"/>
        <v>0</v>
      </c>
      <c r="CO259" s="244">
        <f t="shared" si="82"/>
        <v>2</v>
      </c>
      <c r="CT259" s="3">
        <f t="shared" si="83"/>
        <v>0</v>
      </c>
      <c r="CU259" s="243">
        <f t="shared" si="84"/>
        <v>0</v>
      </c>
      <c r="CV259" s="243">
        <f t="shared" si="85"/>
        <v>0</v>
      </c>
      <c r="CW259" s="243">
        <f t="shared" si="86"/>
        <v>0</v>
      </c>
      <c r="CX259" s="243">
        <f t="shared" si="87"/>
        <v>3</v>
      </c>
      <c r="CY259" s="243">
        <f t="shared" si="88"/>
        <v>0</v>
      </c>
      <c r="CZ259" s="243">
        <f t="shared" si="89"/>
        <v>0</v>
      </c>
      <c r="DA259" s="4">
        <f t="shared" si="90"/>
        <v>0</v>
      </c>
      <c r="DD259" s="244">
        <f t="shared" si="91"/>
        <v>1</v>
      </c>
    </row>
    <row r="260" spans="2:108" x14ac:dyDescent="0.35">
      <c r="B260" s="145" t="s">
        <v>640</v>
      </c>
      <c r="C260" s="4" t="s">
        <v>641</v>
      </c>
      <c r="D260" s="28" t="s">
        <v>2924</v>
      </c>
      <c r="E260" s="234" t="s">
        <v>2007</v>
      </c>
      <c r="F260" s="234"/>
      <c r="G260" s="29" t="s">
        <v>3701</v>
      </c>
      <c r="H260" s="3">
        <v>0</v>
      </c>
      <c r="I260" s="243">
        <v>0</v>
      </c>
      <c r="J260" s="243">
        <v>0</v>
      </c>
      <c r="K260" s="243">
        <v>0</v>
      </c>
      <c r="L260" s="243">
        <v>0</v>
      </c>
      <c r="M260" s="243">
        <v>0</v>
      </c>
      <c r="N260" s="243">
        <v>0</v>
      </c>
      <c r="O260" s="243">
        <v>0</v>
      </c>
      <c r="P260" s="243">
        <v>0</v>
      </c>
      <c r="Q260" s="243">
        <v>0</v>
      </c>
      <c r="R260" s="243">
        <v>0</v>
      </c>
      <c r="S260" s="243">
        <v>0</v>
      </c>
      <c r="T260" s="243">
        <v>0</v>
      </c>
      <c r="U260" s="243">
        <v>0</v>
      </c>
      <c r="V260" s="243">
        <v>0</v>
      </c>
      <c r="W260" s="243">
        <v>0</v>
      </c>
      <c r="X260" s="243">
        <v>0</v>
      </c>
      <c r="Y260" s="243">
        <v>0</v>
      </c>
      <c r="Z260" s="243">
        <v>0</v>
      </c>
      <c r="AA260" s="243">
        <v>0</v>
      </c>
      <c r="AB260" s="243">
        <v>0</v>
      </c>
      <c r="AC260" s="243">
        <v>0</v>
      </c>
      <c r="AD260" s="243">
        <v>0</v>
      </c>
      <c r="AE260" s="243">
        <v>0</v>
      </c>
      <c r="AF260" s="243">
        <v>0</v>
      </c>
      <c r="AG260" s="243">
        <v>0</v>
      </c>
      <c r="AH260" s="243">
        <v>0</v>
      </c>
      <c r="AI260" s="243">
        <v>0</v>
      </c>
      <c r="AJ260" s="243">
        <v>0</v>
      </c>
      <c r="AK260" s="243">
        <v>0</v>
      </c>
      <c r="AL260" s="243">
        <v>0</v>
      </c>
      <c r="AM260" s="243">
        <v>0</v>
      </c>
      <c r="AN260" s="243">
        <v>0</v>
      </c>
      <c r="AO260" s="243">
        <v>0</v>
      </c>
      <c r="AP260" s="243">
        <v>0</v>
      </c>
      <c r="AQ260" s="243">
        <v>0</v>
      </c>
      <c r="AR260" s="243">
        <v>0</v>
      </c>
      <c r="AS260" s="243">
        <v>0</v>
      </c>
      <c r="AT260" s="243">
        <v>0.5</v>
      </c>
      <c r="AU260" s="243">
        <v>0</v>
      </c>
      <c r="AV260" s="243">
        <v>0</v>
      </c>
      <c r="AW260" s="243">
        <v>0</v>
      </c>
      <c r="AX260" s="243">
        <v>0</v>
      </c>
      <c r="AY260" s="243">
        <v>0</v>
      </c>
      <c r="AZ260" s="243">
        <v>0</v>
      </c>
      <c r="BA260" s="243">
        <v>0</v>
      </c>
      <c r="BB260" s="243">
        <v>0</v>
      </c>
      <c r="BC260" s="243">
        <v>0.5</v>
      </c>
      <c r="BD260" s="243">
        <v>0.5</v>
      </c>
      <c r="BE260" s="243">
        <v>0</v>
      </c>
      <c r="BF260" s="243">
        <v>0</v>
      </c>
      <c r="BG260" s="243">
        <v>0</v>
      </c>
      <c r="BH260" s="243">
        <v>0</v>
      </c>
      <c r="BI260" s="243">
        <v>0</v>
      </c>
      <c r="BJ260" s="243">
        <v>0</v>
      </c>
      <c r="BK260" s="243">
        <v>0</v>
      </c>
      <c r="BL260" s="243">
        <v>0</v>
      </c>
      <c r="BM260" s="243">
        <v>0</v>
      </c>
      <c r="BN260" s="243">
        <v>0</v>
      </c>
      <c r="BO260" s="243">
        <v>0</v>
      </c>
      <c r="BP260" s="243">
        <v>0</v>
      </c>
      <c r="BQ260" s="243">
        <v>0</v>
      </c>
      <c r="BR260" s="243">
        <v>0</v>
      </c>
      <c r="BS260" s="243">
        <v>0</v>
      </c>
      <c r="BT260" s="243">
        <v>0</v>
      </c>
      <c r="BU260" s="243">
        <v>0</v>
      </c>
      <c r="BV260" s="243">
        <v>0</v>
      </c>
      <c r="BW260" s="243">
        <v>0</v>
      </c>
      <c r="BX260" s="4">
        <v>0</v>
      </c>
      <c r="BZ260" s="244">
        <f t="shared" ref="BZ260:BZ323" si="92">COUNTIF(H260:BX260, "&gt;0")</f>
        <v>3</v>
      </c>
      <c r="CB260" s="3">
        <f t="shared" ref="CB260:CB323" si="93">COUNTIF(H260:R260, "&gt;0")</f>
        <v>0</v>
      </c>
      <c r="CC260" s="243">
        <f t="shared" ref="CC260:CC323" si="94">COUNTIF(S260:AG260, "&gt;0")</f>
        <v>0</v>
      </c>
      <c r="CD260" s="243">
        <f t="shared" ref="CD260:CD323" si="95">COUNTIF(AH260:AM260, "&gt;0")</f>
        <v>0</v>
      </c>
      <c r="CE260" s="243">
        <f t="shared" ref="CE260:CE323" si="96">COUNTIF(AN260:AP260,"&gt;0")</f>
        <v>0</v>
      </c>
      <c r="CF260" s="243">
        <f t="shared" ref="CF260:CF323" si="97">COUNTIF(AQ260,"&gt;0")</f>
        <v>0</v>
      </c>
      <c r="CG260" s="243">
        <f t="shared" ref="CG260:CG323" si="98">COUNTIF(AR260:AW260, "&gt;0")</f>
        <v>1</v>
      </c>
      <c r="CH260" s="243">
        <f t="shared" ref="CH260:CH323" si="99">COUNTIF(AX260:BA260, "&gt;0")</f>
        <v>0</v>
      </c>
      <c r="CI260" s="243">
        <f t="shared" ref="CI260:CI323" si="100">COUNTIF(BB260:BE260, "&gt;0")</f>
        <v>2</v>
      </c>
      <c r="CJ260" s="243">
        <f t="shared" ref="CJ260:CJ323" si="101">COUNTIF(BF260:BJ260, "&gt;0")</f>
        <v>0</v>
      </c>
      <c r="CK260" s="243">
        <f t="shared" ref="CK260:CK323" si="102">COUNTIF(BK260:BO260, "&gt;0")</f>
        <v>0</v>
      </c>
      <c r="CL260" s="243">
        <f t="shared" ref="CL260:CL323" si="103">COUNTIF(BP260:BT260, "&gt;0")</f>
        <v>0</v>
      </c>
      <c r="CM260" s="4">
        <f t="shared" ref="CM260:CM323" si="104">COUNTIF(BU260:BX260, "&gt;0")</f>
        <v>0</v>
      </c>
      <c r="CO260" s="244">
        <f t="shared" ref="CO260:CO323" si="105">COUNTIF(CB260:CM260, "&gt;0")</f>
        <v>2</v>
      </c>
      <c r="CT260" s="3">
        <f t="shared" ref="CT260:CT323" si="106">COUNTIF(H260:AG260, "&gt;0")</f>
        <v>0</v>
      </c>
      <c r="CU260" s="243">
        <f t="shared" ref="CU260:CU323" si="107">COUNTIF(AH260:AM260, "&gt;0")</f>
        <v>0</v>
      </c>
      <c r="CV260" s="243">
        <f t="shared" ref="CV260:CV323" si="108">COUNTIF(AN260:AP260, "&gt;0")</f>
        <v>0</v>
      </c>
      <c r="CW260" s="243">
        <f t="shared" ref="CW260:CW323" si="109">COUNTIF(AQ260, "&gt;0")</f>
        <v>0</v>
      </c>
      <c r="CX260" s="243">
        <f t="shared" ref="CX260:CX323" si="110">COUNTIF(AR260:BJ260, "&gt;0")</f>
        <v>3</v>
      </c>
      <c r="CY260" s="243">
        <f t="shared" ref="CY260:CY323" si="111">COUNTIF(BK260:BO260, "&gt;0")</f>
        <v>0</v>
      </c>
      <c r="CZ260" s="243">
        <f t="shared" ref="CZ260:CZ323" si="112">COUNTIF(BP260:BT260, "&gt;0")</f>
        <v>0</v>
      </c>
      <c r="DA260" s="4">
        <f t="shared" ref="DA260:DA323" si="113">COUNTIF(BU260:BX260, "&gt;0")</f>
        <v>0</v>
      </c>
      <c r="DD260" s="244">
        <f t="shared" ref="DD260:DD323" si="114">COUNTIF(CT260:DA260, "&gt;0")</f>
        <v>1</v>
      </c>
    </row>
    <row r="261" spans="2:108" x14ac:dyDescent="0.35">
      <c r="B261" s="145" t="s">
        <v>655</v>
      </c>
      <c r="C261" s="4" t="s">
        <v>655</v>
      </c>
      <c r="D261" s="142" t="s">
        <v>913</v>
      </c>
      <c r="E261" s="236" t="s">
        <v>913</v>
      </c>
      <c r="F261" s="236"/>
      <c r="G261" s="139" t="s">
        <v>3703</v>
      </c>
      <c r="H261" s="3">
        <v>0</v>
      </c>
      <c r="I261" s="243">
        <v>0</v>
      </c>
      <c r="J261" s="243">
        <v>0</v>
      </c>
      <c r="K261" s="243">
        <v>0</v>
      </c>
      <c r="L261" s="243">
        <v>0</v>
      </c>
      <c r="M261" s="243">
        <v>0</v>
      </c>
      <c r="N261" s="243">
        <v>0</v>
      </c>
      <c r="O261" s="243">
        <v>0</v>
      </c>
      <c r="P261" s="243">
        <v>0</v>
      </c>
      <c r="Q261" s="243">
        <v>0</v>
      </c>
      <c r="R261" s="243">
        <v>0</v>
      </c>
      <c r="S261" s="243">
        <v>0</v>
      </c>
      <c r="T261" s="243">
        <v>0</v>
      </c>
      <c r="U261" s="243">
        <v>0</v>
      </c>
      <c r="V261" s="243">
        <v>0</v>
      </c>
      <c r="W261" s="243">
        <v>0</v>
      </c>
      <c r="X261" s="243">
        <v>0</v>
      </c>
      <c r="Y261" s="243">
        <v>0</v>
      </c>
      <c r="Z261" s="243">
        <v>0</v>
      </c>
      <c r="AA261" s="243">
        <v>0</v>
      </c>
      <c r="AB261" s="243">
        <v>0</v>
      </c>
      <c r="AC261" s="243">
        <v>0</v>
      </c>
      <c r="AD261" s="243">
        <v>0</v>
      </c>
      <c r="AE261" s="243">
        <v>0</v>
      </c>
      <c r="AF261" s="243">
        <v>0</v>
      </c>
      <c r="AG261" s="243">
        <v>0</v>
      </c>
      <c r="AH261" s="243">
        <v>0</v>
      </c>
      <c r="AI261" s="243">
        <v>0</v>
      </c>
      <c r="AJ261" s="243">
        <v>0</v>
      </c>
      <c r="AK261" s="243">
        <v>0</v>
      </c>
      <c r="AL261" s="243">
        <v>0</v>
      </c>
      <c r="AM261" s="243">
        <v>0</v>
      </c>
      <c r="AN261" s="243">
        <v>0</v>
      </c>
      <c r="AO261" s="243">
        <v>0</v>
      </c>
      <c r="AP261" s="243">
        <v>0</v>
      </c>
      <c r="AQ261" s="243">
        <v>0</v>
      </c>
      <c r="AR261" s="243">
        <v>0</v>
      </c>
      <c r="AS261" s="243">
        <v>0</v>
      </c>
      <c r="AT261" s="243">
        <v>0</v>
      </c>
      <c r="AU261" s="243">
        <v>0</v>
      </c>
      <c r="AV261" s="243">
        <v>0.5</v>
      </c>
      <c r="AW261" s="243">
        <v>0.5</v>
      </c>
      <c r="AX261" s="243">
        <v>0</v>
      </c>
      <c r="AY261" s="243">
        <v>0</v>
      </c>
      <c r="AZ261" s="243">
        <v>0</v>
      </c>
      <c r="BA261" s="243">
        <v>0.5</v>
      </c>
      <c r="BB261" s="243">
        <v>0</v>
      </c>
      <c r="BC261" s="243">
        <v>0</v>
      </c>
      <c r="BD261" s="243">
        <v>0</v>
      </c>
      <c r="BE261" s="243">
        <v>0</v>
      </c>
      <c r="BF261" s="243">
        <v>0</v>
      </c>
      <c r="BG261" s="243">
        <v>0</v>
      </c>
      <c r="BH261" s="243">
        <v>0</v>
      </c>
      <c r="BI261" s="243">
        <v>0</v>
      </c>
      <c r="BJ261" s="243">
        <v>0</v>
      </c>
      <c r="BK261" s="243">
        <v>0</v>
      </c>
      <c r="BL261" s="243">
        <v>0</v>
      </c>
      <c r="BM261" s="243">
        <v>0</v>
      </c>
      <c r="BN261" s="243">
        <v>0</v>
      </c>
      <c r="BO261" s="243">
        <v>0</v>
      </c>
      <c r="BP261" s="243">
        <v>0</v>
      </c>
      <c r="BQ261" s="243">
        <v>0</v>
      </c>
      <c r="BR261" s="243">
        <v>0</v>
      </c>
      <c r="BS261" s="243">
        <v>0</v>
      </c>
      <c r="BT261" s="243">
        <v>0</v>
      </c>
      <c r="BU261" s="243">
        <v>0</v>
      </c>
      <c r="BV261" s="243">
        <v>0</v>
      </c>
      <c r="BW261" s="243">
        <v>0</v>
      </c>
      <c r="BX261" s="4">
        <v>0</v>
      </c>
      <c r="BZ261" s="244">
        <f t="shared" si="92"/>
        <v>3</v>
      </c>
      <c r="CB261" s="3">
        <f t="shared" si="93"/>
        <v>0</v>
      </c>
      <c r="CC261" s="243">
        <f t="shared" si="94"/>
        <v>0</v>
      </c>
      <c r="CD261" s="243">
        <f t="shared" si="95"/>
        <v>0</v>
      </c>
      <c r="CE261" s="243">
        <f t="shared" si="96"/>
        <v>0</v>
      </c>
      <c r="CF261" s="243">
        <f t="shared" si="97"/>
        <v>0</v>
      </c>
      <c r="CG261" s="243">
        <f t="shared" si="98"/>
        <v>2</v>
      </c>
      <c r="CH261" s="243">
        <f t="shared" si="99"/>
        <v>1</v>
      </c>
      <c r="CI261" s="243">
        <f t="shared" si="100"/>
        <v>0</v>
      </c>
      <c r="CJ261" s="243">
        <f t="shared" si="101"/>
        <v>0</v>
      </c>
      <c r="CK261" s="243">
        <f t="shared" si="102"/>
        <v>0</v>
      </c>
      <c r="CL261" s="243">
        <f t="shared" si="103"/>
        <v>0</v>
      </c>
      <c r="CM261" s="4">
        <f t="shared" si="104"/>
        <v>0</v>
      </c>
      <c r="CO261" s="244">
        <f t="shared" si="105"/>
        <v>2</v>
      </c>
      <c r="CT261" s="3">
        <f t="shared" si="106"/>
        <v>0</v>
      </c>
      <c r="CU261" s="243">
        <f t="shared" si="107"/>
        <v>0</v>
      </c>
      <c r="CV261" s="243">
        <f t="shared" si="108"/>
        <v>0</v>
      </c>
      <c r="CW261" s="243">
        <f t="shared" si="109"/>
        <v>0</v>
      </c>
      <c r="CX261" s="243">
        <f t="shared" si="110"/>
        <v>3</v>
      </c>
      <c r="CY261" s="243">
        <f t="shared" si="111"/>
        <v>0</v>
      </c>
      <c r="CZ261" s="243">
        <f t="shared" si="112"/>
        <v>0</v>
      </c>
      <c r="DA261" s="4">
        <f t="shared" si="113"/>
        <v>0</v>
      </c>
      <c r="DD261" s="244">
        <f t="shared" si="114"/>
        <v>1</v>
      </c>
    </row>
    <row r="262" spans="2:108" x14ac:dyDescent="0.35">
      <c r="B262" s="145" t="s">
        <v>671</v>
      </c>
      <c r="C262" s="4" t="s">
        <v>672</v>
      </c>
      <c r="D262" s="54" t="s">
        <v>2568</v>
      </c>
      <c r="E262" s="233" t="s">
        <v>909</v>
      </c>
      <c r="F262" s="233"/>
      <c r="G262" s="55" t="s">
        <v>3708</v>
      </c>
      <c r="H262" s="3">
        <v>0</v>
      </c>
      <c r="I262" s="243">
        <v>0</v>
      </c>
      <c r="J262" s="243">
        <v>0</v>
      </c>
      <c r="K262" s="243">
        <v>0</v>
      </c>
      <c r="L262" s="243">
        <v>0</v>
      </c>
      <c r="M262" s="243">
        <v>0</v>
      </c>
      <c r="N262" s="243">
        <v>0</v>
      </c>
      <c r="O262" s="243">
        <v>0</v>
      </c>
      <c r="P262" s="243">
        <v>0</v>
      </c>
      <c r="Q262" s="243">
        <v>0</v>
      </c>
      <c r="R262" s="243">
        <v>0</v>
      </c>
      <c r="S262" s="243">
        <v>0</v>
      </c>
      <c r="T262" s="243">
        <v>0</v>
      </c>
      <c r="U262" s="243">
        <v>0</v>
      </c>
      <c r="V262" s="243">
        <v>0</v>
      </c>
      <c r="W262" s="243">
        <v>0</v>
      </c>
      <c r="X262" s="243">
        <v>0</v>
      </c>
      <c r="Y262" s="243">
        <v>0</v>
      </c>
      <c r="Z262" s="243">
        <v>0</v>
      </c>
      <c r="AA262" s="243">
        <v>0</v>
      </c>
      <c r="AB262" s="243">
        <v>0</v>
      </c>
      <c r="AC262" s="243">
        <v>0</v>
      </c>
      <c r="AD262" s="243">
        <v>0</v>
      </c>
      <c r="AE262" s="243">
        <v>0</v>
      </c>
      <c r="AF262" s="243">
        <v>0</v>
      </c>
      <c r="AG262" s="243">
        <v>0</v>
      </c>
      <c r="AH262" s="243">
        <v>0</v>
      </c>
      <c r="AI262" s="243">
        <v>0</v>
      </c>
      <c r="AJ262" s="243">
        <v>0</v>
      </c>
      <c r="AK262" s="243">
        <v>0</v>
      </c>
      <c r="AL262" s="243">
        <v>0</v>
      </c>
      <c r="AM262" s="243">
        <v>0</v>
      </c>
      <c r="AN262" s="243">
        <v>0</v>
      </c>
      <c r="AO262" s="243">
        <v>0</v>
      </c>
      <c r="AP262" s="243">
        <v>0</v>
      </c>
      <c r="AQ262" s="243">
        <v>0</v>
      </c>
      <c r="AR262" s="243">
        <v>0</v>
      </c>
      <c r="AS262" s="243">
        <v>0</v>
      </c>
      <c r="AT262" s="243">
        <v>0</v>
      </c>
      <c r="AU262" s="243">
        <v>0</v>
      </c>
      <c r="AV262" s="243">
        <v>0.5</v>
      </c>
      <c r="AW262" s="243">
        <v>0</v>
      </c>
      <c r="AX262" s="243">
        <v>0</v>
      </c>
      <c r="AY262" s="243">
        <v>0</v>
      </c>
      <c r="AZ262" s="243">
        <v>0</v>
      </c>
      <c r="BA262" s="243">
        <v>0</v>
      </c>
      <c r="BB262" s="243">
        <v>0</v>
      </c>
      <c r="BC262" s="243">
        <v>0</v>
      </c>
      <c r="BD262" s="243">
        <v>0</v>
      </c>
      <c r="BE262" s="243">
        <v>0</v>
      </c>
      <c r="BF262" s="243">
        <v>0</v>
      </c>
      <c r="BG262" s="243">
        <v>0.5</v>
      </c>
      <c r="BH262" s="243">
        <v>0.5</v>
      </c>
      <c r="BI262" s="243">
        <v>0</v>
      </c>
      <c r="BJ262" s="243">
        <v>0</v>
      </c>
      <c r="BK262" s="243">
        <v>0</v>
      </c>
      <c r="BL262" s="243">
        <v>0</v>
      </c>
      <c r="BM262" s="243">
        <v>0</v>
      </c>
      <c r="BN262" s="243">
        <v>0</v>
      </c>
      <c r="BO262" s="243">
        <v>0</v>
      </c>
      <c r="BP262" s="243">
        <v>0</v>
      </c>
      <c r="BQ262" s="243">
        <v>0</v>
      </c>
      <c r="BR262" s="243">
        <v>0</v>
      </c>
      <c r="BS262" s="243">
        <v>0</v>
      </c>
      <c r="BT262" s="243">
        <v>0</v>
      </c>
      <c r="BU262" s="243">
        <v>0</v>
      </c>
      <c r="BV262" s="243">
        <v>0</v>
      </c>
      <c r="BW262" s="243">
        <v>0</v>
      </c>
      <c r="BX262" s="4">
        <v>0</v>
      </c>
      <c r="BZ262" s="244">
        <f t="shared" si="92"/>
        <v>3</v>
      </c>
      <c r="CB262" s="3">
        <f t="shared" si="93"/>
        <v>0</v>
      </c>
      <c r="CC262" s="243">
        <f t="shared" si="94"/>
        <v>0</v>
      </c>
      <c r="CD262" s="243">
        <f t="shared" si="95"/>
        <v>0</v>
      </c>
      <c r="CE262" s="243">
        <f t="shared" si="96"/>
        <v>0</v>
      </c>
      <c r="CF262" s="243">
        <f t="shared" si="97"/>
        <v>0</v>
      </c>
      <c r="CG262" s="243">
        <f t="shared" si="98"/>
        <v>1</v>
      </c>
      <c r="CH262" s="243">
        <f t="shared" si="99"/>
        <v>0</v>
      </c>
      <c r="CI262" s="243">
        <f t="shared" si="100"/>
        <v>0</v>
      </c>
      <c r="CJ262" s="243">
        <f t="shared" si="101"/>
        <v>2</v>
      </c>
      <c r="CK262" s="243">
        <f t="shared" si="102"/>
        <v>0</v>
      </c>
      <c r="CL262" s="243">
        <f t="shared" si="103"/>
        <v>0</v>
      </c>
      <c r="CM262" s="4">
        <f t="shared" si="104"/>
        <v>0</v>
      </c>
      <c r="CO262" s="244">
        <f t="shared" si="105"/>
        <v>2</v>
      </c>
      <c r="CT262" s="3">
        <f t="shared" si="106"/>
        <v>0</v>
      </c>
      <c r="CU262" s="243">
        <f t="shared" si="107"/>
        <v>0</v>
      </c>
      <c r="CV262" s="243">
        <f t="shared" si="108"/>
        <v>0</v>
      </c>
      <c r="CW262" s="243">
        <f t="shared" si="109"/>
        <v>0</v>
      </c>
      <c r="CX262" s="243">
        <f t="shared" si="110"/>
        <v>3</v>
      </c>
      <c r="CY262" s="243">
        <f t="shared" si="111"/>
        <v>0</v>
      </c>
      <c r="CZ262" s="243">
        <f t="shared" si="112"/>
        <v>0</v>
      </c>
      <c r="DA262" s="4">
        <f t="shared" si="113"/>
        <v>0</v>
      </c>
      <c r="DD262" s="244">
        <f t="shared" si="114"/>
        <v>1</v>
      </c>
    </row>
    <row r="263" spans="2:108" x14ac:dyDescent="0.35">
      <c r="B263" s="145" t="s">
        <v>775</v>
      </c>
      <c r="C263" s="4" t="s">
        <v>776</v>
      </c>
      <c r="D263" s="61" t="s">
        <v>3510</v>
      </c>
      <c r="E263" s="235" t="s">
        <v>1374</v>
      </c>
      <c r="F263" s="235"/>
      <c r="G263" s="62" t="s">
        <v>3712</v>
      </c>
      <c r="H263" s="3">
        <v>0</v>
      </c>
      <c r="I263" s="243">
        <v>0</v>
      </c>
      <c r="J263" s="243">
        <v>0</v>
      </c>
      <c r="K263" s="243">
        <v>0</v>
      </c>
      <c r="L263" s="243">
        <v>0</v>
      </c>
      <c r="M263" s="243">
        <v>0</v>
      </c>
      <c r="N263" s="243">
        <v>0</v>
      </c>
      <c r="O263" s="243">
        <v>0</v>
      </c>
      <c r="P263" s="243">
        <v>0</v>
      </c>
      <c r="Q263" s="243">
        <v>0</v>
      </c>
      <c r="R263" s="243">
        <v>0</v>
      </c>
      <c r="S263" s="243">
        <v>0</v>
      </c>
      <c r="T263" s="243">
        <v>0</v>
      </c>
      <c r="U263" s="243">
        <v>0</v>
      </c>
      <c r="V263" s="243">
        <v>0</v>
      </c>
      <c r="W263" s="243">
        <v>0</v>
      </c>
      <c r="X263" s="243">
        <v>0</v>
      </c>
      <c r="Y263" s="243">
        <v>0</v>
      </c>
      <c r="Z263" s="243">
        <v>0</v>
      </c>
      <c r="AA263" s="243">
        <v>0</v>
      </c>
      <c r="AB263" s="243">
        <v>0</v>
      </c>
      <c r="AC263" s="243">
        <v>0</v>
      </c>
      <c r="AD263" s="243">
        <v>0</v>
      </c>
      <c r="AE263" s="243">
        <v>0</v>
      </c>
      <c r="AF263" s="243">
        <v>0</v>
      </c>
      <c r="AG263" s="243">
        <v>0</v>
      </c>
      <c r="AH263" s="243">
        <v>0</v>
      </c>
      <c r="AI263" s="243">
        <v>0</v>
      </c>
      <c r="AJ263" s="243">
        <v>0</v>
      </c>
      <c r="AK263" s="243">
        <v>0</v>
      </c>
      <c r="AL263" s="243">
        <v>0</v>
      </c>
      <c r="AM263" s="243">
        <v>0</v>
      </c>
      <c r="AN263" s="243">
        <v>0</v>
      </c>
      <c r="AO263" s="243">
        <v>0</v>
      </c>
      <c r="AP263" s="243">
        <v>0</v>
      </c>
      <c r="AQ263" s="243">
        <v>0</v>
      </c>
      <c r="AR263" s="243">
        <v>0</v>
      </c>
      <c r="AS263" s="243">
        <v>0</v>
      </c>
      <c r="AT263" s="243">
        <v>0</v>
      </c>
      <c r="AU263" s="243">
        <v>0</v>
      </c>
      <c r="AV263" s="243">
        <v>0</v>
      </c>
      <c r="AW263" s="243">
        <v>0</v>
      </c>
      <c r="AX263" s="243">
        <v>0</v>
      </c>
      <c r="AY263" s="243">
        <v>0</v>
      </c>
      <c r="AZ263" s="243">
        <v>0</v>
      </c>
      <c r="BA263" s="243">
        <v>0</v>
      </c>
      <c r="BB263" s="243">
        <v>0</v>
      </c>
      <c r="BC263" s="243">
        <v>0</v>
      </c>
      <c r="BD263" s="243">
        <v>0</v>
      </c>
      <c r="BE263" s="243">
        <v>0.5</v>
      </c>
      <c r="BF263" s="243">
        <v>0.5</v>
      </c>
      <c r="BG263" s="243">
        <v>0</v>
      </c>
      <c r="BH263" s="243">
        <v>0</v>
      </c>
      <c r="BI263" s="243">
        <v>0</v>
      </c>
      <c r="BJ263" s="243">
        <v>0.5</v>
      </c>
      <c r="BK263" s="243">
        <v>0</v>
      </c>
      <c r="BL263" s="243">
        <v>0</v>
      </c>
      <c r="BM263" s="243">
        <v>0</v>
      </c>
      <c r="BN263" s="243">
        <v>0</v>
      </c>
      <c r="BO263" s="243">
        <v>0</v>
      </c>
      <c r="BP263" s="243">
        <v>0</v>
      </c>
      <c r="BQ263" s="243">
        <v>0</v>
      </c>
      <c r="BR263" s="243">
        <v>0</v>
      </c>
      <c r="BS263" s="243">
        <v>0</v>
      </c>
      <c r="BT263" s="243">
        <v>0</v>
      </c>
      <c r="BU263" s="243">
        <v>0</v>
      </c>
      <c r="BV263" s="243">
        <v>0</v>
      </c>
      <c r="BW263" s="243">
        <v>0</v>
      </c>
      <c r="BX263" s="4">
        <v>0</v>
      </c>
      <c r="BZ263" s="244">
        <f t="shared" si="92"/>
        <v>3</v>
      </c>
      <c r="CB263" s="3">
        <f t="shared" si="93"/>
        <v>0</v>
      </c>
      <c r="CC263" s="243">
        <f t="shared" si="94"/>
        <v>0</v>
      </c>
      <c r="CD263" s="243">
        <f t="shared" si="95"/>
        <v>0</v>
      </c>
      <c r="CE263" s="243">
        <f t="shared" si="96"/>
        <v>0</v>
      </c>
      <c r="CF263" s="243">
        <f t="shared" si="97"/>
        <v>0</v>
      </c>
      <c r="CG263" s="243">
        <f t="shared" si="98"/>
        <v>0</v>
      </c>
      <c r="CH263" s="243">
        <f t="shared" si="99"/>
        <v>0</v>
      </c>
      <c r="CI263" s="243">
        <f t="shared" si="100"/>
        <v>1</v>
      </c>
      <c r="CJ263" s="243">
        <f t="shared" si="101"/>
        <v>2</v>
      </c>
      <c r="CK263" s="243">
        <f t="shared" si="102"/>
        <v>0</v>
      </c>
      <c r="CL263" s="243">
        <f t="shared" si="103"/>
        <v>0</v>
      </c>
      <c r="CM263" s="4">
        <f t="shared" si="104"/>
        <v>0</v>
      </c>
      <c r="CO263" s="244">
        <f t="shared" si="105"/>
        <v>2</v>
      </c>
      <c r="CT263" s="3">
        <f t="shared" si="106"/>
        <v>0</v>
      </c>
      <c r="CU263" s="243">
        <f t="shared" si="107"/>
        <v>0</v>
      </c>
      <c r="CV263" s="243">
        <f t="shared" si="108"/>
        <v>0</v>
      </c>
      <c r="CW263" s="243">
        <f t="shared" si="109"/>
        <v>0</v>
      </c>
      <c r="CX263" s="243">
        <f t="shared" si="110"/>
        <v>3</v>
      </c>
      <c r="CY263" s="243">
        <f t="shared" si="111"/>
        <v>0</v>
      </c>
      <c r="CZ263" s="243">
        <f t="shared" si="112"/>
        <v>0</v>
      </c>
      <c r="DA263" s="4">
        <f t="shared" si="113"/>
        <v>0</v>
      </c>
      <c r="DD263" s="244">
        <f t="shared" si="114"/>
        <v>1</v>
      </c>
    </row>
    <row r="264" spans="2:108" x14ac:dyDescent="0.35">
      <c r="B264" s="145" t="s">
        <v>780</v>
      </c>
      <c r="C264" s="4" t="s">
        <v>781</v>
      </c>
      <c r="D264" s="28" t="s">
        <v>2576</v>
      </c>
      <c r="E264" s="234" t="s">
        <v>1534</v>
      </c>
      <c r="F264" s="234"/>
      <c r="G264" s="29" t="s">
        <v>3701</v>
      </c>
      <c r="H264" s="3">
        <v>0</v>
      </c>
      <c r="I264" s="243">
        <v>0</v>
      </c>
      <c r="J264" s="243">
        <v>0</v>
      </c>
      <c r="K264" s="243">
        <v>0</v>
      </c>
      <c r="L264" s="243">
        <v>0</v>
      </c>
      <c r="M264" s="243">
        <v>0</v>
      </c>
      <c r="N264" s="243">
        <v>0</v>
      </c>
      <c r="O264" s="243">
        <v>0</v>
      </c>
      <c r="P264" s="243">
        <v>0</v>
      </c>
      <c r="Q264" s="243">
        <v>0</v>
      </c>
      <c r="R264" s="243">
        <v>0</v>
      </c>
      <c r="S264" s="243">
        <v>0</v>
      </c>
      <c r="T264" s="243">
        <v>0</v>
      </c>
      <c r="U264" s="243">
        <v>0</v>
      </c>
      <c r="V264" s="243">
        <v>0</v>
      </c>
      <c r="W264" s="243">
        <v>0</v>
      </c>
      <c r="X264" s="243">
        <v>0</v>
      </c>
      <c r="Y264" s="243">
        <v>0</v>
      </c>
      <c r="Z264" s="243">
        <v>0</v>
      </c>
      <c r="AA264" s="243">
        <v>0</v>
      </c>
      <c r="AB264" s="243">
        <v>0</v>
      </c>
      <c r="AC264" s="243">
        <v>0</v>
      </c>
      <c r="AD264" s="243">
        <v>0</v>
      </c>
      <c r="AE264" s="243">
        <v>0</v>
      </c>
      <c r="AF264" s="243">
        <v>0</v>
      </c>
      <c r="AG264" s="243">
        <v>0</v>
      </c>
      <c r="AH264" s="243">
        <v>0</v>
      </c>
      <c r="AI264" s="243">
        <v>0</v>
      </c>
      <c r="AJ264" s="243">
        <v>0</v>
      </c>
      <c r="AK264" s="243">
        <v>0</v>
      </c>
      <c r="AL264" s="243">
        <v>0</v>
      </c>
      <c r="AM264" s="243">
        <v>0</v>
      </c>
      <c r="AN264" s="243">
        <v>0</v>
      </c>
      <c r="AO264" s="243">
        <v>0</v>
      </c>
      <c r="AP264" s="243">
        <v>0</v>
      </c>
      <c r="AQ264" s="243">
        <v>0</v>
      </c>
      <c r="AR264" s="243">
        <v>0</v>
      </c>
      <c r="AS264" s="243">
        <v>0</v>
      </c>
      <c r="AT264" s="243">
        <v>0</v>
      </c>
      <c r="AU264" s="243">
        <v>0</v>
      </c>
      <c r="AV264" s="243">
        <v>0</v>
      </c>
      <c r="AW264" s="243">
        <v>0</v>
      </c>
      <c r="AX264" s="243">
        <v>0</v>
      </c>
      <c r="AY264" s="243">
        <v>0</v>
      </c>
      <c r="AZ264" s="243">
        <v>0</v>
      </c>
      <c r="BA264" s="243">
        <v>0</v>
      </c>
      <c r="BB264" s="243">
        <v>0</v>
      </c>
      <c r="BC264" s="243">
        <v>0</v>
      </c>
      <c r="BD264" s="243">
        <v>0</v>
      </c>
      <c r="BE264" s="243">
        <v>0.5</v>
      </c>
      <c r="BF264" s="243">
        <v>0</v>
      </c>
      <c r="BG264" s="243">
        <v>0</v>
      </c>
      <c r="BH264" s="243">
        <v>0.5</v>
      </c>
      <c r="BI264" s="243">
        <v>0</v>
      </c>
      <c r="BJ264" s="243">
        <v>0.5</v>
      </c>
      <c r="BK264" s="243">
        <v>0</v>
      </c>
      <c r="BL264" s="243">
        <v>0</v>
      </c>
      <c r="BM264" s="243">
        <v>0</v>
      </c>
      <c r="BN264" s="243">
        <v>0</v>
      </c>
      <c r="BO264" s="243">
        <v>0</v>
      </c>
      <c r="BP264" s="243">
        <v>0</v>
      </c>
      <c r="BQ264" s="243">
        <v>0</v>
      </c>
      <c r="BR264" s="243">
        <v>0</v>
      </c>
      <c r="BS264" s="243">
        <v>0</v>
      </c>
      <c r="BT264" s="243">
        <v>0</v>
      </c>
      <c r="BU264" s="243">
        <v>0</v>
      </c>
      <c r="BV264" s="243">
        <v>0</v>
      </c>
      <c r="BW264" s="243">
        <v>0</v>
      </c>
      <c r="BX264" s="4">
        <v>0</v>
      </c>
      <c r="BZ264" s="244">
        <f t="shared" si="92"/>
        <v>3</v>
      </c>
      <c r="CB264" s="3">
        <f t="shared" si="93"/>
        <v>0</v>
      </c>
      <c r="CC264" s="243">
        <f t="shared" si="94"/>
        <v>0</v>
      </c>
      <c r="CD264" s="243">
        <f t="shared" si="95"/>
        <v>0</v>
      </c>
      <c r="CE264" s="243">
        <f t="shared" si="96"/>
        <v>0</v>
      </c>
      <c r="CF264" s="243">
        <f t="shared" si="97"/>
        <v>0</v>
      </c>
      <c r="CG264" s="243">
        <f t="shared" si="98"/>
        <v>0</v>
      </c>
      <c r="CH264" s="243">
        <f t="shared" si="99"/>
        <v>0</v>
      </c>
      <c r="CI264" s="243">
        <f t="shared" si="100"/>
        <v>1</v>
      </c>
      <c r="CJ264" s="243">
        <f t="shared" si="101"/>
        <v>2</v>
      </c>
      <c r="CK264" s="243">
        <f t="shared" si="102"/>
        <v>0</v>
      </c>
      <c r="CL264" s="243">
        <f t="shared" si="103"/>
        <v>0</v>
      </c>
      <c r="CM264" s="4">
        <f t="shared" si="104"/>
        <v>0</v>
      </c>
      <c r="CO264" s="244">
        <f t="shared" si="105"/>
        <v>2</v>
      </c>
      <c r="CT264" s="3">
        <f t="shared" si="106"/>
        <v>0</v>
      </c>
      <c r="CU264" s="243">
        <f t="shared" si="107"/>
        <v>0</v>
      </c>
      <c r="CV264" s="243">
        <f t="shared" si="108"/>
        <v>0</v>
      </c>
      <c r="CW264" s="243">
        <f t="shared" si="109"/>
        <v>0</v>
      </c>
      <c r="CX264" s="243">
        <f t="shared" si="110"/>
        <v>3</v>
      </c>
      <c r="CY264" s="243">
        <f t="shared" si="111"/>
        <v>0</v>
      </c>
      <c r="CZ264" s="243">
        <f t="shared" si="112"/>
        <v>0</v>
      </c>
      <c r="DA264" s="4">
        <f t="shared" si="113"/>
        <v>0</v>
      </c>
      <c r="DD264" s="244">
        <f t="shared" si="114"/>
        <v>1</v>
      </c>
    </row>
    <row r="265" spans="2:108" x14ac:dyDescent="0.35">
      <c r="B265" s="145" t="s">
        <v>566</v>
      </c>
      <c r="C265" s="4" t="s">
        <v>567</v>
      </c>
      <c r="D265" s="28" t="s">
        <v>2925</v>
      </c>
      <c r="E265" s="234" t="s">
        <v>1534</v>
      </c>
      <c r="F265" s="234"/>
      <c r="G265" s="29" t="s">
        <v>3701</v>
      </c>
      <c r="H265" s="3">
        <v>0</v>
      </c>
      <c r="I265" s="243">
        <v>0</v>
      </c>
      <c r="J265" s="243">
        <v>0</v>
      </c>
      <c r="K265" s="243">
        <v>0</v>
      </c>
      <c r="L265" s="243">
        <v>0</v>
      </c>
      <c r="M265" s="243">
        <v>0</v>
      </c>
      <c r="N265" s="243">
        <v>0</v>
      </c>
      <c r="O265" s="243">
        <v>0</v>
      </c>
      <c r="P265" s="243">
        <v>0</v>
      </c>
      <c r="Q265" s="243">
        <v>0</v>
      </c>
      <c r="R265" s="243">
        <v>0</v>
      </c>
      <c r="S265" s="243">
        <v>0</v>
      </c>
      <c r="T265" s="243">
        <v>0</v>
      </c>
      <c r="U265" s="243">
        <v>0</v>
      </c>
      <c r="V265" s="243">
        <v>0</v>
      </c>
      <c r="W265" s="243">
        <v>0</v>
      </c>
      <c r="X265" s="243">
        <v>0</v>
      </c>
      <c r="Y265" s="243">
        <v>0</v>
      </c>
      <c r="Z265" s="243">
        <v>0</v>
      </c>
      <c r="AA265" s="243">
        <v>0</v>
      </c>
      <c r="AB265" s="243">
        <v>0</v>
      </c>
      <c r="AC265" s="243">
        <v>0</v>
      </c>
      <c r="AD265" s="243">
        <v>0</v>
      </c>
      <c r="AE265" s="243">
        <v>0</v>
      </c>
      <c r="AF265" s="243">
        <v>0</v>
      </c>
      <c r="AG265" s="243">
        <v>0</v>
      </c>
      <c r="AH265" s="243">
        <v>0</v>
      </c>
      <c r="AI265" s="243">
        <v>0</v>
      </c>
      <c r="AJ265" s="243">
        <v>0</v>
      </c>
      <c r="AK265" s="243">
        <v>0</v>
      </c>
      <c r="AL265" s="243">
        <v>0</v>
      </c>
      <c r="AM265" s="243">
        <v>0</v>
      </c>
      <c r="AN265" s="243">
        <v>0</v>
      </c>
      <c r="AO265" s="243">
        <v>0</v>
      </c>
      <c r="AP265" s="243">
        <v>0</v>
      </c>
      <c r="AQ265" s="243">
        <v>0</v>
      </c>
      <c r="AR265" s="243">
        <v>0.5</v>
      </c>
      <c r="AS265" s="243">
        <v>0</v>
      </c>
      <c r="AT265" s="243">
        <v>0</v>
      </c>
      <c r="AU265" s="243">
        <v>0</v>
      </c>
      <c r="AV265" s="243">
        <v>0</v>
      </c>
      <c r="AW265" s="243">
        <v>0</v>
      </c>
      <c r="AX265" s="243">
        <v>0.5</v>
      </c>
      <c r="AY265" s="243">
        <v>0</v>
      </c>
      <c r="AZ265" s="243">
        <v>0</v>
      </c>
      <c r="BA265" s="243">
        <v>0</v>
      </c>
      <c r="BB265" s="243">
        <v>0</v>
      </c>
      <c r="BC265" s="243">
        <v>0</v>
      </c>
      <c r="BD265" s="243">
        <v>0</v>
      </c>
      <c r="BE265" s="243">
        <v>0</v>
      </c>
      <c r="BF265" s="243">
        <v>0</v>
      </c>
      <c r="BG265" s="243">
        <v>0</v>
      </c>
      <c r="BH265" s="243">
        <v>0</v>
      </c>
      <c r="BI265" s="243">
        <v>0</v>
      </c>
      <c r="BJ265" s="243">
        <v>0</v>
      </c>
      <c r="BK265" s="243">
        <v>0</v>
      </c>
      <c r="BL265" s="243">
        <v>0</v>
      </c>
      <c r="BM265" s="243">
        <v>0</v>
      </c>
      <c r="BN265" s="243">
        <v>0</v>
      </c>
      <c r="BO265" s="243">
        <v>0</v>
      </c>
      <c r="BP265" s="243">
        <v>0</v>
      </c>
      <c r="BQ265" s="243">
        <v>0</v>
      </c>
      <c r="BR265" s="243">
        <v>0</v>
      </c>
      <c r="BS265" s="243">
        <v>0</v>
      </c>
      <c r="BT265" s="243">
        <v>0</v>
      </c>
      <c r="BU265" s="243">
        <v>0</v>
      </c>
      <c r="BV265" s="243">
        <v>0</v>
      </c>
      <c r="BW265" s="243">
        <v>0</v>
      </c>
      <c r="BX265" s="4">
        <v>0</v>
      </c>
      <c r="BZ265" s="244">
        <f t="shared" si="92"/>
        <v>2</v>
      </c>
      <c r="CB265" s="3">
        <f t="shared" si="93"/>
        <v>0</v>
      </c>
      <c r="CC265" s="243">
        <f t="shared" si="94"/>
        <v>0</v>
      </c>
      <c r="CD265" s="243">
        <f t="shared" si="95"/>
        <v>0</v>
      </c>
      <c r="CE265" s="243">
        <f t="shared" si="96"/>
        <v>0</v>
      </c>
      <c r="CF265" s="243">
        <f t="shared" si="97"/>
        <v>0</v>
      </c>
      <c r="CG265" s="243">
        <f t="shared" si="98"/>
        <v>1</v>
      </c>
      <c r="CH265" s="243">
        <f t="shared" si="99"/>
        <v>1</v>
      </c>
      <c r="CI265" s="243">
        <f t="shared" si="100"/>
        <v>0</v>
      </c>
      <c r="CJ265" s="243">
        <f t="shared" si="101"/>
        <v>0</v>
      </c>
      <c r="CK265" s="243">
        <f t="shared" si="102"/>
        <v>0</v>
      </c>
      <c r="CL265" s="243">
        <f t="shared" si="103"/>
        <v>0</v>
      </c>
      <c r="CM265" s="4">
        <f t="shared" si="104"/>
        <v>0</v>
      </c>
      <c r="CO265" s="244">
        <f t="shared" si="105"/>
        <v>2</v>
      </c>
      <c r="CT265" s="3">
        <f t="shared" si="106"/>
        <v>0</v>
      </c>
      <c r="CU265" s="243">
        <f t="shared" si="107"/>
        <v>0</v>
      </c>
      <c r="CV265" s="243">
        <f t="shared" si="108"/>
        <v>0</v>
      </c>
      <c r="CW265" s="243">
        <f t="shared" si="109"/>
        <v>0</v>
      </c>
      <c r="CX265" s="243">
        <f t="shared" si="110"/>
        <v>2</v>
      </c>
      <c r="CY265" s="243">
        <f t="shared" si="111"/>
        <v>0</v>
      </c>
      <c r="CZ265" s="243">
        <f t="shared" si="112"/>
        <v>0</v>
      </c>
      <c r="DA265" s="4">
        <f t="shared" si="113"/>
        <v>0</v>
      </c>
      <c r="DD265" s="244">
        <f t="shared" si="114"/>
        <v>1</v>
      </c>
    </row>
    <row r="266" spans="2:108" x14ac:dyDescent="0.35">
      <c r="B266" s="145" t="s">
        <v>568</v>
      </c>
      <c r="C266" s="4" t="s">
        <v>569</v>
      </c>
      <c r="D266" s="28" t="s">
        <v>2157</v>
      </c>
      <c r="E266" s="234" t="s">
        <v>2158</v>
      </c>
      <c r="F266" s="234"/>
      <c r="G266" s="29" t="s">
        <v>3701</v>
      </c>
      <c r="H266" s="3">
        <v>0</v>
      </c>
      <c r="I266" s="243">
        <v>0</v>
      </c>
      <c r="J266" s="243">
        <v>0</v>
      </c>
      <c r="K266" s="243">
        <v>0</v>
      </c>
      <c r="L266" s="243">
        <v>0</v>
      </c>
      <c r="M266" s="243">
        <v>0</v>
      </c>
      <c r="N266" s="243">
        <v>0</v>
      </c>
      <c r="O266" s="243">
        <v>0</v>
      </c>
      <c r="P266" s="243">
        <v>0</v>
      </c>
      <c r="Q266" s="243">
        <v>0</v>
      </c>
      <c r="R266" s="243">
        <v>0</v>
      </c>
      <c r="S266" s="243">
        <v>0</v>
      </c>
      <c r="T266" s="243">
        <v>0</v>
      </c>
      <c r="U266" s="243">
        <v>0</v>
      </c>
      <c r="V266" s="243">
        <v>0</v>
      </c>
      <c r="W266" s="243">
        <v>0</v>
      </c>
      <c r="X266" s="243">
        <v>0</v>
      </c>
      <c r="Y266" s="243">
        <v>0</v>
      </c>
      <c r="Z266" s="243">
        <v>0</v>
      </c>
      <c r="AA266" s="243">
        <v>0</v>
      </c>
      <c r="AB266" s="243">
        <v>0</v>
      </c>
      <c r="AC266" s="243">
        <v>0</v>
      </c>
      <c r="AD266" s="243">
        <v>0</v>
      </c>
      <c r="AE266" s="243">
        <v>0</v>
      </c>
      <c r="AF266" s="243">
        <v>0</v>
      </c>
      <c r="AG266" s="243">
        <v>0</v>
      </c>
      <c r="AH266" s="243">
        <v>0</v>
      </c>
      <c r="AI266" s="243">
        <v>0</v>
      </c>
      <c r="AJ266" s="243">
        <v>0</v>
      </c>
      <c r="AK266" s="243">
        <v>0</v>
      </c>
      <c r="AL266" s="243">
        <v>0</v>
      </c>
      <c r="AM266" s="243">
        <v>0</v>
      </c>
      <c r="AN266" s="243">
        <v>0</v>
      </c>
      <c r="AO266" s="243">
        <v>0</v>
      </c>
      <c r="AP266" s="243">
        <v>0</v>
      </c>
      <c r="AQ266" s="243">
        <v>0</v>
      </c>
      <c r="AR266" s="243">
        <v>0.5</v>
      </c>
      <c r="AS266" s="243">
        <v>0</v>
      </c>
      <c r="AT266" s="243">
        <v>0</v>
      </c>
      <c r="AU266" s="243">
        <v>0</v>
      </c>
      <c r="AV266" s="243">
        <v>0</v>
      </c>
      <c r="AW266" s="243">
        <v>0</v>
      </c>
      <c r="AX266" s="243">
        <v>0.5</v>
      </c>
      <c r="AY266" s="243">
        <v>0</v>
      </c>
      <c r="AZ266" s="243">
        <v>0</v>
      </c>
      <c r="BA266" s="243">
        <v>0</v>
      </c>
      <c r="BB266" s="243">
        <v>0</v>
      </c>
      <c r="BC266" s="243">
        <v>0</v>
      </c>
      <c r="BD266" s="243">
        <v>0</v>
      </c>
      <c r="BE266" s="243">
        <v>0</v>
      </c>
      <c r="BF266" s="243">
        <v>0</v>
      </c>
      <c r="BG266" s="243">
        <v>0</v>
      </c>
      <c r="BH266" s="243">
        <v>0</v>
      </c>
      <c r="BI266" s="243">
        <v>0</v>
      </c>
      <c r="BJ266" s="243">
        <v>0</v>
      </c>
      <c r="BK266" s="243">
        <v>0</v>
      </c>
      <c r="BL266" s="243">
        <v>0</v>
      </c>
      <c r="BM266" s="243">
        <v>0</v>
      </c>
      <c r="BN266" s="243">
        <v>0</v>
      </c>
      <c r="BO266" s="243">
        <v>0</v>
      </c>
      <c r="BP266" s="243">
        <v>0</v>
      </c>
      <c r="BQ266" s="243">
        <v>0</v>
      </c>
      <c r="BR266" s="243">
        <v>0</v>
      </c>
      <c r="BS266" s="243">
        <v>0</v>
      </c>
      <c r="BT266" s="243">
        <v>0</v>
      </c>
      <c r="BU266" s="243">
        <v>0</v>
      </c>
      <c r="BV266" s="243">
        <v>0</v>
      </c>
      <c r="BW266" s="243">
        <v>0</v>
      </c>
      <c r="BX266" s="4">
        <v>0</v>
      </c>
      <c r="BZ266" s="244">
        <f t="shared" si="92"/>
        <v>2</v>
      </c>
      <c r="CB266" s="3">
        <f t="shared" si="93"/>
        <v>0</v>
      </c>
      <c r="CC266" s="243">
        <f t="shared" si="94"/>
        <v>0</v>
      </c>
      <c r="CD266" s="243">
        <f t="shared" si="95"/>
        <v>0</v>
      </c>
      <c r="CE266" s="243">
        <f t="shared" si="96"/>
        <v>0</v>
      </c>
      <c r="CF266" s="243">
        <f t="shared" si="97"/>
        <v>0</v>
      </c>
      <c r="CG266" s="243">
        <f t="shared" si="98"/>
        <v>1</v>
      </c>
      <c r="CH266" s="243">
        <f t="shared" si="99"/>
        <v>1</v>
      </c>
      <c r="CI266" s="243">
        <f t="shared" si="100"/>
        <v>0</v>
      </c>
      <c r="CJ266" s="243">
        <f t="shared" si="101"/>
        <v>0</v>
      </c>
      <c r="CK266" s="243">
        <f t="shared" si="102"/>
        <v>0</v>
      </c>
      <c r="CL266" s="243">
        <f t="shared" si="103"/>
        <v>0</v>
      </c>
      <c r="CM266" s="4">
        <f t="shared" si="104"/>
        <v>0</v>
      </c>
      <c r="CO266" s="244">
        <f t="shared" si="105"/>
        <v>2</v>
      </c>
      <c r="CT266" s="3">
        <f t="shared" si="106"/>
        <v>0</v>
      </c>
      <c r="CU266" s="243">
        <f t="shared" si="107"/>
        <v>0</v>
      </c>
      <c r="CV266" s="243">
        <f t="shared" si="108"/>
        <v>0</v>
      </c>
      <c r="CW266" s="243">
        <f t="shared" si="109"/>
        <v>0</v>
      </c>
      <c r="CX266" s="243">
        <f t="shared" si="110"/>
        <v>2</v>
      </c>
      <c r="CY266" s="243">
        <f t="shared" si="111"/>
        <v>0</v>
      </c>
      <c r="CZ266" s="243">
        <f t="shared" si="112"/>
        <v>0</v>
      </c>
      <c r="DA266" s="4">
        <f t="shared" si="113"/>
        <v>0</v>
      </c>
      <c r="DD266" s="244">
        <f t="shared" si="114"/>
        <v>1</v>
      </c>
    </row>
    <row r="267" spans="2:108" x14ac:dyDescent="0.35">
      <c r="B267" s="145" t="s">
        <v>605</v>
      </c>
      <c r="C267" s="4" t="s">
        <v>606</v>
      </c>
      <c r="D267" s="142" t="s">
        <v>913</v>
      </c>
      <c r="E267" s="236" t="s">
        <v>913</v>
      </c>
      <c r="F267" s="236"/>
      <c r="G267" s="139" t="s">
        <v>3703</v>
      </c>
      <c r="H267" s="3">
        <v>0</v>
      </c>
      <c r="I267" s="243">
        <v>0</v>
      </c>
      <c r="J267" s="243">
        <v>0</v>
      </c>
      <c r="K267" s="243">
        <v>0</v>
      </c>
      <c r="L267" s="243">
        <v>0</v>
      </c>
      <c r="M267" s="243">
        <v>0</v>
      </c>
      <c r="N267" s="243">
        <v>0</v>
      </c>
      <c r="O267" s="243">
        <v>0</v>
      </c>
      <c r="P267" s="243">
        <v>0</v>
      </c>
      <c r="Q267" s="243">
        <v>0</v>
      </c>
      <c r="R267" s="243">
        <v>0</v>
      </c>
      <c r="S267" s="243">
        <v>0</v>
      </c>
      <c r="T267" s="243">
        <v>0</v>
      </c>
      <c r="U267" s="243">
        <v>0</v>
      </c>
      <c r="V267" s="243">
        <v>0</v>
      </c>
      <c r="W267" s="243">
        <v>0</v>
      </c>
      <c r="X267" s="243">
        <v>0</v>
      </c>
      <c r="Y267" s="243">
        <v>0</v>
      </c>
      <c r="Z267" s="243">
        <v>0</v>
      </c>
      <c r="AA267" s="243">
        <v>0</v>
      </c>
      <c r="AB267" s="243">
        <v>0</v>
      </c>
      <c r="AC267" s="243">
        <v>0</v>
      </c>
      <c r="AD267" s="243">
        <v>0</v>
      </c>
      <c r="AE267" s="243">
        <v>0</v>
      </c>
      <c r="AF267" s="243">
        <v>0</v>
      </c>
      <c r="AG267" s="243">
        <v>0</v>
      </c>
      <c r="AH267" s="243">
        <v>0</v>
      </c>
      <c r="AI267" s="243">
        <v>0</v>
      </c>
      <c r="AJ267" s="243">
        <v>0</v>
      </c>
      <c r="AK267" s="243">
        <v>0</v>
      </c>
      <c r="AL267" s="243">
        <v>0</v>
      </c>
      <c r="AM267" s="243">
        <v>0</v>
      </c>
      <c r="AN267" s="243">
        <v>0</v>
      </c>
      <c r="AO267" s="243">
        <v>0</v>
      </c>
      <c r="AP267" s="243">
        <v>0</v>
      </c>
      <c r="AQ267" s="243">
        <v>0</v>
      </c>
      <c r="AR267" s="243">
        <v>0</v>
      </c>
      <c r="AS267" s="243">
        <v>0.5</v>
      </c>
      <c r="AT267" s="243">
        <v>0</v>
      </c>
      <c r="AU267" s="243">
        <v>0</v>
      </c>
      <c r="AV267" s="243">
        <v>0</v>
      </c>
      <c r="AW267" s="243">
        <v>0</v>
      </c>
      <c r="AX267" s="243">
        <v>0.5</v>
      </c>
      <c r="AY267" s="243">
        <v>0</v>
      </c>
      <c r="AZ267" s="243">
        <v>0</v>
      </c>
      <c r="BA267" s="243">
        <v>0</v>
      </c>
      <c r="BB267" s="243">
        <v>0</v>
      </c>
      <c r="BC267" s="243">
        <v>0</v>
      </c>
      <c r="BD267" s="243">
        <v>0</v>
      </c>
      <c r="BE267" s="243">
        <v>0</v>
      </c>
      <c r="BF267" s="243">
        <v>0</v>
      </c>
      <c r="BG267" s="243">
        <v>0</v>
      </c>
      <c r="BH267" s="243">
        <v>0</v>
      </c>
      <c r="BI267" s="243">
        <v>0</v>
      </c>
      <c r="BJ267" s="243">
        <v>0</v>
      </c>
      <c r="BK267" s="243">
        <v>0</v>
      </c>
      <c r="BL267" s="243">
        <v>0</v>
      </c>
      <c r="BM267" s="243">
        <v>0</v>
      </c>
      <c r="BN267" s="243">
        <v>0</v>
      </c>
      <c r="BO267" s="243">
        <v>0</v>
      </c>
      <c r="BP267" s="243">
        <v>0</v>
      </c>
      <c r="BQ267" s="243">
        <v>0</v>
      </c>
      <c r="BR267" s="243">
        <v>0</v>
      </c>
      <c r="BS267" s="243">
        <v>0</v>
      </c>
      <c r="BT267" s="243">
        <v>0</v>
      </c>
      <c r="BU267" s="243">
        <v>0</v>
      </c>
      <c r="BV267" s="243">
        <v>0</v>
      </c>
      <c r="BW267" s="243">
        <v>0</v>
      </c>
      <c r="BX267" s="4">
        <v>0</v>
      </c>
      <c r="BZ267" s="244">
        <f t="shared" si="92"/>
        <v>2</v>
      </c>
      <c r="CB267" s="3">
        <f t="shared" si="93"/>
        <v>0</v>
      </c>
      <c r="CC267" s="243">
        <f t="shared" si="94"/>
        <v>0</v>
      </c>
      <c r="CD267" s="243">
        <f t="shared" si="95"/>
        <v>0</v>
      </c>
      <c r="CE267" s="243">
        <f t="shared" si="96"/>
        <v>0</v>
      </c>
      <c r="CF267" s="243">
        <f t="shared" si="97"/>
        <v>0</v>
      </c>
      <c r="CG267" s="243">
        <f t="shared" si="98"/>
        <v>1</v>
      </c>
      <c r="CH267" s="243">
        <f t="shared" si="99"/>
        <v>1</v>
      </c>
      <c r="CI267" s="243">
        <f t="shared" si="100"/>
        <v>0</v>
      </c>
      <c r="CJ267" s="243">
        <f t="shared" si="101"/>
        <v>0</v>
      </c>
      <c r="CK267" s="243">
        <f t="shared" si="102"/>
        <v>0</v>
      </c>
      <c r="CL267" s="243">
        <f t="shared" si="103"/>
        <v>0</v>
      </c>
      <c r="CM267" s="4">
        <f t="shared" si="104"/>
        <v>0</v>
      </c>
      <c r="CO267" s="244">
        <f t="shared" si="105"/>
        <v>2</v>
      </c>
      <c r="CT267" s="3">
        <f t="shared" si="106"/>
        <v>0</v>
      </c>
      <c r="CU267" s="243">
        <f t="shared" si="107"/>
        <v>0</v>
      </c>
      <c r="CV267" s="243">
        <f t="shared" si="108"/>
        <v>0</v>
      </c>
      <c r="CW267" s="243">
        <f t="shared" si="109"/>
        <v>0</v>
      </c>
      <c r="CX267" s="243">
        <f t="shared" si="110"/>
        <v>2</v>
      </c>
      <c r="CY267" s="243">
        <f t="shared" si="111"/>
        <v>0</v>
      </c>
      <c r="CZ267" s="243">
        <f t="shared" si="112"/>
        <v>0</v>
      </c>
      <c r="DA267" s="4">
        <f t="shared" si="113"/>
        <v>0</v>
      </c>
      <c r="DD267" s="244">
        <f t="shared" si="114"/>
        <v>1</v>
      </c>
    </row>
    <row r="268" spans="2:108" x14ac:dyDescent="0.35">
      <c r="B268" s="145" t="s">
        <v>608</v>
      </c>
      <c r="C268" s="4" t="s">
        <v>609</v>
      </c>
      <c r="D268" s="30" t="s">
        <v>3513</v>
      </c>
      <c r="E268" s="237" t="s">
        <v>1374</v>
      </c>
      <c r="F268" s="237"/>
      <c r="G268" s="31" t="s">
        <v>3704</v>
      </c>
      <c r="H268" s="3">
        <v>0</v>
      </c>
      <c r="I268" s="243">
        <v>0</v>
      </c>
      <c r="J268" s="243">
        <v>0</v>
      </c>
      <c r="K268" s="243">
        <v>0</v>
      </c>
      <c r="L268" s="243">
        <v>0</v>
      </c>
      <c r="M268" s="243">
        <v>0</v>
      </c>
      <c r="N268" s="243">
        <v>0</v>
      </c>
      <c r="O268" s="243">
        <v>0</v>
      </c>
      <c r="P268" s="243">
        <v>0</v>
      </c>
      <c r="Q268" s="243">
        <v>0</v>
      </c>
      <c r="R268" s="243">
        <v>0</v>
      </c>
      <c r="S268" s="243">
        <v>0</v>
      </c>
      <c r="T268" s="243">
        <v>0</v>
      </c>
      <c r="U268" s="243">
        <v>0</v>
      </c>
      <c r="V268" s="243">
        <v>0</v>
      </c>
      <c r="W268" s="243">
        <v>0</v>
      </c>
      <c r="X268" s="243">
        <v>0</v>
      </c>
      <c r="Y268" s="243">
        <v>0</v>
      </c>
      <c r="Z268" s="243">
        <v>0</v>
      </c>
      <c r="AA268" s="243">
        <v>0</v>
      </c>
      <c r="AB268" s="243">
        <v>0</v>
      </c>
      <c r="AC268" s="243">
        <v>0</v>
      </c>
      <c r="AD268" s="243">
        <v>0</v>
      </c>
      <c r="AE268" s="243">
        <v>0</v>
      </c>
      <c r="AF268" s="243">
        <v>0</v>
      </c>
      <c r="AG268" s="243">
        <v>0</v>
      </c>
      <c r="AH268" s="243">
        <v>0</v>
      </c>
      <c r="AI268" s="243">
        <v>0</v>
      </c>
      <c r="AJ268" s="243">
        <v>0</v>
      </c>
      <c r="AK268" s="243">
        <v>0</v>
      </c>
      <c r="AL268" s="243">
        <v>0</v>
      </c>
      <c r="AM268" s="243">
        <v>0</v>
      </c>
      <c r="AN268" s="243">
        <v>0</v>
      </c>
      <c r="AO268" s="243">
        <v>0</v>
      </c>
      <c r="AP268" s="243">
        <v>0</v>
      </c>
      <c r="AQ268" s="243">
        <v>0</v>
      </c>
      <c r="AR268" s="243">
        <v>0</v>
      </c>
      <c r="AS268" s="243">
        <v>0.5</v>
      </c>
      <c r="AT268" s="243">
        <v>0</v>
      </c>
      <c r="AU268" s="243">
        <v>0</v>
      </c>
      <c r="AV268" s="243">
        <v>0</v>
      </c>
      <c r="AW268" s="243">
        <v>0</v>
      </c>
      <c r="AX268" s="243">
        <v>0</v>
      </c>
      <c r="AY268" s="243">
        <v>0</v>
      </c>
      <c r="AZ268" s="243">
        <v>0</v>
      </c>
      <c r="BA268" s="243">
        <v>0.5</v>
      </c>
      <c r="BB268" s="243">
        <v>0</v>
      </c>
      <c r="BC268" s="243">
        <v>0</v>
      </c>
      <c r="BD268" s="243">
        <v>0</v>
      </c>
      <c r="BE268" s="243">
        <v>0</v>
      </c>
      <c r="BF268" s="243">
        <v>0</v>
      </c>
      <c r="BG268" s="243">
        <v>0</v>
      </c>
      <c r="BH268" s="243">
        <v>0</v>
      </c>
      <c r="BI268" s="243">
        <v>0</v>
      </c>
      <c r="BJ268" s="243">
        <v>0</v>
      </c>
      <c r="BK268" s="243">
        <v>0</v>
      </c>
      <c r="BL268" s="243">
        <v>0</v>
      </c>
      <c r="BM268" s="243">
        <v>0</v>
      </c>
      <c r="BN268" s="243">
        <v>0</v>
      </c>
      <c r="BO268" s="243">
        <v>0</v>
      </c>
      <c r="BP268" s="243">
        <v>0</v>
      </c>
      <c r="BQ268" s="243">
        <v>0</v>
      </c>
      <c r="BR268" s="243">
        <v>0</v>
      </c>
      <c r="BS268" s="243">
        <v>0</v>
      </c>
      <c r="BT268" s="243">
        <v>0</v>
      </c>
      <c r="BU268" s="243">
        <v>0</v>
      </c>
      <c r="BV268" s="243">
        <v>0</v>
      </c>
      <c r="BW268" s="243">
        <v>0</v>
      </c>
      <c r="BX268" s="4">
        <v>0</v>
      </c>
      <c r="BZ268" s="244">
        <f t="shared" si="92"/>
        <v>2</v>
      </c>
      <c r="CB268" s="3">
        <f t="shared" si="93"/>
        <v>0</v>
      </c>
      <c r="CC268" s="243">
        <f t="shared" si="94"/>
        <v>0</v>
      </c>
      <c r="CD268" s="243">
        <f t="shared" si="95"/>
        <v>0</v>
      </c>
      <c r="CE268" s="243">
        <f t="shared" si="96"/>
        <v>0</v>
      </c>
      <c r="CF268" s="243">
        <f t="shared" si="97"/>
        <v>0</v>
      </c>
      <c r="CG268" s="243">
        <f t="shared" si="98"/>
        <v>1</v>
      </c>
      <c r="CH268" s="243">
        <f t="shared" si="99"/>
        <v>1</v>
      </c>
      <c r="CI268" s="243">
        <f t="shared" si="100"/>
        <v>0</v>
      </c>
      <c r="CJ268" s="243">
        <f t="shared" si="101"/>
        <v>0</v>
      </c>
      <c r="CK268" s="243">
        <f t="shared" si="102"/>
        <v>0</v>
      </c>
      <c r="CL268" s="243">
        <f t="shared" si="103"/>
        <v>0</v>
      </c>
      <c r="CM268" s="4">
        <f t="shared" si="104"/>
        <v>0</v>
      </c>
      <c r="CO268" s="244">
        <f t="shared" si="105"/>
        <v>2</v>
      </c>
      <c r="CT268" s="3">
        <f t="shared" si="106"/>
        <v>0</v>
      </c>
      <c r="CU268" s="243">
        <f t="shared" si="107"/>
        <v>0</v>
      </c>
      <c r="CV268" s="243">
        <f t="shared" si="108"/>
        <v>0</v>
      </c>
      <c r="CW268" s="243">
        <f t="shared" si="109"/>
        <v>0</v>
      </c>
      <c r="CX268" s="243">
        <f t="shared" si="110"/>
        <v>2</v>
      </c>
      <c r="CY268" s="243">
        <f t="shared" si="111"/>
        <v>0</v>
      </c>
      <c r="CZ268" s="243">
        <f t="shared" si="112"/>
        <v>0</v>
      </c>
      <c r="DA268" s="4">
        <f t="shared" si="113"/>
        <v>0</v>
      </c>
      <c r="DD268" s="244">
        <f t="shared" si="114"/>
        <v>1</v>
      </c>
    </row>
    <row r="269" spans="2:108" x14ac:dyDescent="0.35">
      <c r="B269" s="145" t="s">
        <v>613</v>
      </c>
      <c r="C269" s="4" t="s">
        <v>614</v>
      </c>
      <c r="D269" s="54" t="s">
        <v>2926</v>
      </c>
      <c r="E269" s="233" t="s">
        <v>911</v>
      </c>
      <c r="F269" s="233"/>
      <c r="G269" s="55" t="s">
        <v>3708</v>
      </c>
      <c r="H269" s="3">
        <v>0</v>
      </c>
      <c r="I269" s="243">
        <v>0</v>
      </c>
      <c r="J269" s="243">
        <v>0</v>
      </c>
      <c r="K269" s="243">
        <v>0</v>
      </c>
      <c r="L269" s="243">
        <v>0</v>
      </c>
      <c r="M269" s="243">
        <v>0</v>
      </c>
      <c r="N269" s="243">
        <v>0</v>
      </c>
      <c r="O269" s="243">
        <v>0</v>
      </c>
      <c r="P269" s="243">
        <v>0</v>
      </c>
      <c r="Q269" s="243">
        <v>0</v>
      </c>
      <c r="R269" s="243">
        <v>0</v>
      </c>
      <c r="S269" s="243">
        <v>0</v>
      </c>
      <c r="T269" s="243">
        <v>0</v>
      </c>
      <c r="U269" s="243">
        <v>0</v>
      </c>
      <c r="V269" s="243">
        <v>0</v>
      </c>
      <c r="W269" s="243">
        <v>0</v>
      </c>
      <c r="X269" s="243">
        <v>0</v>
      </c>
      <c r="Y269" s="243">
        <v>0</v>
      </c>
      <c r="Z269" s="243">
        <v>0</v>
      </c>
      <c r="AA269" s="243">
        <v>0</v>
      </c>
      <c r="AB269" s="243">
        <v>0</v>
      </c>
      <c r="AC269" s="243">
        <v>0</v>
      </c>
      <c r="AD269" s="243">
        <v>0</v>
      </c>
      <c r="AE269" s="243">
        <v>0</v>
      </c>
      <c r="AF269" s="243">
        <v>0</v>
      </c>
      <c r="AG269" s="243">
        <v>0</v>
      </c>
      <c r="AH269" s="243">
        <v>0</v>
      </c>
      <c r="AI269" s="243">
        <v>0</v>
      </c>
      <c r="AJ269" s="243">
        <v>0</v>
      </c>
      <c r="AK269" s="243">
        <v>0</v>
      </c>
      <c r="AL269" s="243">
        <v>0</v>
      </c>
      <c r="AM269" s="243">
        <v>0</v>
      </c>
      <c r="AN269" s="243">
        <v>0</v>
      </c>
      <c r="AO269" s="243">
        <v>0</v>
      </c>
      <c r="AP269" s="243">
        <v>0</v>
      </c>
      <c r="AQ269" s="243">
        <v>0</v>
      </c>
      <c r="AR269" s="243">
        <v>0</v>
      </c>
      <c r="AS269" s="243">
        <v>0.5</v>
      </c>
      <c r="AT269" s="243">
        <v>0</v>
      </c>
      <c r="AU269" s="243">
        <v>0</v>
      </c>
      <c r="AV269" s="243">
        <v>0</v>
      </c>
      <c r="AW269" s="243">
        <v>0</v>
      </c>
      <c r="AX269" s="243">
        <v>0</v>
      </c>
      <c r="AY269" s="243">
        <v>0</v>
      </c>
      <c r="AZ269" s="243">
        <v>0</v>
      </c>
      <c r="BA269" s="243">
        <v>0</v>
      </c>
      <c r="BB269" s="243">
        <v>0</v>
      </c>
      <c r="BC269" s="243">
        <v>0</v>
      </c>
      <c r="BD269" s="243">
        <v>0</v>
      </c>
      <c r="BE269" s="243">
        <v>0</v>
      </c>
      <c r="BF269" s="243">
        <v>0.5</v>
      </c>
      <c r="BG269" s="243">
        <v>0</v>
      </c>
      <c r="BH269" s="243">
        <v>0</v>
      </c>
      <c r="BI269" s="243">
        <v>0</v>
      </c>
      <c r="BJ269" s="243">
        <v>0</v>
      </c>
      <c r="BK269" s="243">
        <v>0</v>
      </c>
      <c r="BL269" s="243">
        <v>0</v>
      </c>
      <c r="BM269" s="243">
        <v>0</v>
      </c>
      <c r="BN269" s="243">
        <v>0</v>
      </c>
      <c r="BO269" s="243">
        <v>0</v>
      </c>
      <c r="BP269" s="243">
        <v>0</v>
      </c>
      <c r="BQ269" s="243">
        <v>0</v>
      </c>
      <c r="BR269" s="243">
        <v>0</v>
      </c>
      <c r="BS269" s="243">
        <v>0</v>
      </c>
      <c r="BT269" s="243">
        <v>0</v>
      </c>
      <c r="BU269" s="243">
        <v>0</v>
      </c>
      <c r="BV269" s="243">
        <v>0</v>
      </c>
      <c r="BW269" s="243">
        <v>0</v>
      </c>
      <c r="BX269" s="4">
        <v>0</v>
      </c>
      <c r="BZ269" s="244">
        <f t="shared" si="92"/>
        <v>2</v>
      </c>
      <c r="CB269" s="3">
        <f t="shared" si="93"/>
        <v>0</v>
      </c>
      <c r="CC269" s="243">
        <f t="shared" si="94"/>
        <v>0</v>
      </c>
      <c r="CD269" s="243">
        <f t="shared" si="95"/>
        <v>0</v>
      </c>
      <c r="CE269" s="243">
        <f t="shared" si="96"/>
        <v>0</v>
      </c>
      <c r="CF269" s="243">
        <f t="shared" si="97"/>
        <v>0</v>
      </c>
      <c r="CG269" s="243">
        <f t="shared" si="98"/>
        <v>1</v>
      </c>
      <c r="CH269" s="243">
        <f t="shared" si="99"/>
        <v>0</v>
      </c>
      <c r="CI269" s="243">
        <f t="shared" si="100"/>
        <v>0</v>
      </c>
      <c r="CJ269" s="243">
        <f t="shared" si="101"/>
        <v>1</v>
      </c>
      <c r="CK269" s="243">
        <f t="shared" si="102"/>
        <v>0</v>
      </c>
      <c r="CL269" s="243">
        <f t="shared" si="103"/>
        <v>0</v>
      </c>
      <c r="CM269" s="4">
        <f t="shared" si="104"/>
        <v>0</v>
      </c>
      <c r="CO269" s="244">
        <f t="shared" si="105"/>
        <v>2</v>
      </c>
      <c r="CT269" s="3">
        <f t="shared" si="106"/>
        <v>0</v>
      </c>
      <c r="CU269" s="243">
        <f t="shared" si="107"/>
        <v>0</v>
      </c>
      <c r="CV269" s="243">
        <f t="shared" si="108"/>
        <v>0</v>
      </c>
      <c r="CW269" s="243">
        <f t="shared" si="109"/>
        <v>0</v>
      </c>
      <c r="CX269" s="243">
        <f t="shared" si="110"/>
        <v>2</v>
      </c>
      <c r="CY269" s="243">
        <f t="shared" si="111"/>
        <v>0</v>
      </c>
      <c r="CZ269" s="243">
        <f t="shared" si="112"/>
        <v>0</v>
      </c>
      <c r="DA269" s="4">
        <f t="shared" si="113"/>
        <v>0</v>
      </c>
      <c r="DD269" s="244">
        <f t="shared" si="114"/>
        <v>1</v>
      </c>
    </row>
    <row r="270" spans="2:108" x14ac:dyDescent="0.35">
      <c r="B270" s="145" t="s">
        <v>615</v>
      </c>
      <c r="C270" s="4" t="s">
        <v>616</v>
      </c>
      <c r="D270" s="28" t="s">
        <v>616</v>
      </c>
      <c r="E270" s="234" t="s">
        <v>911</v>
      </c>
      <c r="F270" s="234"/>
      <c r="G270" s="29" t="s">
        <v>3701</v>
      </c>
      <c r="H270" s="3">
        <v>0</v>
      </c>
      <c r="I270" s="243">
        <v>0</v>
      </c>
      <c r="J270" s="243">
        <v>0</v>
      </c>
      <c r="K270" s="243">
        <v>0</v>
      </c>
      <c r="L270" s="243">
        <v>0</v>
      </c>
      <c r="M270" s="243">
        <v>0</v>
      </c>
      <c r="N270" s="243">
        <v>0</v>
      </c>
      <c r="O270" s="243">
        <v>0</v>
      </c>
      <c r="P270" s="243">
        <v>0</v>
      </c>
      <c r="Q270" s="243">
        <v>0</v>
      </c>
      <c r="R270" s="243">
        <v>0</v>
      </c>
      <c r="S270" s="243">
        <v>0</v>
      </c>
      <c r="T270" s="243">
        <v>0</v>
      </c>
      <c r="U270" s="243">
        <v>0</v>
      </c>
      <c r="V270" s="243">
        <v>0</v>
      </c>
      <c r="W270" s="243">
        <v>0</v>
      </c>
      <c r="X270" s="243">
        <v>0</v>
      </c>
      <c r="Y270" s="243">
        <v>0</v>
      </c>
      <c r="Z270" s="243">
        <v>0</v>
      </c>
      <c r="AA270" s="243">
        <v>0</v>
      </c>
      <c r="AB270" s="243">
        <v>0</v>
      </c>
      <c r="AC270" s="243">
        <v>0</v>
      </c>
      <c r="AD270" s="243">
        <v>0</v>
      </c>
      <c r="AE270" s="243">
        <v>0</v>
      </c>
      <c r="AF270" s="243">
        <v>0</v>
      </c>
      <c r="AG270" s="243">
        <v>0</v>
      </c>
      <c r="AH270" s="243">
        <v>0</v>
      </c>
      <c r="AI270" s="243">
        <v>0</v>
      </c>
      <c r="AJ270" s="243">
        <v>0</v>
      </c>
      <c r="AK270" s="243">
        <v>0</v>
      </c>
      <c r="AL270" s="243">
        <v>0</v>
      </c>
      <c r="AM270" s="243">
        <v>0</v>
      </c>
      <c r="AN270" s="243">
        <v>0</v>
      </c>
      <c r="AO270" s="243">
        <v>0</v>
      </c>
      <c r="AP270" s="243">
        <v>0</v>
      </c>
      <c r="AQ270" s="243">
        <v>0</v>
      </c>
      <c r="AR270" s="243">
        <v>0</v>
      </c>
      <c r="AS270" s="243">
        <v>0.5</v>
      </c>
      <c r="AT270" s="243">
        <v>0</v>
      </c>
      <c r="AU270" s="243">
        <v>0</v>
      </c>
      <c r="AV270" s="243">
        <v>0</v>
      </c>
      <c r="AW270" s="243">
        <v>0</v>
      </c>
      <c r="AX270" s="243">
        <v>0</v>
      </c>
      <c r="AY270" s="243">
        <v>0</v>
      </c>
      <c r="AZ270" s="243">
        <v>0</v>
      </c>
      <c r="BA270" s="243">
        <v>0</v>
      </c>
      <c r="BB270" s="243">
        <v>0</v>
      </c>
      <c r="BC270" s="243">
        <v>0</v>
      </c>
      <c r="BD270" s="243">
        <v>0</v>
      </c>
      <c r="BE270" s="243">
        <v>0</v>
      </c>
      <c r="BF270" s="243">
        <v>0</v>
      </c>
      <c r="BG270" s="243">
        <v>0</v>
      </c>
      <c r="BH270" s="243">
        <v>0</v>
      </c>
      <c r="BI270" s="243">
        <v>0.5</v>
      </c>
      <c r="BJ270" s="243">
        <v>0</v>
      </c>
      <c r="BK270" s="243">
        <v>0</v>
      </c>
      <c r="BL270" s="243">
        <v>0</v>
      </c>
      <c r="BM270" s="243">
        <v>0</v>
      </c>
      <c r="BN270" s="243">
        <v>0</v>
      </c>
      <c r="BO270" s="243">
        <v>0</v>
      </c>
      <c r="BP270" s="243">
        <v>0</v>
      </c>
      <c r="BQ270" s="243">
        <v>0</v>
      </c>
      <c r="BR270" s="243">
        <v>0</v>
      </c>
      <c r="BS270" s="243">
        <v>0</v>
      </c>
      <c r="BT270" s="243">
        <v>0</v>
      </c>
      <c r="BU270" s="243">
        <v>0</v>
      </c>
      <c r="BV270" s="243">
        <v>0</v>
      </c>
      <c r="BW270" s="243">
        <v>0</v>
      </c>
      <c r="BX270" s="4">
        <v>0</v>
      </c>
      <c r="BZ270" s="244">
        <f t="shared" si="92"/>
        <v>2</v>
      </c>
      <c r="CB270" s="3">
        <f t="shared" si="93"/>
        <v>0</v>
      </c>
      <c r="CC270" s="243">
        <f t="shared" si="94"/>
        <v>0</v>
      </c>
      <c r="CD270" s="243">
        <f t="shared" si="95"/>
        <v>0</v>
      </c>
      <c r="CE270" s="243">
        <f t="shared" si="96"/>
        <v>0</v>
      </c>
      <c r="CF270" s="243">
        <f t="shared" si="97"/>
        <v>0</v>
      </c>
      <c r="CG270" s="243">
        <f t="shared" si="98"/>
        <v>1</v>
      </c>
      <c r="CH270" s="243">
        <f t="shared" si="99"/>
        <v>0</v>
      </c>
      <c r="CI270" s="243">
        <f t="shared" si="100"/>
        <v>0</v>
      </c>
      <c r="CJ270" s="243">
        <f t="shared" si="101"/>
        <v>1</v>
      </c>
      <c r="CK270" s="243">
        <f t="shared" si="102"/>
        <v>0</v>
      </c>
      <c r="CL270" s="243">
        <f t="shared" si="103"/>
        <v>0</v>
      </c>
      <c r="CM270" s="4">
        <f t="shared" si="104"/>
        <v>0</v>
      </c>
      <c r="CO270" s="244">
        <f t="shared" si="105"/>
        <v>2</v>
      </c>
      <c r="CT270" s="3">
        <f t="shared" si="106"/>
        <v>0</v>
      </c>
      <c r="CU270" s="243">
        <f t="shared" si="107"/>
        <v>0</v>
      </c>
      <c r="CV270" s="243">
        <f t="shared" si="108"/>
        <v>0</v>
      </c>
      <c r="CW270" s="243">
        <f t="shared" si="109"/>
        <v>0</v>
      </c>
      <c r="CX270" s="243">
        <f t="shared" si="110"/>
        <v>2</v>
      </c>
      <c r="CY270" s="243">
        <f t="shared" si="111"/>
        <v>0</v>
      </c>
      <c r="CZ270" s="243">
        <f t="shared" si="112"/>
        <v>0</v>
      </c>
      <c r="DA270" s="4">
        <f t="shared" si="113"/>
        <v>0</v>
      </c>
      <c r="DD270" s="244">
        <f t="shared" si="114"/>
        <v>1</v>
      </c>
    </row>
    <row r="271" spans="2:108" x14ac:dyDescent="0.35">
      <c r="B271" s="145" t="s">
        <v>642</v>
      </c>
      <c r="C271" s="4" t="s">
        <v>643</v>
      </c>
      <c r="D271" s="28" t="s">
        <v>2927</v>
      </c>
      <c r="E271" s="234" t="s">
        <v>1357</v>
      </c>
      <c r="F271" s="234"/>
      <c r="G271" s="29" t="s">
        <v>3701</v>
      </c>
      <c r="H271" s="3">
        <v>0</v>
      </c>
      <c r="I271" s="243">
        <v>0</v>
      </c>
      <c r="J271" s="243">
        <v>0</v>
      </c>
      <c r="K271" s="243">
        <v>0</v>
      </c>
      <c r="L271" s="243">
        <v>0</v>
      </c>
      <c r="M271" s="243">
        <v>0</v>
      </c>
      <c r="N271" s="243">
        <v>0</v>
      </c>
      <c r="O271" s="243">
        <v>0</v>
      </c>
      <c r="P271" s="243">
        <v>0</v>
      </c>
      <c r="Q271" s="243">
        <v>0</v>
      </c>
      <c r="R271" s="243">
        <v>0</v>
      </c>
      <c r="S271" s="243">
        <v>0</v>
      </c>
      <c r="T271" s="243">
        <v>0</v>
      </c>
      <c r="U271" s="243">
        <v>0</v>
      </c>
      <c r="V271" s="243">
        <v>0</v>
      </c>
      <c r="W271" s="243">
        <v>0</v>
      </c>
      <c r="X271" s="243">
        <v>0</v>
      </c>
      <c r="Y271" s="243">
        <v>0</v>
      </c>
      <c r="Z271" s="243">
        <v>0</v>
      </c>
      <c r="AA271" s="243">
        <v>0</v>
      </c>
      <c r="AB271" s="243">
        <v>0</v>
      </c>
      <c r="AC271" s="243">
        <v>0</v>
      </c>
      <c r="AD271" s="243">
        <v>0</v>
      </c>
      <c r="AE271" s="243">
        <v>0</v>
      </c>
      <c r="AF271" s="243">
        <v>0</v>
      </c>
      <c r="AG271" s="243">
        <v>0</v>
      </c>
      <c r="AH271" s="243">
        <v>0</v>
      </c>
      <c r="AI271" s="243">
        <v>0</v>
      </c>
      <c r="AJ271" s="243">
        <v>0</v>
      </c>
      <c r="AK271" s="243">
        <v>0</v>
      </c>
      <c r="AL271" s="243">
        <v>0</v>
      </c>
      <c r="AM271" s="243">
        <v>0</v>
      </c>
      <c r="AN271" s="243">
        <v>0</v>
      </c>
      <c r="AO271" s="243">
        <v>0</v>
      </c>
      <c r="AP271" s="243">
        <v>0</v>
      </c>
      <c r="AQ271" s="243">
        <v>0</v>
      </c>
      <c r="AR271" s="243">
        <v>0</v>
      </c>
      <c r="AS271" s="243">
        <v>0</v>
      </c>
      <c r="AT271" s="243">
        <v>0.5</v>
      </c>
      <c r="AU271" s="243">
        <v>0</v>
      </c>
      <c r="AV271" s="243">
        <v>0</v>
      </c>
      <c r="AW271" s="243">
        <v>0</v>
      </c>
      <c r="AX271" s="243">
        <v>0</v>
      </c>
      <c r="AY271" s="243">
        <v>0</v>
      </c>
      <c r="AZ271" s="243">
        <v>0</v>
      </c>
      <c r="BA271" s="243">
        <v>0</v>
      </c>
      <c r="BB271" s="243">
        <v>0</v>
      </c>
      <c r="BC271" s="243">
        <v>0</v>
      </c>
      <c r="BD271" s="243">
        <v>0</v>
      </c>
      <c r="BE271" s="243">
        <v>0.5</v>
      </c>
      <c r="BF271" s="243">
        <v>0</v>
      </c>
      <c r="BG271" s="243">
        <v>0</v>
      </c>
      <c r="BH271" s="243">
        <v>0</v>
      </c>
      <c r="BI271" s="243">
        <v>0</v>
      </c>
      <c r="BJ271" s="243">
        <v>0</v>
      </c>
      <c r="BK271" s="243">
        <v>0</v>
      </c>
      <c r="BL271" s="243">
        <v>0</v>
      </c>
      <c r="BM271" s="243">
        <v>0</v>
      </c>
      <c r="BN271" s="243">
        <v>0</v>
      </c>
      <c r="BO271" s="243">
        <v>0</v>
      </c>
      <c r="BP271" s="243">
        <v>0</v>
      </c>
      <c r="BQ271" s="243">
        <v>0</v>
      </c>
      <c r="BR271" s="243">
        <v>0</v>
      </c>
      <c r="BS271" s="243">
        <v>0</v>
      </c>
      <c r="BT271" s="243">
        <v>0</v>
      </c>
      <c r="BU271" s="243">
        <v>0</v>
      </c>
      <c r="BV271" s="243">
        <v>0</v>
      </c>
      <c r="BW271" s="243">
        <v>0</v>
      </c>
      <c r="BX271" s="4">
        <v>0</v>
      </c>
      <c r="BZ271" s="244">
        <f t="shared" si="92"/>
        <v>2</v>
      </c>
      <c r="CB271" s="3">
        <f t="shared" si="93"/>
        <v>0</v>
      </c>
      <c r="CC271" s="243">
        <f t="shared" si="94"/>
        <v>0</v>
      </c>
      <c r="CD271" s="243">
        <f t="shared" si="95"/>
        <v>0</v>
      </c>
      <c r="CE271" s="243">
        <f t="shared" si="96"/>
        <v>0</v>
      </c>
      <c r="CF271" s="243">
        <f t="shared" si="97"/>
        <v>0</v>
      </c>
      <c r="CG271" s="243">
        <f t="shared" si="98"/>
        <v>1</v>
      </c>
      <c r="CH271" s="243">
        <f t="shared" si="99"/>
        <v>0</v>
      </c>
      <c r="CI271" s="243">
        <f t="shared" si="100"/>
        <v>1</v>
      </c>
      <c r="CJ271" s="243">
        <f t="shared" si="101"/>
        <v>0</v>
      </c>
      <c r="CK271" s="243">
        <f t="shared" si="102"/>
        <v>0</v>
      </c>
      <c r="CL271" s="243">
        <f t="shared" si="103"/>
        <v>0</v>
      </c>
      <c r="CM271" s="4">
        <f t="shared" si="104"/>
        <v>0</v>
      </c>
      <c r="CO271" s="244">
        <f t="shared" si="105"/>
        <v>2</v>
      </c>
      <c r="CT271" s="3">
        <f t="shared" si="106"/>
        <v>0</v>
      </c>
      <c r="CU271" s="243">
        <f t="shared" si="107"/>
        <v>0</v>
      </c>
      <c r="CV271" s="243">
        <f t="shared" si="108"/>
        <v>0</v>
      </c>
      <c r="CW271" s="243">
        <f t="shared" si="109"/>
        <v>0</v>
      </c>
      <c r="CX271" s="243">
        <f t="shared" si="110"/>
        <v>2</v>
      </c>
      <c r="CY271" s="243">
        <f t="shared" si="111"/>
        <v>0</v>
      </c>
      <c r="CZ271" s="243">
        <f t="shared" si="112"/>
        <v>0</v>
      </c>
      <c r="DA271" s="4">
        <f t="shared" si="113"/>
        <v>0</v>
      </c>
      <c r="DD271" s="244">
        <f t="shared" si="114"/>
        <v>1</v>
      </c>
    </row>
    <row r="272" spans="2:108" x14ac:dyDescent="0.35">
      <c r="B272" s="145" t="s">
        <v>664</v>
      </c>
      <c r="C272" s="4" t="s">
        <v>665</v>
      </c>
      <c r="D272" s="30" t="s">
        <v>665</v>
      </c>
      <c r="E272" s="237" t="s">
        <v>1374</v>
      </c>
      <c r="F272" s="237"/>
      <c r="G272" s="31" t="s">
        <v>3704</v>
      </c>
      <c r="H272" s="3">
        <v>0</v>
      </c>
      <c r="I272" s="243">
        <v>0</v>
      </c>
      <c r="J272" s="243">
        <v>0</v>
      </c>
      <c r="K272" s="243">
        <v>0</v>
      </c>
      <c r="L272" s="243">
        <v>0</v>
      </c>
      <c r="M272" s="243">
        <v>0</v>
      </c>
      <c r="N272" s="243">
        <v>0</v>
      </c>
      <c r="O272" s="243">
        <v>0</v>
      </c>
      <c r="P272" s="243">
        <v>0</v>
      </c>
      <c r="Q272" s="243">
        <v>0</v>
      </c>
      <c r="R272" s="243">
        <v>0</v>
      </c>
      <c r="S272" s="243">
        <v>0</v>
      </c>
      <c r="T272" s="243">
        <v>0</v>
      </c>
      <c r="U272" s="243">
        <v>0</v>
      </c>
      <c r="V272" s="243">
        <v>0</v>
      </c>
      <c r="W272" s="243">
        <v>0</v>
      </c>
      <c r="X272" s="243">
        <v>0</v>
      </c>
      <c r="Y272" s="243">
        <v>0</v>
      </c>
      <c r="Z272" s="243">
        <v>0</v>
      </c>
      <c r="AA272" s="243">
        <v>0</v>
      </c>
      <c r="AB272" s="243">
        <v>0</v>
      </c>
      <c r="AC272" s="243">
        <v>0</v>
      </c>
      <c r="AD272" s="243">
        <v>0</v>
      </c>
      <c r="AE272" s="243">
        <v>0</v>
      </c>
      <c r="AF272" s="243">
        <v>0</v>
      </c>
      <c r="AG272" s="243">
        <v>0</v>
      </c>
      <c r="AH272" s="243">
        <v>0</v>
      </c>
      <c r="AI272" s="243">
        <v>0</v>
      </c>
      <c r="AJ272" s="243">
        <v>0</v>
      </c>
      <c r="AK272" s="243">
        <v>0</v>
      </c>
      <c r="AL272" s="243">
        <v>0</v>
      </c>
      <c r="AM272" s="243">
        <v>0</v>
      </c>
      <c r="AN272" s="243">
        <v>0</v>
      </c>
      <c r="AO272" s="243">
        <v>0</v>
      </c>
      <c r="AP272" s="243">
        <v>0</v>
      </c>
      <c r="AQ272" s="243">
        <v>0</v>
      </c>
      <c r="AR272" s="243">
        <v>0</v>
      </c>
      <c r="AS272" s="243">
        <v>0</v>
      </c>
      <c r="AT272" s="243">
        <v>0</v>
      </c>
      <c r="AU272" s="243">
        <v>0</v>
      </c>
      <c r="AV272" s="243">
        <v>0.5</v>
      </c>
      <c r="AW272" s="243">
        <v>0</v>
      </c>
      <c r="AX272" s="243">
        <v>0.5</v>
      </c>
      <c r="AY272" s="243">
        <v>0</v>
      </c>
      <c r="AZ272" s="243">
        <v>0</v>
      </c>
      <c r="BA272" s="243">
        <v>0</v>
      </c>
      <c r="BB272" s="243">
        <v>0</v>
      </c>
      <c r="BC272" s="243">
        <v>0</v>
      </c>
      <c r="BD272" s="243">
        <v>0</v>
      </c>
      <c r="BE272" s="243">
        <v>0</v>
      </c>
      <c r="BF272" s="243">
        <v>0</v>
      </c>
      <c r="BG272" s="243">
        <v>0</v>
      </c>
      <c r="BH272" s="243">
        <v>0</v>
      </c>
      <c r="BI272" s="243">
        <v>0</v>
      </c>
      <c r="BJ272" s="243">
        <v>0</v>
      </c>
      <c r="BK272" s="243">
        <v>0</v>
      </c>
      <c r="BL272" s="243">
        <v>0</v>
      </c>
      <c r="BM272" s="243">
        <v>0</v>
      </c>
      <c r="BN272" s="243">
        <v>0</v>
      </c>
      <c r="BO272" s="243">
        <v>0</v>
      </c>
      <c r="BP272" s="243">
        <v>0</v>
      </c>
      <c r="BQ272" s="243">
        <v>0</v>
      </c>
      <c r="BR272" s="243">
        <v>0</v>
      </c>
      <c r="BS272" s="243">
        <v>0</v>
      </c>
      <c r="BT272" s="243">
        <v>0</v>
      </c>
      <c r="BU272" s="243">
        <v>0</v>
      </c>
      <c r="BV272" s="243">
        <v>0</v>
      </c>
      <c r="BW272" s="243">
        <v>0</v>
      </c>
      <c r="BX272" s="4">
        <v>0</v>
      </c>
      <c r="BZ272" s="244">
        <f t="shared" si="92"/>
        <v>2</v>
      </c>
      <c r="CB272" s="3">
        <f t="shared" si="93"/>
        <v>0</v>
      </c>
      <c r="CC272" s="243">
        <f t="shared" si="94"/>
        <v>0</v>
      </c>
      <c r="CD272" s="243">
        <f t="shared" si="95"/>
        <v>0</v>
      </c>
      <c r="CE272" s="243">
        <f t="shared" si="96"/>
        <v>0</v>
      </c>
      <c r="CF272" s="243">
        <f t="shared" si="97"/>
        <v>0</v>
      </c>
      <c r="CG272" s="243">
        <f t="shared" si="98"/>
        <v>1</v>
      </c>
      <c r="CH272" s="243">
        <f t="shared" si="99"/>
        <v>1</v>
      </c>
      <c r="CI272" s="243">
        <f t="shared" si="100"/>
        <v>0</v>
      </c>
      <c r="CJ272" s="243">
        <f t="shared" si="101"/>
        <v>0</v>
      </c>
      <c r="CK272" s="243">
        <f t="shared" si="102"/>
        <v>0</v>
      </c>
      <c r="CL272" s="243">
        <f t="shared" si="103"/>
        <v>0</v>
      </c>
      <c r="CM272" s="4">
        <f t="shared" si="104"/>
        <v>0</v>
      </c>
      <c r="CO272" s="244">
        <f t="shared" si="105"/>
        <v>2</v>
      </c>
      <c r="CT272" s="3">
        <f t="shared" si="106"/>
        <v>0</v>
      </c>
      <c r="CU272" s="243">
        <f t="shared" si="107"/>
        <v>0</v>
      </c>
      <c r="CV272" s="243">
        <f t="shared" si="108"/>
        <v>0</v>
      </c>
      <c r="CW272" s="243">
        <f t="shared" si="109"/>
        <v>0</v>
      </c>
      <c r="CX272" s="243">
        <f t="shared" si="110"/>
        <v>2</v>
      </c>
      <c r="CY272" s="243">
        <f t="shared" si="111"/>
        <v>0</v>
      </c>
      <c r="CZ272" s="243">
        <f t="shared" si="112"/>
        <v>0</v>
      </c>
      <c r="DA272" s="4">
        <f t="shared" si="113"/>
        <v>0</v>
      </c>
      <c r="DD272" s="244">
        <f t="shared" si="114"/>
        <v>1</v>
      </c>
    </row>
    <row r="273" spans="2:108" x14ac:dyDescent="0.35">
      <c r="B273" s="145" t="s">
        <v>666</v>
      </c>
      <c r="C273" s="4" t="s">
        <v>667</v>
      </c>
      <c r="D273" s="30" t="s">
        <v>3523</v>
      </c>
      <c r="E273" s="237" t="s">
        <v>3759</v>
      </c>
      <c r="F273" s="237"/>
      <c r="G273" s="31" t="s">
        <v>3704</v>
      </c>
      <c r="H273" s="3">
        <v>0</v>
      </c>
      <c r="I273" s="243">
        <v>0</v>
      </c>
      <c r="J273" s="243">
        <v>0</v>
      </c>
      <c r="K273" s="243">
        <v>0</v>
      </c>
      <c r="L273" s="243">
        <v>0</v>
      </c>
      <c r="M273" s="243">
        <v>0</v>
      </c>
      <c r="N273" s="243">
        <v>0</v>
      </c>
      <c r="O273" s="243">
        <v>0</v>
      </c>
      <c r="P273" s="243">
        <v>0</v>
      </c>
      <c r="Q273" s="243">
        <v>0</v>
      </c>
      <c r="R273" s="243">
        <v>0</v>
      </c>
      <c r="S273" s="243">
        <v>0</v>
      </c>
      <c r="T273" s="243">
        <v>0</v>
      </c>
      <c r="U273" s="243">
        <v>0</v>
      </c>
      <c r="V273" s="243">
        <v>0</v>
      </c>
      <c r="W273" s="243">
        <v>0</v>
      </c>
      <c r="X273" s="243">
        <v>0</v>
      </c>
      <c r="Y273" s="243">
        <v>0</v>
      </c>
      <c r="Z273" s="243">
        <v>0</v>
      </c>
      <c r="AA273" s="243">
        <v>0</v>
      </c>
      <c r="AB273" s="243">
        <v>0</v>
      </c>
      <c r="AC273" s="243">
        <v>0</v>
      </c>
      <c r="AD273" s="243">
        <v>0</v>
      </c>
      <c r="AE273" s="243">
        <v>0</v>
      </c>
      <c r="AF273" s="243">
        <v>0</v>
      </c>
      <c r="AG273" s="243">
        <v>0</v>
      </c>
      <c r="AH273" s="243">
        <v>0</v>
      </c>
      <c r="AI273" s="243">
        <v>0</v>
      </c>
      <c r="AJ273" s="243">
        <v>0</v>
      </c>
      <c r="AK273" s="243">
        <v>0</v>
      </c>
      <c r="AL273" s="243">
        <v>0</v>
      </c>
      <c r="AM273" s="243">
        <v>0</v>
      </c>
      <c r="AN273" s="243">
        <v>0</v>
      </c>
      <c r="AO273" s="243">
        <v>0</v>
      </c>
      <c r="AP273" s="243">
        <v>0</v>
      </c>
      <c r="AQ273" s="243">
        <v>0</v>
      </c>
      <c r="AR273" s="243">
        <v>0</v>
      </c>
      <c r="AS273" s="243">
        <v>0</v>
      </c>
      <c r="AT273" s="243">
        <v>0</v>
      </c>
      <c r="AU273" s="243">
        <v>0</v>
      </c>
      <c r="AV273" s="243">
        <v>0.5</v>
      </c>
      <c r="AW273" s="243">
        <v>0</v>
      </c>
      <c r="AX273" s="243">
        <v>0</v>
      </c>
      <c r="AY273" s="243">
        <v>0.5</v>
      </c>
      <c r="AZ273" s="243">
        <v>0</v>
      </c>
      <c r="BA273" s="243">
        <v>0</v>
      </c>
      <c r="BB273" s="243">
        <v>0</v>
      </c>
      <c r="BC273" s="243">
        <v>0</v>
      </c>
      <c r="BD273" s="243">
        <v>0</v>
      </c>
      <c r="BE273" s="243">
        <v>0</v>
      </c>
      <c r="BF273" s="243">
        <v>0</v>
      </c>
      <c r="BG273" s="243">
        <v>0</v>
      </c>
      <c r="BH273" s="243">
        <v>0</v>
      </c>
      <c r="BI273" s="243">
        <v>0</v>
      </c>
      <c r="BJ273" s="243">
        <v>0</v>
      </c>
      <c r="BK273" s="243">
        <v>0</v>
      </c>
      <c r="BL273" s="243">
        <v>0</v>
      </c>
      <c r="BM273" s="243">
        <v>0</v>
      </c>
      <c r="BN273" s="243">
        <v>0</v>
      </c>
      <c r="BO273" s="243">
        <v>0</v>
      </c>
      <c r="BP273" s="243">
        <v>0</v>
      </c>
      <c r="BQ273" s="243">
        <v>0</v>
      </c>
      <c r="BR273" s="243">
        <v>0</v>
      </c>
      <c r="BS273" s="243">
        <v>0</v>
      </c>
      <c r="BT273" s="243">
        <v>0</v>
      </c>
      <c r="BU273" s="243">
        <v>0</v>
      </c>
      <c r="BV273" s="243">
        <v>0</v>
      </c>
      <c r="BW273" s="243">
        <v>0</v>
      </c>
      <c r="BX273" s="4">
        <v>0</v>
      </c>
      <c r="BZ273" s="244">
        <f t="shared" si="92"/>
        <v>2</v>
      </c>
      <c r="CB273" s="3">
        <f t="shared" si="93"/>
        <v>0</v>
      </c>
      <c r="CC273" s="243">
        <f t="shared" si="94"/>
        <v>0</v>
      </c>
      <c r="CD273" s="243">
        <f t="shared" si="95"/>
        <v>0</v>
      </c>
      <c r="CE273" s="243">
        <f t="shared" si="96"/>
        <v>0</v>
      </c>
      <c r="CF273" s="243">
        <f t="shared" si="97"/>
        <v>0</v>
      </c>
      <c r="CG273" s="243">
        <f t="shared" si="98"/>
        <v>1</v>
      </c>
      <c r="CH273" s="243">
        <f t="shared" si="99"/>
        <v>1</v>
      </c>
      <c r="CI273" s="243">
        <f t="shared" si="100"/>
        <v>0</v>
      </c>
      <c r="CJ273" s="243">
        <f t="shared" si="101"/>
        <v>0</v>
      </c>
      <c r="CK273" s="243">
        <f t="shared" si="102"/>
        <v>0</v>
      </c>
      <c r="CL273" s="243">
        <f t="shared" si="103"/>
        <v>0</v>
      </c>
      <c r="CM273" s="4">
        <f t="shared" si="104"/>
        <v>0</v>
      </c>
      <c r="CO273" s="244">
        <f t="shared" si="105"/>
        <v>2</v>
      </c>
      <c r="CT273" s="3">
        <f t="shared" si="106"/>
        <v>0</v>
      </c>
      <c r="CU273" s="243">
        <f t="shared" si="107"/>
        <v>0</v>
      </c>
      <c r="CV273" s="243">
        <f t="shared" si="108"/>
        <v>0</v>
      </c>
      <c r="CW273" s="243">
        <f t="shared" si="109"/>
        <v>0</v>
      </c>
      <c r="CX273" s="243">
        <f t="shared" si="110"/>
        <v>2</v>
      </c>
      <c r="CY273" s="243">
        <f t="shared" si="111"/>
        <v>0</v>
      </c>
      <c r="CZ273" s="243">
        <f t="shared" si="112"/>
        <v>0</v>
      </c>
      <c r="DA273" s="4">
        <f t="shared" si="113"/>
        <v>0</v>
      </c>
      <c r="DD273" s="244">
        <f t="shared" si="114"/>
        <v>1</v>
      </c>
    </row>
    <row r="274" spans="2:108" x14ac:dyDescent="0.35">
      <c r="B274" s="145" t="s">
        <v>711</v>
      </c>
      <c r="C274" s="4" t="s">
        <v>712</v>
      </c>
      <c r="D274" s="142" t="s">
        <v>913</v>
      </c>
      <c r="E274" s="236" t="s">
        <v>913</v>
      </c>
      <c r="F274" s="236"/>
      <c r="G274" s="139" t="s">
        <v>3703</v>
      </c>
      <c r="H274" s="3">
        <v>0</v>
      </c>
      <c r="I274" s="243">
        <v>0</v>
      </c>
      <c r="J274" s="243">
        <v>0</v>
      </c>
      <c r="K274" s="243">
        <v>0</v>
      </c>
      <c r="L274" s="243">
        <v>0</v>
      </c>
      <c r="M274" s="243">
        <v>0</v>
      </c>
      <c r="N274" s="243">
        <v>0</v>
      </c>
      <c r="O274" s="243">
        <v>0</v>
      </c>
      <c r="P274" s="243">
        <v>0</v>
      </c>
      <c r="Q274" s="243">
        <v>0</v>
      </c>
      <c r="R274" s="243">
        <v>0</v>
      </c>
      <c r="S274" s="243">
        <v>0</v>
      </c>
      <c r="T274" s="243">
        <v>0</v>
      </c>
      <c r="U274" s="243">
        <v>0</v>
      </c>
      <c r="V274" s="243">
        <v>0</v>
      </c>
      <c r="W274" s="243">
        <v>0</v>
      </c>
      <c r="X274" s="243">
        <v>0</v>
      </c>
      <c r="Y274" s="243">
        <v>0</v>
      </c>
      <c r="Z274" s="243">
        <v>0</v>
      </c>
      <c r="AA274" s="243">
        <v>0</v>
      </c>
      <c r="AB274" s="243">
        <v>0</v>
      </c>
      <c r="AC274" s="243">
        <v>0</v>
      </c>
      <c r="AD274" s="243">
        <v>0</v>
      </c>
      <c r="AE274" s="243">
        <v>0</v>
      </c>
      <c r="AF274" s="243">
        <v>0</v>
      </c>
      <c r="AG274" s="243">
        <v>0</v>
      </c>
      <c r="AH274" s="243">
        <v>0</v>
      </c>
      <c r="AI274" s="243">
        <v>0</v>
      </c>
      <c r="AJ274" s="243">
        <v>0</v>
      </c>
      <c r="AK274" s="243">
        <v>0</v>
      </c>
      <c r="AL274" s="243">
        <v>0</v>
      </c>
      <c r="AM274" s="243">
        <v>0</v>
      </c>
      <c r="AN274" s="243">
        <v>0</v>
      </c>
      <c r="AO274" s="243">
        <v>0</v>
      </c>
      <c r="AP274" s="243">
        <v>0</v>
      </c>
      <c r="AQ274" s="243">
        <v>0</v>
      </c>
      <c r="AR274" s="243">
        <v>0</v>
      </c>
      <c r="AS274" s="243">
        <v>0</v>
      </c>
      <c r="AT274" s="243">
        <v>0</v>
      </c>
      <c r="AU274" s="243">
        <v>0</v>
      </c>
      <c r="AV274" s="243">
        <v>0</v>
      </c>
      <c r="AW274" s="243">
        <v>0</v>
      </c>
      <c r="AX274" s="243">
        <v>0.5</v>
      </c>
      <c r="AY274" s="243">
        <v>0</v>
      </c>
      <c r="AZ274" s="243">
        <v>0</v>
      </c>
      <c r="BA274" s="243">
        <v>0</v>
      </c>
      <c r="BB274" s="243">
        <v>0</v>
      </c>
      <c r="BC274" s="243">
        <v>0</v>
      </c>
      <c r="BD274" s="243">
        <v>0</v>
      </c>
      <c r="BE274" s="243">
        <v>0</v>
      </c>
      <c r="BF274" s="243">
        <v>0.5</v>
      </c>
      <c r="BG274" s="243">
        <v>0</v>
      </c>
      <c r="BH274" s="243">
        <v>0</v>
      </c>
      <c r="BI274" s="243">
        <v>0</v>
      </c>
      <c r="BJ274" s="243">
        <v>0</v>
      </c>
      <c r="BK274" s="243">
        <v>0</v>
      </c>
      <c r="BL274" s="243">
        <v>0</v>
      </c>
      <c r="BM274" s="243">
        <v>0</v>
      </c>
      <c r="BN274" s="243">
        <v>0</v>
      </c>
      <c r="BO274" s="243">
        <v>0</v>
      </c>
      <c r="BP274" s="243">
        <v>0</v>
      </c>
      <c r="BQ274" s="243">
        <v>0</v>
      </c>
      <c r="BR274" s="243">
        <v>0</v>
      </c>
      <c r="BS274" s="243">
        <v>0</v>
      </c>
      <c r="BT274" s="243">
        <v>0</v>
      </c>
      <c r="BU274" s="243">
        <v>0</v>
      </c>
      <c r="BV274" s="243">
        <v>0</v>
      </c>
      <c r="BW274" s="243">
        <v>0</v>
      </c>
      <c r="BX274" s="4">
        <v>0</v>
      </c>
      <c r="BZ274" s="244">
        <f t="shared" si="92"/>
        <v>2</v>
      </c>
      <c r="CB274" s="3">
        <f t="shared" si="93"/>
        <v>0</v>
      </c>
      <c r="CC274" s="243">
        <f t="shared" si="94"/>
        <v>0</v>
      </c>
      <c r="CD274" s="243">
        <f t="shared" si="95"/>
        <v>0</v>
      </c>
      <c r="CE274" s="243">
        <f t="shared" si="96"/>
        <v>0</v>
      </c>
      <c r="CF274" s="243">
        <f t="shared" si="97"/>
        <v>0</v>
      </c>
      <c r="CG274" s="243">
        <f t="shared" si="98"/>
        <v>0</v>
      </c>
      <c r="CH274" s="243">
        <f t="shared" si="99"/>
        <v>1</v>
      </c>
      <c r="CI274" s="243">
        <f t="shared" si="100"/>
        <v>0</v>
      </c>
      <c r="CJ274" s="243">
        <f t="shared" si="101"/>
        <v>1</v>
      </c>
      <c r="CK274" s="243">
        <f t="shared" si="102"/>
        <v>0</v>
      </c>
      <c r="CL274" s="243">
        <f t="shared" si="103"/>
        <v>0</v>
      </c>
      <c r="CM274" s="4">
        <f t="shared" si="104"/>
        <v>0</v>
      </c>
      <c r="CO274" s="244">
        <f t="shared" si="105"/>
        <v>2</v>
      </c>
      <c r="CT274" s="3">
        <f t="shared" si="106"/>
        <v>0</v>
      </c>
      <c r="CU274" s="243">
        <f t="shared" si="107"/>
        <v>0</v>
      </c>
      <c r="CV274" s="243">
        <f t="shared" si="108"/>
        <v>0</v>
      </c>
      <c r="CW274" s="243">
        <f t="shared" si="109"/>
        <v>0</v>
      </c>
      <c r="CX274" s="243">
        <f t="shared" si="110"/>
        <v>2</v>
      </c>
      <c r="CY274" s="243">
        <f t="shared" si="111"/>
        <v>0</v>
      </c>
      <c r="CZ274" s="243">
        <f t="shared" si="112"/>
        <v>0</v>
      </c>
      <c r="DA274" s="4">
        <f t="shared" si="113"/>
        <v>0</v>
      </c>
      <c r="DD274" s="244">
        <f t="shared" si="114"/>
        <v>1</v>
      </c>
    </row>
    <row r="275" spans="2:108" x14ac:dyDescent="0.35">
      <c r="B275" s="145" t="s">
        <v>713</v>
      </c>
      <c r="C275" s="4" t="s">
        <v>714</v>
      </c>
      <c r="D275" s="28" t="s">
        <v>2604</v>
      </c>
      <c r="E275" s="234" t="s">
        <v>925</v>
      </c>
      <c r="F275" s="234"/>
      <c r="G275" s="29" t="s">
        <v>3701</v>
      </c>
      <c r="H275" s="3">
        <v>0</v>
      </c>
      <c r="I275" s="243">
        <v>0</v>
      </c>
      <c r="J275" s="243">
        <v>0</v>
      </c>
      <c r="K275" s="243">
        <v>0</v>
      </c>
      <c r="L275" s="243">
        <v>0</v>
      </c>
      <c r="M275" s="243">
        <v>0</v>
      </c>
      <c r="N275" s="243">
        <v>0</v>
      </c>
      <c r="O275" s="243">
        <v>0</v>
      </c>
      <c r="P275" s="243">
        <v>0</v>
      </c>
      <c r="Q275" s="243">
        <v>0</v>
      </c>
      <c r="R275" s="243">
        <v>0</v>
      </c>
      <c r="S275" s="243">
        <v>0</v>
      </c>
      <c r="T275" s="243">
        <v>0</v>
      </c>
      <c r="U275" s="243">
        <v>0</v>
      </c>
      <c r="V275" s="243">
        <v>0</v>
      </c>
      <c r="W275" s="243">
        <v>0</v>
      </c>
      <c r="X275" s="243">
        <v>0</v>
      </c>
      <c r="Y275" s="243">
        <v>0</v>
      </c>
      <c r="Z275" s="243">
        <v>0</v>
      </c>
      <c r="AA275" s="243">
        <v>0</v>
      </c>
      <c r="AB275" s="243">
        <v>0</v>
      </c>
      <c r="AC275" s="243">
        <v>0</v>
      </c>
      <c r="AD275" s="243">
        <v>0</v>
      </c>
      <c r="AE275" s="243">
        <v>0</v>
      </c>
      <c r="AF275" s="243">
        <v>0</v>
      </c>
      <c r="AG275" s="243">
        <v>0</v>
      </c>
      <c r="AH275" s="243">
        <v>0</v>
      </c>
      <c r="AI275" s="243">
        <v>0</v>
      </c>
      <c r="AJ275" s="243">
        <v>0</v>
      </c>
      <c r="AK275" s="243">
        <v>0</v>
      </c>
      <c r="AL275" s="243">
        <v>0</v>
      </c>
      <c r="AM275" s="243">
        <v>0</v>
      </c>
      <c r="AN275" s="243">
        <v>0</v>
      </c>
      <c r="AO275" s="243">
        <v>0</v>
      </c>
      <c r="AP275" s="243">
        <v>0</v>
      </c>
      <c r="AQ275" s="243">
        <v>0</v>
      </c>
      <c r="AR275" s="243">
        <v>0</v>
      </c>
      <c r="AS275" s="243">
        <v>0</v>
      </c>
      <c r="AT275" s="243">
        <v>0</v>
      </c>
      <c r="AU275" s="243">
        <v>0</v>
      </c>
      <c r="AV275" s="243">
        <v>0</v>
      </c>
      <c r="AW275" s="243">
        <v>0</v>
      </c>
      <c r="AX275" s="243">
        <v>0.5</v>
      </c>
      <c r="AY275" s="243">
        <v>0</v>
      </c>
      <c r="AZ275" s="243">
        <v>0</v>
      </c>
      <c r="BA275" s="243">
        <v>0</v>
      </c>
      <c r="BB275" s="243">
        <v>0</v>
      </c>
      <c r="BC275" s="243">
        <v>0</v>
      </c>
      <c r="BD275" s="243">
        <v>0</v>
      </c>
      <c r="BE275" s="243">
        <v>0</v>
      </c>
      <c r="BF275" s="243">
        <v>0</v>
      </c>
      <c r="BG275" s="243">
        <v>0</v>
      </c>
      <c r="BH275" s="243">
        <v>0.5</v>
      </c>
      <c r="BI275" s="243">
        <v>0</v>
      </c>
      <c r="BJ275" s="243">
        <v>0</v>
      </c>
      <c r="BK275" s="243">
        <v>0</v>
      </c>
      <c r="BL275" s="243">
        <v>0</v>
      </c>
      <c r="BM275" s="243">
        <v>0</v>
      </c>
      <c r="BN275" s="243">
        <v>0</v>
      </c>
      <c r="BO275" s="243">
        <v>0</v>
      </c>
      <c r="BP275" s="243">
        <v>0</v>
      </c>
      <c r="BQ275" s="243">
        <v>0</v>
      </c>
      <c r="BR275" s="243">
        <v>0</v>
      </c>
      <c r="BS275" s="243">
        <v>0</v>
      </c>
      <c r="BT275" s="243">
        <v>0</v>
      </c>
      <c r="BU275" s="243">
        <v>0</v>
      </c>
      <c r="BV275" s="243">
        <v>0</v>
      </c>
      <c r="BW275" s="243">
        <v>0</v>
      </c>
      <c r="BX275" s="4">
        <v>0</v>
      </c>
      <c r="BZ275" s="244">
        <f t="shared" si="92"/>
        <v>2</v>
      </c>
      <c r="CB275" s="3">
        <f t="shared" si="93"/>
        <v>0</v>
      </c>
      <c r="CC275" s="243">
        <f t="shared" si="94"/>
        <v>0</v>
      </c>
      <c r="CD275" s="243">
        <f t="shared" si="95"/>
        <v>0</v>
      </c>
      <c r="CE275" s="243">
        <f t="shared" si="96"/>
        <v>0</v>
      </c>
      <c r="CF275" s="243">
        <f t="shared" si="97"/>
        <v>0</v>
      </c>
      <c r="CG275" s="243">
        <f t="shared" si="98"/>
        <v>0</v>
      </c>
      <c r="CH275" s="243">
        <f t="shared" si="99"/>
        <v>1</v>
      </c>
      <c r="CI275" s="243">
        <f t="shared" si="100"/>
        <v>0</v>
      </c>
      <c r="CJ275" s="243">
        <f t="shared" si="101"/>
        <v>1</v>
      </c>
      <c r="CK275" s="243">
        <f t="shared" si="102"/>
        <v>0</v>
      </c>
      <c r="CL275" s="243">
        <f t="shared" si="103"/>
        <v>0</v>
      </c>
      <c r="CM275" s="4">
        <f t="shared" si="104"/>
        <v>0</v>
      </c>
      <c r="CO275" s="244">
        <f t="shared" si="105"/>
        <v>2</v>
      </c>
      <c r="CT275" s="3">
        <f t="shared" si="106"/>
        <v>0</v>
      </c>
      <c r="CU275" s="243">
        <f t="shared" si="107"/>
        <v>0</v>
      </c>
      <c r="CV275" s="243">
        <f t="shared" si="108"/>
        <v>0</v>
      </c>
      <c r="CW275" s="243">
        <f t="shared" si="109"/>
        <v>0</v>
      </c>
      <c r="CX275" s="243">
        <f t="shared" si="110"/>
        <v>2</v>
      </c>
      <c r="CY275" s="243">
        <f t="shared" si="111"/>
        <v>0</v>
      </c>
      <c r="CZ275" s="243">
        <f t="shared" si="112"/>
        <v>0</v>
      </c>
      <c r="DA275" s="4">
        <f t="shared" si="113"/>
        <v>0</v>
      </c>
      <c r="DD275" s="244">
        <f t="shared" si="114"/>
        <v>1</v>
      </c>
    </row>
    <row r="276" spans="2:108" x14ac:dyDescent="0.35">
      <c r="B276" s="145" t="s">
        <v>715</v>
      </c>
      <c r="C276" s="4" t="s">
        <v>716</v>
      </c>
      <c r="D276" s="142" t="s">
        <v>913</v>
      </c>
      <c r="E276" s="236" t="s">
        <v>913</v>
      </c>
      <c r="F276" s="236"/>
      <c r="G276" s="139" t="s">
        <v>3703</v>
      </c>
      <c r="H276" s="3">
        <v>0</v>
      </c>
      <c r="I276" s="243">
        <v>0</v>
      </c>
      <c r="J276" s="243">
        <v>0</v>
      </c>
      <c r="K276" s="243">
        <v>0</v>
      </c>
      <c r="L276" s="243">
        <v>0</v>
      </c>
      <c r="M276" s="243">
        <v>0</v>
      </c>
      <c r="N276" s="243">
        <v>0</v>
      </c>
      <c r="O276" s="243">
        <v>0</v>
      </c>
      <c r="P276" s="243">
        <v>0</v>
      </c>
      <c r="Q276" s="243">
        <v>0</v>
      </c>
      <c r="R276" s="243">
        <v>0</v>
      </c>
      <c r="S276" s="243">
        <v>0</v>
      </c>
      <c r="T276" s="243">
        <v>0</v>
      </c>
      <c r="U276" s="243">
        <v>0</v>
      </c>
      <c r="V276" s="243">
        <v>0</v>
      </c>
      <c r="W276" s="243">
        <v>0</v>
      </c>
      <c r="X276" s="243">
        <v>0</v>
      </c>
      <c r="Y276" s="243">
        <v>0</v>
      </c>
      <c r="Z276" s="243">
        <v>0</v>
      </c>
      <c r="AA276" s="243">
        <v>0</v>
      </c>
      <c r="AB276" s="243">
        <v>0</v>
      </c>
      <c r="AC276" s="243">
        <v>0</v>
      </c>
      <c r="AD276" s="243">
        <v>0</v>
      </c>
      <c r="AE276" s="243">
        <v>0</v>
      </c>
      <c r="AF276" s="243">
        <v>0</v>
      </c>
      <c r="AG276" s="243">
        <v>0</v>
      </c>
      <c r="AH276" s="243">
        <v>0</v>
      </c>
      <c r="AI276" s="243">
        <v>0</v>
      </c>
      <c r="AJ276" s="243">
        <v>0</v>
      </c>
      <c r="AK276" s="243">
        <v>0</v>
      </c>
      <c r="AL276" s="243">
        <v>0</v>
      </c>
      <c r="AM276" s="243">
        <v>0</v>
      </c>
      <c r="AN276" s="243">
        <v>0</v>
      </c>
      <c r="AO276" s="243">
        <v>0</v>
      </c>
      <c r="AP276" s="243">
        <v>0</v>
      </c>
      <c r="AQ276" s="243">
        <v>0</v>
      </c>
      <c r="AR276" s="243">
        <v>0</v>
      </c>
      <c r="AS276" s="243">
        <v>0</v>
      </c>
      <c r="AT276" s="243">
        <v>0</v>
      </c>
      <c r="AU276" s="243">
        <v>0</v>
      </c>
      <c r="AV276" s="243">
        <v>0</v>
      </c>
      <c r="AW276" s="243">
        <v>0</v>
      </c>
      <c r="AX276" s="243">
        <v>0.5</v>
      </c>
      <c r="AY276" s="243">
        <v>0</v>
      </c>
      <c r="AZ276" s="243">
        <v>0</v>
      </c>
      <c r="BA276" s="243">
        <v>0</v>
      </c>
      <c r="BB276" s="243">
        <v>0</v>
      </c>
      <c r="BC276" s="243">
        <v>0</v>
      </c>
      <c r="BD276" s="243">
        <v>0</v>
      </c>
      <c r="BE276" s="243">
        <v>0</v>
      </c>
      <c r="BF276" s="243">
        <v>0</v>
      </c>
      <c r="BG276" s="243">
        <v>0</v>
      </c>
      <c r="BH276" s="243">
        <v>0.5</v>
      </c>
      <c r="BI276" s="243">
        <v>0</v>
      </c>
      <c r="BJ276" s="243">
        <v>0</v>
      </c>
      <c r="BK276" s="243">
        <v>0</v>
      </c>
      <c r="BL276" s="243">
        <v>0</v>
      </c>
      <c r="BM276" s="243">
        <v>0</v>
      </c>
      <c r="BN276" s="243">
        <v>0</v>
      </c>
      <c r="BO276" s="243">
        <v>0</v>
      </c>
      <c r="BP276" s="243">
        <v>0</v>
      </c>
      <c r="BQ276" s="243">
        <v>0</v>
      </c>
      <c r="BR276" s="243">
        <v>0</v>
      </c>
      <c r="BS276" s="243">
        <v>0</v>
      </c>
      <c r="BT276" s="243">
        <v>0</v>
      </c>
      <c r="BU276" s="243">
        <v>0</v>
      </c>
      <c r="BV276" s="243">
        <v>0</v>
      </c>
      <c r="BW276" s="243">
        <v>0</v>
      </c>
      <c r="BX276" s="4">
        <v>0</v>
      </c>
      <c r="BZ276" s="244">
        <f t="shared" si="92"/>
        <v>2</v>
      </c>
      <c r="CB276" s="3">
        <f t="shared" si="93"/>
        <v>0</v>
      </c>
      <c r="CC276" s="243">
        <f t="shared" si="94"/>
        <v>0</v>
      </c>
      <c r="CD276" s="243">
        <f t="shared" si="95"/>
        <v>0</v>
      </c>
      <c r="CE276" s="243">
        <f t="shared" si="96"/>
        <v>0</v>
      </c>
      <c r="CF276" s="243">
        <f t="shared" si="97"/>
        <v>0</v>
      </c>
      <c r="CG276" s="243">
        <f t="shared" si="98"/>
        <v>0</v>
      </c>
      <c r="CH276" s="243">
        <f t="shared" si="99"/>
        <v>1</v>
      </c>
      <c r="CI276" s="243">
        <f t="shared" si="100"/>
        <v>0</v>
      </c>
      <c r="CJ276" s="243">
        <f t="shared" si="101"/>
        <v>1</v>
      </c>
      <c r="CK276" s="243">
        <f t="shared" si="102"/>
        <v>0</v>
      </c>
      <c r="CL276" s="243">
        <f t="shared" si="103"/>
        <v>0</v>
      </c>
      <c r="CM276" s="4">
        <f t="shared" si="104"/>
        <v>0</v>
      </c>
      <c r="CO276" s="244">
        <f t="shared" si="105"/>
        <v>2</v>
      </c>
      <c r="CT276" s="3">
        <f t="shared" si="106"/>
        <v>0</v>
      </c>
      <c r="CU276" s="243">
        <f t="shared" si="107"/>
        <v>0</v>
      </c>
      <c r="CV276" s="243">
        <f t="shared" si="108"/>
        <v>0</v>
      </c>
      <c r="CW276" s="243">
        <f t="shared" si="109"/>
        <v>0</v>
      </c>
      <c r="CX276" s="243">
        <f t="shared" si="110"/>
        <v>2</v>
      </c>
      <c r="CY276" s="243">
        <f t="shared" si="111"/>
        <v>0</v>
      </c>
      <c r="CZ276" s="243">
        <f t="shared" si="112"/>
        <v>0</v>
      </c>
      <c r="DA276" s="4">
        <f t="shared" si="113"/>
        <v>0</v>
      </c>
      <c r="DD276" s="244">
        <f t="shared" si="114"/>
        <v>1</v>
      </c>
    </row>
    <row r="277" spans="2:108" x14ac:dyDescent="0.35">
      <c r="B277" s="145" t="s">
        <v>717</v>
      </c>
      <c r="C277" s="4" t="s">
        <v>718</v>
      </c>
      <c r="D277" s="61" t="s">
        <v>718</v>
      </c>
      <c r="E277" s="235" t="s">
        <v>3239</v>
      </c>
      <c r="F277" s="235" t="s">
        <v>1374</v>
      </c>
      <c r="G277" s="62" t="s">
        <v>3712</v>
      </c>
      <c r="H277" s="3">
        <v>0</v>
      </c>
      <c r="I277" s="243">
        <v>0</v>
      </c>
      <c r="J277" s="243">
        <v>0</v>
      </c>
      <c r="K277" s="243">
        <v>0</v>
      </c>
      <c r="L277" s="243">
        <v>0</v>
      </c>
      <c r="M277" s="243">
        <v>0</v>
      </c>
      <c r="N277" s="243">
        <v>0</v>
      </c>
      <c r="O277" s="243">
        <v>0</v>
      </c>
      <c r="P277" s="243">
        <v>0</v>
      </c>
      <c r="Q277" s="243">
        <v>0</v>
      </c>
      <c r="R277" s="243">
        <v>0</v>
      </c>
      <c r="S277" s="243">
        <v>0</v>
      </c>
      <c r="T277" s="243">
        <v>0</v>
      </c>
      <c r="U277" s="243">
        <v>0</v>
      </c>
      <c r="V277" s="243">
        <v>0</v>
      </c>
      <c r="W277" s="243">
        <v>0</v>
      </c>
      <c r="X277" s="243">
        <v>0</v>
      </c>
      <c r="Y277" s="243">
        <v>0</v>
      </c>
      <c r="Z277" s="243">
        <v>0</v>
      </c>
      <c r="AA277" s="243">
        <v>0</v>
      </c>
      <c r="AB277" s="243">
        <v>0</v>
      </c>
      <c r="AC277" s="243">
        <v>0</v>
      </c>
      <c r="AD277" s="243">
        <v>0</v>
      </c>
      <c r="AE277" s="243">
        <v>0</v>
      </c>
      <c r="AF277" s="243">
        <v>0</v>
      </c>
      <c r="AG277" s="243">
        <v>0</v>
      </c>
      <c r="AH277" s="243">
        <v>0</v>
      </c>
      <c r="AI277" s="243">
        <v>0</v>
      </c>
      <c r="AJ277" s="243">
        <v>0</v>
      </c>
      <c r="AK277" s="243">
        <v>0</v>
      </c>
      <c r="AL277" s="243">
        <v>0</v>
      </c>
      <c r="AM277" s="243">
        <v>0</v>
      </c>
      <c r="AN277" s="243">
        <v>0</v>
      </c>
      <c r="AO277" s="243">
        <v>0</v>
      </c>
      <c r="AP277" s="243">
        <v>0</v>
      </c>
      <c r="AQ277" s="243">
        <v>0</v>
      </c>
      <c r="AR277" s="243">
        <v>0</v>
      </c>
      <c r="AS277" s="243">
        <v>0</v>
      </c>
      <c r="AT277" s="243">
        <v>0</v>
      </c>
      <c r="AU277" s="243">
        <v>0</v>
      </c>
      <c r="AV277" s="243">
        <v>0</v>
      </c>
      <c r="AW277" s="243">
        <v>0</v>
      </c>
      <c r="AX277" s="243">
        <v>0.5</v>
      </c>
      <c r="AY277" s="243">
        <v>0</v>
      </c>
      <c r="AZ277" s="243">
        <v>0</v>
      </c>
      <c r="BA277" s="243">
        <v>0</v>
      </c>
      <c r="BB277" s="243">
        <v>0</v>
      </c>
      <c r="BC277" s="243">
        <v>0</v>
      </c>
      <c r="BD277" s="243">
        <v>0</v>
      </c>
      <c r="BE277" s="243">
        <v>0</v>
      </c>
      <c r="BF277" s="243">
        <v>0</v>
      </c>
      <c r="BG277" s="243">
        <v>0</v>
      </c>
      <c r="BH277" s="243">
        <v>0.5</v>
      </c>
      <c r="BI277" s="243">
        <v>0</v>
      </c>
      <c r="BJ277" s="243">
        <v>0</v>
      </c>
      <c r="BK277" s="243">
        <v>0</v>
      </c>
      <c r="BL277" s="243">
        <v>0</v>
      </c>
      <c r="BM277" s="243">
        <v>0</v>
      </c>
      <c r="BN277" s="243">
        <v>0</v>
      </c>
      <c r="BO277" s="243">
        <v>0</v>
      </c>
      <c r="BP277" s="243">
        <v>0</v>
      </c>
      <c r="BQ277" s="243">
        <v>0</v>
      </c>
      <c r="BR277" s="243">
        <v>0</v>
      </c>
      <c r="BS277" s="243">
        <v>0</v>
      </c>
      <c r="BT277" s="243">
        <v>0</v>
      </c>
      <c r="BU277" s="243">
        <v>0</v>
      </c>
      <c r="BV277" s="243">
        <v>0</v>
      </c>
      <c r="BW277" s="243">
        <v>0</v>
      </c>
      <c r="BX277" s="4">
        <v>0</v>
      </c>
      <c r="BZ277" s="244">
        <f t="shared" si="92"/>
        <v>2</v>
      </c>
      <c r="CB277" s="3">
        <f t="shared" si="93"/>
        <v>0</v>
      </c>
      <c r="CC277" s="243">
        <f t="shared" si="94"/>
        <v>0</v>
      </c>
      <c r="CD277" s="243">
        <f t="shared" si="95"/>
        <v>0</v>
      </c>
      <c r="CE277" s="243">
        <f t="shared" si="96"/>
        <v>0</v>
      </c>
      <c r="CF277" s="243">
        <f t="shared" si="97"/>
        <v>0</v>
      </c>
      <c r="CG277" s="243">
        <f t="shared" si="98"/>
        <v>0</v>
      </c>
      <c r="CH277" s="243">
        <f t="shared" si="99"/>
        <v>1</v>
      </c>
      <c r="CI277" s="243">
        <f t="shared" si="100"/>
        <v>0</v>
      </c>
      <c r="CJ277" s="243">
        <f t="shared" si="101"/>
        <v>1</v>
      </c>
      <c r="CK277" s="243">
        <f t="shared" si="102"/>
        <v>0</v>
      </c>
      <c r="CL277" s="243">
        <f t="shared" si="103"/>
        <v>0</v>
      </c>
      <c r="CM277" s="4">
        <f t="shared" si="104"/>
        <v>0</v>
      </c>
      <c r="CO277" s="244">
        <f t="shared" si="105"/>
        <v>2</v>
      </c>
      <c r="CT277" s="3">
        <f t="shared" si="106"/>
        <v>0</v>
      </c>
      <c r="CU277" s="243">
        <f t="shared" si="107"/>
        <v>0</v>
      </c>
      <c r="CV277" s="243">
        <f t="shared" si="108"/>
        <v>0</v>
      </c>
      <c r="CW277" s="243">
        <f t="shared" si="109"/>
        <v>0</v>
      </c>
      <c r="CX277" s="243">
        <f t="shared" si="110"/>
        <v>2</v>
      </c>
      <c r="CY277" s="243">
        <f t="shared" si="111"/>
        <v>0</v>
      </c>
      <c r="CZ277" s="243">
        <f t="shared" si="112"/>
        <v>0</v>
      </c>
      <c r="DA277" s="4">
        <f t="shared" si="113"/>
        <v>0</v>
      </c>
      <c r="DD277" s="244">
        <f t="shared" si="114"/>
        <v>1</v>
      </c>
    </row>
    <row r="278" spans="2:108" x14ac:dyDescent="0.35">
      <c r="B278" s="145" t="s">
        <v>732</v>
      </c>
      <c r="C278" s="4" t="s">
        <v>733</v>
      </c>
      <c r="D278" s="28" t="s">
        <v>733</v>
      </c>
      <c r="E278" s="234" t="s">
        <v>911</v>
      </c>
      <c r="F278" s="234"/>
      <c r="G278" s="29" t="s">
        <v>3701</v>
      </c>
      <c r="H278" s="3">
        <v>0</v>
      </c>
      <c r="I278" s="243">
        <v>0</v>
      </c>
      <c r="J278" s="243">
        <v>0</v>
      </c>
      <c r="K278" s="243">
        <v>0</v>
      </c>
      <c r="L278" s="243">
        <v>0</v>
      </c>
      <c r="M278" s="243">
        <v>0</v>
      </c>
      <c r="N278" s="243">
        <v>0</v>
      </c>
      <c r="O278" s="243">
        <v>0</v>
      </c>
      <c r="P278" s="243">
        <v>0</v>
      </c>
      <c r="Q278" s="243">
        <v>0</v>
      </c>
      <c r="R278" s="243">
        <v>0</v>
      </c>
      <c r="S278" s="243">
        <v>0</v>
      </c>
      <c r="T278" s="243">
        <v>0</v>
      </c>
      <c r="U278" s="243">
        <v>0</v>
      </c>
      <c r="V278" s="243">
        <v>0</v>
      </c>
      <c r="W278" s="243">
        <v>0</v>
      </c>
      <c r="X278" s="243">
        <v>0</v>
      </c>
      <c r="Y278" s="243">
        <v>0</v>
      </c>
      <c r="Z278" s="243">
        <v>0</v>
      </c>
      <c r="AA278" s="243">
        <v>0</v>
      </c>
      <c r="AB278" s="243">
        <v>0</v>
      </c>
      <c r="AC278" s="243">
        <v>0</v>
      </c>
      <c r="AD278" s="243">
        <v>0</v>
      </c>
      <c r="AE278" s="243">
        <v>0</v>
      </c>
      <c r="AF278" s="243">
        <v>0</v>
      </c>
      <c r="AG278" s="243">
        <v>0</v>
      </c>
      <c r="AH278" s="243">
        <v>0</v>
      </c>
      <c r="AI278" s="243">
        <v>0</v>
      </c>
      <c r="AJ278" s="243">
        <v>0</v>
      </c>
      <c r="AK278" s="243">
        <v>0</v>
      </c>
      <c r="AL278" s="243">
        <v>0</v>
      </c>
      <c r="AM278" s="243">
        <v>0</v>
      </c>
      <c r="AN278" s="243">
        <v>0</v>
      </c>
      <c r="AO278" s="243">
        <v>0</v>
      </c>
      <c r="AP278" s="243">
        <v>0</v>
      </c>
      <c r="AQ278" s="243">
        <v>0</v>
      </c>
      <c r="AR278" s="243">
        <v>0</v>
      </c>
      <c r="AS278" s="243">
        <v>0</v>
      </c>
      <c r="AT278" s="243">
        <v>0</v>
      </c>
      <c r="AU278" s="243">
        <v>0</v>
      </c>
      <c r="AV278" s="243">
        <v>0</v>
      </c>
      <c r="AW278" s="243">
        <v>0</v>
      </c>
      <c r="AX278" s="243">
        <v>0</v>
      </c>
      <c r="AY278" s="243">
        <v>0</v>
      </c>
      <c r="AZ278" s="243">
        <v>0.5</v>
      </c>
      <c r="BA278" s="243">
        <v>0</v>
      </c>
      <c r="BB278" s="243">
        <v>0</v>
      </c>
      <c r="BC278" s="243">
        <v>0</v>
      </c>
      <c r="BD278" s="243">
        <v>0</v>
      </c>
      <c r="BE278" s="243">
        <v>0</v>
      </c>
      <c r="BF278" s="243">
        <v>0</v>
      </c>
      <c r="BG278" s="243">
        <v>0</v>
      </c>
      <c r="BH278" s="243">
        <v>0</v>
      </c>
      <c r="BI278" s="243">
        <v>0.5</v>
      </c>
      <c r="BJ278" s="243">
        <v>0</v>
      </c>
      <c r="BK278" s="243">
        <v>0</v>
      </c>
      <c r="BL278" s="243">
        <v>0</v>
      </c>
      <c r="BM278" s="243">
        <v>0</v>
      </c>
      <c r="BN278" s="243">
        <v>0</v>
      </c>
      <c r="BO278" s="243">
        <v>0</v>
      </c>
      <c r="BP278" s="243">
        <v>0</v>
      </c>
      <c r="BQ278" s="243">
        <v>0</v>
      </c>
      <c r="BR278" s="243">
        <v>0</v>
      </c>
      <c r="BS278" s="243">
        <v>0</v>
      </c>
      <c r="BT278" s="243">
        <v>0</v>
      </c>
      <c r="BU278" s="243">
        <v>0</v>
      </c>
      <c r="BV278" s="243">
        <v>0</v>
      </c>
      <c r="BW278" s="243">
        <v>0</v>
      </c>
      <c r="BX278" s="4">
        <v>0</v>
      </c>
      <c r="BZ278" s="244">
        <f t="shared" si="92"/>
        <v>2</v>
      </c>
      <c r="CB278" s="3">
        <f t="shared" si="93"/>
        <v>0</v>
      </c>
      <c r="CC278" s="243">
        <f t="shared" si="94"/>
        <v>0</v>
      </c>
      <c r="CD278" s="243">
        <f t="shared" si="95"/>
        <v>0</v>
      </c>
      <c r="CE278" s="243">
        <f t="shared" si="96"/>
        <v>0</v>
      </c>
      <c r="CF278" s="243">
        <f t="shared" si="97"/>
        <v>0</v>
      </c>
      <c r="CG278" s="243">
        <f t="shared" si="98"/>
        <v>0</v>
      </c>
      <c r="CH278" s="243">
        <f t="shared" si="99"/>
        <v>1</v>
      </c>
      <c r="CI278" s="243">
        <f t="shared" si="100"/>
        <v>0</v>
      </c>
      <c r="CJ278" s="243">
        <f t="shared" si="101"/>
        <v>1</v>
      </c>
      <c r="CK278" s="243">
        <f t="shared" si="102"/>
        <v>0</v>
      </c>
      <c r="CL278" s="243">
        <f t="shared" si="103"/>
        <v>0</v>
      </c>
      <c r="CM278" s="4">
        <f t="shared" si="104"/>
        <v>0</v>
      </c>
      <c r="CO278" s="244">
        <f t="shared" si="105"/>
        <v>2</v>
      </c>
      <c r="CT278" s="3">
        <f t="shared" si="106"/>
        <v>0</v>
      </c>
      <c r="CU278" s="243">
        <f t="shared" si="107"/>
        <v>0</v>
      </c>
      <c r="CV278" s="243">
        <f t="shared" si="108"/>
        <v>0</v>
      </c>
      <c r="CW278" s="243">
        <f t="shared" si="109"/>
        <v>0</v>
      </c>
      <c r="CX278" s="243">
        <f t="shared" si="110"/>
        <v>2</v>
      </c>
      <c r="CY278" s="243">
        <f t="shared" si="111"/>
        <v>0</v>
      </c>
      <c r="CZ278" s="243">
        <f t="shared" si="112"/>
        <v>0</v>
      </c>
      <c r="DA278" s="4">
        <f t="shared" si="113"/>
        <v>0</v>
      </c>
      <c r="DD278" s="244">
        <f t="shared" si="114"/>
        <v>1</v>
      </c>
    </row>
    <row r="279" spans="2:108" x14ac:dyDescent="0.35">
      <c r="B279" s="145" t="s">
        <v>734</v>
      </c>
      <c r="C279" s="4" t="s">
        <v>735</v>
      </c>
      <c r="D279" s="28" t="s">
        <v>735</v>
      </c>
      <c r="E279" s="234" t="s">
        <v>927</v>
      </c>
      <c r="F279" s="234"/>
      <c r="G279" s="29" t="s">
        <v>3701</v>
      </c>
      <c r="H279" s="3">
        <v>0</v>
      </c>
      <c r="I279" s="243">
        <v>0</v>
      </c>
      <c r="J279" s="243">
        <v>0</v>
      </c>
      <c r="K279" s="243">
        <v>0</v>
      </c>
      <c r="L279" s="243">
        <v>0</v>
      </c>
      <c r="M279" s="243">
        <v>0</v>
      </c>
      <c r="N279" s="243">
        <v>0</v>
      </c>
      <c r="O279" s="243">
        <v>0</v>
      </c>
      <c r="P279" s="243">
        <v>0</v>
      </c>
      <c r="Q279" s="243">
        <v>0</v>
      </c>
      <c r="R279" s="243">
        <v>0</v>
      </c>
      <c r="S279" s="243">
        <v>0</v>
      </c>
      <c r="T279" s="243">
        <v>0</v>
      </c>
      <c r="U279" s="243">
        <v>0</v>
      </c>
      <c r="V279" s="243">
        <v>0</v>
      </c>
      <c r="W279" s="243">
        <v>0</v>
      </c>
      <c r="X279" s="243">
        <v>0</v>
      </c>
      <c r="Y279" s="243">
        <v>0</v>
      </c>
      <c r="Z279" s="243">
        <v>0</v>
      </c>
      <c r="AA279" s="243">
        <v>0</v>
      </c>
      <c r="AB279" s="243">
        <v>0</v>
      </c>
      <c r="AC279" s="243">
        <v>0</v>
      </c>
      <c r="AD279" s="243">
        <v>0</v>
      </c>
      <c r="AE279" s="243">
        <v>0</v>
      </c>
      <c r="AF279" s="243">
        <v>0</v>
      </c>
      <c r="AG279" s="243">
        <v>0</v>
      </c>
      <c r="AH279" s="243">
        <v>0</v>
      </c>
      <c r="AI279" s="243">
        <v>0</v>
      </c>
      <c r="AJ279" s="243">
        <v>0</v>
      </c>
      <c r="AK279" s="243">
        <v>0</v>
      </c>
      <c r="AL279" s="243">
        <v>0</v>
      </c>
      <c r="AM279" s="243">
        <v>0</v>
      </c>
      <c r="AN279" s="243">
        <v>0</v>
      </c>
      <c r="AO279" s="243">
        <v>0</v>
      </c>
      <c r="AP279" s="243">
        <v>0</v>
      </c>
      <c r="AQ279" s="243">
        <v>0</v>
      </c>
      <c r="AR279" s="243">
        <v>0</v>
      </c>
      <c r="AS279" s="243">
        <v>0</v>
      </c>
      <c r="AT279" s="243">
        <v>0</v>
      </c>
      <c r="AU279" s="243">
        <v>0</v>
      </c>
      <c r="AV279" s="243">
        <v>0</v>
      </c>
      <c r="AW279" s="243">
        <v>0</v>
      </c>
      <c r="AX279" s="243">
        <v>0</v>
      </c>
      <c r="AY279" s="243">
        <v>0</v>
      </c>
      <c r="AZ279" s="243">
        <v>0.5</v>
      </c>
      <c r="BA279" s="243">
        <v>0</v>
      </c>
      <c r="BB279" s="243">
        <v>0</v>
      </c>
      <c r="BC279" s="243">
        <v>0</v>
      </c>
      <c r="BD279" s="243">
        <v>0</v>
      </c>
      <c r="BE279" s="243">
        <v>0</v>
      </c>
      <c r="BF279" s="243">
        <v>0</v>
      </c>
      <c r="BG279" s="243">
        <v>0</v>
      </c>
      <c r="BH279" s="243">
        <v>0</v>
      </c>
      <c r="BI279" s="243">
        <v>0.5</v>
      </c>
      <c r="BJ279" s="243">
        <v>0</v>
      </c>
      <c r="BK279" s="243">
        <v>0</v>
      </c>
      <c r="BL279" s="243">
        <v>0</v>
      </c>
      <c r="BM279" s="243">
        <v>0</v>
      </c>
      <c r="BN279" s="243">
        <v>0</v>
      </c>
      <c r="BO279" s="243">
        <v>0</v>
      </c>
      <c r="BP279" s="243">
        <v>0</v>
      </c>
      <c r="BQ279" s="243">
        <v>0</v>
      </c>
      <c r="BR279" s="243">
        <v>0</v>
      </c>
      <c r="BS279" s="243">
        <v>0</v>
      </c>
      <c r="BT279" s="243">
        <v>0</v>
      </c>
      <c r="BU279" s="243">
        <v>0</v>
      </c>
      <c r="BV279" s="243">
        <v>0</v>
      </c>
      <c r="BW279" s="243">
        <v>0</v>
      </c>
      <c r="BX279" s="4">
        <v>0</v>
      </c>
      <c r="BZ279" s="244">
        <f t="shared" si="92"/>
        <v>2</v>
      </c>
      <c r="CB279" s="3">
        <f t="shared" si="93"/>
        <v>0</v>
      </c>
      <c r="CC279" s="243">
        <f t="shared" si="94"/>
        <v>0</v>
      </c>
      <c r="CD279" s="243">
        <f t="shared" si="95"/>
        <v>0</v>
      </c>
      <c r="CE279" s="243">
        <f t="shared" si="96"/>
        <v>0</v>
      </c>
      <c r="CF279" s="243">
        <f t="shared" si="97"/>
        <v>0</v>
      </c>
      <c r="CG279" s="243">
        <f t="shared" si="98"/>
        <v>0</v>
      </c>
      <c r="CH279" s="243">
        <f t="shared" si="99"/>
        <v>1</v>
      </c>
      <c r="CI279" s="243">
        <f t="shared" si="100"/>
        <v>0</v>
      </c>
      <c r="CJ279" s="243">
        <f t="shared" si="101"/>
        <v>1</v>
      </c>
      <c r="CK279" s="243">
        <f t="shared" si="102"/>
        <v>0</v>
      </c>
      <c r="CL279" s="243">
        <f t="shared" si="103"/>
        <v>0</v>
      </c>
      <c r="CM279" s="4">
        <f t="shared" si="104"/>
        <v>0</v>
      </c>
      <c r="CO279" s="244">
        <f t="shared" si="105"/>
        <v>2</v>
      </c>
      <c r="CT279" s="3">
        <f t="shared" si="106"/>
        <v>0</v>
      </c>
      <c r="CU279" s="243">
        <f t="shared" si="107"/>
        <v>0</v>
      </c>
      <c r="CV279" s="243">
        <f t="shared" si="108"/>
        <v>0</v>
      </c>
      <c r="CW279" s="243">
        <f t="shared" si="109"/>
        <v>0</v>
      </c>
      <c r="CX279" s="243">
        <f t="shared" si="110"/>
        <v>2</v>
      </c>
      <c r="CY279" s="243">
        <f t="shared" si="111"/>
        <v>0</v>
      </c>
      <c r="CZ279" s="243">
        <f t="shared" si="112"/>
        <v>0</v>
      </c>
      <c r="DA279" s="4">
        <f t="shared" si="113"/>
        <v>0</v>
      </c>
      <c r="DD279" s="244">
        <f t="shared" si="114"/>
        <v>1</v>
      </c>
    </row>
    <row r="280" spans="2:108" x14ac:dyDescent="0.35">
      <c r="B280" s="145" t="s">
        <v>736</v>
      </c>
      <c r="C280" s="4" t="s">
        <v>737</v>
      </c>
      <c r="D280" s="30" t="s">
        <v>737</v>
      </c>
      <c r="E280" s="237" t="s">
        <v>3534</v>
      </c>
      <c r="F280" s="237"/>
      <c r="G280" s="31" t="s">
        <v>3704</v>
      </c>
      <c r="H280" s="3">
        <v>0</v>
      </c>
      <c r="I280" s="243">
        <v>0</v>
      </c>
      <c r="J280" s="243">
        <v>0</v>
      </c>
      <c r="K280" s="243">
        <v>0</v>
      </c>
      <c r="L280" s="243">
        <v>0</v>
      </c>
      <c r="M280" s="243">
        <v>0</v>
      </c>
      <c r="N280" s="243">
        <v>0</v>
      </c>
      <c r="O280" s="243">
        <v>0</v>
      </c>
      <c r="P280" s="243">
        <v>0</v>
      </c>
      <c r="Q280" s="243">
        <v>0</v>
      </c>
      <c r="R280" s="243">
        <v>0</v>
      </c>
      <c r="S280" s="243">
        <v>0</v>
      </c>
      <c r="T280" s="243">
        <v>0</v>
      </c>
      <c r="U280" s="243">
        <v>0</v>
      </c>
      <c r="V280" s="243">
        <v>0</v>
      </c>
      <c r="W280" s="243">
        <v>0</v>
      </c>
      <c r="X280" s="243">
        <v>0</v>
      </c>
      <c r="Y280" s="243">
        <v>0</v>
      </c>
      <c r="Z280" s="243">
        <v>0</v>
      </c>
      <c r="AA280" s="243">
        <v>0</v>
      </c>
      <c r="AB280" s="243">
        <v>0</v>
      </c>
      <c r="AC280" s="243">
        <v>0</v>
      </c>
      <c r="AD280" s="243">
        <v>0</v>
      </c>
      <c r="AE280" s="243">
        <v>0</v>
      </c>
      <c r="AF280" s="243">
        <v>0</v>
      </c>
      <c r="AG280" s="243">
        <v>0</v>
      </c>
      <c r="AH280" s="243">
        <v>0</v>
      </c>
      <c r="AI280" s="243">
        <v>0</v>
      </c>
      <c r="AJ280" s="243">
        <v>0</v>
      </c>
      <c r="AK280" s="243">
        <v>0</v>
      </c>
      <c r="AL280" s="243">
        <v>0</v>
      </c>
      <c r="AM280" s="243">
        <v>0</v>
      </c>
      <c r="AN280" s="243">
        <v>0</v>
      </c>
      <c r="AO280" s="243">
        <v>0</v>
      </c>
      <c r="AP280" s="243">
        <v>0</v>
      </c>
      <c r="AQ280" s="243">
        <v>0</v>
      </c>
      <c r="AR280" s="243">
        <v>0</v>
      </c>
      <c r="AS280" s="243">
        <v>0</v>
      </c>
      <c r="AT280" s="243">
        <v>0</v>
      </c>
      <c r="AU280" s="243">
        <v>0</v>
      </c>
      <c r="AV280" s="243">
        <v>0</v>
      </c>
      <c r="AW280" s="243">
        <v>0</v>
      </c>
      <c r="AX280" s="243">
        <v>0</v>
      </c>
      <c r="AY280" s="243">
        <v>0</v>
      </c>
      <c r="AZ280" s="243">
        <v>0</v>
      </c>
      <c r="BA280" s="243">
        <v>0.5</v>
      </c>
      <c r="BB280" s="243">
        <v>0</v>
      </c>
      <c r="BC280" s="243">
        <v>0</v>
      </c>
      <c r="BD280" s="243">
        <v>0.5</v>
      </c>
      <c r="BE280" s="243">
        <v>0</v>
      </c>
      <c r="BF280" s="243">
        <v>0</v>
      </c>
      <c r="BG280" s="243">
        <v>0</v>
      </c>
      <c r="BH280" s="243">
        <v>0</v>
      </c>
      <c r="BI280" s="243">
        <v>0</v>
      </c>
      <c r="BJ280" s="243">
        <v>0</v>
      </c>
      <c r="BK280" s="243">
        <v>0</v>
      </c>
      <c r="BL280" s="243">
        <v>0</v>
      </c>
      <c r="BM280" s="243">
        <v>0</v>
      </c>
      <c r="BN280" s="243">
        <v>0</v>
      </c>
      <c r="BO280" s="243">
        <v>0</v>
      </c>
      <c r="BP280" s="243">
        <v>0</v>
      </c>
      <c r="BQ280" s="243">
        <v>0</v>
      </c>
      <c r="BR280" s="243">
        <v>0</v>
      </c>
      <c r="BS280" s="243">
        <v>0</v>
      </c>
      <c r="BT280" s="243">
        <v>0</v>
      </c>
      <c r="BU280" s="243">
        <v>0</v>
      </c>
      <c r="BV280" s="243">
        <v>0</v>
      </c>
      <c r="BW280" s="243">
        <v>0</v>
      </c>
      <c r="BX280" s="4">
        <v>0</v>
      </c>
      <c r="BZ280" s="244">
        <f t="shared" si="92"/>
        <v>2</v>
      </c>
      <c r="CB280" s="3">
        <f t="shared" si="93"/>
        <v>0</v>
      </c>
      <c r="CC280" s="243">
        <f t="shared" si="94"/>
        <v>0</v>
      </c>
      <c r="CD280" s="243">
        <f t="shared" si="95"/>
        <v>0</v>
      </c>
      <c r="CE280" s="243">
        <f t="shared" si="96"/>
        <v>0</v>
      </c>
      <c r="CF280" s="243">
        <f t="shared" si="97"/>
        <v>0</v>
      </c>
      <c r="CG280" s="243">
        <f t="shared" si="98"/>
        <v>0</v>
      </c>
      <c r="CH280" s="243">
        <f t="shared" si="99"/>
        <v>1</v>
      </c>
      <c r="CI280" s="243">
        <f t="shared" si="100"/>
        <v>1</v>
      </c>
      <c r="CJ280" s="243">
        <f t="shared" si="101"/>
        <v>0</v>
      </c>
      <c r="CK280" s="243">
        <f t="shared" si="102"/>
        <v>0</v>
      </c>
      <c r="CL280" s="243">
        <f t="shared" si="103"/>
        <v>0</v>
      </c>
      <c r="CM280" s="4">
        <f t="shared" si="104"/>
        <v>0</v>
      </c>
      <c r="CO280" s="244">
        <f t="shared" si="105"/>
        <v>2</v>
      </c>
      <c r="CT280" s="3">
        <f t="shared" si="106"/>
        <v>0</v>
      </c>
      <c r="CU280" s="243">
        <f t="shared" si="107"/>
        <v>0</v>
      </c>
      <c r="CV280" s="243">
        <f t="shared" si="108"/>
        <v>0</v>
      </c>
      <c r="CW280" s="243">
        <f t="shared" si="109"/>
        <v>0</v>
      </c>
      <c r="CX280" s="243">
        <f t="shared" si="110"/>
        <v>2</v>
      </c>
      <c r="CY280" s="243">
        <f t="shared" si="111"/>
        <v>0</v>
      </c>
      <c r="CZ280" s="243">
        <f t="shared" si="112"/>
        <v>0</v>
      </c>
      <c r="DA280" s="4">
        <f t="shared" si="113"/>
        <v>0</v>
      </c>
      <c r="DD280" s="244">
        <f t="shared" si="114"/>
        <v>1</v>
      </c>
    </row>
    <row r="281" spans="2:108" x14ac:dyDescent="0.35">
      <c r="B281" s="145" t="s">
        <v>740</v>
      </c>
      <c r="C281" s="4" t="s">
        <v>741</v>
      </c>
      <c r="D281" s="30" t="s">
        <v>741</v>
      </c>
      <c r="E281" s="237" t="s">
        <v>3539</v>
      </c>
      <c r="F281" s="237"/>
      <c r="G281" s="31" t="s">
        <v>3704</v>
      </c>
      <c r="H281" s="3">
        <v>0</v>
      </c>
      <c r="I281" s="243">
        <v>0</v>
      </c>
      <c r="J281" s="243">
        <v>0</v>
      </c>
      <c r="K281" s="243">
        <v>0</v>
      </c>
      <c r="L281" s="243">
        <v>0</v>
      </c>
      <c r="M281" s="243">
        <v>0</v>
      </c>
      <c r="N281" s="243">
        <v>0</v>
      </c>
      <c r="O281" s="243">
        <v>0</v>
      </c>
      <c r="P281" s="243">
        <v>0</v>
      </c>
      <c r="Q281" s="243">
        <v>0</v>
      </c>
      <c r="R281" s="243">
        <v>0</v>
      </c>
      <c r="S281" s="243">
        <v>0</v>
      </c>
      <c r="T281" s="243">
        <v>0</v>
      </c>
      <c r="U281" s="243">
        <v>0</v>
      </c>
      <c r="V281" s="243">
        <v>0</v>
      </c>
      <c r="W281" s="243">
        <v>0</v>
      </c>
      <c r="X281" s="243">
        <v>0</v>
      </c>
      <c r="Y281" s="243">
        <v>0</v>
      </c>
      <c r="Z281" s="243">
        <v>0</v>
      </c>
      <c r="AA281" s="243">
        <v>0</v>
      </c>
      <c r="AB281" s="243">
        <v>0</v>
      </c>
      <c r="AC281" s="243">
        <v>0</v>
      </c>
      <c r="AD281" s="243">
        <v>0</v>
      </c>
      <c r="AE281" s="243">
        <v>0</v>
      </c>
      <c r="AF281" s="243">
        <v>0</v>
      </c>
      <c r="AG281" s="243">
        <v>0</v>
      </c>
      <c r="AH281" s="243">
        <v>0</v>
      </c>
      <c r="AI281" s="243">
        <v>0</v>
      </c>
      <c r="AJ281" s="243">
        <v>0</v>
      </c>
      <c r="AK281" s="243">
        <v>0</v>
      </c>
      <c r="AL281" s="243">
        <v>0</v>
      </c>
      <c r="AM281" s="243">
        <v>0</v>
      </c>
      <c r="AN281" s="243">
        <v>0</v>
      </c>
      <c r="AO281" s="243">
        <v>0</v>
      </c>
      <c r="AP281" s="243">
        <v>0</v>
      </c>
      <c r="AQ281" s="243">
        <v>0</v>
      </c>
      <c r="AR281" s="243">
        <v>0</v>
      </c>
      <c r="AS281" s="243">
        <v>0</v>
      </c>
      <c r="AT281" s="243">
        <v>0</v>
      </c>
      <c r="AU281" s="243">
        <v>0</v>
      </c>
      <c r="AV281" s="243">
        <v>0</v>
      </c>
      <c r="AW281" s="243">
        <v>0</v>
      </c>
      <c r="AX281" s="243">
        <v>0</v>
      </c>
      <c r="AY281" s="243">
        <v>0</v>
      </c>
      <c r="AZ281" s="243">
        <v>0</v>
      </c>
      <c r="BA281" s="243">
        <v>0.5</v>
      </c>
      <c r="BB281" s="243">
        <v>0</v>
      </c>
      <c r="BC281" s="243">
        <v>0</v>
      </c>
      <c r="BD281" s="243">
        <v>0</v>
      </c>
      <c r="BE281" s="243">
        <v>0</v>
      </c>
      <c r="BF281" s="243">
        <v>0.5</v>
      </c>
      <c r="BG281" s="243">
        <v>0</v>
      </c>
      <c r="BH281" s="243">
        <v>0</v>
      </c>
      <c r="BI281" s="243">
        <v>0</v>
      </c>
      <c r="BJ281" s="243">
        <v>0</v>
      </c>
      <c r="BK281" s="243">
        <v>0</v>
      </c>
      <c r="BL281" s="243">
        <v>0</v>
      </c>
      <c r="BM281" s="243">
        <v>0</v>
      </c>
      <c r="BN281" s="243">
        <v>0</v>
      </c>
      <c r="BO281" s="243">
        <v>0</v>
      </c>
      <c r="BP281" s="243">
        <v>0</v>
      </c>
      <c r="BQ281" s="243">
        <v>0</v>
      </c>
      <c r="BR281" s="243">
        <v>0</v>
      </c>
      <c r="BS281" s="243">
        <v>0</v>
      </c>
      <c r="BT281" s="243">
        <v>0</v>
      </c>
      <c r="BU281" s="243">
        <v>0</v>
      </c>
      <c r="BV281" s="243">
        <v>0</v>
      </c>
      <c r="BW281" s="243">
        <v>0</v>
      </c>
      <c r="BX281" s="4">
        <v>0</v>
      </c>
      <c r="BZ281" s="244">
        <f t="shared" si="92"/>
        <v>2</v>
      </c>
      <c r="CB281" s="3">
        <f t="shared" si="93"/>
        <v>0</v>
      </c>
      <c r="CC281" s="243">
        <f t="shared" si="94"/>
        <v>0</v>
      </c>
      <c r="CD281" s="243">
        <f t="shared" si="95"/>
        <v>0</v>
      </c>
      <c r="CE281" s="243">
        <f t="shared" si="96"/>
        <v>0</v>
      </c>
      <c r="CF281" s="243">
        <f t="shared" si="97"/>
        <v>0</v>
      </c>
      <c r="CG281" s="243">
        <f t="shared" si="98"/>
        <v>0</v>
      </c>
      <c r="CH281" s="243">
        <f t="shared" si="99"/>
        <v>1</v>
      </c>
      <c r="CI281" s="243">
        <f t="shared" si="100"/>
        <v>0</v>
      </c>
      <c r="CJ281" s="243">
        <f t="shared" si="101"/>
        <v>1</v>
      </c>
      <c r="CK281" s="243">
        <f t="shared" si="102"/>
        <v>0</v>
      </c>
      <c r="CL281" s="243">
        <f t="shared" si="103"/>
        <v>0</v>
      </c>
      <c r="CM281" s="4">
        <f t="shared" si="104"/>
        <v>0</v>
      </c>
      <c r="CO281" s="244">
        <f t="shared" si="105"/>
        <v>2</v>
      </c>
      <c r="CT281" s="3">
        <f t="shared" si="106"/>
        <v>0</v>
      </c>
      <c r="CU281" s="243">
        <f t="shared" si="107"/>
        <v>0</v>
      </c>
      <c r="CV281" s="243">
        <f t="shared" si="108"/>
        <v>0</v>
      </c>
      <c r="CW281" s="243">
        <f t="shared" si="109"/>
        <v>0</v>
      </c>
      <c r="CX281" s="243">
        <f t="shared" si="110"/>
        <v>2</v>
      </c>
      <c r="CY281" s="243">
        <f t="shared" si="111"/>
        <v>0</v>
      </c>
      <c r="CZ281" s="243">
        <f t="shared" si="112"/>
        <v>0</v>
      </c>
      <c r="DA281" s="4">
        <f t="shared" si="113"/>
        <v>0</v>
      </c>
      <c r="DD281" s="244">
        <f t="shared" si="114"/>
        <v>1</v>
      </c>
    </row>
    <row r="282" spans="2:108" x14ac:dyDescent="0.35">
      <c r="B282" s="145" t="s">
        <v>742</v>
      </c>
      <c r="C282" s="4" t="s">
        <v>743</v>
      </c>
      <c r="D282" s="30" t="s">
        <v>3545</v>
      </c>
      <c r="E282" s="237" t="s">
        <v>3546</v>
      </c>
      <c r="F282" s="237"/>
      <c r="G282" s="31" t="s">
        <v>3704</v>
      </c>
      <c r="H282" s="3">
        <v>0</v>
      </c>
      <c r="I282" s="243">
        <v>0</v>
      </c>
      <c r="J282" s="243">
        <v>0</v>
      </c>
      <c r="K282" s="243">
        <v>0</v>
      </c>
      <c r="L282" s="243">
        <v>0</v>
      </c>
      <c r="M282" s="243">
        <v>0</v>
      </c>
      <c r="N282" s="243">
        <v>0</v>
      </c>
      <c r="O282" s="243">
        <v>0</v>
      </c>
      <c r="P282" s="243">
        <v>0</v>
      </c>
      <c r="Q282" s="243">
        <v>0</v>
      </c>
      <c r="R282" s="243">
        <v>0</v>
      </c>
      <c r="S282" s="243">
        <v>0</v>
      </c>
      <c r="T282" s="243">
        <v>0</v>
      </c>
      <c r="U282" s="243">
        <v>0</v>
      </c>
      <c r="V282" s="243">
        <v>0</v>
      </c>
      <c r="W282" s="243">
        <v>0</v>
      </c>
      <c r="X282" s="243">
        <v>0</v>
      </c>
      <c r="Y282" s="243">
        <v>0</v>
      </c>
      <c r="Z282" s="243">
        <v>0</v>
      </c>
      <c r="AA282" s="243">
        <v>0</v>
      </c>
      <c r="AB282" s="243">
        <v>0</v>
      </c>
      <c r="AC282" s="243">
        <v>0</v>
      </c>
      <c r="AD282" s="243">
        <v>0</v>
      </c>
      <c r="AE282" s="243">
        <v>0</v>
      </c>
      <c r="AF282" s="243">
        <v>0</v>
      </c>
      <c r="AG282" s="243">
        <v>0</v>
      </c>
      <c r="AH282" s="243">
        <v>0</v>
      </c>
      <c r="AI282" s="243">
        <v>0</v>
      </c>
      <c r="AJ282" s="243">
        <v>0</v>
      </c>
      <c r="AK282" s="243">
        <v>0</v>
      </c>
      <c r="AL282" s="243">
        <v>0</v>
      </c>
      <c r="AM282" s="243">
        <v>0</v>
      </c>
      <c r="AN282" s="243">
        <v>0</v>
      </c>
      <c r="AO282" s="243">
        <v>0</v>
      </c>
      <c r="AP282" s="243">
        <v>0</v>
      </c>
      <c r="AQ282" s="243">
        <v>0</v>
      </c>
      <c r="AR282" s="243">
        <v>0</v>
      </c>
      <c r="AS282" s="243">
        <v>0</v>
      </c>
      <c r="AT282" s="243">
        <v>0</v>
      </c>
      <c r="AU282" s="243">
        <v>0</v>
      </c>
      <c r="AV282" s="243">
        <v>0</v>
      </c>
      <c r="AW282" s="243">
        <v>0</v>
      </c>
      <c r="AX282" s="243">
        <v>0</v>
      </c>
      <c r="AY282" s="243">
        <v>0</v>
      </c>
      <c r="AZ282" s="243">
        <v>0</v>
      </c>
      <c r="BA282" s="243">
        <v>0.5</v>
      </c>
      <c r="BB282" s="243">
        <v>0</v>
      </c>
      <c r="BC282" s="243">
        <v>0</v>
      </c>
      <c r="BD282" s="243">
        <v>0</v>
      </c>
      <c r="BE282" s="243">
        <v>0</v>
      </c>
      <c r="BF282" s="243">
        <v>0.5</v>
      </c>
      <c r="BG282" s="243">
        <v>0</v>
      </c>
      <c r="BH282" s="243">
        <v>0</v>
      </c>
      <c r="BI282" s="243">
        <v>0</v>
      </c>
      <c r="BJ282" s="243">
        <v>0</v>
      </c>
      <c r="BK282" s="243">
        <v>0</v>
      </c>
      <c r="BL282" s="243">
        <v>0</v>
      </c>
      <c r="BM282" s="243">
        <v>0</v>
      </c>
      <c r="BN282" s="243">
        <v>0</v>
      </c>
      <c r="BO282" s="243">
        <v>0</v>
      </c>
      <c r="BP282" s="243">
        <v>0</v>
      </c>
      <c r="BQ282" s="243">
        <v>0</v>
      </c>
      <c r="BR282" s="243">
        <v>0</v>
      </c>
      <c r="BS282" s="243">
        <v>0</v>
      </c>
      <c r="BT282" s="243">
        <v>0</v>
      </c>
      <c r="BU282" s="243">
        <v>0</v>
      </c>
      <c r="BV282" s="243">
        <v>0</v>
      </c>
      <c r="BW282" s="243">
        <v>0</v>
      </c>
      <c r="BX282" s="4">
        <v>0</v>
      </c>
      <c r="BZ282" s="244">
        <f t="shared" si="92"/>
        <v>2</v>
      </c>
      <c r="CB282" s="3">
        <f t="shared" si="93"/>
        <v>0</v>
      </c>
      <c r="CC282" s="243">
        <f t="shared" si="94"/>
        <v>0</v>
      </c>
      <c r="CD282" s="243">
        <f t="shared" si="95"/>
        <v>0</v>
      </c>
      <c r="CE282" s="243">
        <f t="shared" si="96"/>
        <v>0</v>
      </c>
      <c r="CF282" s="243">
        <f t="shared" si="97"/>
        <v>0</v>
      </c>
      <c r="CG282" s="243">
        <f t="shared" si="98"/>
        <v>0</v>
      </c>
      <c r="CH282" s="243">
        <f t="shared" si="99"/>
        <v>1</v>
      </c>
      <c r="CI282" s="243">
        <f t="shared" si="100"/>
        <v>0</v>
      </c>
      <c r="CJ282" s="243">
        <f t="shared" si="101"/>
        <v>1</v>
      </c>
      <c r="CK282" s="243">
        <f t="shared" si="102"/>
        <v>0</v>
      </c>
      <c r="CL282" s="243">
        <f t="shared" si="103"/>
        <v>0</v>
      </c>
      <c r="CM282" s="4">
        <f t="shared" si="104"/>
        <v>0</v>
      </c>
      <c r="CO282" s="244">
        <f t="shared" si="105"/>
        <v>2</v>
      </c>
      <c r="CT282" s="3">
        <f t="shared" si="106"/>
        <v>0</v>
      </c>
      <c r="CU282" s="243">
        <f t="shared" si="107"/>
        <v>0</v>
      </c>
      <c r="CV282" s="243">
        <f t="shared" si="108"/>
        <v>0</v>
      </c>
      <c r="CW282" s="243">
        <f t="shared" si="109"/>
        <v>0</v>
      </c>
      <c r="CX282" s="243">
        <f t="shared" si="110"/>
        <v>2</v>
      </c>
      <c r="CY282" s="243">
        <f t="shared" si="111"/>
        <v>0</v>
      </c>
      <c r="CZ282" s="243">
        <f t="shared" si="112"/>
        <v>0</v>
      </c>
      <c r="DA282" s="4">
        <f t="shared" si="113"/>
        <v>0</v>
      </c>
      <c r="DD282" s="244">
        <f t="shared" si="114"/>
        <v>1</v>
      </c>
    </row>
    <row r="283" spans="2:108" x14ac:dyDescent="0.35">
      <c r="B283" s="145" t="s">
        <v>744</v>
      </c>
      <c r="C283" s="4" t="s">
        <v>745</v>
      </c>
      <c r="D283" s="30" t="s">
        <v>745</v>
      </c>
      <c r="E283" s="237" t="s">
        <v>3109</v>
      </c>
      <c r="F283" s="237"/>
      <c r="G283" s="31" t="s">
        <v>3704</v>
      </c>
      <c r="H283" s="3">
        <v>0</v>
      </c>
      <c r="I283" s="243">
        <v>0</v>
      </c>
      <c r="J283" s="243">
        <v>0</v>
      </c>
      <c r="K283" s="243">
        <v>0</v>
      </c>
      <c r="L283" s="243">
        <v>0</v>
      </c>
      <c r="M283" s="243">
        <v>0</v>
      </c>
      <c r="N283" s="243">
        <v>0</v>
      </c>
      <c r="O283" s="243">
        <v>0</v>
      </c>
      <c r="P283" s="243">
        <v>0</v>
      </c>
      <c r="Q283" s="243">
        <v>0</v>
      </c>
      <c r="R283" s="243">
        <v>0</v>
      </c>
      <c r="S283" s="243">
        <v>0</v>
      </c>
      <c r="T283" s="243">
        <v>0</v>
      </c>
      <c r="U283" s="243">
        <v>0</v>
      </c>
      <c r="V283" s="243">
        <v>0</v>
      </c>
      <c r="W283" s="243">
        <v>0</v>
      </c>
      <c r="X283" s="243">
        <v>0</v>
      </c>
      <c r="Y283" s="243">
        <v>0</v>
      </c>
      <c r="Z283" s="243">
        <v>0</v>
      </c>
      <c r="AA283" s="243">
        <v>0</v>
      </c>
      <c r="AB283" s="243">
        <v>0</v>
      </c>
      <c r="AC283" s="243">
        <v>0</v>
      </c>
      <c r="AD283" s="243">
        <v>0</v>
      </c>
      <c r="AE283" s="243">
        <v>0</v>
      </c>
      <c r="AF283" s="243">
        <v>0</v>
      </c>
      <c r="AG283" s="243">
        <v>0</v>
      </c>
      <c r="AH283" s="243">
        <v>0</v>
      </c>
      <c r="AI283" s="243">
        <v>0</v>
      </c>
      <c r="AJ283" s="243">
        <v>0</v>
      </c>
      <c r="AK283" s="243">
        <v>0</v>
      </c>
      <c r="AL283" s="243">
        <v>0</v>
      </c>
      <c r="AM283" s="243">
        <v>0</v>
      </c>
      <c r="AN283" s="243">
        <v>0</v>
      </c>
      <c r="AO283" s="243">
        <v>0</v>
      </c>
      <c r="AP283" s="243">
        <v>0</v>
      </c>
      <c r="AQ283" s="243">
        <v>0</v>
      </c>
      <c r="AR283" s="243">
        <v>0</v>
      </c>
      <c r="AS283" s="243">
        <v>0</v>
      </c>
      <c r="AT283" s="243">
        <v>0</v>
      </c>
      <c r="AU283" s="243">
        <v>0</v>
      </c>
      <c r="AV283" s="243">
        <v>0</v>
      </c>
      <c r="AW283" s="243">
        <v>0</v>
      </c>
      <c r="AX283" s="243">
        <v>0</v>
      </c>
      <c r="AY283" s="243">
        <v>0</v>
      </c>
      <c r="AZ283" s="243">
        <v>0</v>
      </c>
      <c r="BA283" s="243">
        <v>0.5</v>
      </c>
      <c r="BB283" s="243">
        <v>0</v>
      </c>
      <c r="BC283" s="243">
        <v>0</v>
      </c>
      <c r="BD283" s="243">
        <v>0</v>
      </c>
      <c r="BE283" s="243">
        <v>0</v>
      </c>
      <c r="BF283" s="243">
        <v>0.5</v>
      </c>
      <c r="BG283" s="243">
        <v>0</v>
      </c>
      <c r="BH283" s="243">
        <v>0</v>
      </c>
      <c r="BI283" s="243">
        <v>0</v>
      </c>
      <c r="BJ283" s="243">
        <v>0</v>
      </c>
      <c r="BK283" s="243">
        <v>0</v>
      </c>
      <c r="BL283" s="243">
        <v>0</v>
      </c>
      <c r="BM283" s="243">
        <v>0</v>
      </c>
      <c r="BN283" s="243">
        <v>0</v>
      </c>
      <c r="BO283" s="243">
        <v>0</v>
      </c>
      <c r="BP283" s="243">
        <v>0</v>
      </c>
      <c r="BQ283" s="243">
        <v>0</v>
      </c>
      <c r="BR283" s="243">
        <v>0</v>
      </c>
      <c r="BS283" s="243">
        <v>0</v>
      </c>
      <c r="BT283" s="243">
        <v>0</v>
      </c>
      <c r="BU283" s="243">
        <v>0</v>
      </c>
      <c r="BV283" s="243">
        <v>0</v>
      </c>
      <c r="BW283" s="243">
        <v>0</v>
      </c>
      <c r="BX283" s="4">
        <v>0</v>
      </c>
      <c r="BZ283" s="244">
        <f t="shared" si="92"/>
        <v>2</v>
      </c>
      <c r="CB283" s="3">
        <f t="shared" si="93"/>
        <v>0</v>
      </c>
      <c r="CC283" s="243">
        <f t="shared" si="94"/>
        <v>0</v>
      </c>
      <c r="CD283" s="243">
        <f t="shared" si="95"/>
        <v>0</v>
      </c>
      <c r="CE283" s="243">
        <f t="shared" si="96"/>
        <v>0</v>
      </c>
      <c r="CF283" s="243">
        <f t="shared" si="97"/>
        <v>0</v>
      </c>
      <c r="CG283" s="243">
        <f t="shared" si="98"/>
        <v>0</v>
      </c>
      <c r="CH283" s="243">
        <f t="shared" si="99"/>
        <v>1</v>
      </c>
      <c r="CI283" s="243">
        <f t="shared" si="100"/>
        <v>0</v>
      </c>
      <c r="CJ283" s="243">
        <f t="shared" si="101"/>
        <v>1</v>
      </c>
      <c r="CK283" s="243">
        <f t="shared" si="102"/>
        <v>0</v>
      </c>
      <c r="CL283" s="243">
        <f t="shared" si="103"/>
        <v>0</v>
      </c>
      <c r="CM283" s="4">
        <f t="shared" si="104"/>
        <v>0</v>
      </c>
      <c r="CO283" s="244">
        <f t="shared" si="105"/>
        <v>2</v>
      </c>
      <c r="CT283" s="3">
        <f t="shared" si="106"/>
        <v>0</v>
      </c>
      <c r="CU283" s="243">
        <f t="shared" si="107"/>
        <v>0</v>
      </c>
      <c r="CV283" s="243">
        <f t="shared" si="108"/>
        <v>0</v>
      </c>
      <c r="CW283" s="243">
        <f t="shared" si="109"/>
        <v>0</v>
      </c>
      <c r="CX283" s="243">
        <f t="shared" si="110"/>
        <v>2</v>
      </c>
      <c r="CY283" s="243">
        <f t="shared" si="111"/>
        <v>0</v>
      </c>
      <c r="CZ283" s="243">
        <f t="shared" si="112"/>
        <v>0</v>
      </c>
      <c r="DA283" s="4">
        <f t="shared" si="113"/>
        <v>0</v>
      </c>
      <c r="DD283" s="244">
        <f t="shared" si="114"/>
        <v>1</v>
      </c>
    </row>
    <row r="284" spans="2:108" x14ac:dyDescent="0.35">
      <c r="B284" s="145" t="s">
        <v>746</v>
      </c>
      <c r="C284" s="4" t="s">
        <v>746</v>
      </c>
      <c r="D284" s="142" t="s">
        <v>913</v>
      </c>
      <c r="E284" s="236" t="s">
        <v>913</v>
      </c>
      <c r="F284" s="236"/>
      <c r="G284" s="139" t="s">
        <v>3703</v>
      </c>
      <c r="H284" s="3">
        <v>0</v>
      </c>
      <c r="I284" s="243">
        <v>0</v>
      </c>
      <c r="J284" s="243">
        <v>0</v>
      </c>
      <c r="K284" s="243">
        <v>0</v>
      </c>
      <c r="L284" s="243">
        <v>0</v>
      </c>
      <c r="M284" s="243">
        <v>0</v>
      </c>
      <c r="N284" s="243">
        <v>0</v>
      </c>
      <c r="O284" s="243">
        <v>0</v>
      </c>
      <c r="P284" s="243">
        <v>0</v>
      </c>
      <c r="Q284" s="243">
        <v>0</v>
      </c>
      <c r="R284" s="243">
        <v>0</v>
      </c>
      <c r="S284" s="243">
        <v>0</v>
      </c>
      <c r="T284" s="243">
        <v>0</v>
      </c>
      <c r="U284" s="243">
        <v>0</v>
      </c>
      <c r="V284" s="243">
        <v>0</v>
      </c>
      <c r="W284" s="243">
        <v>0</v>
      </c>
      <c r="X284" s="243">
        <v>0</v>
      </c>
      <c r="Y284" s="243">
        <v>0</v>
      </c>
      <c r="Z284" s="243">
        <v>0</v>
      </c>
      <c r="AA284" s="243">
        <v>0</v>
      </c>
      <c r="AB284" s="243">
        <v>0</v>
      </c>
      <c r="AC284" s="243">
        <v>0</v>
      </c>
      <c r="AD284" s="243">
        <v>0</v>
      </c>
      <c r="AE284" s="243">
        <v>0</v>
      </c>
      <c r="AF284" s="243">
        <v>0</v>
      </c>
      <c r="AG284" s="243">
        <v>0</v>
      </c>
      <c r="AH284" s="243">
        <v>0</v>
      </c>
      <c r="AI284" s="243">
        <v>0</v>
      </c>
      <c r="AJ284" s="243">
        <v>0</v>
      </c>
      <c r="AK284" s="243">
        <v>0</v>
      </c>
      <c r="AL284" s="243">
        <v>0</v>
      </c>
      <c r="AM284" s="243">
        <v>0</v>
      </c>
      <c r="AN284" s="243">
        <v>0</v>
      </c>
      <c r="AO284" s="243">
        <v>0</v>
      </c>
      <c r="AP284" s="243">
        <v>0</v>
      </c>
      <c r="AQ284" s="243">
        <v>0</v>
      </c>
      <c r="AR284" s="243">
        <v>0</v>
      </c>
      <c r="AS284" s="243">
        <v>0</v>
      </c>
      <c r="AT284" s="243">
        <v>0</v>
      </c>
      <c r="AU284" s="243">
        <v>0</v>
      </c>
      <c r="AV284" s="243">
        <v>0</v>
      </c>
      <c r="AW284" s="243">
        <v>0</v>
      </c>
      <c r="AX284" s="243">
        <v>0</v>
      </c>
      <c r="AY284" s="243">
        <v>0</v>
      </c>
      <c r="AZ284" s="243">
        <v>0</v>
      </c>
      <c r="BA284" s="243">
        <v>0.5</v>
      </c>
      <c r="BB284" s="243">
        <v>0</v>
      </c>
      <c r="BC284" s="243">
        <v>0</v>
      </c>
      <c r="BD284" s="243">
        <v>0</v>
      </c>
      <c r="BE284" s="243">
        <v>0</v>
      </c>
      <c r="BF284" s="243">
        <v>0</v>
      </c>
      <c r="BG284" s="243">
        <v>0.5</v>
      </c>
      <c r="BH284" s="243">
        <v>0</v>
      </c>
      <c r="BI284" s="243">
        <v>0</v>
      </c>
      <c r="BJ284" s="243">
        <v>0</v>
      </c>
      <c r="BK284" s="243">
        <v>0</v>
      </c>
      <c r="BL284" s="243">
        <v>0</v>
      </c>
      <c r="BM284" s="243">
        <v>0</v>
      </c>
      <c r="BN284" s="243">
        <v>0</v>
      </c>
      <c r="BO284" s="243">
        <v>0</v>
      </c>
      <c r="BP284" s="243">
        <v>0</v>
      </c>
      <c r="BQ284" s="243">
        <v>0</v>
      </c>
      <c r="BR284" s="243">
        <v>0</v>
      </c>
      <c r="BS284" s="243">
        <v>0</v>
      </c>
      <c r="BT284" s="243">
        <v>0</v>
      </c>
      <c r="BU284" s="243">
        <v>0</v>
      </c>
      <c r="BV284" s="243">
        <v>0</v>
      </c>
      <c r="BW284" s="243">
        <v>0</v>
      </c>
      <c r="BX284" s="4">
        <v>0</v>
      </c>
      <c r="BZ284" s="244">
        <f t="shared" si="92"/>
        <v>2</v>
      </c>
      <c r="CB284" s="3">
        <f t="shared" si="93"/>
        <v>0</v>
      </c>
      <c r="CC284" s="243">
        <f t="shared" si="94"/>
        <v>0</v>
      </c>
      <c r="CD284" s="243">
        <f t="shared" si="95"/>
        <v>0</v>
      </c>
      <c r="CE284" s="243">
        <f t="shared" si="96"/>
        <v>0</v>
      </c>
      <c r="CF284" s="243">
        <f t="shared" si="97"/>
        <v>0</v>
      </c>
      <c r="CG284" s="243">
        <f t="shared" si="98"/>
        <v>0</v>
      </c>
      <c r="CH284" s="243">
        <f t="shared" si="99"/>
        <v>1</v>
      </c>
      <c r="CI284" s="243">
        <f t="shared" si="100"/>
        <v>0</v>
      </c>
      <c r="CJ284" s="243">
        <f t="shared" si="101"/>
        <v>1</v>
      </c>
      <c r="CK284" s="243">
        <f t="shared" si="102"/>
        <v>0</v>
      </c>
      <c r="CL284" s="243">
        <f t="shared" si="103"/>
        <v>0</v>
      </c>
      <c r="CM284" s="4">
        <f t="shared" si="104"/>
        <v>0</v>
      </c>
      <c r="CO284" s="244">
        <f t="shared" si="105"/>
        <v>2</v>
      </c>
      <c r="CT284" s="3">
        <f t="shared" si="106"/>
        <v>0</v>
      </c>
      <c r="CU284" s="243">
        <f t="shared" si="107"/>
        <v>0</v>
      </c>
      <c r="CV284" s="243">
        <f t="shared" si="108"/>
        <v>0</v>
      </c>
      <c r="CW284" s="243">
        <f t="shared" si="109"/>
        <v>0</v>
      </c>
      <c r="CX284" s="243">
        <f t="shared" si="110"/>
        <v>2</v>
      </c>
      <c r="CY284" s="243">
        <f t="shared" si="111"/>
        <v>0</v>
      </c>
      <c r="CZ284" s="243">
        <f t="shared" si="112"/>
        <v>0</v>
      </c>
      <c r="DA284" s="4">
        <f t="shared" si="113"/>
        <v>0</v>
      </c>
      <c r="DD284" s="244">
        <f t="shared" si="114"/>
        <v>1</v>
      </c>
    </row>
    <row r="285" spans="2:108" x14ac:dyDescent="0.35">
      <c r="B285" s="145" t="s">
        <v>749</v>
      </c>
      <c r="C285" s="4" t="s">
        <v>750</v>
      </c>
      <c r="D285" s="30" t="s">
        <v>3556</v>
      </c>
      <c r="E285" s="237" t="s">
        <v>3759</v>
      </c>
      <c r="F285" s="237"/>
      <c r="G285" s="31" t="s">
        <v>3704</v>
      </c>
      <c r="H285" s="3">
        <v>0</v>
      </c>
      <c r="I285" s="243">
        <v>0</v>
      </c>
      <c r="J285" s="243">
        <v>0</v>
      </c>
      <c r="K285" s="243">
        <v>0</v>
      </c>
      <c r="L285" s="243">
        <v>0</v>
      </c>
      <c r="M285" s="243">
        <v>0</v>
      </c>
      <c r="N285" s="243">
        <v>0</v>
      </c>
      <c r="O285" s="243">
        <v>0</v>
      </c>
      <c r="P285" s="243">
        <v>0</v>
      </c>
      <c r="Q285" s="243">
        <v>0</v>
      </c>
      <c r="R285" s="243">
        <v>0</v>
      </c>
      <c r="S285" s="243">
        <v>0</v>
      </c>
      <c r="T285" s="243">
        <v>0</v>
      </c>
      <c r="U285" s="243">
        <v>0</v>
      </c>
      <c r="V285" s="243">
        <v>0</v>
      </c>
      <c r="W285" s="243">
        <v>0</v>
      </c>
      <c r="X285" s="243">
        <v>0</v>
      </c>
      <c r="Y285" s="243">
        <v>0</v>
      </c>
      <c r="Z285" s="243">
        <v>0</v>
      </c>
      <c r="AA285" s="243">
        <v>0</v>
      </c>
      <c r="AB285" s="243">
        <v>0</v>
      </c>
      <c r="AC285" s="243">
        <v>0</v>
      </c>
      <c r="AD285" s="243">
        <v>0</v>
      </c>
      <c r="AE285" s="243">
        <v>0</v>
      </c>
      <c r="AF285" s="243">
        <v>0</v>
      </c>
      <c r="AG285" s="243">
        <v>0</v>
      </c>
      <c r="AH285" s="243">
        <v>0</v>
      </c>
      <c r="AI285" s="243">
        <v>0</v>
      </c>
      <c r="AJ285" s="243">
        <v>0</v>
      </c>
      <c r="AK285" s="243">
        <v>0</v>
      </c>
      <c r="AL285" s="243">
        <v>0</v>
      </c>
      <c r="AM285" s="243">
        <v>0</v>
      </c>
      <c r="AN285" s="243">
        <v>0</v>
      </c>
      <c r="AO285" s="243">
        <v>0</v>
      </c>
      <c r="AP285" s="243">
        <v>0</v>
      </c>
      <c r="AQ285" s="243">
        <v>0</v>
      </c>
      <c r="AR285" s="243">
        <v>0</v>
      </c>
      <c r="AS285" s="243">
        <v>0</v>
      </c>
      <c r="AT285" s="243">
        <v>0</v>
      </c>
      <c r="AU285" s="243">
        <v>0</v>
      </c>
      <c r="AV285" s="243">
        <v>0</v>
      </c>
      <c r="AW285" s="243">
        <v>0</v>
      </c>
      <c r="AX285" s="243">
        <v>0</v>
      </c>
      <c r="AY285" s="243">
        <v>0</v>
      </c>
      <c r="AZ285" s="243">
        <v>0</v>
      </c>
      <c r="BA285" s="243">
        <v>0.5</v>
      </c>
      <c r="BB285" s="243">
        <v>0</v>
      </c>
      <c r="BC285" s="243">
        <v>0</v>
      </c>
      <c r="BD285" s="243">
        <v>0</v>
      </c>
      <c r="BE285" s="243">
        <v>0</v>
      </c>
      <c r="BF285" s="243">
        <v>0</v>
      </c>
      <c r="BG285" s="243">
        <v>0</v>
      </c>
      <c r="BH285" s="243">
        <v>0</v>
      </c>
      <c r="BI285" s="243">
        <v>0.5</v>
      </c>
      <c r="BJ285" s="243">
        <v>0</v>
      </c>
      <c r="BK285" s="243">
        <v>0</v>
      </c>
      <c r="BL285" s="243">
        <v>0</v>
      </c>
      <c r="BM285" s="243">
        <v>0</v>
      </c>
      <c r="BN285" s="243">
        <v>0</v>
      </c>
      <c r="BO285" s="243">
        <v>0</v>
      </c>
      <c r="BP285" s="243">
        <v>0</v>
      </c>
      <c r="BQ285" s="243">
        <v>0</v>
      </c>
      <c r="BR285" s="243">
        <v>0</v>
      </c>
      <c r="BS285" s="243">
        <v>0</v>
      </c>
      <c r="BT285" s="243">
        <v>0</v>
      </c>
      <c r="BU285" s="243">
        <v>0</v>
      </c>
      <c r="BV285" s="243">
        <v>0</v>
      </c>
      <c r="BW285" s="243">
        <v>0</v>
      </c>
      <c r="BX285" s="4">
        <v>0</v>
      </c>
      <c r="BZ285" s="244">
        <f t="shared" si="92"/>
        <v>2</v>
      </c>
      <c r="CB285" s="3">
        <f t="shared" si="93"/>
        <v>0</v>
      </c>
      <c r="CC285" s="243">
        <f t="shared" si="94"/>
        <v>0</v>
      </c>
      <c r="CD285" s="243">
        <f t="shared" si="95"/>
        <v>0</v>
      </c>
      <c r="CE285" s="243">
        <f t="shared" si="96"/>
        <v>0</v>
      </c>
      <c r="CF285" s="243">
        <f t="shared" si="97"/>
        <v>0</v>
      </c>
      <c r="CG285" s="243">
        <f t="shared" si="98"/>
        <v>0</v>
      </c>
      <c r="CH285" s="243">
        <f t="shared" si="99"/>
        <v>1</v>
      </c>
      <c r="CI285" s="243">
        <f t="shared" si="100"/>
        <v>0</v>
      </c>
      <c r="CJ285" s="243">
        <f t="shared" si="101"/>
        <v>1</v>
      </c>
      <c r="CK285" s="243">
        <f t="shared" si="102"/>
        <v>0</v>
      </c>
      <c r="CL285" s="243">
        <f t="shared" si="103"/>
        <v>0</v>
      </c>
      <c r="CM285" s="4">
        <f t="shared" si="104"/>
        <v>0</v>
      </c>
      <c r="CO285" s="244">
        <f t="shared" si="105"/>
        <v>2</v>
      </c>
      <c r="CT285" s="3">
        <f t="shared" si="106"/>
        <v>0</v>
      </c>
      <c r="CU285" s="243">
        <f t="shared" si="107"/>
        <v>0</v>
      </c>
      <c r="CV285" s="243">
        <f t="shared" si="108"/>
        <v>0</v>
      </c>
      <c r="CW285" s="243">
        <f t="shared" si="109"/>
        <v>0</v>
      </c>
      <c r="CX285" s="243">
        <f t="shared" si="110"/>
        <v>2</v>
      </c>
      <c r="CY285" s="243">
        <f t="shared" si="111"/>
        <v>0</v>
      </c>
      <c r="CZ285" s="243">
        <f t="shared" si="112"/>
        <v>0</v>
      </c>
      <c r="DA285" s="4">
        <f t="shared" si="113"/>
        <v>0</v>
      </c>
      <c r="DD285" s="244">
        <f t="shared" si="114"/>
        <v>1</v>
      </c>
    </row>
    <row r="286" spans="2:108" x14ac:dyDescent="0.35">
      <c r="B286" s="145" t="s">
        <v>769</v>
      </c>
      <c r="C286" s="4" t="s">
        <v>770</v>
      </c>
      <c r="D286" s="28" t="s">
        <v>2619</v>
      </c>
      <c r="E286" s="234" t="s">
        <v>1513</v>
      </c>
      <c r="F286" s="234"/>
      <c r="G286" s="29" t="s">
        <v>3701</v>
      </c>
      <c r="H286" s="3">
        <v>0</v>
      </c>
      <c r="I286" s="243">
        <v>0</v>
      </c>
      <c r="J286" s="243">
        <v>0</v>
      </c>
      <c r="K286" s="243">
        <v>0</v>
      </c>
      <c r="L286" s="243">
        <v>0</v>
      </c>
      <c r="M286" s="243">
        <v>0</v>
      </c>
      <c r="N286" s="243">
        <v>0</v>
      </c>
      <c r="O286" s="243">
        <v>0</v>
      </c>
      <c r="P286" s="243">
        <v>0</v>
      </c>
      <c r="Q286" s="243">
        <v>0</v>
      </c>
      <c r="R286" s="243">
        <v>0</v>
      </c>
      <c r="S286" s="243">
        <v>0</v>
      </c>
      <c r="T286" s="243">
        <v>0</v>
      </c>
      <c r="U286" s="243">
        <v>0</v>
      </c>
      <c r="V286" s="243">
        <v>0</v>
      </c>
      <c r="W286" s="243">
        <v>0</v>
      </c>
      <c r="X286" s="243">
        <v>0</v>
      </c>
      <c r="Y286" s="243">
        <v>0</v>
      </c>
      <c r="Z286" s="243">
        <v>0</v>
      </c>
      <c r="AA286" s="243">
        <v>0</v>
      </c>
      <c r="AB286" s="243">
        <v>0</v>
      </c>
      <c r="AC286" s="243">
        <v>0</v>
      </c>
      <c r="AD286" s="243">
        <v>0</v>
      </c>
      <c r="AE286" s="243">
        <v>0</v>
      </c>
      <c r="AF286" s="243">
        <v>0</v>
      </c>
      <c r="AG286" s="243">
        <v>0</v>
      </c>
      <c r="AH286" s="243">
        <v>0</v>
      </c>
      <c r="AI286" s="243">
        <v>0</v>
      </c>
      <c r="AJ286" s="243">
        <v>0</v>
      </c>
      <c r="AK286" s="243">
        <v>0</v>
      </c>
      <c r="AL286" s="243">
        <v>0</v>
      </c>
      <c r="AM286" s="243">
        <v>0</v>
      </c>
      <c r="AN286" s="243">
        <v>0</v>
      </c>
      <c r="AO286" s="243">
        <v>0</v>
      </c>
      <c r="AP286" s="243">
        <v>0</v>
      </c>
      <c r="AQ286" s="243">
        <v>0</v>
      </c>
      <c r="AR286" s="243">
        <v>0</v>
      </c>
      <c r="AS286" s="243">
        <v>0</v>
      </c>
      <c r="AT286" s="243">
        <v>0</v>
      </c>
      <c r="AU286" s="243">
        <v>0</v>
      </c>
      <c r="AV286" s="243">
        <v>0</v>
      </c>
      <c r="AW286" s="243">
        <v>0</v>
      </c>
      <c r="AX286" s="243">
        <v>0</v>
      </c>
      <c r="AY286" s="243">
        <v>0</v>
      </c>
      <c r="AZ286" s="243">
        <v>0</v>
      </c>
      <c r="BA286" s="243">
        <v>0</v>
      </c>
      <c r="BB286" s="243">
        <v>0</v>
      </c>
      <c r="BC286" s="243">
        <v>0</v>
      </c>
      <c r="BD286" s="243">
        <v>0.5</v>
      </c>
      <c r="BE286" s="243">
        <v>0</v>
      </c>
      <c r="BF286" s="243">
        <v>0</v>
      </c>
      <c r="BG286" s="243">
        <v>0</v>
      </c>
      <c r="BH286" s="243">
        <v>0</v>
      </c>
      <c r="BI286" s="243">
        <v>0</v>
      </c>
      <c r="BJ286" s="243">
        <v>0.5</v>
      </c>
      <c r="BK286" s="243">
        <v>0</v>
      </c>
      <c r="BL286" s="243">
        <v>0</v>
      </c>
      <c r="BM286" s="243">
        <v>0</v>
      </c>
      <c r="BN286" s="243">
        <v>0</v>
      </c>
      <c r="BO286" s="243">
        <v>0</v>
      </c>
      <c r="BP286" s="243">
        <v>0</v>
      </c>
      <c r="BQ286" s="243">
        <v>0</v>
      </c>
      <c r="BR286" s="243">
        <v>0</v>
      </c>
      <c r="BS286" s="243">
        <v>0</v>
      </c>
      <c r="BT286" s="243">
        <v>0</v>
      </c>
      <c r="BU286" s="243">
        <v>0</v>
      </c>
      <c r="BV286" s="243">
        <v>0</v>
      </c>
      <c r="BW286" s="243">
        <v>0</v>
      </c>
      <c r="BX286" s="4">
        <v>0</v>
      </c>
      <c r="BZ286" s="244">
        <f t="shared" si="92"/>
        <v>2</v>
      </c>
      <c r="CB286" s="3">
        <f t="shared" si="93"/>
        <v>0</v>
      </c>
      <c r="CC286" s="243">
        <f t="shared" si="94"/>
        <v>0</v>
      </c>
      <c r="CD286" s="243">
        <f t="shared" si="95"/>
        <v>0</v>
      </c>
      <c r="CE286" s="243">
        <f t="shared" si="96"/>
        <v>0</v>
      </c>
      <c r="CF286" s="243">
        <f t="shared" si="97"/>
        <v>0</v>
      </c>
      <c r="CG286" s="243">
        <f t="shared" si="98"/>
        <v>0</v>
      </c>
      <c r="CH286" s="243">
        <f t="shared" si="99"/>
        <v>0</v>
      </c>
      <c r="CI286" s="243">
        <f t="shared" si="100"/>
        <v>1</v>
      </c>
      <c r="CJ286" s="243">
        <f t="shared" si="101"/>
        <v>1</v>
      </c>
      <c r="CK286" s="243">
        <f t="shared" si="102"/>
        <v>0</v>
      </c>
      <c r="CL286" s="243">
        <f t="shared" si="103"/>
        <v>0</v>
      </c>
      <c r="CM286" s="4">
        <f t="shared" si="104"/>
        <v>0</v>
      </c>
      <c r="CO286" s="244">
        <f t="shared" si="105"/>
        <v>2</v>
      </c>
      <c r="CT286" s="3">
        <f t="shared" si="106"/>
        <v>0</v>
      </c>
      <c r="CU286" s="243">
        <f t="shared" si="107"/>
        <v>0</v>
      </c>
      <c r="CV286" s="243">
        <f t="shared" si="108"/>
        <v>0</v>
      </c>
      <c r="CW286" s="243">
        <f t="shared" si="109"/>
        <v>0</v>
      </c>
      <c r="CX286" s="243">
        <f t="shared" si="110"/>
        <v>2</v>
      </c>
      <c r="CY286" s="243">
        <f t="shared" si="111"/>
        <v>0</v>
      </c>
      <c r="CZ286" s="243">
        <f t="shared" si="112"/>
        <v>0</v>
      </c>
      <c r="DA286" s="4">
        <f t="shared" si="113"/>
        <v>0</v>
      </c>
      <c r="DD286" s="244">
        <f t="shared" si="114"/>
        <v>1</v>
      </c>
    </row>
    <row r="287" spans="2:108" x14ac:dyDescent="0.35">
      <c r="B287" s="145" t="s">
        <v>777</v>
      </c>
      <c r="C287" s="4" t="s">
        <v>778</v>
      </c>
      <c r="D287" s="28" t="s">
        <v>778</v>
      </c>
      <c r="E287" s="234" t="s">
        <v>2158</v>
      </c>
      <c r="F287" s="234"/>
      <c r="G287" s="29" t="s">
        <v>3701</v>
      </c>
      <c r="H287" s="3">
        <v>0</v>
      </c>
      <c r="I287" s="243">
        <v>0</v>
      </c>
      <c r="J287" s="243">
        <v>0</v>
      </c>
      <c r="K287" s="243">
        <v>0</v>
      </c>
      <c r="L287" s="243">
        <v>0</v>
      </c>
      <c r="M287" s="243">
        <v>0</v>
      </c>
      <c r="N287" s="243">
        <v>0</v>
      </c>
      <c r="O287" s="243">
        <v>0</v>
      </c>
      <c r="P287" s="243">
        <v>0</v>
      </c>
      <c r="Q287" s="243">
        <v>0</v>
      </c>
      <c r="R287" s="243">
        <v>0</v>
      </c>
      <c r="S287" s="243">
        <v>0</v>
      </c>
      <c r="T287" s="243">
        <v>0</v>
      </c>
      <c r="U287" s="243">
        <v>0</v>
      </c>
      <c r="V287" s="243">
        <v>0</v>
      </c>
      <c r="W287" s="243">
        <v>0</v>
      </c>
      <c r="X287" s="243">
        <v>0</v>
      </c>
      <c r="Y287" s="243">
        <v>0</v>
      </c>
      <c r="Z287" s="243">
        <v>0</v>
      </c>
      <c r="AA287" s="243">
        <v>0</v>
      </c>
      <c r="AB287" s="243">
        <v>0</v>
      </c>
      <c r="AC287" s="243">
        <v>0</v>
      </c>
      <c r="AD287" s="243">
        <v>0</v>
      </c>
      <c r="AE287" s="243">
        <v>0</v>
      </c>
      <c r="AF287" s="243">
        <v>0</v>
      </c>
      <c r="AG287" s="243">
        <v>0</v>
      </c>
      <c r="AH287" s="243">
        <v>0</v>
      </c>
      <c r="AI287" s="243">
        <v>0</v>
      </c>
      <c r="AJ287" s="243">
        <v>0</v>
      </c>
      <c r="AK287" s="243">
        <v>0</v>
      </c>
      <c r="AL287" s="243">
        <v>0</v>
      </c>
      <c r="AM287" s="243">
        <v>0</v>
      </c>
      <c r="AN287" s="243">
        <v>0</v>
      </c>
      <c r="AO287" s="243">
        <v>0</v>
      </c>
      <c r="AP287" s="243">
        <v>0</v>
      </c>
      <c r="AQ287" s="243">
        <v>0</v>
      </c>
      <c r="AR287" s="243">
        <v>0</v>
      </c>
      <c r="AS287" s="243">
        <v>0</v>
      </c>
      <c r="AT287" s="243">
        <v>0</v>
      </c>
      <c r="AU287" s="243">
        <v>0</v>
      </c>
      <c r="AV287" s="243">
        <v>0</v>
      </c>
      <c r="AW287" s="243">
        <v>0</v>
      </c>
      <c r="AX287" s="243">
        <v>0</v>
      </c>
      <c r="AY287" s="243">
        <v>0</v>
      </c>
      <c r="AZ287" s="243">
        <v>0</v>
      </c>
      <c r="BA287" s="243">
        <v>0</v>
      </c>
      <c r="BB287" s="243">
        <v>0</v>
      </c>
      <c r="BC287" s="243">
        <v>0</v>
      </c>
      <c r="BD287" s="243">
        <v>0</v>
      </c>
      <c r="BE287" s="243">
        <v>0.5</v>
      </c>
      <c r="BF287" s="243">
        <v>0.5</v>
      </c>
      <c r="BG287" s="243">
        <v>0</v>
      </c>
      <c r="BH287" s="243">
        <v>0</v>
      </c>
      <c r="BI287" s="243">
        <v>0</v>
      </c>
      <c r="BJ287" s="243">
        <v>0</v>
      </c>
      <c r="BK287" s="243">
        <v>0</v>
      </c>
      <c r="BL287" s="243">
        <v>0</v>
      </c>
      <c r="BM287" s="243">
        <v>0</v>
      </c>
      <c r="BN287" s="243">
        <v>0</v>
      </c>
      <c r="BO287" s="243">
        <v>0</v>
      </c>
      <c r="BP287" s="243">
        <v>0</v>
      </c>
      <c r="BQ287" s="243">
        <v>0</v>
      </c>
      <c r="BR287" s="243">
        <v>0</v>
      </c>
      <c r="BS287" s="243">
        <v>0</v>
      </c>
      <c r="BT287" s="243">
        <v>0</v>
      </c>
      <c r="BU287" s="243">
        <v>0</v>
      </c>
      <c r="BV287" s="243">
        <v>0</v>
      </c>
      <c r="BW287" s="243">
        <v>0</v>
      </c>
      <c r="BX287" s="4">
        <v>0</v>
      </c>
      <c r="BZ287" s="244">
        <f t="shared" si="92"/>
        <v>2</v>
      </c>
      <c r="CB287" s="3">
        <f t="shared" si="93"/>
        <v>0</v>
      </c>
      <c r="CC287" s="243">
        <f t="shared" si="94"/>
        <v>0</v>
      </c>
      <c r="CD287" s="243">
        <f t="shared" si="95"/>
        <v>0</v>
      </c>
      <c r="CE287" s="243">
        <f t="shared" si="96"/>
        <v>0</v>
      </c>
      <c r="CF287" s="243">
        <f t="shared" si="97"/>
        <v>0</v>
      </c>
      <c r="CG287" s="243">
        <f t="shared" si="98"/>
        <v>0</v>
      </c>
      <c r="CH287" s="243">
        <f t="shared" si="99"/>
        <v>0</v>
      </c>
      <c r="CI287" s="243">
        <f t="shared" si="100"/>
        <v>1</v>
      </c>
      <c r="CJ287" s="243">
        <f t="shared" si="101"/>
        <v>1</v>
      </c>
      <c r="CK287" s="243">
        <f t="shared" si="102"/>
        <v>0</v>
      </c>
      <c r="CL287" s="243">
        <f t="shared" si="103"/>
        <v>0</v>
      </c>
      <c r="CM287" s="4">
        <f t="shared" si="104"/>
        <v>0</v>
      </c>
      <c r="CO287" s="244">
        <f t="shared" si="105"/>
        <v>2</v>
      </c>
      <c r="CT287" s="3">
        <f t="shared" si="106"/>
        <v>0</v>
      </c>
      <c r="CU287" s="243">
        <f t="shared" si="107"/>
        <v>0</v>
      </c>
      <c r="CV287" s="243">
        <f t="shared" si="108"/>
        <v>0</v>
      </c>
      <c r="CW287" s="243">
        <f t="shared" si="109"/>
        <v>0</v>
      </c>
      <c r="CX287" s="243">
        <f t="shared" si="110"/>
        <v>2</v>
      </c>
      <c r="CY287" s="243">
        <f t="shared" si="111"/>
        <v>0</v>
      </c>
      <c r="CZ287" s="243">
        <f t="shared" si="112"/>
        <v>0</v>
      </c>
      <c r="DA287" s="4">
        <f t="shared" si="113"/>
        <v>0</v>
      </c>
      <c r="DD287" s="244">
        <f t="shared" si="114"/>
        <v>1</v>
      </c>
    </row>
    <row r="288" spans="2:108" x14ac:dyDescent="0.35">
      <c r="B288" s="145" t="s">
        <v>779</v>
      </c>
      <c r="C288" s="4" t="s">
        <v>779</v>
      </c>
      <c r="D288" s="28" t="s">
        <v>2928</v>
      </c>
      <c r="E288" s="234" t="s">
        <v>909</v>
      </c>
      <c r="F288" s="234"/>
      <c r="G288" s="29" t="s">
        <v>3701</v>
      </c>
      <c r="H288" s="3">
        <v>0</v>
      </c>
      <c r="I288" s="243">
        <v>0</v>
      </c>
      <c r="J288" s="243">
        <v>0</v>
      </c>
      <c r="K288" s="243">
        <v>0</v>
      </c>
      <c r="L288" s="243">
        <v>0</v>
      </c>
      <c r="M288" s="243">
        <v>0</v>
      </c>
      <c r="N288" s="243">
        <v>0</v>
      </c>
      <c r="O288" s="243">
        <v>0</v>
      </c>
      <c r="P288" s="243">
        <v>0</v>
      </c>
      <c r="Q288" s="243">
        <v>0</v>
      </c>
      <c r="R288" s="243">
        <v>0</v>
      </c>
      <c r="S288" s="243">
        <v>0</v>
      </c>
      <c r="T288" s="243">
        <v>0</v>
      </c>
      <c r="U288" s="243">
        <v>0</v>
      </c>
      <c r="V288" s="243">
        <v>0</v>
      </c>
      <c r="W288" s="243">
        <v>0</v>
      </c>
      <c r="X288" s="243">
        <v>0</v>
      </c>
      <c r="Y288" s="243">
        <v>0</v>
      </c>
      <c r="Z288" s="243">
        <v>0</v>
      </c>
      <c r="AA288" s="243">
        <v>0</v>
      </c>
      <c r="AB288" s="243">
        <v>0</v>
      </c>
      <c r="AC288" s="243">
        <v>0</v>
      </c>
      <c r="AD288" s="243">
        <v>0</v>
      </c>
      <c r="AE288" s="243">
        <v>0</v>
      </c>
      <c r="AF288" s="243">
        <v>0</v>
      </c>
      <c r="AG288" s="243">
        <v>0</v>
      </c>
      <c r="AH288" s="243">
        <v>0</v>
      </c>
      <c r="AI288" s="243">
        <v>0</v>
      </c>
      <c r="AJ288" s="243">
        <v>0</v>
      </c>
      <c r="AK288" s="243">
        <v>0</v>
      </c>
      <c r="AL288" s="243">
        <v>0</v>
      </c>
      <c r="AM288" s="243">
        <v>0</v>
      </c>
      <c r="AN288" s="243">
        <v>0</v>
      </c>
      <c r="AO288" s="243">
        <v>0</v>
      </c>
      <c r="AP288" s="243">
        <v>0</v>
      </c>
      <c r="AQ288" s="243">
        <v>0</v>
      </c>
      <c r="AR288" s="243">
        <v>0</v>
      </c>
      <c r="AS288" s="243">
        <v>0</v>
      </c>
      <c r="AT288" s="243">
        <v>0</v>
      </c>
      <c r="AU288" s="243">
        <v>0</v>
      </c>
      <c r="AV288" s="243">
        <v>0</v>
      </c>
      <c r="AW288" s="243">
        <v>0</v>
      </c>
      <c r="AX288" s="243">
        <v>0</v>
      </c>
      <c r="AY288" s="243">
        <v>0</v>
      </c>
      <c r="AZ288" s="243">
        <v>0</v>
      </c>
      <c r="BA288" s="243">
        <v>0</v>
      </c>
      <c r="BB288" s="243">
        <v>0</v>
      </c>
      <c r="BC288" s="243">
        <v>0</v>
      </c>
      <c r="BD288" s="243">
        <v>0</v>
      </c>
      <c r="BE288" s="243">
        <v>0.5</v>
      </c>
      <c r="BF288" s="243">
        <v>0</v>
      </c>
      <c r="BG288" s="243">
        <v>0.5</v>
      </c>
      <c r="BH288" s="243">
        <v>0</v>
      </c>
      <c r="BI288" s="243">
        <v>0</v>
      </c>
      <c r="BJ288" s="243">
        <v>0</v>
      </c>
      <c r="BK288" s="243">
        <v>0</v>
      </c>
      <c r="BL288" s="243">
        <v>0</v>
      </c>
      <c r="BM288" s="243">
        <v>0</v>
      </c>
      <c r="BN288" s="243">
        <v>0</v>
      </c>
      <c r="BO288" s="243">
        <v>0</v>
      </c>
      <c r="BP288" s="243">
        <v>0</v>
      </c>
      <c r="BQ288" s="243">
        <v>0</v>
      </c>
      <c r="BR288" s="243">
        <v>0</v>
      </c>
      <c r="BS288" s="243">
        <v>0</v>
      </c>
      <c r="BT288" s="243">
        <v>0</v>
      </c>
      <c r="BU288" s="243">
        <v>0</v>
      </c>
      <c r="BV288" s="243">
        <v>0</v>
      </c>
      <c r="BW288" s="243">
        <v>0</v>
      </c>
      <c r="BX288" s="4">
        <v>0</v>
      </c>
      <c r="BZ288" s="244">
        <f t="shared" si="92"/>
        <v>2</v>
      </c>
      <c r="CB288" s="3">
        <f t="shared" si="93"/>
        <v>0</v>
      </c>
      <c r="CC288" s="243">
        <f t="shared" si="94"/>
        <v>0</v>
      </c>
      <c r="CD288" s="243">
        <f t="shared" si="95"/>
        <v>0</v>
      </c>
      <c r="CE288" s="243">
        <f t="shared" si="96"/>
        <v>0</v>
      </c>
      <c r="CF288" s="243">
        <f t="shared" si="97"/>
        <v>0</v>
      </c>
      <c r="CG288" s="243">
        <f t="shared" si="98"/>
        <v>0</v>
      </c>
      <c r="CH288" s="243">
        <f t="shared" si="99"/>
        <v>0</v>
      </c>
      <c r="CI288" s="243">
        <f t="shared" si="100"/>
        <v>1</v>
      </c>
      <c r="CJ288" s="243">
        <f t="shared" si="101"/>
        <v>1</v>
      </c>
      <c r="CK288" s="243">
        <f t="shared" si="102"/>
        <v>0</v>
      </c>
      <c r="CL288" s="243">
        <f t="shared" si="103"/>
        <v>0</v>
      </c>
      <c r="CM288" s="4">
        <f t="shared" si="104"/>
        <v>0</v>
      </c>
      <c r="CO288" s="244">
        <f t="shared" si="105"/>
        <v>2</v>
      </c>
      <c r="CT288" s="3">
        <f t="shared" si="106"/>
        <v>0</v>
      </c>
      <c r="CU288" s="243">
        <f t="shared" si="107"/>
        <v>0</v>
      </c>
      <c r="CV288" s="243">
        <f t="shared" si="108"/>
        <v>0</v>
      </c>
      <c r="CW288" s="243">
        <f t="shared" si="109"/>
        <v>0</v>
      </c>
      <c r="CX288" s="243">
        <f t="shared" si="110"/>
        <v>2</v>
      </c>
      <c r="CY288" s="243">
        <f t="shared" si="111"/>
        <v>0</v>
      </c>
      <c r="CZ288" s="243">
        <f t="shared" si="112"/>
        <v>0</v>
      </c>
      <c r="DA288" s="4">
        <f t="shared" si="113"/>
        <v>0</v>
      </c>
      <c r="DD288" s="244">
        <f t="shared" si="114"/>
        <v>1</v>
      </c>
    </row>
    <row r="289" spans="2:108" s="1" customFormat="1" x14ac:dyDescent="0.35">
      <c r="B289" s="147" t="s">
        <v>782</v>
      </c>
      <c r="C289" s="6" t="s">
        <v>782</v>
      </c>
      <c r="D289" s="57" t="s">
        <v>2929</v>
      </c>
      <c r="E289" s="58" t="s">
        <v>911</v>
      </c>
      <c r="F289" s="58"/>
      <c r="G289" s="59" t="s">
        <v>3708</v>
      </c>
      <c r="H289" s="5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0.5</v>
      </c>
      <c r="BF289" s="1">
        <v>0</v>
      </c>
      <c r="BG289" s="1">
        <v>0</v>
      </c>
      <c r="BH289" s="1">
        <v>0.5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6">
        <v>0</v>
      </c>
      <c r="BZ289" s="244">
        <f t="shared" si="92"/>
        <v>2</v>
      </c>
      <c r="CB289" s="5">
        <f t="shared" si="93"/>
        <v>0</v>
      </c>
      <c r="CC289" s="1">
        <f t="shared" si="94"/>
        <v>0</v>
      </c>
      <c r="CD289" s="1">
        <f t="shared" si="95"/>
        <v>0</v>
      </c>
      <c r="CE289" s="1">
        <f t="shared" si="96"/>
        <v>0</v>
      </c>
      <c r="CF289" s="1">
        <f t="shared" si="97"/>
        <v>0</v>
      </c>
      <c r="CG289" s="1">
        <f t="shared" si="98"/>
        <v>0</v>
      </c>
      <c r="CH289" s="1">
        <f t="shared" si="99"/>
        <v>0</v>
      </c>
      <c r="CI289" s="1">
        <f t="shared" si="100"/>
        <v>1</v>
      </c>
      <c r="CJ289" s="1">
        <f t="shared" si="101"/>
        <v>1</v>
      </c>
      <c r="CK289" s="1">
        <f t="shared" si="102"/>
        <v>0</v>
      </c>
      <c r="CL289" s="1">
        <f t="shared" si="103"/>
        <v>0</v>
      </c>
      <c r="CM289" s="6">
        <f t="shared" si="104"/>
        <v>0</v>
      </c>
      <c r="CO289" s="150">
        <f t="shared" si="105"/>
        <v>2</v>
      </c>
      <c r="CT289" s="5">
        <f t="shared" si="106"/>
        <v>0</v>
      </c>
      <c r="CU289" s="1">
        <f t="shared" si="107"/>
        <v>0</v>
      </c>
      <c r="CV289" s="1">
        <f t="shared" si="108"/>
        <v>0</v>
      </c>
      <c r="CW289" s="1">
        <f t="shared" si="109"/>
        <v>0</v>
      </c>
      <c r="CX289" s="1">
        <f t="shared" si="110"/>
        <v>2</v>
      </c>
      <c r="CY289" s="1">
        <f t="shared" si="111"/>
        <v>0</v>
      </c>
      <c r="CZ289" s="1">
        <f t="shared" si="112"/>
        <v>0</v>
      </c>
      <c r="DA289" s="6">
        <f t="shared" si="113"/>
        <v>0</v>
      </c>
      <c r="DD289" s="150">
        <f t="shared" si="114"/>
        <v>1</v>
      </c>
    </row>
    <row r="290" spans="2:108" x14ac:dyDescent="0.35">
      <c r="B290" s="145" t="s">
        <v>75</v>
      </c>
      <c r="C290" s="4" t="s">
        <v>76</v>
      </c>
      <c r="D290" s="28" t="s">
        <v>76</v>
      </c>
      <c r="E290" s="234" t="s">
        <v>1374</v>
      </c>
      <c r="F290" s="234"/>
      <c r="G290" s="29" t="s">
        <v>3701</v>
      </c>
      <c r="H290" s="3">
        <v>1</v>
      </c>
      <c r="I290" s="243">
        <v>0.5</v>
      </c>
      <c r="J290" s="243">
        <v>1</v>
      </c>
      <c r="K290" s="243">
        <v>1</v>
      </c>
      <c r="L290" s="243">
        <v>1</v>
      </c>
      <c r="M290" s="243">
        <v>0</v>
      </c>
      <c r="N290" s="243">
        <v>0.5</v>
      </c>
      <c r="O290" s="243">
        <v>0.5</v>
      </c>
      <c r="P290" s="243">
        <v>0.5</v>
      </c>
      <c r="Q290" s="243">
        <v>0</v>
      </c>
      <c r="R290" s="243">
        <v>0</v>
      </c>
      <c r="S290" s="243">
        <v>0</v>
      </c>
      <c r="T290" s="243">
        <v>0</v>
      </c>
      <c r="U290" s="243">
        <v>0</v>
      </c>
      <c r="V290" s="243">
        <v>0</v>
      </c>
      <c r="W290" s="243">
        <v>0</v>
      </c>
      <c r="X290" s="243">
        <v>0</v>
      </c>
      <c r="Y290" s="243">
        <v>0</v>
      </c>
      <c r="Z290" s="243">
        <v>0</v>
      </c>
      <c r="AA290" s="243">
        <v>0</v>
      </c>
      <c r="AB290" s="243">
        <v>0</v>
      </c>
      <c r="AC290" s="243">
        <v>0</v>
      </c>
      <c r="AD290" s="243">
        <v>0</v>
      </c>
      <c r="AE290" s="243">
        <v>0</v>
      </c>
      <c r="AF290" s="243">
        <v>0</v>
      </c>
      <c r="AG290" s="243">
        <v>0</v>
      </c>
      <c r="AH290" s="243">
        <v>0</v>
      </c>
      <c r="AI290" s="243">
        <v>0</v>
      </c>
      <c r="AJ290" s="243">
        <v>0</v>
      </c>
      <c r="AK290" s="243">
        <v>0</v>
      </c>
      <c r="AL290" s="243">
        <v>0</v>
      </c>
      <c r="AM290" s="243">
        <v>0</v>
      </c>
      <c r="AN290" s="243">
        <v>0</v>
      </c>
      <c r="AO290" s="243">
        <v>0</v>
      </c>
      <c r="AP290" s="243">
        <v>0</v>
      </c>
      <c r="AQ290" s="243">
        <v>0</v>
      </c>
      <c r="AR290" s="243">
        <v>0</v>
      </c>
      <c r="AS290" s="243">
        <v>0</v>
      </c>
      <c r="AT290" s="243">
        <v>0</v>
      </c>
      <c r="AU290" s="243">
        <v>0</v>
      </c>
      <c r="AV290" s="243">
        <v>0</v>
      </c>
      <c r="AW290" s="243">
        <v>0</v>
      </c>
      <c r="AX290" s="243">
        <v>0</v>
      </c>
      <c r="AY290" s="243">
        <v>0</v>
      </c>
      <c r="AZ290" s="243">
        <v>0</v>
      </c>
      <c r="BA290" s="243">
        <v>0</v>
      </c>
      <c r="BB290" s="243">
        <v>0</v>
      </c>
      <c r="BC290" s="243">
        <v>0</v>
      </c>
      <c r="BD290" s="243">
        <v>0</v>
      </c>
      <c r="BE290" s="243">
        <v>0</v>
      </c>
      <c r="BF290" s="243">
        <v>0</v>
      </c>
      <c r="BG290" s="243">
        <v>0</v>
      </c>
      <c r="BH290" s="243">
        <v>0</v>
      </c>
      <c r="BI290" s="243">
        <v>0</v>
      </c>
      <c r="BJ290" s="243">
        <v>0</v>
      </c>
      <c r="BK290" s="243">
        <v>0</v>
      </c>
      <c r="BL290" s="243">
        <v>0</v>
      </c>
      <c r="BM290" s="243">
        <v>0</v>
      </c>
      <c r="BN290" s="243">
        <v>0</v>
      </c>
      <c r="BO290" s="243">
        <v>0</v>
      </c>
      <c r="BP290" s="243">
        <v>0</v>
      </c>
      <c r="BQ290" s="243">
        <v>0</v>
      </c>
      <c r="BR290" s="243">
        <v>0</v>
      </c>
      <c r="BS290" s="243">
        <v>0</v>
      </c>
      <c r="BT290" s="243">
        <v>0</v>
      </c>
      <c r="BU290" s="243">
        <v>0</v>
      </c>
      <c r="BV290" s="243">
        <v>0</v>
      </c>
      <c r="BW290" s="243">
        <v>0</v>
      </c>
      <c r="BX290" s="4">
        <v>0</v>
      </c>
      <c r="BZ290" s="244">
        <f t="shared" si="92"/>
        <v>8</v>
      </c>
      <c r="CB290" s="3">
        <f t="shared" si="93"/>
        <v>8</v>
      </c>
      <c r="CC290" s="243">
        <f t="shared" si="94"/>
        <v>0</v>
      </c>
      <c r="CD290" s="243">
        <f t="shared" si="95"/>
        <v>0</v>
      </c>
      <c r="CE290" s="243">
        <f t="shared" si="96"/>
        <v>0</v>
      </c>
      <c r="CF290" s="243">
        <f t="shared" si="97"/>
        <v>0</v>
      </c>
      <c r="CG290" s="243">
        <f t="shared" si="98"/>
        <v>0</v>
      </c>
      <c r="CH290" s="243">
        <f t="shared" si="99"/>
        <v>0</v>
      </c>
      <c r="CI290" s="243">
        <f t="shared" si="100"/>
        <v>0</v>
      </c>
      <c r="CJ290" s="243">
        <f t="shared" si="101"/>
        <v>0</v>
      </c>
      <c r="CK290" s="243">
        <f t="shared" si="102"/>
        <v>0</v>
      </c>
      <c r="CL290" s="243">
        <f t="shared" si="103"/>
        <v>0</v>
      </c>
      <c r="CM290" s="4">
        <f t="shared" si="104"/>
        <v>0</v>
      </c>
      <c r="CO290" s="244">
        <f t="shared" si="105"/>
        <v>1</v>
      </c>
      <c r="CT290" s="3">
        <f t="shared" si="106"/>
        <v>8</v>
      </c>
      <c r="CU290" s="243">
        <f t="shared" si="107"/>
        <v>0</v>
      </c>
      <c r="CV290" s="243">
        <f t="shared" si="108"/>
        <v>0</v>
      </c>
      <c r="CW290" s="243">
        <f t="shared" si="109"/>
        <v>0</v>
      </c>
      <c r="CX290" s="243">
        <f t="shared" si="110"/>
        <v>0</v>
      </c>
      <c r="CY290" s="243">
        <f t="shared" si="111"/>
        <v>0</v>
      </c>
      <c r="CZ290" s="243">
        <f t="shared" si="112"/>
        <v>0</v>
      </c>
      <c r="DA290" s="4">
        <f t="shared" si="113"/>
        <v>0</v>
      </c>
      <c r="DD290" s="244">
        <f t="shared" si="114"/>
        <v>1</v>
      </c>
    </row>
    <row r="291" spans="2:108" x14ac:dyDescent="0.35">
      <c r="B291" s="145" t="s">
        <v>548</v>
      </c>
      <c r="C291" s="4" t="s">
        <v>549</v>
      </c>
      <c r="D291" s="28" t="s">
        <v>502</v>
      </c>
      <c r="E291" s="234" t="s">
        <v>1534</v>
      </c>
      <c r="F291" s="234"/>
      <c r="G291" s="29" t="s">
        <v>3701</v>
      </c>
      <c r="H291" s="3">
        <v>0</v>
      </c>
      <c r="I291" s="243">
        <v>0</v>
      </c>
      <c r="J291" s="243">
        <v>0</v>
      </c>
      <c r="K291" s="243">
        <v>0</v>
      </c>
      <c r="L291" s="243">
        <v>0</v>
      </c>
      <c r="M291" s="243">
        <v>0</v>
      </c>
      <c r="N291" s="243">
        <v>0</v>
      </c>
      <c r="O291" s="243">
        <v>0</v>
      </c>
      <c r="P291" s="243">
        <v>0</v>
      </c>
      <c r="Q291" s="243">
        <v>0</v>
      </c>
      <c r="R291" s="243">
        <v>0</v>
      </c>
      <c r="S291" s="243">
        <v>0</v>
      </c>
      <c r="T291" s="243">
        <v>0</v>
      </c>
      <c r="U291" s="243">
        <v>0</v>
      </c>
      <c r="V291" s="243">
        <v>0</v>
      </c>
      <c r="W291" s="243">
        <v>0</v>
      </c>
      <c r="X291" s="243">
        <v>0</v>
      </c>
      <c r="Y291" s="243">
        <v>0</v>
      </c>
      <c r="Z291" s="243">
        <v>0</v>
      </c>
      <c r="AA291" s="243">
        <v>0</v>
      </c>
      <c r="AB291" s="243">
        <v>0</v>
      </c>
      <c r="AC291" s="243">
        <v>0</v>
      </c>
      <c r="AD291" s="243">
        <v>0</v>
      </c>
      <c r="AE291" s="243">
        <v>0</v>
      </c>
      <c r="AF291" s="243">
        <v>0</v>
      </c>
      <c r="AG291" s="243">
        <v>0</v>
      </c>
      <c r="AH291" s="243">
        <v>0</v>
      </c>
      <c r="AI291" s="243">
        <v>0</v>
      </c>
      <c r="AJ291" s="243">
        <v>0</v>
      </c>
      <c r="AK291" s="243">
        <v>0</v>
      </c>
      <c r="AL291" s="243">
        <v>0</v>
      </c>
      <c r="AM291" s="243">
        <v>0</v>
      </c>
      <c r="AN291" s="243">
        <v>0</v>
      </c>
      <c r="AO291" s="243">
        <v>0</v>
      </c>
      <c r="AP291" s="243">
        <v>0</v>
      </c>
      <c r="AQ291" s="243">
        <v>0</v>
      </c>
      <c r="AR291" s="243">
        <v>0.5</v>
      </c>
      <c r="AS291" s="243">
        <v>0.5</v>
      </c>
      <c r="AT291" s="243">
        <v>0.5</v>
      </c>
      <c r="AU291" s="243">
        <v>0.5</v>
      </c>
      <c r="AV291" s="243">
        <v>0.5</v>
      </c>
      <c r="AW291" s="243">
        <v>0.5</v>
      </c>
      <c r="AX291" s="243">
        <v>0</v>
      </c>
      <c r="AY291" s="243">
        <v>0</v>
      </c>
      <c r="AZ291" s="243">
        <v>0</v>
      </c>
      <c r="BA291" s="243">
        <v>0</v>
      </c>
      <c r="BB291" s="243">
        <v>0</v>
      </c>
      <c r="BC291" s="243">
        <v>0</v>
      </c>
      <c r="BD291" s="243">
        <v>0</v>
      </c>
      <c r="BE291" s="243">
        <v>0</v>
      </c>
      <c r="BF291" s="243">
        <v>0</v>
      </c>
      <c r="BG291" s="243">
        <v>0</v>
      </c>
      <c r="BH291" s="243">
        <v>0</v>
      </c>
      <c r="BI291" s="243">
        <v>0</v>
      </c>
      <c r="BJ291" s="243">
        <v>0</v>
      </c>
      <c r="BK291" s="243">
        <v>0</v>
      </c>
      <c r="BL291" s="243">
        <v>0</v>
      </c>
      <c r="BM291" s="243">
        <v>0</v>
      </c>
      <c r="BN291" s="243">
        <v>0</v>
      </c>
      <c r="BO291" s="243">
        <v>0</v>
      </c>
      <c r="BP291" s="243">
        <v>0</v>
      </c>
      <c r="BQ291" s="243">
        <v>0</v>
      </c>
      <c r="BR291" s="243">
        <v>0</v>
      </c>
      <c r="BS291" s="243">
        <v>0</v>
      </c>
      <c r="BT291" s="243">
        <v>0</v>
      </c>
      <c r="BU291" s="243">
        <v>0</v>
      </c>
      <c r="BV291" s="243">
        <v>0</v>
      </c>
      <c r="BW291" s="243">
        <v>0</v>
      </c>
      <c r="BX291" s="4">
        <v>0</v>
      </c>
      <c r="BZ291" s="244">
        <f t="shared" si="92"/>
        <v>6</v>
      </c>
      <c r="CB291" s="3">
        <f t="shared" si="93"/>
        <v>0</v>
      </c>
      <c r="CC291" s="243">
        <f t="shared" si="94"/>
        <v>0</v>
      </c>
      <c r="CD291" s="243">
        <f t="shared" si="95"/>
        <v>0</v>
      </c>
      <c r="CE291" s="243">
        <f t="shared" si="96"/>
        <v>0</v>
      </c>
      <c r="CF291" s="243">
        <f t="shared" si="97"/>
        <v>0</v>
      </c>
      <c r="CG291" s="243">
        <f t="shared" si="98"/>
        <v>6</v>
      </c>
      <c r="CH291" s="243">
        <f t="shared" si="99"/>
        <v>0</v>
      </c>
      <c r="CI291" s="243">
        <f t="shared" si="100"/>
        <v>0</v>
      </c>
      <c r="CJ291" s="243">
        <f t="shared" si="101"/>
        <v>0</v>
      </c>
      <c r="CK291" s="243">
        <f t="shared" si="102"/>
        <v>0</v>
      </c>
      <c r="CL291" s="243">
        <f t="shared" si="103"/>
        <v>0</v>
      </c>
      <c r="CM291" s="4">
        <f t="shared" si="104"/>
        <v>0</v>
      </c>
      <c r="CO291" s="244">
        <f t="shared" si="105"/>
        <v>1</v>
      </c>
      <c r="CT291" s="3">
        <f t="shared" si="106"/>
        <v>0</v>
      </c>
      <c r="CU291" s="243">
        <f t="shared" si="107"/>
        <v>0</v>
      </c>
      <c r="CV291" s="243">
        <f t="shared" si="108"/>
        <v>0</v>
      </c>
      <c r="CW291" s="243">
        <f t="shared" si="109"/>
        <v>0</v>
      </c>
      <c r="CX291" s="243">
        <f t="shared" si="110"/>
        <v>6</v>
      </c>
      <c r="CY291" s="243">
        <f t="shared" si="111"/>
        <v>0</v>
      </c>
      <c r="CZ291" s="243">
        <f t="shared" si="112"/>
        <v>0</v>
      </c>
      <c r="DA291" s="4">
        <f t="shared" si="113"/>
        <v>0</v>
      </c>
      <c r="DD291" s="244">
        <f t="shared" si="114"/>
        <v>1</v>
      </c>
    </row>
    <row r="292" spans="2:108" x14ac:dyDescent="0.35">
      <c r="B292" s="145" t="s">
        <v>583</v>
      </c>
      <c r="C292" s="4" t="s">
        <v>317</v>
      </c>
      <c r="D292" s="142" t="s">
        <v>913</v>
      </c>
      <c r="E292" s="236" t="s">
        <v>913</v>
      </c>
      <c r="F292" s="236"/>
      <c r="G292" s="139" t="s">
        <v>3703</v>
      </c>
      <c r="H292" s="3">
        <v>0</v>
      </c>
      <c r="I292" s="243">
        <v>0</v>
      </c>
      <c r="J292" s="243">
        <v>0</v>
      </c>
      <c r="K292" s="243">
        <v>0</v>
      </c>
      <c r="L292" s="243">
        <v>0</v>
      </c>
      <c r="M292" s="243">
        <v>0</v>
      </c>
      <c r="N292" s="243">
        <v>0</v>
      </c>
      <c r="O292" s="243">
        <v>0</v>
      </c>
      <c r="P292" s="243">
        <v>0</v>
      </c>
      <c r="Q292" s="243">
        <v>0</v>
      </c>
      <c r="R292" s="243">
        <v>0</v>
      </c>
      <c r="S292" s="243">
        <v>0</v>
      </c>
      <c r="T292" s="243">
        <v>0</v>
      </c>
      <c r="U292" s="243">
        <v>0</v>
      </c>
      <c r="V292" s="243">
        <v>0</v>
      </c>
      <c r="W292" s="243">
        <v>0</v>
      </c>
      <c r="X292" s="243">
        <v>0</v>
      </c>
      <c r="Y292" s="243">
        <v>0</v>
      </c>
      <c r="Z292" s="243">
        <v>0</v>
      </c>
      <c r="AA292" s="243">
        <v>0</v>
      </c>
      <c r="AB292" s="243">
        <v>0</v>
      </c>
      <c r="AC292" s="243">
        <v>0</v>
      </c>
      <c r="AD292" s="243">
        <v>0</v>
      </c>
      <c r="AE292" s="243">
        <v>0</v>
      </c>
      <c r="AF292" s="243">
        <v>0</v>
      </c>
      <c r="AG292" s="243">
        <v>0</v>
      </c>
      <c r="AH292" s="243">
        <v>0</v>
      </c>
      <c r="AI292" s="243">
        <v>0</v>
      </c>
      <c r="AJ292" s="243">
        <v>0</v>
      </c>
      <c r="AK292" s="243">
        <v>0</v>
      </c>
      <c r="AL292" s="243">
        <v>0</v>
      </c>
      <c r="AM292" s="243">
        <v>0</v>
      </c>
      <c r="AN292" s="243">
        <v>0</v>
      </c>
      <c r="AO292" s="243">
        <v>0</v>
      </c>
      <c r="AP292" s="243">
        <v>0</v>
      </c>
      <c r="AQ292" s="243">
        <v>0</v>
      </c>
      <c r="AR292" s="243">
        <v>0</v>
      </c>
      <c r="AS292" s="243">
        <v>0.5</v>
      </c>
      <c r="AT292" s="243">
        <v>0.5</v>
      </c>
      <c r="AU292" s="243">
        <v>0.5</v>
      </c>
      <c r="AV292" s="243">
        <v>0.5</v>
      </c>
      <c r="AW292" s="243">
        <v>0.5</v>
      </c>
      <c r="AX292" s="243">
        <v>0</v>
      </c>
      <c r="AY292" s="243">
        <v>0</v>
      </c>
      <c r="AZ292" s="243">
        <v>0</v>
      </c>
      <c r="BA292" s="243">
        <v>0</v>
      </c>
      <c r="BB292" s="243">
        <v>0</v>
      </c>
      <c r="BC292" s="243">
        <v>0</v>
      </c>
      <c r="BD292" s="243">
        <v>0</v>
      </c>
      <c r="BE292" s="243">
        <v>0</v>
      </c>
      <c r="BF292" s="243">
        <v>0</v>
      </c>
      <c r="BG292" s="243">
        <v>0</v>
      </c>
      <c r="BH292" s="243">
        <v>0</v>
      </c>
      <c r="BI292" s="243">
        <v>0</v>
      </c>
      <c r="BJ292" s="243">
        <v>0</v>
      </c>
      <c r="BK292" s="243">
        <v>0</v>
      </c>
      <c r="BL292" s="243">
        <v>0</v>
      </c>
      <c r="BM292" s="243">
        <v>0</v>
      </c>
      <c r="BN292" s="243">
        <v>0</v>
      </c>
      <c r="BO292" s="243">
        <v>0</v>
      </c>
      <c r="BP292" s="243">
        <v>0</v>
      </c>
      <c r="BQ292" s="243">
        <v>0</v>
      </c>
      <c r="BR292" s="243">
        <v>0</v>
      </c>
      <c r="BS292" s="243">
        <v>0</v>
      </c>
      <c r="BT292" s="243">
        <v>0</v>
      </c>
      <c r="BU292" s="243">
        <v>0</v>
      </c>
      <c r="BV292" s="243">
        <v>0</v>
      </c>
      <c r="BW292" s="243">
        <v>0</v>
      </c>
      <c r="BX292" s="4">
        <v>0</v>
      </c>
      <c r="BZ292" s="244">
        <f t="shared" si="92"/>
        <v>5</v>
      </c>
      <c r="CB292" s="3">
        <f t="shared" si="93"/>
        <v>0</v>
      </c>
      <c r="CC292" s="243">
        <f t="shared" si="94"/>
        <v>0</v>
      </c>
      <c r="CD292" s="243">
        <f t="shared" si="95"/>
        <v>0</v>
      </c>
      <c r="CE292" s="243">
        <f t="shared" si="96"/>
        <v>0</v>
      </c>
      <c r="CF292" s="243">
        <f t="shared" si="97"/>
        <v>0</v>
      </c>
      <c r="CG292" s="243">
        <f t="shared" si="98"/>
        <v>5</v>
      </c>
      <c r="CH292" s="243">
        <f t="shared" si="99"/>
        <v>0</v>
      </c>
      <c r="CI292" s="243">
        <f t="shared" si="100"/>
        <v>0</v>
      </c>
      <c r="CJ292" s="243">
        <f t="shared" si="101"/>
        <v>0</v>
      </c>
      <c r="CK292" s="243">
        <f t="shared" si="102"/>
        <v>0</v>
      </c>
      <c r="CL292" s="243">
        <f t="shared" si="103"/>
        <v>0</v>
      </c>
      <c r="CM292" s="4">
        <f t="shared" si="104"/>
        <v>0</v>
      </c>
      <c r="CO292" s="244">
        <f t="shared" si="105"/>
        <v>1</v>
      </c>
      <c r="CT292" s="3">
        <f t="shared" si="106"/>
        <v>0</v>
      </c>
      <c r="CU292" s="243">
        <f t="shared" si="107"/>
        <v>0</v>
      </c>
      <c r="CV292" s="243">
        <f t="shared" si="108"/>
        <v>0</v>
      </c>
      <c r="CW292" s="243">
        <f t="shared" si="109"/>
        <v>0</v>
      </c>
      <c r="CX292" s="243">
        <f t="shared" si="110"/>
        <v>5</v>
      </c>
      <c r="CY292" s="243">
        <f t="shared" si="111"/>
        <v>0</v>
      </c>
      <c r="CZ292" s="243">
        <f t="shared" si="112"/>
        <v>0</v>
      </c>
      <c r="DA292" s="4">
        <f t="shared" si="113"/>
        <v>0</v>
      </c>
      <c r="DD292" s="244">
        <f t="shared" si="114"/>
        <v>1</v>
      </c>
    </row>
    <row r="293" spans="2:108" x14ac:dyDescent="0.35">
      <c r="B293" s="145" t="s">
        <v>785</v>
      </c>
      <c r="C293" s="4" t="s">
        <v>786</v>
      </c>
      <c r="D293" s="28" t="s">
        <v>2642</v>
      </c>
      <c r="E293" s="234" t="s">
        <v>1534</v>
      </c>
      <c r="F293" s="234"/>
      <c r="G293" s="29" t="s">
        <v>3701</v>
      </c>
      <c r="H293" s="3">
        <v>0</v>
      </c>
      <c r="I293" s="243">
        <v>0</v>
      </c>
      <c r="J293" s="243">
        <v>0</v>
      </c>
      <c r="K293" s="243">
        <v>0</v>
      </c>
      <c r="L293" s="243">
        <v>0</v>
      </c>
      <c r="M293" s="243">
        <v>0</v>
      </c>
      <c r="N293" s="243">
        <v>0</v>
      </c>
      <c r="O293" s="243">
        <v>0</v>
      </c>
      <c r="P293" s="243">
        <v>0</v>
      </c>
      <c r="Q293" s="243">
        <v>0</v>
      </c>
      <c r="R293" s="243">
        <v>0</v>
      </c>
      <c r="S293" s="243">
        <v>0</v>
      </c>
      <c r="T293" s="243">
        <v>0</v>
      </c>
      <c r="U293" s="243">
        <v>0</v>
      </c>
      <c r="V293" s="243">
        <v>0</v>
      </c>
      <c r="W293" s="243">
        <v>0</v>
      </c>
      <c r="X293" s="243">
        <v>0</v>
      </c>
      <c r="Y293" s="243">
        <v>0</v>
      </c>
      <c r="Z293" s="243">
        <v>0</v>
      </c>
      <c r="AA293" s="243">
        <v>0</v>
      </c>
      <c r="AB293" s="243">
        <v>0</v>
      </c>
      <c r="AC293" s="243">
        <v>0</v>
      </c>
      <c r="AD293" s="243">
        <v>0</v>
      </c>
      <c r="AE293" s="243">
        <v>0</v>
      </c>
      <c r="AF293" s="243">
        <v>0</v>
      </c>
      <c r="AG293" s="243">
        <v>0</v>
      </c>
      <c r="AH293" s="243">
        <v>0</v>
      </c>
      <c r="AI293" s="243">
        <v>0</v>
      </c>
      <c r="AJ293" s="243">
        <v>0</v>
      </c>
      <c r="AK293" s="243">
        <v>0</v>
      </c>
      <c r="AL293" s="243">
        <v>0</v>
      </c>
      <c r="AM293" s="243">
        <v>0</v>
      </c>
      <c r="AN293" s="243">
        <v>0</v>
      </c>
      <c r="AO293" s="243">
        <v>0</v>
      </c>
      <c r="AP293" s="243">
        <v>0</v>
      </c>
      <c r="AQ293" s="243">
        <v>0</v>
      </c>
      <c r="AR293" s="243">
        <v>0</v>
      </c>
      <c r="AS293" s="243">
        <v>0</v>
      </c>
      <c r="AT293" s="243">
        <v>0</v>
      </c>
      <c r="AU293" s="243">
        <v>0</v>
      </c>
      <c r="AV293" s="243">
        <v>0</v>
      </c>
      <c r="AW293" s="243">
        <v>0</v>
      </c>
      <c r="AX293" s="243">
        <v>0</v>
      </c>
      <c r="AY293" s="243">
        <v>0</v>
      </c>
      <c r="AZ293" s="243">
        <v>0</v>
      </c>
      <c r="BA293" s="243">
        <v>0</v>
      </c>
      <c r="BB293" s="243">
        <v>0</v>
      </c>
      <c r="BC293" s="243">
        <v>0</v>
      </c>
      <c r="BD293" s="243">
        <v>0</v>
      </c>
      <c r="BE293" s="243">
        <v>0</v>
      </c>
      <c r="BF293" s="243">
        <v>0.5</v>
      </c>
      <c r="BG293" s="243">
        <v>1</v>
      </c>
      <c r="BH293" s="243">
        <v>1</v>
      </c>
      <c r="BI293" s="243">
        <v>1</v>
      </c>
      <c r="BJ293" s="243">
        <v>1</v>
      </c>
      <c r="BK293" s="243">
        <v>0</v>
      </c>
      <c r="BL293" s="243">
        <v>0</v>
      </c>
      <c r="BM293" s="243">
        <v>0</v>
      </c>
      <c r="BN293" s="243">
        <v>0</v>
      </c>
      <c r="BO293" s="243">
        <v>0</v>
      </c>
      <c r="BP293" s="243">
        <v>0</v>
      </c>
      <c r="BQ293" s="243">
        <v>0</v>
      </c>
      <c r="BR293" s="243">
        <v>0</v>
      </c>
      <c r="BS293" s="243">
        <v>0</v>
      </c>
      <c r="BT293" s="243">
        <v>0</v>
      </c>
      <c r="BU293" s="243">
        <v>0</v>
      </c>
      <c r="BV293" s="243">
        <v>0</v>
      </c>
      <c r="BW293" s="243">
        <v>0</v>
      </c>
      <c r="BX293" s="4">
        <v>0</v>
      </c>
      <c r="BZ293" s="244">
        <f t="shared" si="92"/>
        <v>5</v>
      </c>
      <c r="CB293" s="3">
        <f t="shared" si="93"/>
        <v>0</v>
      </c>
      <c r="CC293" s="243">
        <f t="shared" si="94"/>
        <v>0</v>
      </c>
      <c r="CD293" s="243">
        <f t="shared" si="95"/>
        <v>0</v>
      </c>
      <c r="CE293" s="243">
        <f t="shared" si="96"/>
        <v>0</v>
      </c>
      <c r="CF293" s="243">
        <f t="shared" si="97"/>
        <v>0</v>
      </c>
      <c r="CG293" s="243">
        <f t="shared" si="98"/>
        <v>0</v>
      </c>
      <c r="CH293" s="243">
        <f t="shared" si="99"/>
        <v>0</v>
      </c>
      <c r="CI293" s="243">
        <f t="shared" si="100"/>
        <v>0</v>
      </c>
      <c r="CJ293" s="243">
        <f t="shared" si="101"/>
        <v>5</v>
      </c>
      <c r="CK293" s="243">
        <f t="shared" si="102"/>
        <v>0</v>
      </c>
      <c r="CL293" s="243">
        <f t="shared" si="103"/>
        <v>0</v>
      </c>
      <c r="CM293" s="4">
        <f t="shared" si="104"/>
        <v>0</v>
      </c>
      <c r="CO293" s="244">
        <f t="shared" si="105"/>
        <v>1</v>
      </c>
      <c r="CT293" s="3">
        <f t="shared" si="106"/>
        <v>0</v>
      </c>
      <c r="CU293" s="243">
        <f t="shared" si="107"/>
        <v>0</v>
      </c>
      <c r="CV293" s="243">
        <f t="shared" si="108"/>
        <v>0</v>
      </c>
      <c r="CW293" s="243">
        <f t="shared" si="109"/>
        <v>0</v>
      </c>
      <c r="CX293" s="243">
        <f t="shared" si="110"/>
        <v>5</v>
      </c>
      <c r="CY293" s="243">
        <f t="shared" si="111"/>
        <v>0</v>
      </c>
      <c r="CZ293" s="243">
        <f t="shared" si="112"/>
        <v>0</v>
      </c>
      <c r="DA293" s="4">
        <f t="shared" si="113"/>
        <v>0</v>
      </c>
      <c r="DD293" s="244">
        <f t="shared" si="114"/>
        <v>1</v>
      </c>
    </row>
    <row r="294" spans="2:108" x14ac:dyDescent="0.35">
      <c r="B294" s="145" t="s">
        <v>833</v>
      </c>
      <c r="C294" s="4" t="s">
        <v>834</v>
      </c>
      <c r="D294" s="28" t="s">
        <v>2645</v>
      </c>
      <c r="E294" s="234" t="s">
        <v>2646</v>
      </c>
      <c r="F294" s="234"/>
      <c r="G294" s="29" t="s">
        <v>3701</v>
      </c>
      <c r="H294" s="3">
        <v>0</v>
      </c>
      <c r="I294" s="243">
        <v>0</v>
      </c>
      <c r="J294" s="243">
        <v>0</v>
      </c>
      <c r="K294" s="243">
        <v>0</v>
      </c>
      <c r="L294" s="243">
        <v>0</v>
      </c>
      <c r="M294" s="243">
        <v>0</v>
      </c>
      <c r="N294" s="243">
        <v>0</v>
      </c>
      <c r="O294" s="243">
        <v>0</v>
      </c>
      <c r="P294" s="243">
        <v>0</v>
      </c>
      <c r="Q294" s="243">
        <v>0</v>
      </c>
      <c r="R294" s="243">
        <v>0</v>
      </c>
      <c r="S294" s="243">
        <v>0</v>
      </c>
      <c r="T294" s="243">
        <v>0</v>
      </c>
      <c r="U294" s="243">
        <v>0</v>
      </c>
      <c r="V294" s="243">
        <v>0</v>
      </c>
      <c r="W294" s="243">
        <v>0</v>
      </c>
      <c r="X294" s="243">
        <v>0</v>
      </c>
      <c r="Y294" s="243">
        <v>0</v>
      </c>
      <c r="Z294" s="243">
        <v>0</v>
      </c>
      <c r="AA294" s="243">
        <v>0</v>
      </c>
      <c r="AB294" s="243">
        <v>0</v>
      </c>
      <c r="AC294" s="243">
        <v>0</v>
      </c>
      <c r="AD294" s="243">
        <v>0</v>
      </c>
      <c r="AE294" s="243">
        <v>0</v>
      </c>
      <c r="AF294" s="243">
        <v>0</v>
      </c>
      <c r="AG294" s="243">
        <v>0</v>
      </c>
      <c r="AH294" s="243">
        <v>0</v>
      </c>
      <c r="AI294" s="243">
        <v>0</v>
      </c>
      <c r="AJ294" s="243">
        <v>0</v>
      </c>
      <c r="AK294" s="243">
        <v>0</v>
      </c>
      <c r="AL294" s="243">
        <v>0</v>
      </c>
      <c r="AM294" s="243">
        <v>0</v>
      </c>
      <c r="AN294" s="243">
        <v>0</v>
      </c>
      <c r="AO294" s="243">
        <v>0</v>
      </c>
      <c r="AP294" s="243">
        <v>0</v>
      </c>
      <c r="AQ294" s="243">
        <v>0</v>
      </c>
      <c r="AR294" s="243">
        <v>0</v>
      </c>
      <c r="AS294" s="243">
        <v>0</v>
      </c>
      <c r="AT294" s="243">
        <v>0</v>
      </c>
      <c r="AU294" s="243">
        <v>0</v>
      </c>
      <c r="AV294" s="243">
        <v>0</v>
      </c>
      <c r="AW294" s="243">
        <v>0</v>
      </c>
      <c r="AX294" s="243">
        <v>0</v>
      </c>
      <c r="AY294" s="243">
        <v>0</v>
      </c>
      <c r="AZ294" s="243">
        <v>0</v>
      </c>
      <c r="BA294" s="243">
        <v>0</v>
      </c>
      <c r="BB294" s="243">
        <v>0</v>
      </c>
      <c r="BC294" s="243">
        <v>0</v>
      </c>
      <c r="BD294" s="243">
        <v>0</v>
      </c>
      <c r="BE294" s="243">
        <v>0</v>
      </c>
      <c r="BF294" s="243">
        <v>0</v>
      </c>
      <c r="BG294" s="243">
        <v>0</v>
      </c>
      <c r="BH294" s="243">
        <v>0</v>
      </c>
      <c r="BI294" s="243">
        <v>0</v>
      </c>
      <c r="BJ294" s="243">
        <v>0</v>
      </c>
      <c r="BK294" s="243">
        <v>1</v>
      </c>
      <c r="BL294" s="243">
        <v>1</v>
      </c>
      <c r="BM294" s="243">
        <v>1</v>
      </c>
      <c r="BN294" s="243">
        <v>1</v>
      </c>
      <c r="BO294" s="243">
        <v>1</v>
      </c>
      <c r="BP294" s="243">
        <v>0</v>
      </c>
      <c r="BQ294" s="243">
        <v>0</v>
      </c>
      <c r="BR294" s="243">
        <v>0</v>
      </c>
      <c r="BS294" s="243">
        <v>0</v>
      </c>
      <c r="BT294" s="243">
        <v>0</v>
      </c>
      <c r="BU294" s="243">
        <v>0</v>
      </c>
      <c r="BV294" s="243">
        <v>0</v>
      </c>
      <c r="BW294" s="243">
        <v>0</v>
      </c>
      <c r="BX294" s="4">
        <v>0</v>
      </c>
      <c r="BZ294" s="244">
        <f t="shared" si="92"/>
        <v>5</v>
      </c>
      <c r="CB294" s="3">
        <f t="shared" si="93"/>
        <v>0</v>
      </c>
      <c r="CC294" s="243">
        <f t="shared" si="94"/>
        <v>0</v>
      </c>
      <c r="CD294" s="243">
        <f t="shared" si="95"/>
        <v>0</v>
      </c>
      <c r="CE294" s="243">
        <f t="shared" si="96"/>
        <v>0</v>
      </c>
      <c r="CF294" s="243">
        <f t="shared" si="97"/>
        <v>0</v>
      </c>
      <c r="CG294" s="243">
        <f t="shared" si="98"/>
        <v>0</v>
      </c>
      <c r="CH294" s="243">
        <f t="shared" si="99"/>
        <v>0</v>
      </c>
      <c r="CI294" s="243">
        <f t="shared" si="100"/>
        <v>0</v>
      </c>
      <c r="CJ294" s="243">
        <f t="shared" si="101"/>
        <v>0</v>
      </c>
      <c r="CK294" s="243">
        <f t="shared" si="102"/>
        <v>5</v>
      </c>
      <c r="CL294" s="243">
        <f t="shared" si="103"/>
        <v>0</v>
      </c>
      <c r="CM294" s="4">
        <f t="shared" si="104"/>
        <v>0</v>
      </c>
      <c r="CO294" s="244">
        <f t="shared" si="105"/>
        <v>1</v>
      </c>
      <c r="CT294" s="3">
        <f t="shared" si="106"/>
        <v>0</v>
      </c>
      <c r="CU294" s="243">
        <f t="shared" si="107"/>
        <v>0</v>
      </c>
      <c r="CV294" s="243">
        <f t="shared" si="108"/>
        <v>0</v>
      </c>
      <c r="CW294" s="243">
        <f t="shared" si="109"/>
        <v>0</v>
      </c>
      <c r="CX294" s="243">
        <f t="shared" si="110"/>
        <v>0</v>
      </c>
      <c r="CY294" s="243">
        <f t="shared" si="111"/>
        <v>5</v>
      </c>
      <c r="CZ294" s="243">
        <f t="shared" si="112"/>
        <v>0</v>
      </c>
      <c r="DA294" s="4">
        <f t="shared" si="113"/>
        <v>0</v>
      </c>
      <c r="DD294" s="244">
        <f t="shared" si="114"/>
        <v>1</v>
      </c>
    </row>
    <row r="295" spans="2:108" x14ac:dyDescent="0.35">
      <c r="B295" s="145" t="s">
        <v>103</v>
      </c>
      <c r="C295" s="4" t="s">
        <v>104</v>
      </c>
      <c r="D295" s="30" t="s">
        <v>104</v>
      </c>
      <c r="E295" s="237" t="s">
        <v>3562</v>
      </c>
      <c r="F295" s="237"/>
      <c r="G295" s="31" t="s">
        <v>3704</v>
      </c>
      <c r="H295" s="3">
        <v>0</v>
      </c>
      <c r="I295" s="243">
        <v>0.5</v>
      </c>
      <c r="J295" s="243">
        <v>0.5</v>
      </c>
      <c r="K295" s="243">
        <v>0.5</v>
      </c>
      <c r="L295" s="243">
        <v>0.5</v>
      </c>
      <c r="M295" s="243">
        <v>0</v>
      </c>
      <c r="N295" s="243">
        <v>0</v>
      </c>
      <c r="O295" s="243">
        <v>0</v>
      </c>
      <c r="P295" s="243">
        <v>0</v>
      </c>
      <c r="Q295" s="243">
        <v>0</v>
      </c>
      <c r="R295" s="243">
        <v>0</v>
      </c>
      <c r="S295" s="243">
        <v>0</v>
      </c>
      <c r="T295" s="243">
        <v>0</v>
      </c>
      <c r="U295" s="243">
        <v>0</v>
      </c>
      <c r="V295" s="243">
        <v>0</v>
      </c>
      <c r="W295" s="243">
        <v>0</v>
      </c>
      <c r="X295" s="243">
        <v>0</v>
      </c>
      <c r="Y295" s="243">
        <v>0</v>
      </c>
      <c r="Z295" s="243">
        <v>0</v>
      </c>
      <c r="AA295" s="243">
        <v>0</v>
      </c>
      <c r="AB295" s="243">
        <v>0</v>
      </c>
      <c r="AC295" s="243">
        <v>0</v>
      </c>
      <c r="AD295" s="243">
        <v>0</v>
      </c>
      <c r="AE295" s="243">
        <v>0</v>
      </c>
      <c r="AF295" s="243">
        <v>0</v>
      </c>
      <c r="AG295" s="243">
        <v>0</v>
      </c>
      <c r="AH295" s="243">
        <v>0</v>
      </c>
      <c r="AI295" s="243">
        <v>0</v>
      </c>
      <c r="AJ295" s="243">
        <v>0</v>
      </c>
      <c r="AK295" s="243">
        <v>0</v>
      </c>
      <c r="AL295" s="243">
        <v>0</v>
      </c>
      <c r="AM295" s="243">
        <v>0</v>
      </c>
      <c r="AN295" s="243">
        <v>0</v>
      </c>
      <c r="AO295" s="243">
        <v>0</v>
      </c>
      <c r="AP295" s="243">
        <v>0</v>
      </c>
      <c r="AQ295" s="243">
        <v>0</v>
      </c>
      <c r="AR295" s="243">
        <v>0</v>
      </c>
      <c r="AS295" s="243">
        <v>0</v>
      </c>
      <c r="AT295" s="243">
        <v>0</v>
      </c>
      <c r="AU295" s="243">
        <v>0</v>
      </c>
      <c r="AV295" s="243">
        <v>0</v>
      </c>
      <c r="AW295" s="243">
        <v>0</v>
      </c>
      <c r="AX295" s="243">
        <v>0</v>
      </c>
      <c r="AY295" s="243">
        <v>0</v>
      </c>
      <c r="AZ295" s="243">
        <v>0</v>
      </c>
      <c r="BA295" s="243">
        <v>0</v>
      </c>
      <c r="BB295" s="243">
        <v>0</v>
      </c>
      <c r="BC295" s="243">
        <v>0</v>
      </c>
      <c r="BD295" s="243">
        <v>0</v>
      </c>
      <c r="BE295" s="243">
        <v>0</v>
      </c>
      <c r="BF295" s="243">
        <v>0</v>
      </c>
      <c r="BG295" s="243">
        <v>0</v>
      </c>
      <c r="BH295" s="243">
        <v>0</v>
      </c>
      <c r="BI295" s="243">
        <v>0</v>
      </c>
      <c r="BJ295" s="243">
        <v>0</v>
      </c>
      <c r="BK295" s="243">
        <v>0</v>
      </c>
      <c r="BL295" s="243">
        <v>0</v>
      </c>
      <c r="BM295" s="243">
        <v>0</v>
      </c>
      <c r="BN295" s="243">
        <v>0</v>
      </c>
      <c r="BO295" s="243">
        <v>0</v>
      </c>
      <c r="BP295" s="243">
        <v>0</v>
      </c>
      <c r="BQ295" s="243">
        <v>0</v>
      </c>
      <c r="BR295" s="243">
        <v>0</v>
      </c>
      <c r="BS295" s="243">
        <v>0</v>
      </c>
      <c r="BT295" s="243">
        <v>0</v>
      </c>
      <c r="BU295" s="243">
        <v>0</v>
      </c>
      <c r="BV295" s="243">
        <v>0</v>
      </c>
      <c r="BW295" s="243">
        <v>0</v>
      </c>
      <c r="BX295" s="4">
        <v>0</v>
      </c>
      <c r="BZ295" s="244">
        <f t="shared" si="92"/>
        <v>4</v>
      </c>
      <c r="CB295" s="3">
        <f t="shared" si="93"/>
        <v>4</v>
      </c>
      <c r="CC295" s="243">
        <f t="shared" si="94"/>
        <v>0</v>
      </c>
      <c r="CD295" s="243">
        <f t="shared" si="95"/>
        <v>0</v>
      </c>
      <c r="CE295" s="243">
        <f t="shared" si="96"/>
        <v>0</v>
      </c>
      <c r="CF295" s="243">
        <f t="shared" si="97"/>
        <v>0</v>
      </c>
      <c r="CG295" s="243">
        <f t="shared" si="98"/>
        <v>0</v>
      </c>
      <c r="CH295" s="243">
        <f t="shared" si="99"/>
        <v>0</v>
      </c>
      <c r="CI295" s="243">
        <f t="shared" si="100"/>
        <v>0</v>
      </c>
      <c r="CJ295" s="243">
        <f t="shared" si="101"/>
        <v>0</v>
      </c>
      <c r="CK295" s="243">
        <f t="shared" si="102"/>
        <v>0</v>
      </c>
      <c r="CL295" s="243">
        <f t="shared" si="103"/>
        <v>0</v>
      </c>
      <c r="CM295" s="4">
        <f t="shared" si="104"/>
        <v>0</v>
      </c>
      <c r="CO295" s="244">
        <f t="shared" si="105"/>
        <v>1</v>
      </c>
      <c r="CT295" s="3">
        <f t="shared" si="106"/>
        <v>4</v>
      </c>
      <c r="CU295" s="243">
        <f t="shared" si="107"/>
        <v>0</v>
      </c>
      <c r="CV295" s="243">
        <f t="shared" si="108"/>
        <v>0</v>
      </c>
      <c r="CW295" s="243">
        <f t="shared" si="109"/>
        <v>0</v>
      </c>
      <c r="CX295" s="243">
        <f t="shared" si="110"/>
        <v>0</v>
      </c>
      <c r="CY295" s="243">
        <f t="shared" si="111"/>
        <v>0</v>
      </c>
      <c r="CZ295" s="243">
        <f t="shared" si="112"/>
        <v>0</v>
      </c>
      <c r="DA295" s="4">
        <f t="shared" si="113"/>
        <v>0</v>
      </c>
      <c r="DD295" s="244">
        <f t="shared" si="114"/>
        <v>1</v>
      </c>
    </row>
    <row r="296" spans="2:108" x14ac:dyDescent="0.35">
      <c r="B296" s="145" t="s">
        <v>129</v>
      </c>
      <c r="C296" s="4" t="s">
        <v>130</v>
      </c>
      <c r="D296" s="30" t="s">
        <v>130</v>
      </c>
      <c r="E296" s="237" t="s">
        <v>1374</v>
      </c>
      <c r="F296" s="237"/>
      <c r="G296" s="31" t="s">
        <v>3704</v>
      </c>
      <c r="H296" s="3">
        <v>0</v>
      </c>
      <c r="I296" s="243">
        <v>0</v>
      </c>
      <c r="J296" s="243">
        <v>0</v>
      </c>
      <c r="K296" s="243">
        <v>0</v>
      </c>
      <c r="L296" s="243">
        <v>0</v>
      </c>
      <c r="M296" s="243">
        <v>0</v>
      </c>
      <c r="N296" s="243">
        <v>1</v>
      </c>
      <c r="O296" s="243">
        <v>1</v>
      </c>
      <c r="P296" s="243">
        <v>1</v>
      </c>
      <c r="Q296" s="243">
        <v>1</v>
      </c>
      <c r="R296" s="243">
        <v>0</v>
      </c>
      <c r="S296" s="243">
        <v>0</v>
      </c>
      <c r="T296" s="243">
        <v>0</v>
      </c>
      <c r="U296" s="243">
        <v>0</v>
      </c>
      <c r="V296" s="243">
        <v>0</v>
      </c>
      <c r="W296" s="243">
        <v>0</v>
      </c>
      <c r="X296" s="243">
        <v>0</v>
      </c>
      <c r="Y296" s="243">
        <v>0</v>
      </c>
      <c r="Z296" s="243">
        <v>0</v>
      </c>
      <c r="AA296" s="243">
        <v>0</v>
      </c>
      <c r="AB296" s="243">
        <v>0</v>
      </c>
      <c r="AC296" s="243">
        <v>0</v>
      </c>
      <c r="AD296" s="243">
        <v>0</v>
      </c>
      <c r="AE296" s="243">
        <v>0</v>
      </c>
      <c r="AF296" s="243">
        <v>0</v>
      </c>
      <c r="AG296" s="243">
        <v>0</v>
      </c>
      <c r="AH296" s="243">
        <v>0</v>
      </c>
      <c r="AI296" s="243">
        <v>0</v>
      </c>
      <c r="AJ296" s="243">
        <v>0</v>
      </c>
      <c r="AK296" s="243">
        <v>0</v>
      </c>
      <c r="AL296" s="243">
        <v>0</v>
      </c>
      <c r="AM296" s="243">
        <v>0</v>
      </c>
      <c r="AN296" s="243">
        <v>0</v>
      </c>
      <c r="AO296" s="243">
        <v>0</v>
      </c>
      <c r="AP296" s="243">
        <v>0</v>
      </c>
      <c r="AQ296" s="243">
        <v>0</v>
      </c>
      <c r="AR296" s="243">
        <v>0</v>
      </c>
      <c r="AS296" s="243">
        <v>0</v>
      </c>
      <c r="AT296" s="243">
        <v>0</v>
      </c>
      <c r="AU296" s="243">
        <v>0</v>
      </c>
      <c r="AV296" s="243">
        <v>0</v>
      </c>
      <c r="AW296" s="243">
        <v>0</v>
      </c>
      <c r="AX296" s="243">
        <v>0</v>
      </c>
      <c r="AY296" s="243">
        <v>0</v>
      </c>
      <c r="AZ296" s="243">
        <v>0</v>
      </c>
      <c r="BA296" s="243">
        <v>0</v>
      </c>
      <c r="BB296" s="243">
        <v>0</v>
      </c>
      <c r="BC296" s="243">
        <v>0</v>
      </c>
      <c r="BD296" s="243">
        <v>0</v>
      </c>
      <c r="BE296" s="243">
        <v>0</v>
      </c>
      <c r="BF296" s="243">
        <v>0</v>
      </c>
      <c r="BG296" s="243">
        <v>0</v>
      </c>
      <c r="BH296" s="243">
        <v>0</v>
      </c>
      <c r="BI296" s="243">
        <v>0</v>
      </c>
      <c r="BJ296" s="243">
        <v>0</v>
      </c>
      <c r="BK296" s="243">
        <v>0</v>
      </c>
      <c r="BL296" s="243">
        <v>0</v>
      </c>
      <c r="BM296" s="243">
        <v>0</v>
      </c>
      <c r="BN296" s="243">
        <v>0</v>
      </c>
      <c r="BO296" s="243">
        <v>0</v>
      </c>
      <c r="BP296" s="243">
        <v>0</v>
      </c>
      <c r="BQ296" s="243">
        <v>0</v>
      </c>
      <c r="BR296" s="243">
        <v>0</v>
      </c>
      <c r="BS296" s="243">
        <v>0</v>
      </c>
      <c r="BT296" s="243">
        <v>0</v>
      </c>
      <c r="BU296" s="243">
        <v>0</v>
      </c>
      <c r="BV296" s="243">
        <v>0</v>
      </c>
      <c r="BW296" s="243">
        <v>0</v>
      </c>
      <c r="BX296" s="4">
        <v>0</v>
      </c>
      <c r="BZ296" s="244">
        <f t="shared" si="92"/>
        <v>4</v>
      </c>
      <c r="CB296" s="3">
        <f t="shared" si="93"/>
        <v>4</v>
      </c>
      <c r="CC296" s="243">
        <f t="shared" si="94"/>
        <v>0</v>
      </c>
      <c r="CD296" s="243">
        <f t="shared" si="95"/>
        <v>0</v>
      </c>
      <c r="CE296" s="243">
        <f t="shared" si="96"/>
        <v>0</v>
      </c>
      <c r="CF296" s="243">
        <f t="shared" si="97"/>
        <v>0</v>
      </c>
      <c r="CG296" s="243">
        <f t="shared" si="98"/>
        <v>0</v>
      </c>
      <c r="CH296" s="243">
        <f t="shared" si="99"/>
        <v>0</v>
      </c>
      <c r="CI296" s="243">
        <f t="shared" si="100"/>
        <v>0</v>
      </c>
      <c r="CJ296" s="243">
        <f t="shared" si="101"/>
        <v>0</v>
      </c>
      <c r="CK296" s="243">
        <f t="shared" si="102"/>
        <v>0</v>
      </c>
      <c r="CL296" s="243">
        <f t="shared" si="103"/>
        <v>0</v>
      </c>
      <c r="CM296" s="4">
        <f t="shared" si="104"/>
        <v>0</v>
      </c>
      <c r="CO296" s="244">
        <f t="shared" si="105"/>
        <v>1</v>
      </c>
      <c r="CT296" s="3">
        <f t="shared" si="106"/>
        <v>4</v>
      </c>
      <c r="CU296" s="243">
        <f t="shared" si="107"/>
        <v>0</v>
      </c>
      <c r="CV296" s="243">
        <f t="shared" si="108"/>
        <v>0</v>
      </c>
      <c r="CW296" s="243">
        <f t="shared" si="109"/>
        <v>0</v>
      </c>
      <c r="CX296" s="243">
        <f t="shared" si="110"/>
        <v>0</v>
      </c>
      <c r="CY296" s="243">
        <f t="shared" si="111"/>
        <v>0</v>
      </c>
      <c r="CZ296" s="243">
        <f t="shared" si="112"/>
        <v>0</v>
      </c>
      <c r="DA296" s="4">
        <f t="shared" si="113"/>
        <v>0</v>
      </c>
      <c r="DD296" s="244">
        <f t="shared" si="114"/>
        <v>1</v>
      </c>
    </row>
    <row r="297" spans="2:108" x14ac:dyDescent="0.35">
      <c r="B297" s="145" t="s">
        <v>133</v>
      </c>
      <c r="C297" s="4" t="s">
        <v>134</v>
      </c>
      <c r="D297" s="142" t="s">
        <v>913</v>
      </c>
      <c r="E297" s="236" t="s">
        <v>913</v>
      </c>
      <c r="F297" s="236"/>
      <c r="G297" s="139" t="s">
        <v>3703</v>
      </c>
      <c r="H297" s="3">
        <v>0</v>
      </c>
      <c r="I297" s="243">
        <v>0</v>
      </c>
      <c r="J297" s="243">
        <v>0</v>
      </c>
      <c r="K297" s="243">
        <v>0</v>
      </c>
      <c r="L297" s="243">
        <v>0</v>
      </c>
      <c r="M297" s="243">
        <v>0</v>
      </c>
      <c r="N297" s="243">
        <v>1</v>
      </c>
      <c r="O297" s="243">
        <v>1</v>
      </c>
      <c r="P297" s="243">
        <v>0.5</v>
      </c>
      <c r="Q297" s="243">
        <v>0.5</v>
      </c>
      <c r="R297" s="243">
        <v>0</v>
      </c>
      <c r="S297" s="243">
        <v>0</v>
      </c>
      <c r="T297" s="243">
        <v>0</v>
      </c>
      <c r="U297" s="243">
        <v>0</v>
      </c>
      <c r="V297" s="243">
        <v>0</v>
      </c>
      <c r="W297" s="243">
        <v>0</v>
      </c>
      <c r="X297" s="243">
        <v>0</v>
      </c>
      <c r="Y297" s="243">
        <v>0</v>
      </c>
      <c r="Z297" s="243">
        <v>0</v>
      </c>
      <c r="AA297" s="243">
        <v>0</v>
      </c>
      <c r="AB297" s="243">
        <v>0</v>
      </c>
      <c r="AC297" s="243">
        <v>0</v>
      </c>
      <c r="AD297" s="243">
        <v>0</v>
      </c>
      <c r="AE297" s="243">
        <v>0</v>
      </c>
      <c r="AF297" s="243">
        <v>0</v>
      </c>
      <c r="AG297" s="243">
        <v>0</v>
      </c>
      <c r="AH297" s="243">
        <v>0</v>
      </c>
      <c r="AI297" s="243">
        <v>0</v>
      </c>
      <c r="AJ297" s="243">
        <v>0</v>
      </c>
      <c r="AK297" s="243">
        <v>0</v>
      </c>
      <c r="AL297" s="243">
        <v>0</v>
      </c>
      <c r="AM297" s="243">
        <v>0</v>
      </c>
      <c r="AN297" s="243">
        <v>0</v>
      </c>
      <c r="AO297" s="243">
        <v>0</v>
      </c>
      <c r="AP297" s="243">
        <v>0</v>
      </c>
      <c r="AQ297" s="243">
        <v>0</v>
      </c>
      <c r="AR297" s="243">
        <v>0</v>
      </c>
      <c r="AS297" s="243">
        <v>0</v>
      </c>
      <c r="AT297" s="243">
        <v>0</v>
      </c>
      <c r="AU297" s="243">
        <v>0</v>
      </c>
      <c r="AV297" s="243">
        <v>0</v>
      </c>
      <c r="AW297" s="243">
        <v>0</v>
      </c>
      <c r="AX297" s="243">
        <v>0</v>
      </c>
      <c r="AY297" s="243">
        <v>0</v>
      </c>
      <c r="AZ297" s="243">
        <v>0</v>
      </c>
      <c r="BA297" s="243">
        <v>0</v>
      </c>
      <c r="BB297" s="243">
        <v>0</v>
      </c>
      <c r="BC297" s="243">
        <v>0</v>
      </c>
      <c r="BD297" s="243">
        <v>0</v>
      </c>
      <c r="BE297" s="243">
        <v>0</v>
      </c>
      <c r="BF297" s="243">
        <v>0</v>
      </c>
      <c r="BG297" s="243">
        <v>0</v>
      </c>
      <c r="BH297" s="243">
        <v>0</v>
      </c>
      <c r="BI297" s="243">
        <v>0</v>
      </c>
      <c r="BJ297" s="243">
        <v>0</v>
      </c>
      <c r="BK297" s="243">
        <v>0</v>
      </c>
      <c r="BL297" s="243">
        <v>0</v>
      </c>
      <c r="BM297" s="243">
        <v>0</v>
      </c>
      <c r="BN297" s="243">
        <v>0</v>
      </c>
      <c r="BO297" s="243">
        <v>0</v>
      </c>
      <c r="BP297" s="243">
        <v>0</v>
      </c>
      <c r="BQ297" s="243">
        <v>0</v>
      </c>
      <c r="BR297" s="243">
        <v>0</v>
      </c>
      <c r="BS297" s="243">
        <v>0</v>
      </c>
      <c r="BT297" s="243">
        <v>0</v>
      </c>
      <c r="BU297" s="243">
        <v>0</v>
      </c>
      <c r="BV297" s="243">
        <v>0</v>
      </c>
      <c r="BW297" s="243">
        <v>0</v>
      </c>
      <c r="BX297" s="4">
        <v>0</v>
      </c>
      <c r="BZ297" s="244">
        <f t="shared" si="92"/>
        <v>4</v>
      </c>
      <c r="CB297" s="3">
        <f t="shared" si="93"/>
        <v>4</v>
      </c>
      <c r="CC297" s="243">
        <f t="shared" si="94"/>
        <v>0</v>
      </c>
      <c r="CD297" s="243">
        <f t="shared" si="95"/>
        <v>0</v>
      </c>
      <c r="CE297" s="243">
        <f t="shared" si="96"/>
        <v>0</v>
      </c>
      <c r="CF297" s="243">
        <f t="shared" si="97"/>
        <v>0</v>
      </c>
      <c r="CG297" s="243">
        <f t="shared" si="98"/>
        <v>0</v>
      </c>
      <c r="CH297" s="243">
        <f t="shared" si="99"/>
        <v>0</v>
      </c>
      <c r="CI297" s="243">
        <f t="shared" si="100"/>
        <v>0</v>
      </c>
      <c r="CJ297" s="243">
        <f t="shared" si="101"/>
        <v>0</v>
      </c>
      <c r="CK297" s="243">
        <f t="shared" si="102"/>
        <v>0</v>
      </c>
      <c r="CL297" s="243">
        <f t="shared" si="103"/>
        <v>0</v>
      </c>
      <c r="CM297" s="4">
        <f t="shared" si="104"/>
        <v>0</v>
      </c>
      <c r="CO297" s="244">
        <f t="shared" si="105"/>
        <v>1</v>
      </c>
      <c r="CT297" s="3">
        <f t="shared" si="106"/>
        <v>4</v>
      </c>
      <c r="CU297" s="243">
        <f t="shared" si="107"/>
        <v>0</v>
      </c>
      <c r="CV297" s="243">
        <f t="shared" si="108"/>
        <v>0</v>
      </c>
      <c r="CW297" s="243">
        <f t="shared" si="109"/>
        <v>0</v>
      </c>
      <c r="CX297" s="243">
        <f t="shared" si="110"/>
        <v>0</v>
      </c>
      <c r="CY297" s="243">
        <f t="shared" si="111"/>
        <v>0</v>
      </c>
      <c r="CZ297" s="243">
        <f t="shared" si="112"/>
        <v>0</v>
      </c>
      <c r="DA297" s="4">
        <f t="shared" si="113"/>
        <v>0</v>
      </c>
      <c r="DD297" s="244">
        <f t="shared" si="114"/>
        <v>1</v>
      </c>
    </row>
    <row r="298" spans="2:108" x14ac:dyDescent="0.35">
      <c r="B298" s="145" t="s">
        <v>139</v>
      </c>
      <c r="C298" s="4" t="s">
        <v>140</v>
      </c>
      <c r="D298" s="28" t="s">
        <v>140</v>
      </c>
      <c r="E298" s="234" t="s">
        <v>2649</v>
      </c>
      <c r="F298" s="234"/>
      <c r="G298" s="29" t="s">
        <v>3701</v>
      </c>
      <c r="H298" s="3">
        <v>0</v>
      </c>
      <c r="I298" s="243">
        <v>0</v>
      </c>
      <c r="J298" s="243">
        <v>0</v>
      </c>
      <c r="K298" s="243">
        <v>0</v>
      </c>
      <c r="L298" s="243">
        <v>0</v>
      </c>
      <c r="M298" s="243">
        <v>0</v>
      </c>
      <c r="N298" s="243">
        <v>0.5</v>
      </c>
      <c r="O298" s="243">
        <v>0.5</v>
      </c>
      <c r="P298" s="243">
        <v>1</v>
      </c>
      <c r="Q298" s="243">
        <v>1</v>
      </c>
      <c r="R298" s="243">
        <v>0</v>
      </c>
      <c r="S298" s="243">
        <v>0</v>
      </c>
      <c r="T298" s="243">
        <v>0</v>
      </c>
      <c r="U298" s="243">
        <v>0</v>
      </c>
      <c r="V298" s="243">
        <v>0</v>
      </c>
      <c r="W298" s="243">
        <v>0</v>
      </c>
      <c r="X298" s="243">
        <v>0</v>
      </c>
      <c r="Y298" s="243">
        <v>0</v>
      </c>
      <c r="Z298" s="243">
        <v>0</v>
      </c>
      <c r="AA298" s="243">
        <v>0</v>
      </c>
      <c r="AB298" s="243">
        <v>0</v>
      </c>
      <c r="AC298" s="243">
        <v>0</v>
      </c>
      <c r="AD298" s="243">
        <v>0</v>
      </c>
      <c r="AE298" s="243">
        <v>0</v>
      </c>
      <c r="AF298" s="243">
        <v>0</v>
      </c>
      <c r="AG298" s="243">
        <v>0</v>
      </c>
      <c r="AH298" s="243">
        <v>0</v>
      </c>
      <c r="AI298" s="243">
        <v>0</v>
      </c>
      <c r="AJ298" s="243">
        <v>0</v>
      </c>
      <c r="AK298" s="243">
        <v>0</v>
      </c>
      <c r="AL298" s="243">
        <v>0</v>
      </c>
      <c r="AM298" s="243">
        <v>0</v>
      </c>
      <c r="AN298" s="243">
        <v>0</v>
      </c>
      <c r="AO298" s="243">
        <v>0</v>
      </c>
      <c r="AP298" s="243">
        <v>0</v>
      </c>
      <c r="AQ298" s="243">
        <v>0</v>
      </c>
      <c r="AR298" s="243">
        <v>0</v>
      </c>
      <c r="AS298" s="243">
        <v>0</v>
      </c>
      <c r="AT298" s="243">
        <v>0</v>
      </c>
      <c r="AU298" s="243">
        <v>0</v>
      </c>
      <c r="AV298" s="243">
        <v>0</v>
      </c>
      <c r="AW298" s="243">
        <v>0</v>
      </c>
      <c r="AX298" s="243">
        <v>0</v>
      </c>
      <c r="AY298" s="243">
        <v>0</v>
      </c>
      <c r="AZ298" s="243">
        <v>0</v>
      </c>
      <c r="BA298" s="243">
        <v>0</v>
      </c>
      <c r="BB298" s="243">
        <v>0</v>
      </c>
      <c r="BC298" s="243">
        <v>0</v>
      </c>
      <c r="BD298" s="243">
        <v>0</v>
      </c>
      <c r="BE298" s="243">
        <v>0</v>
      </c>
      <c r="BF298" s="243">
        <v>0</v>
      </c>
      <c r="BG298" s="243">
        <v>0</v>
      </c>
      <c r="BH298" s="243">
        <v>0</v>
      </c>
      <c r="BI298" s="243">
        <v>0</v>
      </c>
      <c r="BJ298" s="243">
        <v>0</v>
      </c>
      <c r="BK298" s="243">
        <v>0</v>
      </c>
      <c r="BL298" s="243">
        <v>0</v>
      </c>
      <c r="BM298" s="243">
        <v>0</v>
      </c>
      <c r="BN298" s="243">
        <v>0</v>
      </c>
      <c r="BO298" s="243">
        <v>0</v>
      </c>
      <c r="BP298" s="243">
        <v>0</v>
      </c>
      <c r="BQ298" s="243">
        <v>0</v>
      </c>
      <c r="BR298" s="243">
        <v>0</v>
      </c>
      <c r="BS298" s="243">
        <v>0</v>
      </c>
      <c r="BT298" s="243">
        <v>0</v>
      </c>
      <c r="BU298" s="243">
        <v>0</v>
      </c>
      <c r="BV298" s="243">
        <v>0</v>
      </c>
      <c r="BW298" s="243">
        <v>0</v>
      </c>
      <c r="BX298" s="4">
        <v>0</v>
      </c>
      <c r="BZ298" s="244">
        <f t="shared" si="92"/>
        <v>4</v>
      </c>
      <c r="CB298" s="3">
        <f t="shared" si="93"/>
        <v>4</v>
      </c>
      <c r="CC298" s="243">
        <f t="shared" si="94"/>
        <v>0</v>
      </c>
      <c r="CD298" s="243">
        <f t="shared" si="95"/>
        <v>0</v>
      </c>
      <c r="CE298" s="243">
        <f t="shared" si="96"/>
        <v>0</v>
      </c>
      <c r="CF298" s="243">
        <f t="shared" si="97"/>
        <v>0</v>
      </c>
      <c r="CG298" s="243">
        <f t="shared" si="98"/>
        <v>0</v>
      </c>
      <c r="CH298" s="243">
        <f t="shared" si="99"/>
        <v>0</v>
      </c>
      <c r="CI298" s="243">
        <f t="shared" si="100"/>
        <v>0</v>
      </c>
      <c r="CJ298" s="243">
        <f t="shared" si="101"/>
        <v>0</v>
      </c>
      <c r="CK298" s="243">
        <f t="shared" si="102"/>
        <v>0</v>
      </c>
      <c r="CL298" s="243">
        <f t="shared" si="103"/>
        <v>0</v>
      </c>
      <c r="CM298" s="4">
        <f t="shared" si="104"/>
        <v>0</v>
      </c>
      <c r="CO298" s="244">
        <f t="shared" si="105"/>
        <v>1</v>
      </c>
      <c r="CT298" s="3">
        <f t="shared" si="106"/>
        <v>4</v>
      </c>
      <c r="CU298" s="243">
        <f t="shared" si="107"/>
        <v>0</v>
      </c>
      <c r="CV298" s="243">
        <f t="shared" si="108"/>
        <v>0</v>
      </c>
      <c r="CW298" s="243">
        <f t="shared" si="109"/>
        <v>0</v>
      </c>
      <c r="CX298" s="243">
        <f t="shared" si="110"/>
        <v>0</v>
      </c>
      <c r="CY298" s="243">
        <f t="shared" si="111"/>
        <v>0</v>
      </c>
      <c r="CZ298" s="243">
        <f t="shared" si="112"/>
        <v>0</v>
      </c>
      <c r="DA298" s="4">
        <f t="shared" si="113"/>
        <v>0</v>
      </c>
      <c r="DD298" s="244">
        <f t="shared" si="114"/>
        <v>1</v>
      </c>
    </row>
    <row r="299" spans="2:108" x14ac:dyDescent="0.35">
      <c r="B299" s="145" t="s">
        <v>159</v>
      </c>
      <c r="C299" s="4" t="s">
        <v>160</v>
      </c>
      <c r="D299" s="28" t="s">
        <v>160</v>
      </c>
      <c r="E299" s="234" t="s">
        <v>1534</v>
      </c>
      <c r="F299" s="234"/>
      <c r="G299" s="29" t="s">
        <v>3701</v>
      </c>
      <c r="H299" s="3">
        <v>0</v>
      </c>
      <c r="I299" s="243">
        <v>0</v>
      </c>
      <c r="J299" s="243">
        <v>0</v>
      </c>
      <c r="K299" s="243">
        <v>0</v>
      </c>
      <c r="L299" s="243">
        <v>0</v>
      </c>
      <c r="M299" s="243">
        <v>0</v>
      </c>
      <c r="N299" s="243">
        <v>0.5</v>
      </c>
      <c r="O299" s="243">
        <v>0.5</v>
      </c>
      <c r="P299" s="243">
        <v>0.5</v>
      </c>
      <c r="Q299" s="243">
        <v>0.5</v>
      </c>
      <c r="R299" s="243">
        <v>0</v>
      </c>
      <c r="S299" s="243">
        <v>0</v>
      </c>
      <c r="T299" s="243">
        <v>0</v>
      </c>
      <c r="U299" s="243">
        <v>0</v>
      </c>
      <c r="V299" s="243">
        <v>0</v>
      </c>
      <c r="W299" s="243">
        <v>0</v>
      </c>
      <c r="X299" s="243">
        <v>0</v>
      </c>
      <c r="Y299" s="243">
        <v>0</v>
      </c>
      <c r="Z299" s="243">
        <v>0</v>
      </c>
      <c r="AA299" s="243">
        <v>0</v>
      </c>
      <c r="AB299" s="243">
        <v>0</v>
      </c>
      <c r="AC299" s="243">
        <v>0</v>
      </c>
      <c r="AD299" s="243">
        <v>0</v>
      </c>
      <c r="AE299" s="243">
        <v>0</v>
      </c>
      <c r="AF299" s="243">
        <v>0</v>
      </c>
      <c r="AG299" s="243">
        <v>0</v>
      </c>
      <c r="AH299" s="243">
        <v>0</v>
      </c>
      <c r="AI299" s="243">
        <v>0</v>
      </c>
      <c r="AJ299" s="243">
        <v>0</v>
      </c>
      <c r="AK299" s="243">
        <v>0</v>
      </c>
      <c r="AL299" s="243">
        <v>0</v>
      </c>
      <c r="AM299" s="243">
        <v>0</v>
      </c>
      <c r="AN299" s="243">
        <v>0</v>
      </c>
      <c r="AO299" s="243">
        <v>0</v>
      </c>
      <c r="AP299" s="243">
        <v>0</v>
      </c>
      <c r="AQ299" s="243">
        <v>0</v>
      </c>
      <c r="AR299" s="243">
        <v>0</v>
      </c>
      <c r="AS299" s="243">
        <v>0</v>
      </c>
      <c r="AT299" s="243">
        <v>0</v>
      </c>
      <c r="AU299" s="243">
        <v>0</v>
      </c>
      <c r="AV299" s="243">
        <v>0</v>
      </c>
      <c r="AW299" s="243">
        <v>0</v>
      </c>
      <c r="AX299" s="243">
        <v>0</v>
      </c>
      <c r="AY299" s="243">
        <v>0</v>
      </c>
      <c r="AZ299" s="243">
        <v>0</v>
      </c>
      <c r="BA299" s="243">
        <v>0</v>
      </c>
      <c r="BB299" s="243">
        <v>0</v>
      </c>
      <c r="BC299" s="243">
        <v>0</v>
      </c>
      <c r="BD299" s="243">
        <v>0</v>
      </c>
      <c r="BE299" s="243">
        <v>0</v>
      </c>
      <c r="BF299" s="243">
        <v>0</v>
      </c>
      <c r="BG299" s="243">
        <v>0</v>
      </c>
      <c r="BH299" s="243">
        <v>0</v>
      </c>
      <c r="BI299" s="243">
        <v>0</v>
      </c>
      <c r="BJ299" s="243">
        <v>0</v>
      </c>
      <c r="BK299" s="243">
        <v>0</v>
      </c>
      <c r="BL299" s="243">
        <v>0</v>
      </c>
      <c r="BM299" s="243">
        <v>0</v>
      </c>
      <c r="BN299" s="243">
        <v>0</v>
      </c>
      <c r="BO299" s="243">
        <v>0</v>
      </c>
      <c r="BP299" s="243">
        <v>0</v>
      </c>
      <c r="BQ299" s="243">
        <v>0</v>
      </c>
      <c r="BR299" s="243">
        <v>0</v>
      </c>
      <c r="BS299" s="243">
        <v>0</v>
      </c>
      <c r="BT299" s="243">
        <v>0</v>
      </c>
      <c r="BU299" s="243">
        <v>0</v>
      </c>
      <c r="BV299" s="243">
        <v>0</v>
      </c>
      <c r="BW299" s="243">
        <v>0</v>
      </c>
      <c r="BX299" s="4">
        <v>0</v>
      </c>
      <c r="BZ299" s="244">
        <f t="shared" si="92"/>
        <v>4</v>
      </c>
      <c r="CB299" s="3">
        <f t="shared" si="93"/>
        <v>4</v>
      </c>
      <c r="CC299" s="243">
        <f t="shared" si="94"/>
        <v>0</v>
      </c>
      <c r="CD299" s="243">
        <f t="shared" si="95"/>
        <v>0</v>
      </c>
      <c r="CE299" s="243">
        <f t="shared" si="96"/>
        <v>0</v>
      </c>
      <c r="CF299" s="243">
        <f t="shared" si="97"/>
        <v>0</v>
      </c>
      <c r="CG299" s="243">
        <f t="shared" si="98"/>
        <v>0</v>
      </c>
      <c r="CH299" s="243">
        <f t="shared" si="99"/>
        <v>0</v>
      </c>
      <c r="CI299" s="243">
        <f t="shared" si="100"/>
        <v>0</v>
      </c>
      <c r="CJ299" s="243">
        <f t="shared" si="101"/>
        <v>0</v>
      </c>
      <c r="CK299" s="243">
        <f t="shared" si="102"/>
        <v>0</v>
      </c>
      <c r="CL299" s="243">
        <f t="shared" si="103"/>
        <v>0</v>
      </c>
      <c r="CM299" s="4">
        <f t="shared" si="104"/>
        <v>0</v>
      </c>
      <c r="CO299" s="244">
        <f t="shared" si="105"/>
        <v>1</v>
      </c>
      <c r="CT299" s="3">
        <f t="shared" si="106"/>
        <v>4</v>
      </c>
      <c r="CU299" s="243">
        <f t="shared" si="107"/>
        <v>0</v>
      </c>
      <c r="CV299" s="243">
        <f t="shared" si="108"/>
        <v>0</v>
      </c>
      <c r="CW299" s="243">
        <f t="shared" si="109"/>
        <v>0</v>
      </c>
      <c r="CX299" s="243">
        <f t="shared" si="110"/>
        <v>0</v>
      </c>
      <c r="CY299" s="243">
        <f t="shared" si="111"/>
        <v>0</v>
      </c>
      <c r="CZ299" s="243">
        <f t="shared" si="112"/>
        <v>0</v>
      </c>
      <c r="DA299" s="4">
        <f t="shared" si="113"/>
        <v>0</v>
      </c>
      <c r="DD299" s="244">
        <f t="shared" si="114"/>
        <v>1</v>
      </c>
    </row>
    <row r="300" spans="2:108" x14ac:dyDescent="0.35">
      <c r="B300" s="145" t="s">
        <v>161</v>
      </c>
      <c r="C300" s="4" t="s">
        <v>162</v>
      </c>
      <c r="D300" s="28" t="s">
        <v>2654</v>
      </c>
      <c r="E300" s="234" t="s">
        <v>2655</v>
      </c>
      <c r="F300" s="234"/>
      <c r="G300" s="29" t="s">
        <v>3701</v>
      </c>
      <c r="H300" s="3">
        <v>0</v>
      </c>
      <c r="I300" s="243">
        <v>0</v>
      </c>
      <c r="J300" s="243">
        <v>0</v>
      </c>
      <c r="K300" s="243">
        <v>0</v>
      </c>
      <c r="L300" s="243">
        <v>0</v>
      </c>
      <c r="M300" s="243">
        <v>0</v>
      </c>
      <c r="N300" s="243">
        <v>0.5</v>
      </c>
      <c r="O300" s="243">
        <v>0.5</v>
      </c>
      <c r="P300" s="243">
        <v>0.5</v>
      </c>
      <c r="Q300" s="243">
        <v>0.5</v>
      </c>
      <c r="R300" s="243">
        <v>0</v>
      </c>
      <c r="S300" s="243">
        <v>0</v>
      </c>
      <c r="T300" s="243">
        <v>0</v>
      </c>
      <c r="U300" s="243">
        <v>0</v>
      </c>
      <c r="V300" s="243">
        <v>0</v>
      </c>
      <c r="W300" s="243">
        <v>0</v>
      </c>
      <c r="X300" s="243">
        <v>0</v>
      </c>
      <c r="Y300" s="243">
        <v>0</v>
      </c>
      <c r="Z300" s="243">
        <v>0</v>
      </c>
      <c r="AA300" s="243">
        <v>0</v>
      </c>
      <c r="AB300" s="243">
        <v>0</v>
      </c>
      <c r="AC300" s="243">
        <v>0</v>
      </c>
      <c r="AD300" s="243">
        <v>0</v>
      </c>
      <c r="AE300" s="243">
        <v>0</v>
      </c>
      <c r="AF300" s="243">
        <v>0</v>
      </c>
      <c r="AG300" s="243">
        <v>0</v>
      </c>
      <c r="AH300" s="243">
        <v>0</v>
      </c>
      <c r="AI300" s="243">
        <v>0</v>
      </c>
      <c r="AJ300" s="243">
        <v>0</v>
      </c>
      <c r="AK300" s="243">
        <v>0</v>
      </c>
      <c r="AL300" s="243">
        <v>0</v>
      </c>
      <c r="AM300" s="243">
        <v>0</v>
      </c>
      <c r="AN300" s="243">
        <v>0</v>
      </c>
      <c r="AO300" s="243">
        <v>0</v>
      </c>
      <c r="AP300" s="243">
        <v>0</v>
      </c>
      <c r="AQ300" s="243">
        <v>0</v>
      </c>
      <c r="AR300" s="243">
        <v>0</v>
      </c>
      <c r="AS300" s="243">
        <v>0</v>
      </c>
      <c r="AT300" s="243">
        <v>0</v>
      </c>
      <c r="AU300" s="243">
        <v>0</v>
      </c>
      <c r="AV300" s="243">
        <v>0</v>
      </c>
      <c r="AW300" s="243">
        <v>0</v>
      </c>
      <c r="AX300" s="243">
        <v>0</v>
      </c>
      <c r="AY300" s="243">
        <v>0</v>
      </c>
      <c r="AZ300" s="243">
        <v>0</v>
      </c>
      <c r="BA300" s="243">
        <v>0</v>
      </c>
      <c r="BB300" s="243">
        <v>0</v>
      </c>
      <c r="BC300" s="243">
        <v>0</v>
      </c>
      <c r="BD300" s="243">
        <v>0</v>
      </c>
      <c r="BE300" s="243">
        <v>0</v>
      </c>
      <c r="BF300" s="243">
        <v>0</v>
      </c>
      <c r="BG300" s="243">
        <v>0</v>
      </c>
      <c r="BH300" s="243">
        <v>0</v>
      </c>
      <c r="BI300" s="243">
        <v>0</v>
      </c>
      <c r="BJ300" s="243">
        <v>0</v>
      </c>
      <c r="BK300" s="243">
        <v>0</v>
      </c>
      <c r="BL300" s="243">
        <v>0</v>
      </c>
      <c r="BM300" s="243">
        <v>0</v>
      </c>
      <c r="BN300" s="243">
        <v>0</v>
      </c>
      <c r="BO300" s="243">
        <v>0</v>
      </c>
      <c r="BP300" s="243">
        <v>0</v>
      </c>
      <c r="BQ300" s="243">
        <v>0</v>
      </c>
      <c r="BR300" s="243">
        <v>0</v>
      </c>
      <c r="BS300" s="243">
        <v>0</v>
      </c>
      <c r="BT300" s="243">
        <v>0</v>
      </c>
      <c r="BU300" s="243">
        <v>0</v>
      </c>
      <c r="BV300" s="243">
        <v>0</v>
      </c>
      <c r="BW300" s="243">
        <v>0</v>
      </c>
      <c r="BX300" s="4">
        <v>0</v>
      </c>
      <c r="BZ300" s="244">
        <f t="shared" si="92"/>
        <v>4</v>
      </c>
      <c r="CB300" s="3">
        <f t="shared" si="93"/>
        <v>4</v>
      </c>
      <c r="CC300" s="243">
        <f t="shared" si="94"/>
        <v>0</v>
      </c>
      <c r="CD300" s="243">
        <f t="shared" si="95"/>
        <v>0</v>
      </c>
      <c r="CE300" s="243">
        <f t="shared" si="96"/>
        <v>0</v>
      </c>
      <c r="CF300" s="243">
        <f t="shared" si="97"/>
        <v>0</v>
      </c>
      <c r="CG300" s="243">
        <f t="shared" si="98"/>
        <v>0</v>
      </c>
      <c r="CH300" s="243">
        <f t="shared" si="99"/>
        <v>0</v>
      </c>
      <c r="CI300" s="243">
        <f t="shared" si="100"/>
        <v>0</v>
      </c>
      <c r="CJ300" s="243">
        <f t="shared" si="101"/>
        <v>0</v>
      </c>
      <c r="CK300" s="243">
        <f t="shared" si="102"/>
        <v>0</v>
      </c>
      <c r="CL300" s="243">
        <f t="shared" si="103"/>
        <v>0</v>
      </c>
      <c r="CM300" s="4">
        <f t="shared" si="104"/>
        <v>0</v>
      </c>
      <c r="CO300" s="244">
        <f t="shared" si="105"/>
        <v>1</v>
      </c>
      <c r="CT300" s="3">
        <f t="shared" si="106"/>
        <v>4</v>
      </c>
      <c r="CU300" s="243">
        <f t="shared" si="107"/>
        <v>0</v>
      </c>
      <c r="CV300" s="243">
        <f t="shared" si="108"/>
        <v>0</v>
      </c>
      <c r="CW300" s="243">
        <f t="shared" si="109"/>
        <v>0</v>
      </c>
      <c r="CX300" s="243">
        <f t="shared" si="110"/>
        <v>0</v>
      </c>
      <c r="CY300" s="243">
        <f t="shared" si="111"/>
        <v>0</v>
      </c>
      <c r="CZ300" s="243">
        <f t="shared" si="112"/>
        <v>0</v>
      </c>
      <c r="DA300" s="4">
        <f t="shared" si="113"/>
        <v>0</v>
      </c>
      <c r="DD300" s="244">
        <f t="shared" si="114"/>
        <v>1</v>
      </c>
    </row>
    <row r="301" spans="2:108" x14ac:dyDescent="0.35">
      <c r="B301" s="145" t="s">
        <v>163</v>
      </c>
      <c r="C301" s="4" t="s">
        <v>164</v>
      </c>
      <c r="D301" s="61" t="s">
        <v>164</v>
      </c>
      <c r="E301" s="235" t="s">
        <v>3251</v>
      </c>
      <c r="F301" s="235"/>
      <c r="G301" s="62" t="s">
        <v>3712</v>
      </c>
      <c r="H301" s="3">
        <v>0</v>
      </c>
      <c r="I301" s="243">
        <v>0</v>
      </c>
      <c r="J301" s="243">
        <v>0</v>
      </c>
      <c r="K301" s="243">
        <v>0</v>
      </c>
      <c r="L301" s="243">
        <v>0</v>
      </c>
      <c r="M301" s="243">
        <v>0</v>
      </c>
      <c r="N301" s="243">
        <v>0.5</v>
      </c>
      <c r="O301" s="243">
        <v>0.5</v>
      </c>
      <c r="P301" s="243">
        <v>0.5</v>
      </c>
      <c r="Q301" s="243">
        <v>0.5</v>
      </c>
      <c r="R301" s="243">
        <v>0</v>
      </c>
      <c r="S301" s="243">
        <v>0</v>
      </c>
      <c r="T301" s="243">
        <v>0</v>
      </c>
      <c r="U301" s="243">
        <v>0</v>
      </c>
      <c r="V301" s="243">
        <v>0</v>
      </c>
      <c r="W301" s="243">
        <v>0</v>
      </c>
      <c r="X301" s="243">
        <v>0</v>
      </c>
      <c r="Y301" s="243">
        <v>0</v>
      </c>
      <c r="Z301" s="243">
        <v>0</v>
      </c>
      <c r="AA301" s="243">
        <v>0</v>
      </c>
      <c r="AB301" s="243">
        <v>0</v>
      </c>
      <c r="AC301" s="243">
        <v>0</v>
      </c>
      <c r="AD301" s="243">
        <v>0</v>
      </c>
      <c r="AE301" s="243">
        <v>0</v>
      </c>
      <c r="AF301" s="243">
        <v>0</v>
      </c>
      <c r="AG301" s="243">
        <v>0</v>
      </c>
      <c r="AH301" s="243">
        <v>0</v>
      </c>
      <c r="AI301" s="243">
        <v>0</v>
      </c>
      <c r="AJ301" s="243">
        <v>0</v>
      </c>
      <c r="AK301" s="243">
        <v>0</v>
      </c>
      <c r="AL301" s="243">
        <v>0</v>
      </c>
      <c r="AM301" s="243">
        <v>0</v>
      </c>
      <c r="AN301" s="243">
        <v>0</v>
      </c>
      <c r="AO301" s="243">
        <v>0</v>
      </c>
      <c r="AP301" s="243">
        <v>0</v>
      </c>
      <c r="AQ301" s="243">
        <v>0</v>
      </c>
      <c r="AR301" s="243">
        <v>0</v>
      </c>
      <c r="AS301" s="243">
        <v>0</v>
      </c>
      <c r="AT301" s="243">
        <v>0</v>
      </c>
      <c r="AU301" s="243">
        <v>0</v>
      </c>
      <c r="AV301" s="243">
        <v>0</v>
      </c>
      <c r="AW301" s="243">
        <v>0</v>
      </c>
      <c r="AX301" s="243">
        <v>0</v>
      </c>
      <c r="AY301" s="243">
        <v>0</v>
      </c>
      <c r="AZ301" s="243">
        <v>0</v>
      </c>
      <c r="BA301" s="243">
        <v>0</v>
      </c>
      <c r="BB301" s="243">
        <v>0</v>
      </c>
      <c r="BC301" s="243">
        <v>0</v>
      </c>
      <c r="BD301" s="243">
        <v>0</v>
      </c>
      <c r="BE301" s="243">
        <v>0</v>
      </c>
      <c r="BF301" s="243">
        <v>0</v>
      </c>
      <c r="BG301" s="243">
        <v>0</v>
      </c>
      <c r="BH301" s="243">
        <v>0</v>
      </c>
      <c r="BI301" s="243">
        <v>0</v>
      </c>
      <c r="BJ301" s="243">
        <v>0</v>
      </c>
      <c r="BK301" s="243">
        <v>0</v>
      </c>
      <c r="BL301" s="243">
        <v>0</v>
      </c>
      <c r="BM301" s="243">
        <v>0</v>
      </c>
      <c r="BN301" s="243">
        <v>0</v>
      </c>
      <c r="BO301" s="243">
        <v>0</v>
      </c>
      <c r="BP301" s="243">
        <v>0</v>
      </c>
      <c r="BQ301" s="243">
        <v>0</v>
      </c>
      <c r="BR301" s="243">
        <v>0</v>
      </c>
      <c r="BS301" s="243">
        <v>0</v>
      </c>
      <c r="BT301" s="243">
        <v>0</v>
      </c>
      <c r="BU301" s="243">
        <v>0</v>
      </c>
      <c r="BV301" s="243">
        <v>0</v>
      </c>
      <c r="BW301" s="243">
        <v>0</v>
      </c>
      <c r="BX301" s="4">
        <v>0</v>
      </c>
      <c r="BZ301" s="244">
        <f t="shared" si="92"/>
        <v>4</v>
      </c>
      <c r="CB301" s="3">
        <f t="shared" si="93"/>
        <v>4</v>
      </c>
      <c r="CC301" s="243">
        <f t="shared" si="94"/>
        <v>0</v>
      </c>
      <c r="CD301" s="243">
        <f t="shared" si="95"/>
        <v>0</v>
      </c>
      <c r="CE301" s="243">
        <f t="shared" si="96"/>
        <v>0</v>
      </c>
      <c r="CF301" s="243">
        <f t="shared" si="97"/>
        <v>0</v>
      </c>
      <c r="CG301" s="243">
        <f t="shared" si="98"/>
        <v>0</v>
      </c>
      <c r="CH301" s="243">
        <f t="shared" si="99"/>
        <v>0</v>
      </c>
      <c r="CI301" s="243">
        <f t="shared" si="100"/>
        <v>0</v>
      </c>
      <c r="CJ301" s="243">
        <f t="shared" si="101"/>
        <v>0</v>
      </c>
      <c r="CK301" s="243">
        <f t="shared" si="102"/>
        <v>0</v>
      </c>
      <c r="CL301" s="243">
        <f t="shared" si="103"/>
        <v>0</v>
      </c>
      <c r="CM301" s="4">
        <f t="shared" si="104"/>
        <v>0</v>
      </c>
      <c r="CO301" s="244">
        <f t="shared" si="105"/>
        <v>1</v>
      </c>
      <c r="CT301" s="3">
        <f t="shared" si="106"/>
        <v>4</v>
      </c>
      <c r="CU301" s="243">
        <f t="shared" si="107"/>
        <v>0</v>
      </c>
      <c r="CV301" s="243">
        <f t="shared" si="108"/>
        <v>0</v>
      </c>
      <c r="CW301" s="243">
        <f t="shared" si="109"/>
        <v>0</v>
      </c>
      <c r="CX301" s="243">
        <f t="shared" si="110"/>
        <v>0</v>
      </c>
      <c r="CY301" s="243">
        <f t="shared" si="111"/>
        <v>0</v>
      </c>
      <c r="CZ301" s="243">
        <f t="shared" si="112"/>
        <v>0</v>
      </c>
      <c r="DA301" s="4">
        <f t="shared" si="113"/>
        <v>0</v>
      </c>
      <c r="DD301" s="244">
        <f t="shared" si="114"/>
        <v>1</v>
      </c>
    </row>
    <row r="302" spans="2:108" x14ac:dyDescent="0.35">
      <c r="B302" s="145" t="s">
        <v>167</v>
      </c>
      <c r="C302" s="4" t="s">
        <v>168</v>
      </c>
      <c r="D302" s="142" t="s">
        <v>913</v>
      </c>
      <c r="E302" s="236" t="s">
        <v>913</v>
      </c>
      <c r="F302" s="236"/>
      <c r="G302" s="139" t="s">
        <v>3703</v>
      </c>
      <c r="H302" s="3">
        <v>0</v>
      </c>
      <c r="I302" s="243">
        <v>0</v>
      </c>
      <c r="J302" s="243">
        <v>0</v>
      </c>
      <c r="K302" s="243">
        <v>0</v>
      </c>
      <c r="L302" s="243">
        <v>0</v>
      </c>
      <c r="M302" s="243">
        <v>0</v>
      </c>
      <c r="N302" s="243">
        <v>0.5</v>
      </c>
      <c r="O302" s="243">
        <v>0.5</v>
      </c>
      <c r="P302" s="243">
        <v>0.5</v>
      </c>
      <c r="Q302" s="243">
        <v>0</v>
      </c>
      <c r="R302" s="243">
        <v>0.5</v>
      </c>
      <c r="S302" s="243">
        <v>0</v>
      </c>
      <c r="T302" s="243">
        <v>0</v>
      </c>
      <c r="U302" s="243">
        <v>0</v>
      </c>
      <c r="V302" s="243">
        <v>0</v>
      </c>
      <c r="W302" s="243">
        <v>0</v>
      </c>
      <c r="X302" s="243">
        <v>0</v>
      </c>
      <c r="Y302" s="243">
        <v>0</v>
      </c>
      <c r="Z302" s="243">
        <v>0</v>
      </c>
      <c r="AA302" s="243">
        <v>0</v>
      </c>
      <c r="AB302" s="243">
        <v>0</v>
      </c>
      <c r="AC302" s="243">
        <v>0</v>
      </c>
      <c r="AD302" s="243">
        <v>0</v>
      </c>
      <c r="AE302" s="243">
        <v>0</v>
      </c>
      <c r="AF302" s="243">
        <v>0</v>
      </c>
      <c r="AG302" s="243">
        <v>0</v>
      </c>
      <c r="AH302" s="243">
        <v>0</v>
      </c>
      <c r="AI302" s="243">
        <v>0</v>
      </c>
      <c r="AJ302" s="243">
        <v>0</v>
      </c>
      <c r="AK302" s="243">
        <v>0</v>
      </c>
      <c r="AL302" s="243">
        <v>0</v>
      </c>
      <c r="AM302" s="243">
        <v>0</v>
      </c>
      <c r="AN302" s="243">
        <v>0</v>
      </c>
      <c r="AO302" s="243">
        <v>0</v>
      </c>
      <c r="AP302" s="243">
        <v>0</v>
      </c>
      <c r="AQ302" s="243">
        <v>0</v>
      </c>
      <c r="AR302" s="243">
        <v>0</v>
      </c>
      <c r="AS302" s="243">
        <v>0</v>
      </c>
      <c r="AT302" s="243">
        <v>0</v>
      </c>
      <c r="AU302" s="243">
        <v>0</v>
      </c>
      <c r="AV302" s="243">
        <v>0</v>
      </c>
      <c r="AW302" s="243">
        <v>0</v>
      </c>
      <c r="AX302" s="243">
        <v>0</v>
      </c>
      <c r="AY302" s="243">
        <v>0</v>
      </c>
      <c r="AZ302" s="243">
        <v>0</v>
      </c>
      <c r="BA302" s="243">
        <v>0</v>
      </c>
      <c r="BB302" s="243">
        <v>0</v>
      </c>
      <c r="BC302" s="243">
        <v>0</v>
      </c>
      <c r="BD302" s="243">
        <v>0</v>
      </c>
      <c r="BE302" s="243">
        <v>0</v>
      </c>
      <c r="BF302" s="243">
        <v>0</v>
      </c>
      <c r="BG302" s="243">
        <v>0</v>
      </c>
      <c r="BH302" s="243">
        <v>0</v>
      </c>
      <c r="BI302" s="243">
        <v>0</v>
      </c>
      <c r="BJ302" s="243">
        <v>0</v>
      </c>
      <c r="BK302" s="243">
        <v>0</v>
      </c>
      <c r="BL302" s="243">
        <v>0</v>
      </c>
      <c r="BM302" s="243">
        <v>0</v>
      </c>
      <c r="BN302" s="243">
        <v>0</v>
      </c>
      <c r="BO302" s="243">
        <v>0</v>
      </c>
      <c r="BP302" s="243">
        <v>0</v>
      </c>
      <c r="BQ302" s="243">
        <v>0</v>
      </c>
      <c r="BR302" s="243">
        <v>0</v>
      </c>
      <c r="BS302" s="243">
        <v>0</v>
      </c>
      <c r="BT302" s="243">
        <v>0</v>
      </c>
      <c r="BU302" s="243">
        <v>0</v>
      </c>
      <c r="BV302" s="243">
        <v>0</v>
      </c>
      <c r="BW302" s="243">
        <v>0</v>
      </c>
      <c r="BX302" s="4">
        <v>0</v>
      </c>
      <c r="BZ302" s="244">
        <f t="shared" si="92"/>
        <v>4</v>
      </c>
      <c r="CB302" s="3">
        <f t="shared" si="93"/>
        <v>4</v>
      </c>
      <c r="CC302" s="243">
        <f t="shared" si="94"/>
        <v>0</v>
      </c>
      <c r="CD302" s="243">
        <f t="shared" si="95"/>
        <v>0</v>
      </c>
      <c r="CE302" s="243">
        <f t="shared" si="96"/>
        <v>0</v>
      </c>
      <c r="CF302" s="243">
        <f t="shared" si="97"/>
        <v>0</v>
      </c>
      <c r="CG302" s="243">
        <f t="shared" si="98"/>
        <v>0</v>
      </c>
      <c r="CH302" s="243">
        <f t="shared" si="99"/>
        <v>0</v>
      </c>
      <c r="CI302" s="243">
        <f t="shared" si="100"/>
        <v>0</v>
      </c>
      <c r="CJ302" s="243">
        <f t="shared" si="101"/>
        <v>0</v>
      </c>
      <c r="CK302" s="243">
        <f t="shared" si="102"/>
        <v>0</v>
      </c>
      <c r="CL302" s="243">
        <f t="shared" si="103"/>
        <v>0</v>
      </c>
      <c r="CM302" s="4">
        <f t="shared" si="104"/>
        <v>0</v>
      </c>
      <c r="CO302" s="244">
        <f t="shared" si="105"/>
        <v>1</v>
      </c>
      <c r="CT302" s="3">
        <f t="shared" si="106"/>
        <v>4</v>
      </c>
      <c r="CU302" s="243">
        <f t="shared" si="107"/>
        <v>0</v>
      </c>
      <c r="CV302" s="243">
        <f t="shared" si="108"/>
        <v>0</v>
      </c>
      <c r="CW302" s="243">
        <f t="shared" si="109"/>
        <v>0</v>
      </c>
      <c r="CX302" s="243">
        <f t="shared" si="110"/>
        <v>0</v>
      </c>
      <c r="CY302" s="243">
        <f t="shared" si="111"/>
        <v>0</v>
      </c>
      <c r="CZ302" s="243">
        <f t="shared" si="112"/>
        <v>0</v>
      </c>
      <c r="DA302" s="4">
        <f t="shared" si="113"/>
        <v>0</v>
      </c>
      <c r="DD302" s="244">
        <f t="shared" si="114"/>
        <v>1</v>
      </c>
    </row>
    <row r="303" spans="2:108" x14ac:dyDescent="0.35">
      <c r="B303" s="145" t="s">
        <v>179</v>
      </c>
      <c r="C303" s="4" t="s">
        <v>180</v>
      </c>
      <c r="D303" s="142" t="s">
        <v>913</v>
      </c>
      <c r="E303" s="236" t="s">
        <v>913</v>
      </c>
      <c r="F303" s="236"/>
      <c r="G303" s="139" t="s">
        <v>3703</v>
      </c>
      <c r="H303" s="3">
        <v>0</v>
      </c>
      <c r="I303" s="243">
        <v>0</v>
      </c>
      <c r="J303" s="243">
        <v>0</v>
      </c>
      <c r="K303" s="243">
        <v>0</v>
      </c>
      <c r="L303" s="243">
        <v>0</v>
      </c>
      <c r="M303" s="243">
        <v>0</v>
      </c>
      <c r="N303" s="243">
        <v>0.5</v>
      </c>
      <c r="O303" s="243">
        <v>0.5</v>
      </c>
      <c r="P303" s="243">
        <v>0</v>
      </c>
      <c r="Q303" s="243">
        <v>0.5</v>
      </c>
      <c r="R303" s="243">
        <v>0.5</v>
      </c>
      <c r="S303" s="243">
        <v>0</v>
      </c>
      <c r="T303" s="243">
        <v>0</v>
      </c>
      <c r="U303" s="243">
        <v>0</v>
      </c>
      <c r="V303" s="243">
        <v>0</v>
      </c>
      <c r="W303" s="243">
        <v>0</v>
      </c>
      <c r="X303" s="243">
        <v>0</v>
      </c>
      <c r="Y303" s="243">
        <v>0</v>
      </c>
      <c r="Z303" s="243">
        <v>0</v>
      </c>
      <c r="AA303" s="243">
        <v>0</v>
      </c>
      <c r="AB303" s="243">
        <v>0</v>
      </c>
      <c r="AC303" s="243">
        <v>0</v>
      </c>
      <c r="AD303" s="243">
        <v>0</v>
      </c>
      <c r="AE303" s="243">
        <v>0</v>
      </c>
      <c r="AF303" s="243">
        <v>0</v>
      </c>
      <c r="AG303" s="243">
        <v>0</v>
      </c>
      <c r="AH303" s="243">
        <v>0</v>
      </c>
      <c r="AI303" s="243">
        <v>0</v>
      </c>
      <c r="AJ303" s="243">
        <v>0</v>
      </c>
      <c r="AK303" s="243">
        <v>0</v>
      </c>
      <c r="AL303" s="243">
        <v>0</v>
      </c>
      <c r="AM303" s="243">
        <v>0</v>
      </c>
      <c r="AN303" s="243">
        <v>0</v>
      </c>
      <c r="AO303" s="243">
        <v>0</v>
      </c>
      <c r="AP303" s="243">
        <v>0</v>
      </c>
      <c r="AQ303" s="243">
        <v>0</v>
      </c>
      <c r="AR303" s="243">
        <v>0</v>
      </c>
      <c r="AS303" s="243">
        <v>0</v>
      </c>
      <c r="AT303" s="243">
        <v>0</v>
      </c>
      <c r="AU303" s="243">
        <v>0</v>
      </c>
      <c r="AV303" s="243">
        <v>0</v>
      </c>
      <c r="AW303" s="243">
        <v>0</v>
      </c>
      <c r="AX303" s="243">
        <v>0</v>
      </c>
      <c r="AY303" s="243">
        <v>0</v>
      </c>
      <c r="AZ303" s="243">
        <v>0</v>
      </c>
      <c r="BA303" s="243">
        <v>0</v>
      </c>
      <c r="BB303" s="243">
        <v>0</v>
      </c>
      <c r="BC303" s="243">
        <v>0</v>
      </c>
      <c r="BD303" s="243">
        <v>0</v>
      </c>
      <c r="BE303" s="243">
        <v>0</v>
      </c>
      <c r="BF303" s="243">
        <v>0</v>
      </c>
      <c r="BG303" s="243">
        <v>0</v>
      </c>
      <c r="BH303" s="243">
        <v>0</v>
      </c>
      <c r="BI303" s="243">
        <v>0</v>
      </c>
      <c r="BJ303" s="243">
        <v>0</v>
      </c>
      <c r="BK303" s="243">
        <v>0</v>
      </c>
      <c r="BL303" s="243">
        <v>0</v>
      </c>
      <c r="BM303" s="243">
        <v>0</v>
      </c>
      <c r="BN303" s="243">
        <v>0</v>
      </c>
      <c r="BO303" s="243">
        <v>0</v>
      </c>
      <c r="BP303" s="243">
        <v>0</v>
      </c>
      <c r="BQ303" s="243">
        <v>0</v>
      </c>
      <c r="BR303" s="243">
        <v>0</v>
      </c>
      <c r="BS303" s="243">
        <v>0</v>
      </c>
      <c r="BT303" s="243">
        <v>0</v>
      </c>
      <c r="BU303" s="243">
        <v>0</v>
      </c>
      <c r="BV303" s="243">
        <v>0</v>
      </c>
      <c r="BW303" s="243">
        <v>0</v>
      </c>
      <c r="BX303" s="4">
        <v>0</v>
      </c>
      <c r="BZ303" s="244">
        <f t="shared" si="92"/>
        <v>4</v>
      </c>
      <c r="CB303" s="3">
        <f t="shared" si="93"/>
        <v>4</v>
      </c>
      <c r="CC303" s="243">
        <f t="shared" si="94"/>
        <v>0</v>
      </c>
      <c r="CD303" s="243">
        <f t="shared" si="95"/>
        <v>0</v>
      </c>
      <c r="CE303" s="243">
        <f t="shared" si="96"/>
        <v>0</v>
      </c>
      <c r="CF303" s="243">
        <f t="shared" si="97"/>
        <v>0</v>
      </c>
      <c r="CG303" s="243">
        <f t="shared" si="98"/>
        <v>0</v>
      </c>
      <c r="CH303" s="243">
        <f t="shared" si="99"/>
        <v>0</v>
      </c>
      <c r="CI303" s="243">
        <f t="shared" si="100"/>
        <v>0</v>
      </c>
      <c r="CJ303" s="243">
        <f t="shared" si="101"/>
        <v>0</v>
      </c>
      <c r="CK303" s="243">
        <f t="shared" si="102"/>
        <v>0</v>
      </c>
      <c r="CL303" s="243">
        <f t="shared" si="103"/>
        <v>0</v>
      </c>
      <c r="CM303" s="4">
        <f t="shared" si="104"/>
        <v>0</v>
      </c>
      <c r="CO303" s="244">
        <f t="shared" si="105"/>
        <v>1</v>
      </c>
      <c r="CT303" s="3">
        <f t="shared" si="106"/>
        <v>4</v>
      </c>
      <c r="CU303" s="243">
        <f t="shared" si="107"/>
        <v>0</v>
      </c>
      <c r="CV303" s="243">
        <f t="shared" si="108"/>
        <v>0</v>
      </c>
      <c r="CW303" s="243">
        <f t="shared" si="109"/>
        <v>0</v>
      </c>
      <c r="CX303" s="243">
        <f t="shared" si="110"/>
        <v>0</v>
      </c>
      <c r="CY303" s="243">
        <f t="shared" si="111"/>
        <v>0</v>
      </c>
      <c r="CZ303" s="243">
        <f t="shared" si="112"/>
        <v>0</v>
      </c>
      <c r="DA303" s="4">
        <f t="shared" si="113"/>
        <v>0</v>
      </c>
      <c r="DD303" s="244">
        <f t="shared" si="114"/>
        <v>1</v>
      </c>
    </row>
    <row r="304" spans="2:108" x14ac:dyDescent="0.35">
      <c r="B304" s="145" t="s">
        <v>586</v>
      </c>
      <c r="C304" s="4" t="s">
        <v>586</v>
      </c>
      <c r="D304" s="28" t="s">
        <v>2662</v>
      </c>
      <c r="E304" s="234" t="s">
        <v>916</v>
      </c>
      <c r="F304" s="234"/>
      <c r="G304" s="29" t="s">
        <v>3701</v>
      </c>
      <c r="H304" s="3">
        <v>0</v>
      </c>
      <c r="I304" s="243">
        <v>0</v>
      </c>
      <c r="J304" s="243">
        <v>0</v>
      </c>
      <c r="K304" s="243">
        <v>0</v>
      </c>
      <c r="L304" s="243">
        <v>0</v>
      </c>
      <c r="M304" s="243">
        <v>0</v>
      </c>
      <c r="N304" s="243">
        <v>0</v>
      </c>
      <c r="O304" s="243">
        <v>0</v>
      </c>
      <c r="P304" s="243">
        <v>0</v>
      </c>
      <c r="Q304" s="243">
        <v>0</v>
      </c>
      <c r="R304" s="243">
        <v>0</v>
      </c>
      <c r="S304" s="243">
        <v>0</v>
      </c>
      <c r="T304" s="243">
        <v>0</v>
      </c>
      <c r="U304" s="243">
        <v>0</v>
      </c>
      <c r="V304" s="243">
        <v>0</v>
      </c>
      <c r="W304" s="243">
        <v>0</v>
      </c>
      <c r="X304" s="243">
        <v>0</v>
      </c>
      <c r="Y304" s="243">
        <v>0</v>
      </c>
      <c r="Z304" s="243">
        <v>0</v>
      </c>
      <c r="AA304" s="243">
        <v>0</v>
      </c>
      <c r="AB304" s="243">
        <v>0</v>
      </c>
      <c r="AC304" s="243">
        <v>0</v>
      </c>
      <c r="AD304" s="243">
        <v>0</v>
      </c>
      <c r="AE304" s="243">
        <v>0</v>
      </c>
      <c r="AF304" s="243">
        <v>0</v>
      </c>
      <c r="AG304" s="243">
        <v>0</v>
      </c>
      <c r="AH304" s="243">
        <v>0</v>
      </c>
      <c r="AI304" s="243">
        <v>0</v>
      </c>
      <c r="AJ304" s="243">
        <v>0</v>
      </c>
      <c r="AK304" s="243">
        <v>0</v>
      </c>
      <c r="AL304" s="243">
        <v>0</v>
      </c>
      <c r="AM304" s="243">
        <v>0</v>
      </c>
      <c r="AN304" s="243">
        <v>0</v>
      </c>
      <c r="AO304" s="243">
        <v>0</v>
      </c>
      <c r="AP304" s="243">
        <v>0</v>
      </c>
      <c r="AQ304" s="243">
        <v>0</v>
      </c>
      <c r="AR304" s="243">
        <v>0</v>
      </c>
      <c r="AS304" s="243">
        <v>0.5</v>
      </c>
      <c r="AT304" s="243">
        <v>0.5</v>
      </c>
      <c r="AU304" s="243">
        <v>0.5</v>
      </c>
      <c r="AV304" s="243">
        <v>0</v>
      </c>
      <c r="AW304" s="243">
        <v>0.5</v>
      </c>
      <c r="AX304" s="243">
        <v>0</v>
      </c>
      <c r="AY304" s="243">
        <v>0</v>
      </c>
      <c r="AZ304" s="243">
        <v>0</v>
      </c>
      <c r="BA304" s="243">
        <v>0</v>
      </c>
      <c r="BB304" s="243">
        <v>0</v>
      </c>
      <c r="BC304" s="243">
        <v>0</v>
      </c>
      <c r="BD304" s="243">
        <v>0</v>
      </c>
      <c r="BE304" s="243">
        <v>0</v>
      </c>
      <c r="BF304" s="243">
        <v>0</v>
      </c>
      <c r="BG304" s="243">
        <v>0</v>
      </c>
      <c r="BH304" s="243">
        <v>0</v>
      </c>
      <c r="BI304" s="243">
        <v>0</v>
      </c>
      <c r="BJ304" s="243">
        <v>0</v>
      </c>
      <c r="BK304" s="243">
        <v>0</v>
      </c>
      <c r="BL304" s="243">
        <v>0</v>
      </c>
      <c r="BM304" s="243">
        <v>0</v>
      </c>
      <c r="BN304" s="243">
        <v>0</v>
      </c>
      <c r="BO304" s="243">
        <v>0</v>
      </c>
      <c r="BP304" s="243">
        <v>0</v>
      </c>
      <c r="BQ304" s="243">
        <v>0</v>
      </c>
      <c r="BR304" s="243">
        <v>0</v>
      </c>
      <c r="BS304" s="243">
        <v>0</v>
      </c>
      <c r="BT304" s="243">
        <v>0</v>
      </c>
      <c r="BU304" s="243">
        <v>0</v>
      </c>
      <c r="BV304" s="243">
        <v>0</v>
      </c>
      <c r="BW304" s="243">
        <v>0</v>
      </c>
      <c r="BX304" s="4">
        <v>0</v>
      </c>
      <c r="BZ304" s="244">
        <f t="shared" si="92"/>
        <v>4</v>
      </c>
      <c r="CB304" s="3">
        <f t="shared" si="93"/>
        <v>0</v>
      </c>
      <c r="CC304" s="243">
        <f t="shared" si="94"/>
        <v>0</v>
      </c>
      <c r="CD304" s="243">
        <f t="shared" si="95"/>
        <v>0</v>
      </c>
      <c r="CE304" s="243">
        <f t="shared" si="96"/>
        <v>0</v>
      </c>
      <c r="CF304" s="243">
        <f t="shared" si="97"/>
        <v>0</v>
      </c>
      <c r="CG304" s="243">
        <f t="shared" si="98"/>
        <v>4</v>
      </c>
      <c r="CH304" s="243">
        <f t="shared" si="99"/>
        <v>0</v>
      </c>
      <c r="CI304" s="243">
        <f t="shared" si="100"/>
        <v>0</v>
      </c>
      <c r="CJ304" s="243">
        <f t="shared" si="101"/>
        <v>0</v>
      </c>
      <c r="CK304" s="243">
        <f t="shared" si="102"/>
        <v>0</v>
      </c>
      <c r="CL304" s="243">
        <f t="shared" si="103"/>
        <v>0</v>
      </c>
      <c r="CM304" s="4">
        <f t="shared" si="104"/>
        <v>0</v>
      </c>
      <c r="CO304" s="244">
        <f t="shared" si="105"/>
        <v>1</v>
      </c>
      <c r="CT304" s="3">
        <f t="shared" si="106"/>
        <v>0</v>
      </c>
      <c r="CU304" s="243">
        <f t="shared" si="107"/>
        <v>0</v>
      </c>
      <c r="CV304" s="243">
        <f t="shared" si="108"/>
        <v>0</v>
      </c>
      <c r="CW304" s="243">
        <f t="shared" si="109"/>
        <v>0</v>
      </c>
      <c r="CX304" s="243">
        <f t="shared" si="110"/>
        <v>4</v>
      </c>
      <c r="CY304" s="243">
        <f t="shared" si="111"/>
        <v>0</v>
      </c>
      <c r="CZ304" s="243">
        <f t="shared" si="112"/>
        <v>0</v>
      </c>
      <c r="DA304" s="4">
        <f t="shared" si="113"/>
        <v>0</v>
      </c>
      <c r="DD304" s="244">
        <f t="shared" si="114"/>
        <v>1</v>
      </c>
    </row>
    <row r="305" spans="2:108" x14ac:dyDescent="0.35">
      <c r="B305" s="145" t="s">
        <v>587</v>
      </c>
      <c r="C305" s="4" t="s">
        <v>588</v>
      </c>
      <c r="D305" s="30"/>
      <c r="E305" s="237" t="s">
        <v>1374</v>
      </c>
      <c r="F305" s="237"/>
      <c r="G305" s="31" t="s">
        <v>3704</v>
      </c>
      <c r="H305" s="3">
        <v>0</v>
      </c>
      <c r="I305" s="243">
        <v>0</v>
      </c>
      <c r="J305" s="243">
        <v>0</v>
      </c>
      <c r="K305" s="243">
        <v>0</v>
      </c>
      <c r="L305" s="243">
        <v>0</v>
      </c>
      <c r="M305" s="243">
        <v>0</v>
      </c>
      <c r="N305" s="243">
        <v>0</v>
      </c>
      <c r="O305" s="243">
        <v>0</v>
      </c>
      <c r="P305" s="243">
        <v>0</v>
      </c>
      <c r="Q305" s="243">
        <v>0</v>
      </c>
      <c r="R305" s="243">
        <v>0</v>
      </c>
      <c r="S305" s="243">
        <v>0</v>
      </c>
      <c r="T305" s="243">
        <v>0</v>
      </c>
      <c r="U305" s="243">
        <v>0</v>
      </c>
      <c r="V305" s="243">
        <v>0</v>
      </c>
      <c r="W305" s="243">
        <v>0</v>
      </c>
      <c r="X305" s="243">
        <v>0</v>
      </c>
      <c r="Y305" s="243">
        <v>0</v>
      </c>
      <c r="Z305" s="243">
        <v>0</v>
      </c>
      <c r="AA305" s="243">
        <v>0</v>
      </c>
      <c r="AB305" s="243">
        <v>0</v>
      </c>
      <c r="AC305" s="243">
        <v>0</v>
      </c>
      <c r="AD305" s="243">
        <v>0</v>
      </c>
      <c r="AE305" s="243">
        <v>0</v>
      </c>
      <c r="AF305" s="243">
        <v>0</v>
      </c>
      <c r="AG305" s="243">
        <v>0</v>
      </c>
      <c r="AH305" s="243">
        <v>0</v>
      </c>
      <c r="AI305" s="243">
        <v>0</v>
      </c>
      <c r="AJ305" s="243">
        <v>0</v>
      </c>
      <c r="AK305" s="243">
        <v>0</v>
      </c>
      <c r="AL305" s="243">
        <v>0</v>
      </c>
      <c r="AM305" s="243">
        <v>0</v>
      </c>
      <c r="AN305" s="243">
        <v>0</v>
      </c>
      <c r="AO305" s="243">
        <v>0</v>
      </c>
      <c r="AP305" s="243">
        <v>0</v>
      </c>
      <c r="AQ305" s="243">
        <v>0</v>
      </c>
      <c r="AR305" s="243">
        <v>0</v>
      </c>
      <c r="AS305" s="243">
        <v>0.5</v>
      </c>
      <c r="AT305" s="243">
        <v>0.5</v>
      </c>
      <c r="AU305" s="243">
        <v>0.5</v>
      </c>
      <c r="AV305" s="243">
        <v>0</v>
      </c>
      <c r="AW305" s="243">
        <v>0.5</v>
      </c>
      <c r="AX305" s="243">
        <v>0</v>
      </c>
      <c r="AY305" s="243">
        <v>0</v>
      </c>
      <c r="AZ305" s="243">
        <v>0</v>
      </c>
      <c r="BA305" s="243">
        <v>0</v>
      </c>
      <c r="BB305" s="243">
        <v>0</v>
      </c>
      <c r="BC305" s="243">
        <v>0</v>
      </c>
      <c r="BD305" s="243">
        <v>0</v>
      </c>
      <c r="BE305" s="243">
        <v>0</v>
      </c>
      <c r="BF305" s="243">
        <v>0</v>
      </c>
      <c r="BG305" s="243">
        <v>0</v>
      </c>
      <c r="BH305" s="243">
        <v>0</v>
      </c>
      <c r="BI305" s="243">
        <v>0</v>
      </c>
      <c r="BJ305" s="243">
        <v>0</v>
      </c>
      <c r="BK305" s="243">
        <v>0</v>
      </c>
      <c r="BL305" s="243">
        <v>0</v>
      </c>
      <c r="BM305" s="243">
        <v>0</v>
      </c>
      <c r="BN305" s="243">
        <v>0</v>
      </c>
      <c r="BO305" s="243">
        <v>0</v>
      </c>
      <c r="BP305" s="243">
        <v>0</v>
      </c>
      <c r="BQ305" s="243">
        <v>0</v>
      </c>
      <c r="BR305" s="243">
        <v>0</v>
      </c>
      <c r="BS305" s="243">
        <v>0</v>
      </c>
      <c r="BT305" s="243">
        <v>0</v>
      </c>
      <c r="BU305" s="243">
        <v>0</v>
      </c>
      <c r="BV305" s="243">
        <v>0</v>
      </c>
      <c r="BW305" s="243">
        <v>0</v>
      </c>
      <c r="BX305" s="4">
        <v>0</v>
      </c>
      <c r="BZ305" s="244">
        <f t="shared" si="92"/>
        <v>4</v>
      </c>
      <c r="CB305" s="3">
        <f t="shared" si="93"/>
        <v>0</v>
      </c>
      <c r="CC305" s="243">
        <f t="shared" si="94"/>
        <v>0</v>
      </c>
      <c r="CD305" s="243">
        <f t="shared" si="95"/>
        <v>0</v>
      </c>
      <c r="CE305" s="243">
        <f t="shared" si="96"/>
        <v>0</v>
      </c>
      <c r="CF305" s="243">
        <f t="shared" si="97"/>
        <v>0</v>
      </c>
      <c r="CG305" s="243">
        <f t="shared" si="98"/>
        <v>4</v>
      </c>
      <c r="CH305" s="243">
        <f t="shared" si="99"/>
        <v>0</v>
      </c>
      <c r="CI305" s="243">
        <f t="shared" si="100"/>
        <v>0</v>
      </c>
      <c r="CJ305" s="243">
        <f t="shared" si="101"/>
        <v>0</v>
      </c>
      <c r="CK305" s="243">
        <f t="shared" si="102"/>
        <v>0</v>
      </c>
      <c r="CL305" s="243">
        <f t="shared" si="103"/>
        <v>0</v>
      </c>
      <c r="CM305" s="4">
        <f t="shared" si="104"/>
        <v>0</v>
      </c>
      <c r="CO305" s="244">
        <f t="shared" si="105"/>
        <v>1</v>
      </c>
      <c r="CT305" s="3">
        <f t="shared" si="106"/>
        <v>0</v>
      </c>
      <c r="CU305" s="243">
        <f t="shared" si="107"/>
        <v>0</v>
      </c>
      <c r="CV305" s="243">
        <f t="shared" si="108"/>
        <v>0</v>
      </c>
      <c r="CW305" s="243">
        <f t="shared" si="109"/>
        <v>0</v>
      </c>
      <c r="CX305" s="243">
        <f t="shared" si="110"/>
        <v>4</v>
      </c>
      <c r="CY305" s="243">
        <f t="shared" si="111"/>
        <v>0</v>
      </c>
      <c r="CZ305" s="243">
        <f t="shared" si="112"/>
        <v>0</v>
      </c>
      <c r="DA305" s="4">
        <f t="shared" si="113"/>
        <v>0</v>
      </c>
      <c r="DD305" s="244">
        <f t="shared" si="114"/>
        <v>1</v>
      </c>
    </row>
    <row r="306" spans="2:108" x14ac:dyDescent="0.35">
      <c r="B306" s="145" t="s">
        <v>593</v>
      </c>
      <c r="C306" s="4" t="s">
        <v>594</v>
      </c>
      <c r="D306" s="28" t="s">
        <v>2665</v>
      </c>
      <c r="E306" s="234" t="s">
        <v>923</v>
      </c>
      <c r="F306" s="234"/>
      <c r="G306" s="29" t="s">
        <v>3701</v>
      </c>
      <c r="H306" s="3">
        <v>0</v>
      </c>
      <c r="I306" s="243">
        <v>0</v>
      </c>
      <c r="J306" s="243">
        <v>0</v>
      </c>
      <c r="K306" s="243">
        <v>0</v>
      </c>
      <c r="L306" s="243">
        <v>0</v>
      </c>
      <c r="M306" s="243">
        <v>0</v>
      </c>
      <c r="N306" s="243">
        <v>0</v>
      </c>
      <c r="O306" s="243">
        <v>0</v>
      </c>
      <c r="P306" s="243">
        <v>0</v>
      </c>
      <c r="Q306" s="243">
        <v>0</v>
      </c>
      <c r="R306" s="243">
        <v>0</v>
      </c>
      <c r="S306" s="243">
        <v>0</v>
      </c>
      <c r="T306" s="243">
        <v>0</v>
      </c>
      <c r="U306" s="243">
        <v>0</v>
      </c>
      <c r="V306" s="243">
        <v>0</v>
      </c>
      <c r="W306" s="243">
        <v>0</v>
      </c>
      <c r="X306" s="243">
        <v>0</v>
      </c>
      <c r="Y306" s="243">
        <v>0</v>
      </c>
      <c r="Z306" s="243">
        <v>0</v>
      </c>
      <c r="AA306" s="243">
        <v>0</v>
      </c>
      <c r="AB306" s="243">
        <v>0</v>
      </c>
      <c r="AC306" s="243">
        <v>0</v>
      </c>
      <c r="AD306" s="243">
        <v>0</v>
      </c>
      <c r="AE306" s="243">
        <v>0</v>
      </c>
      <c r="AF306" s="243">
        <v>0</v>
      </c>
      <c r="AG306" s="243">
        <v>0</v>
      </c>
      <c r="AH306" s="243">
        <v>0</v>
      </c>
      <c r="AI306" s="243">
        <v>0</v>
      </c>
      <c r="AJ306" s="243">
        <v>0</v>
      </c>
      <c r="AK306" s="243">
        <v>0</v>
      </c>
      <c r="AL306" s="243">
        <v>0</v>
      </c>
      <c r="AM306" s="243">
        <v>0</v>
      </c>
      <c r="AN306" s="243">
        <v>0</v>
      </c>
      <c r="AO306" s="243">
        <v>0</v>
      </c>
      <c r="AP306" s="243">
        <v>0</v>
      </c>
      <c r="AQ306" s="243">
        <v>0</v>
      </c>
      <c r="AR306" s="243">
        <v>0</v>
      </c>
      <c r="AS306" s="243">
        <v>0.5</v>
      </c>
      <c r="AT306" s="243">
        <v>0</v>
      </c>
      <c r="AU306" s="243">
        <v>0.5</v>
      </c>
      <c r="AV306" s="243">
        <v>0.5</v>
      </c>
      <c r="AW306" s="243">
        <v>0.5</v>
      </c>
      <c r="AX306" s="243">
        <v>0</v>
      </c>
      <c r="AY306" s="243">
        <v>0</v>
      </c>
      <c r="AZ306" s="243">
        <v>0</v>
      </c>
      <c r="BA306" s="243">
        <v>0</v>
      </c>
      <c r="BB306" s="243">
        <v>0</v>
      </c>
      <c r="BC306" s="243">
        <v>0</v>
      </c>
      <c r="BD306" s="243">
        <v>0</v>
      </c>
      <c r="BE306" s="243">
        <v>0</v>
      </c>
      <c r="BF306" s="243">
        <v>0</v>
      </c>
      <c r="BG306" s="243">
        <v>0</v>
      </c>
      <c r="BH306" s="243">
        <v>0</v>
      </c>
      <c r="BI306" s="243">
        <v>0</v>
      </c>
      <c r="BJ306" s="243">
        <v>0</v>
      </c>
      <c r="BK306" s="243">
        <v>0</v>
      </c>
      <c r="BL306" s="243">
        <v>0</v>
      </c>
      <c r="BM306" s="243">
        <v>0</v>
      </c>
      <c r="BN306" s="243">
        <v>0</v>
      </c>
      <c r="BO306" s="243">
        <v>0</v>
      </c>
      <c r="BP306" s="243">
        <v>0</v>
      </c>
      <c r="BQ306" s="243">
        <v>0</v>
      </c>
      <c r="BR306" s="243">
        <v>0</v>
      </c>
      <c r="BS306" s="243">
        <v>0</v>
      </c>
      <c r="BT306" s="243">
        <v>0</v>
      </c>
      <c r="BU306" s="243">
        <v>0</v>
      </c>
      <c r="BV306" s="243">
        <v>0</v>
      </c>
      <c r="BW306" s="243">
        <v>0</v>
      </c>
      <c r="BX306" s="4">
        <v>0</v>
      </c>
      <c r="BZ306" s="244">
        <f t="shared" si="92"/>
        <v>4</v>
      </c>
      <c r="CB306" s="3">
        <f t="shared" si="93"/>
        <v>0</v>
      </c>
      <c r="CC306" s="243">
        <f t="shared" si="94"/>
        <v>0</v>
      </c>
      <c r="CD306" s="243">
        <f t="shared" si="95"/>
        <v>0</v>
      </c>
      <c r="CE306" s="243">
        <f t="shared" si="96"/>
        <v>0</v>
      </c>
      <c r="CF306" s="243">
        <f t="shared" si="97"/>
        <v>0</v>
      </c>
      <c r="CG306" s="243">
        <f t="shared" si="98"/>
        <v>4</v>
      </c>
      <c r="CH306" s="243">
        <f t="shared" si="99"/>
        <v>0</v>
      </c>
      <c r="CI306" s="243">
        <f t="shared" si="100"/>
        <v>0</v>
      </c>
      <c r="CJ306" s="243">
        <f t="shared" si="101"/>
        <v>0</v>
      </c>
      <c r="CK306" s="243">
        <f t="shared" si="102"/>
        <v>0</v>
      </c>
      <c r="CL306" s="243">
        <f t="shared" si="103"/>
        <v>0</v>
      </c>
      <c r="CM306" s="4">
        <f t="shared" si="104"/>
        <v>0</v>
      </c>
      <c r="CO306" s="244">
        <f t="shared" si="105"/>
        <v>1</v>
      </c>
      <c r="CT306" s="3">
        <f t="shared" si="106"/>
        <v>0</v>
      </c>
      <c r="CU306" s="243">
        <f t="shared" si="107"/>
        <v>0</v>
      </c>
      <c r="CV306" s="243">
        <f t="shared" si="108"/>
        <v>0</v>
      </c>
      <c r="CW306" s="243">
        <f t="shared" si="109"/>
        <v>0</v>
      </c>
      <c r="CX306" s="243">
        <f t="shared" si="110"/>
        <v>4</v>
      </c>
      <c r="CY306" s="243">
        <f t="shared" si="111"/>
        <v>0</v>
      </c>
      <c r="CZ306" s="243">
        <f t="shared" si="112"/>
        <v>0</v>
      </c>
      <c r="DA306" s="4">
        <f t="shared" si="113"/>
        <v>0</v>
      </c>
      <c r="DD306" s="244">
        <f t="shared" si="114"/>
        <v>1</v>
      </c>
    </row>
    <row r="307" spans="2:108" x14ac:dyDescent="0.35">
      <c r="B307" s="145" t="s">
        <v>626</v>
      </c>
      <c r="C307" s="4" t="s">
        <v>627</v>
      </c>
      <c r="D307" s="54"/>
      <c r="E307" s="233" t="s">
        <v>911</v>
      </c>
      <c r="F307" s="233"/>
      <c r="G307" s="55" t="s">
        <v>3708</v>
      </c>
      <c r="H307" s="3">
        <v>0</v>
      </c>
      <c r="I307" s="243">
        <v>0</v>
      </c>
      <c r="J307" s="243">
        <v>0</v>
      </c>
      <c r="K307" s="243">
        <v>0</v>
      </c>
      <c r="L307" s="243">
        <v>0</v>
      </c>
      <c r="M307" s="243">
        <v>0</v>
      </c>
      <c r="N307" s="243">
        <v>0</v>
      </c>
      <c r="O307" s="243">
        <v>0</v>
      </c>
      <c r="P307" s="243">
        <v>0</v>
      </c>
      <c r="Q307" s="243">
        <v>0</v>
      </c>
      <c r="R307" s="243">
        <v>0</v>
      </c>
      <c r="S307" s="243">
        <v>0</v>
      </c>
      <c r="T307" s="243">
        <v>0</v>
      </c>
      <c r="U307" s="243">
        <v>0</v>
      </c>
      <c r="V307" s="243">
        <v>0</v>
      </c>
      <c r="W307" s="243">
        <v>0</v>
      </c>
      <c r="X307" s="243">
        <v>0</v>
      </c>
      <c r="Y307" s="243">
        <v>0</v>
      </c>
      <c r="Z307" s="243">
        <v>0</v>
      </c>
      <c r="AA307" s="243">
        <v>0</v>
      </c>
      <c r="AB307" s="243">
        <v>0</v>
      </c>
      <c r="AC307" s="243">
        <v>0</v>
      </c>
      <c r="AD307" s="243">
        <v>0</v>
      </c>
      <c r="AE307" s="243">
        <v>0</v>
      </c>
      <c r="AF307" s="243">
        <v>0</v>
      </c>
      <c r="AG307" s="243">
        <v>0</v>
      </c>
      <c r="AH307" s="243">
        <v>0</v>
      </c>
      <c r="AI307" s="243">
        <v>0</v>
      </c>
      <c r="AJ307" s="243">
        <v>0</v>
      </c>
      <c r="AK307" s="243">
        <v>0</v>
      </c>
      <c r="AL307" s="243">
        <v>0</v>
      </c>
      <c r="AM307" s="243">
        <v>0</v>
      </c>
      <c r="AN307" s="243">
        <v>0</v>
      </c>
      <c r="AO307" s="243">
        <v>0</v>
      </c>
      <c r="AP307" s="243">
        <v>0</v>
      </c>
      <c r="AQ307" s="243">
        <v>0</v>
      </c>
      <c r="AR307" s="243">
        <v>0</v>
      </c>
      <c r="AS307" s="243">
        <v>0</v>
      </c>
      <c r="AT307" s="243">
        <v>0.5</v>
      </c>
      <c r="AU307" s="243">
        <v>0.5</v>
      </c>
      <c r="AV307" s="243">
        <v>0.5</v>
      </c>
      <c r="AW307" s="243">
        <v>0.5</v>
      </c>
      <c r="AX307" s="243">
        <v>0</v>
      </c>
      <c r="AY307" s="243">
        <v>0</v>
      </c>
      <c r="AZ307" s="243">
        <v>0</v>
      </c>
      <c r="BA307" s="243">
        <v>0</v>
      </c>
      <c r="BB307" s="243">
        <v>0</v>
      </c>
      <c r="BC307" s="243">
        <v>0</v>
      </c>
      <c r="BD307" s="243">
        <v>0</v>
      </c>
      <c r="BE307" s="243">
        <v>0</v>
      </c>
      <c r="BF307" s="243">
        <v>0</v>
      </c>
      <c r="BG307" s="243">
        <v>0</v>
      </c>
      <c r="BH307" s="243">
        <v>0</v>
      </c>
      <c r="BI307" s="243">
        <v>0</v>
      </c>
      <c r="BJ307" s="243">
        <v>0</v>
      </c>
      <c r="BK307" s="243">
        <v>0</v>
      </c>
      <c r="BL307" s="243">
        <v>0</v>
      </c>
      <c r="BM307" s="243">
        <v>0</v>
      </c>
      <c r="BN307" s="243">
        <v>0</v>
      </c>
      <c r="BO307" s="243">
        <v>0</v>
      </c>
      <c r="BP307" s="243">
        <v>0</v>
      </c>
      <c r="BQ307" s="243">
        <v>0</v>
      </c>
      <c r="BR307" s="243">
        <v>0</v>
      </c>
      <c r="BS307" s="243">
        <v>0</v>
      </c>
      <c r="BT307" s="243">
        <v>0</v>
      </c>
      <c r="BU307" s="243">
        <v>0</v>
      </c>
      <c r="BV307" s="243">
        <v>0</v>
      </c>
      <c r="BW307" s="243">
        <v>0</v>
      </c>
      <c r="BX307" s="4">
        <v>0</v>
      </c>
      <c r="BZ307" s="244">
        <f t="shared" si="92"/>
        <v>4</v>
      </c>
      <c r="CB307" s="3">
        <f t="shared" si="93"/>
        <v>0</v>
      </c>
      <c r="CC307" s="243">
        <f t="shared" si="94"/>
        <v>0</v>
      </c>
      <c r="CD307" s="243">
        <f t="shared" si="95"/>
        <v>0</v>
      </c>
      <c r="CE307" s="243">
        <f t="shared" si="96"/>
        <v>0</v>
      </c>
      <c r="CF307" s="243">
        <f t="shared" si="97"/>
        <v>0</v>
      </c>
      <c r="CG307" s="243">
        <f t="shared" si="98"/>
        <v>4</v>
      </c>
      <c r="CH307" s="243">
        <f t="shared" si="99"/>
        <v>0</v>
      </c>
      <c r="CI307" s="243">
        <f t="shared" si="100"/>
        <v>0</v>
      </c>
      <c r="CJ307" s="243">
        <f t="shared" si="101"/>
        <v>0</v>
      </c>
      <c r="CK307" s="243">
        <f t="shared" si="102"/>
        <v>0</v>
      </c>
      <c r="CL307" s="243">
        <f t="shared" si="103"/>
        <v>0</v>
      </c>
      <c r="CM307" s="4">
        <f t="shared" si="104"/>
        <v>0</v>
      </c>
      <c r="CO307" s="244">
        <f t="shared" si="105"/>
        <v>1</v>
      </c>
      <c r="CT307" s="3">
        <f t="shared" si="106"/>
        <v>0</v>
      </c>
      <c r="CU307" s="243">
        <f t="shared" si="107"/>
        <v>0</v>
      </c>
      <c r="CV307" s="243">
        <f t="shared" si="108"/>
        <v>0</v>
      </c>
      <c r="CW307" s="243">
        <f t="shared" si="109"/>
        <v>0</v>
      </c>
      <c r="CX307" s="243">
        <f t="shared" si="110"/>
        <v>4</v>
      </c>
      <c r="CY307" s="243">
        <f t="shared" si="111"/>
        <v>0</v>
      </c>
      <c r="CZ307" s="243">
        <f t="shared" si="112"/>
        <v>0</v>
      </c>
      <c r="DA307" s="4">
        <f t="shared" si="113"/>
        <v>0</v>
      </c>
      <c r="DD307" s="244">
        <f t="shared" si="114"/>
        <v>1</v>
      </c>
    </row>
    <row r="308" spans="2:108" x14ac:dyDescent="0.35">
      <c r="B308" s="145" t="s">
        <v>628</v>
      </c>
      <c r="C308" s="4" t="s">
        <v>629</v>
      </c>
      <c r="D308" s="30" t="s">
        <v>3229</v>
      </c>
      <c r="E308" s="237" t="s">
        <v>3230</v>
      </c>
      <c r="F308" s="237"/>
      <c r="G308" s="31" t="s">
        <v>3704</v>
      </c>
      <c r="H308" s="3">
        <v>0</v>
      </c>
      <c r="I308" s="243">
        <v>0</v>
      </c>
      <c r="J308" s="243">
        <v>0</v>
      </c>
      <c r="K308" s="243">
        <v>0</v>
      </c>
      <c r="L308" s="243">
        <v>0</v>
      </c>
      <c r="M308" s="243">
        <v>0</v>
      </c>
      <c r="N308" s="243">
        <v>0</v>
      </c>
      <c r="O308" s="243">
        <v>0</v>
      </c>
      <c r="P308" s="243">
        <v>0</v>
      </c>
      <c r="Q308" s="243">
        <v>0</v>
      </c>
      <c r="R308" s="243">
        <v>0</v>
      </c>
      <c r="S308" s="243">
        <v>0</v>
      </c>
      <c r="T308" s="243">
        <v>0</v>
      </c>
      <c r="U308" s="243">
        <v>0</v>
      </c>
      <c r="V308" s="243">
        <v>0</v>
      </c>
      <c r="W308" s="243">
        <v>0</v>
      </c>
      <c r="X308" s="243">
        <v>0</v>
      </c>
      <c r="Y308" s="243">
        <v>0</v>
      </c>
      <c r="Z308" s="243">
        <v>0</v>
      </c>
      <c r="AA308" s="243">
        <v>0</v>
      </c>
      <c r="AB308" s="243">
        <v>0</v>
      </c>
      <c r="AC308" s="243">
        <v>0</v>
      </c>
      <c r="AD308" s="243">
        <v>0</v>
      </c>
      <c r="AE308" s="243">
        <v>0</v>
      </c>
      <c r="AF308" s="243">
        <v>0</v>
      </c>
      <c r="AG308" s="243">
        <v>0</v>
      </c>
      <c r="AH308" s="243">
        <v>0</v>
      </c>
      <c r="AI308" s="243">
        <v>0</v>
      </c>
      <c r="AJ308" s="243">
        <v>0</v>
      </c>
      <c r="AK308" s="243">
        <v>0</v>
      </c>
      <c r="AL308" s="243">
        <v>0</v>
      </c>
      <c r="AM308" s="243">
        <v>0</v>
      </c>
      <c r="AN308" s="243">
        <v>0</v>
      </c>
      <c r="AO308" s="243">
        <v>0</v>
      </c>
      <c r="AP308" s="243">
        <v>0</v>
      </c>
      <c r="AQ308" s="243">
        <v>0</v>
      </c>
      <c r="AR308" s="243">
        <v>0</v>
      </c>
      <c r="AS308" s="243">
        <v>0</v>
      </c>
      <c r="AT308" s="243">
        <v>0.5</v>
      </c>
      <c r="AU308" s="243">
        <v>0.5</v>
      </c>
      <c r="AV308" s="243">
        <v>0.5</v>
      </c>
      <c r="AW308" s="243">
        <v>0.5</v>
      </c>
      <c r="AX308" s="243">
        <v>0</v>
      </c>
      <c r="AY308" s="243">
        <v>0</v>
      </c>
      <c r="AZ308" s="243">
        <v>0</v>
      </c>
      <c r="BA308" s="243">
        <v>0</v>
      </c>
      <c r="BB308" s="243">
        <v>0</v>
      </c>
      <c r="BC308" s="243">
        <v>0</v>
      </c>
      <c r="BD308" s="243">
        <v>0</v>
      </c>
      <c r="BE308" s="243">
        <v>0</v>
      </c>
      <c r="BF308" s="243">
        <v>0</v>
      </c>
      <c r="BG308" s="243">
        <v>0</v>
      </c>
      <c r="BH308" s="243">
        <v>0</v>
      </c>
      <c r="BI308" s="243">
        <v>0</v>
      </c>
      <c r="BJ308" s="243">
        <v>0</v>
      </c>
      <c r="BK308" s="243">
        <v>0</v>
      </c>
      <c r="BL308" s="243">
        <v>0</v>
      </c>
      <c r="BM308" s="243">
        <v>0</v>
      </c>
      <c r="BN308" s="243">
        <v>0</v>
      </c>
      <c r="BO308" s="243">
        <v>0</v>
      </c>
      <c r="BP308" s="243">
        <v>0</v>
      </c>
      <c r="BQ308" s="243">
        <v>0</v>
      </c>
      <c r="BR308" s="243">
        <v>0</v>
      </c>
      <c r="BS308" s="243">
        <v>0</v>
      </c>
      <c r="BT308" s="243">
        <v>0</v>
      </c>
      <c r="BU308" s="243">
        <v>0</v>
      </c>
      <c r="BV308" s="243">
        <v>0</v>
      </c>
      <c r="BW308" s="243">
        <v>0</v>
      </c>
      <c r="BX308" s="4">
        <v>0</v>
      </c>
      <c r="BZ308" s="244">
        <f t="shared" si="92"/>
        <v>4</v>
      </c>
      <c r="CB308" s="3">
        <f t="shared" si="93"/>
        <v>0</v>
      </c>
      <c r="CC308" s="243">
        <f t="shared" si="94"/>
        <v>0</v>
      </c>
      <c r="CD308" s="243">
        <f t="shared" si="95"/>
        <v>0</v>
      </c>
      <c r="CE308" s="243">
        <f t="shared" si="96"/>
        <v>0</v>
      </c>
      <c r="CF308" s="243">
        <f t="shared" si="97"/>
        <v>0</v>
      </c>
      <c r="CG308" s="243">
        <f t="shared" si="98"/>
        <v>4</v>
      </c>
      <c r="CH308" s="243">
        <f t="shared" si="99"/>
        <v>0</v>
      </c>
      <c r="CI308" s="243">
        <f t="shared" si="100"/>
        <v>0</v>
      </c>
      <c r="CJ308" s="243">
        <f t="shared" si="101"/>
        <v>0</v>
      </c>
      <c r="CK308" s="243">
        <f t="shared" si="102"/>
        <v>0</v>
      </c>
      <c r="CL308" s="243">
        <f t="shared" si="103"/>
        <v>0</v>
      </c>
      <c r="CM308" s="4">
        <f t="shared" si="104"/>
        <v>0</v>
      </c>
      <c r="CO308" s="244">
        <f t="shared" si="105"/>
        <v>1</v>
      </c>
      <c r="CT308" s="3">
        <f t="shared" si="106"/>
        <v>0</v>
      </c>
      <c r="CU308" s="243">
        <f t="shared" si="107"/>
        <v>0</v>
      </c>
      <c r="CV308" s="243">
        <f t="shared" si="108"/>
        <v>0</v>
      </c>
      <c r="CW308" s="243">
        <f t="shared" si="109"/>
        <v>0</v>
      </c>
      <c r="CX308" s="243">
        <f t="shared" si="110"/>
        <v>4</v>
      </c>
      <c r="CY308" s="243">
        <f t="shared" si="111"/>
        <v>0</v>
      </c>
      <c r="CZ308" s="243">
        <f t="shared" si="112"/>
        <v>0</v>
      </c>
      <c r="DA308" s="4">
        <f t="shared" si="113"/>
        <v>0</v>
      </c>
      <c r="DD308" s="244">
        <f t="shared" si="114"/>
        <v>1</v>
      </c>
    </row>
    <row r="309" spans="2:108" x14ac:dyDescent="0.35">
      <c r="B309" s="145" t="s">
        <v>630</v>
      </c>
      <c r="C309" s="4" t="s">
        <v>631</v>
      </c>
      <c r="D309" s="28" t="s">
        <v>631</v>
      </c>
      <c r="E309" s="234" t="s">
        <v>911</v>
      </c>
      <c r="F309" s="234"/>
      <c r="G309" s="29" t="s">
        <v>3701</v>
      </c>
      <c r="H309" s="3">
        <v>0</v>
      </c>
      <c r="I309" s="243">
        <v>0</v>
      </c>
      <c r="J309" s="243">
        <v>0</v>
      </c>
      <c r="K309" s="243">
        <v>0</v>
      </c>
      <c r="L309" s="243">
        <v>0</v>
      </c>
      <c r="M309" s="243">
        <v>0</v>
      </c>
      <c r="N309" s="243">
        <v>0</v>
      </c>
      <c r="O309" s="243">
        <v>0</v>
      </c>
      <c r="P309" s="243">
        <v>0</v>
      </c>
      <c r="Q309" s="243">
        <v>0</v>
      </c>
      <c r="R309" s="243">
        <v>0</v>
      </c>
      <c r="S309" s="243">
        <v>0</v>
      </c>
      <c r="T309" s="243">
        <v>0</v>
      </c>
      <c r="U309" s="243">
        <v>0</v>
      </c>
      <c r="V309" s="243">
        <v>0</v>
      </c>
      <c r="W309" s="243">
        <v>0</v>
      </c>
      <c r="X309" s="243">
        <v>0</v>
      </c>
      <c r="Y309" s="243">
        <v>0</v>
      </c>
      <c r="Z309" s="243">
        <v>0</v>
      </c>
      <c r="AA309" s="243">
        <v>0</v>
      </c>
      <c r="AB309" s="243">
        <v>0</v>
      </c>
      <c r="AC309" s="243">
        <v>0</v>
      </c>
      <c r="AD309" s="243">
        <v>0</v>
      </c>
      <c r="AE309" s="243">
        <v>0</v>
      </c>
      <c r="AF309" s="243">
        <v>0</v>
      </c>
      <c r="AG309" s="243">
        <v>0</v>
      </c>
      <c r="AH309" s="243">
        <v>0</v>
      </c>
      <c r="AI309" s="243">
        <v>0</v>
      </c>
      <c r="AJ309" s="243">
        <v>0</v>
      </c>
      <c r="AK309" s="243">
        <v>0</v>
      </c>
      <c r="AL309" s="243">
        <v>0</v>
      </c>
      <c r="AM309" s="243">
        <v>0</v>
      </c>
      <c r="AN309" s="243">
        <v>0</v>
      </c>
      <c r="AO309" s="243">
        <v>0</v>
      </c>
      <c r="AP309" s="243">
        <v>0</v>
      </c>
      <c r="AQ309" s="243">
        <v>0</v>
      </c>
      <c r="AR309" s="243">
        <v>0</v>
      </c>
      <c r="AS309" s="243">
        <v>0</v>
      </c>
      <c r="AT309" s="243">
        <v>0.5</v>
      </c>
      <c r="AU309" s="243">
        <v>0.5</v>
      </c>
      <c r="AV309" s="243">
        <v>0.5</v>
      </c>
      <c r="AW309" s="243">
        <v>0.5</v>
      </c>
      <c r="AX309" s="243">
        <v>0</v>
      </c>
      <c r="AY309" s="243">
        <v>0</v>
      </c>
      <c r="AZ309" s="243">
        <v>0</v>
      </c>
      <c r="BA309" s="243">
        <v>0</v>
      </c>
      <c r="BB309" s="243">
        <v>0</v>
      </c>
      <c r="BC309" s="243">
        <v>0</v>
      </c>
      <c r="BD309" s="243">
        <v>0</v>
      </c>
      <c r="BE309" s="243">
        <v>0</v>
      </c>
      <c r="BF309" s="243">
        <v>0</v>
      </c>
      <c r="BG309" s="243">
        <v>0</v>
      </c>
      <c r="BH309" s="243">
        <v>0</v>
      </c>
      <c r="BI309" s="243">
        <v>0</v>
      </c>
      <c r="BJ309" s="243">
        <v>0</v>
      </c>
      <c r="BK309" s="243">
        <v>0</v>
      </c>
      <c r="BL309" s="243">
        <v>0</v>
      </c>
      <c r="BM309" s="243">
        <v>0</v>
      </c>
      <c r="BN309" s="243">
        <v>0</v>
      </c>
      <c r="BO309" s="243">
        <v>0</v>
      </c>
      <c r="BP309" s="243">
        <v>0</v>
      </c>
      <c r="BQ309" s="243">
        <v>0</v>
      </c>
      <c r="BR309" s="243">
        <v>0</v>
      </c>
      <c r="BS309" s="243">
        <v>0</v>
      </c>
      <c r="BT309" s="243">
        <v>0</v>
      </c>
      <c r="BU309" s="243">
        <v>0</v>
      </c>
      <c r="BV309" s="243">
        <v>0</v>
      </c>
      <c r="BW309" s="243">
        <v>0</v>
      </c>
      <c r="BX309" s="4">
        <v>0</v>
      </c>
      <c r="BZ309" s="244">
        <f t="shared" si="92"/>
        <v>4</v>
      </c>
      <c r="CB309" s="3">
        <f t="shared" si="93"/>
        <v>0</v>
      </c>
      <c r="CC309" s="243">
        <f t="shared" si="94"/>
        <v>0</v>
      </c>
      <c r="CD309" s="243">
        <f t="shared" si="95"/>
        <v>0</v>
      </c>
      <c r="CE309" s="243">
        <f t="shared" si="96"/>
        <v>0</v>
      </c>
      <c r="CF309" s="243">
        <f t="shared" si="97"/>
        <v>0</v>
      </c>
      <c r="CG309" s="243">
        <f t="shared" si="98"/>
        <v>4</v>
      </c>
      <c r="CH309" s="243">
        <f t="shared" si="99"/>
        <v>0</v>
      </c>
      <c r="CI309" s="243">
        <f t="shared" si="100"/>
        <v>0</v>
      </c>
      <c r="CJ309" s="243">
        <f t="shared" si="101"/>
        <v>0</v>
      </c>
      <c r="CK309" s="243">
        <f t="shared" si="102"/>
        <v>0</v>
      </c>
      <c r="CL309" s="243">
        <f t="shared" si="103"/>
        <v>0</v>
      </c>
      <c r="CM309" s="4">
        <f t="shared" si="104"/>
        <v>0</v>
      </c>
      <c r="CO309" s="244">
        <f t="shared" si="105"/>
        <v>1</v>
      </c>
      <c r="CT309" s="3">
        <f t="shared" si="106"/>
        <v>0</v>
      </c>
      <c r="CU309" s="243">
        <f t="shared" si="107"/>
        <v>0</v>
      </c>
      <c r="CV309" s="243">
        <f t="shared" si="108"/>
        <v>0</v>
      </c>
      <c r="CW309" s="243">
        <f t="shared" si="109"/>
        <v>0</v>
      </c>
      <c r="CX309" s="243">
        <f t="shared" si="110"/>
        <v>4</v>
      </c>
      <c r="CY309" s="243">
        <f t="shared" si="111"/>
        <v>0</v>
      </c>
      <c r="CZ309" s="243">
        <f t="shared" si="112"/>
        <v>0</v>
      </c>
      <c r="DA309" s="4">
        <f t="shared" si="113"/>
        <v>0</v>
      </c>
      <c r="DD309" s="244">
        <f t="shared" si="114"/>
        <v>1</v>
      </c>
    </row>
    <row r="310" spans="2:108" x14ac:dyDescent="0.35">
      <c r="B310" s="145" t="s">
        <v>632</v>
      </c>
      <c r="C310" s="4" t="s">
        <v>633</v>
      </c>
      <c r="D310" s="54" t="s">
        <v>633</v>
      </c>
      <c r="E310" s="233" t="s">
        <v>911</v>
      </c>
      <c r="F310" s="233"/>
      <c r="G310" s="55" t="s">
        <v>3708</v>
      </c>
      <c r="H310" s="3">
        <v>0</v>
      </c>
      <c r="I310" s="243">
        <v>0</v>
      </c>
      <c r="J310" s="243">
        <v>0</v>
      </c>
      <c r="K310" s="243">
        <v>0</v>
      </c>
      <c r="L310" s="243">
        <v>0</v>
      </c>
      <c r="M310" s="243">
        <v>0</v>
      </c>
      <c r="N310" s="243">
        <v>0</v>
      </c>
      <c r="O310" s="243">
        <v>0</v>
      </c>
      <c r="P310" s="243">
        <v>0</v>
      </c>
      <c r="Q310" s="243">
        <v>0</v>
      </c>
      <c r="R310" s="243">
        <v>0</v>
      </c>
      <c r="S310" s="243">
        <v>0</v>
      </c>
      <c r="T310" s="243">
        <v>0</v>
      </c>
      <c r="U310" s="243">
        <v>0</v>
      </c>
      <c r="V310" s="243">
        <v>0</v>
      </c>
      <c r="W310" s="243">
        <v>0</v>
      </c>
      <c r="X310" s="243">
        <v>0</v>
      </c>
      <c r="Y310" s="243">
        <v>0</v>
      </c>
      <c r="Z310" s="243">
        <v>0</v>
      </c>
      <c r="AA310" s="243">
        <v>0</v>
      </c>
      <c r="AB310" s="243">
        <v>0</v>
      </c>
      <c r="AC310" s="243">
        <v>0</v>
      </c>
      <c r="AD310" s="243">
        <v>0</v>
      </c>
      <c r="AE310" s="243">
        <v>0</v>
      </c>
      <c r="AF310" s="243">
        <v>0</v>
      </c>
      <c r="AG310" s="243">
        <v>0</v>
      </c>
      <c r="AH310" s="243">
        <v>0</v>
      </c>
      <c r="AI310" s="243">
        <v>0</v>
      </c>
      <c r="AJ310" s="243">
        <v>0</v>
      </c>
      <c r="AK310" s="243">
        <v>0</v>
      </c>
      <c r="AL310" s="243">
        <v>0</v>
      </c>
      <c r="AM310" s="243">
        <v>0</v>
      </c>
      <c r="AN310" s="243">
        <v>0</v>
      </c>
      <c r="AO310" s="243">
        <v>0</v>
      </c>
      <c r="AP310" s="243">
        <v>0</v>
      </c>
      <c r="AQ310" s="243">
        <v>0</v>
      </c>
      <c r="AR310" s="243">
        <v>0</v>
      </c>
      <c r="AS310" s="243">
        <v>0</v>
      </c>
      <c r="AT310" s="243">
        <v>0.5</v>
      </c>
      <c r="AU310" s="243">
        <v>0.5</v>
      </c>
      <c r="AV310" s="243">
        <v>0.5</v>
      </c>
      <c r="AW310" s="243">
        <v>0.5</v>
      </c>
      <c r="AX310" s="243">
        <v>0</v>
      </c>
      <c r="AY310" s="243">
        <v>0</v>
      </c>
      <c r="AZ310" s="243">
        <v>0</v>
      </c>
      <c r="BA310" s="243">
        <v>0</v>
      </c>
      <c r="BB310" s="243">
        <v>0</v>
      </c>
      <c r="BC310" s="243">
        <v>0</v>
      </c>
      <c r="BD310" s="243">
        <v>0</v>
      </c>
      <c r="BE310" s="243">
        <v>0</v>
      </c>
      <c r="BF310" s="243">
        <v>0</v>
      </c>
      <c r="BG310" s="243">
        <v>0</v>
      </c>
      <c r="BH310" s="243">
        <v>0</v>
      </c>
      <c r="BI310" s="243">
        <v>0</v>
      </c>
      <c r="BJ310" s="243">
        <v>0</v>
      </c>
      <c r="BK310" s="243">
        <v>0</v>
      </c>
      <c r="BL310" s="243">
        <v>0</v>
      </c>
      <c r="BM310" s="243">
        <v>0</v>
      </c>
      <c r="BN310" s="243">
        <v>0</v>
      </c>
      <c r="BO310" s="243">
        <v>0</v>
      </c>
      <c r="BP310" s="243">
        <v>0</v>
      </c>
      <c r="BQ310" s="243">
        <v>0</v>
      </c>
      <c r="BR310" s="243">
        <v>0</v>
      </c>
      <c r="BS310" s="243">
        <v>0</v>
      </c>
      <c r="BT310" s="243">
        <v>0</v>
      </c>
      <c r="BU310" s="243">
        <v>0</v>
      </c>
      <c r="BV310" s="243">
        <v>0</v>
      </c>
      <c r="BW310" s="243">
        <v>0</v>
      </c>
      <c r="BX310" s="4">
        <v>0</v>
      </c>
      <c r="BZ310" s="244">
        <f t="shared" si="92"/>
        <v>4</v>
      </c>
      <c r="CB310" s="3">
        <f t="shared" si="93"/>
        <v>0</v>
      </c>
      <c r="CC310" s="243">
        <f t="shared" si="94"/>
        <v>0</v>
      </c>
      <c r="CD310" s="243">
        <f t="shared" si="95"/>
        <v>0</v>
      </c>
      <c r="CE310" s="243">
        <f t="shared" si="96"/>
        <v>0</v>
      </c>
      <c r="CF310" s="243">
        <f t="shared" si="97"/>
        <v>0</v>
      </c>
      <c r="CG310" s="243">
        <f t="shared" si="98"/>
        <v>4</v>
      </c>
      <c r="CH310" s="243">
        <f t="shared" si="99"/>
        <v>0</v>
      </c>
      <c r="CI310" s="243">
        <f t="shared" si="100"/>
        <v>0</v>
      </c>
      <c r="CJ310" s="243">
        <f t="shared" si="101"/>
        <v>0</v>
      </c>
      <c r="CK310" s="243">
        <f t="shared" si="102"/>
        <v>0</v>
      </c>
      <c r="CL310" s="243">
        <f t="shared" si="103"/>
        <v>0</v>
      </c>
      <c r="CM310" s="4">
        <f t="shared" si="104"/>
        <v>0</v>
      </c>
      <c r="CO310" s="244">
        <f t="shared" si="105"/>
        <v>1</v>
      </c>
      <c r="CT310" s="3">
        <f t="shared" si="106"/>
        <v>0</v>
      </c>
      <c r="CU310" s="243">
        <f t="shared" si="107"/>
        <v>0</v>
      </c>
      <c r="CV310" s="243">
        <f t="shared" si="108"/>
        <v>0</v>
      </c>
      <c r="CW310" s="243">
        <f t="shared" si="109"/>
        <v>0</v>
      </c>
      <c r="CX310" s="243">
        <f t="shared" si="110"/>
        <v>4</v>
      </c>
      <c r="CY310" s="243">
        <f t="shared" si="111"/>
        <v>0</v>
      </c>
      <c r="CZ310" s="243">
        <f t="shared" si="112"/>
        <v>0</v>
      </c>
      <c r="DA310" s="4">
        <f t="shared" si="113"/>
        <v>0</v>
      </c>
      <c r="DD310" s="244">
        <f t="shared" si="114"/>
        <v>1</v>
      </c>
    </row>
    <row r="311" spans="2:108" x14ac:dyDescent="0.35">
      <c r="B311" s="145" t="s">
        <v>79</v>
      </c>
      <c r="C311" s="4" t="s">
        <v>80</v>
      </c>
      <c r="D311" s="28" t="s">
        <v>80</v>
      </c>
      <c r="E311" s="234" t="s">
        <v>1513</v>
      </c>
      <c r="F311" s="234"/>
      <c r="G311" s="29" t="s">
        <v>3701</v>
      </c>
      <c r="H311" s="3">
        <v>1</v>
      </c>
      <c r="I311" s="243">
        <v>0</v>
      </c>
      <c r="J311" s="243">
        <v>1</v>
      </c>
      <c r="K311" s="243">
        <v>1</v>
      </c>
      <c r="L311" s="243">
        <v>0</v>
      </c>
      <c r="M311" s="243">
        <v>0</v>
      </c>
      <c r="N311" s="243">
        <v>0</v>
      </c>
      <c r="O311" s="243">
        <v>0</v>
      </c>
      <c r="P311" s="243">
        <v>0</v>
      </c>
      <c r="Q311" s="243">
        <v>0</v>
      </c>
      <c r="R311" s="243">
        <v>0</v>
      </c>
      <c r="S311" s="243">
        <v>0</v>
      </c>
      <c r="T311" s="243">
        <v>0</v>
      </c>
      <c r="U311" s="243">
        <v>0</v>
      </c>
      <c r="V311" s="243">
        <v>0</v>
      </c>
      <c r="W311" s="243">
        <v>0</v>
      </c>
      <c r="X311" s="243">
        <v>0</v>
      </c>
      <c r="Y311" s="243">
        <v>0</v>
      </c>
      <c r="Z311" s="243">
        <v>0</v>
      </c>
      <c r="AA311" s="243">
        <v>0</v>
      </c>
      <c r="AB311" s="243">
        <v>0</v>
      </c>
      <c r="AC311" s="243">
        <v>0</v>
      </c>
      <c r="AD311" s="243">
        <v>0</v>
      </c>
      <c r="AE311" s="243">
        <v>0</v>
      </c>
      <c r="AF311" s="243">
        <v>0</v>
      </c>
      <c r="AG311" s="243">
        <v>0</v>
      </c>
      <c r="AH311" s="243">
        <v>0</v>
      </c>
      <c r="AI311" s="243">
        <v>0</v>
      </c>
      <c r="AJ311" s="243">
        <v>0</v>
      </c>
      <c r="AK311" s="243">
        <v>0</v>
      </c>
      <c r="AL311" s="243">
        <v>0</v>
      </c>
      <c r="AM311" s="243">
        <v>0</v>
      </c>
      <c r="AN311" s="243">
        <v>0</v>
      </c>
      <c r="AO311" s="243">
        <v>0</v>
      </c>
      <c r="AP311" s="243">
        <v>0</v>
      </c>
      <c r="AQ311" s="243">
        <v>0</v>
      </c>
      <c r="AR311" s="243">
        <v>0</v>
      </c>
      <c r="AS311" s="243">
        <v>0</v>
      </c>
      <c r="AT311" s="243">
        <v>0</v>
      </c>
      <c r="AU311" s="243">
        <v>0</v>
      </c>
      <c r="AV311" s="243">
        <v>0</v>
      </c>
      <c r="AW311" s="243">
        <v>0</v>
      </c>
      <c r="AX311" s="243">
        <v>0</v>
      </c>
      <c r="AY311" s="243">
        <v>0</v>
      </c>
      <c r="AZ311" s="243">
        <v>0</v>
      </c>
      <c r="BA311" s="243">
        <v>0</v>
      </c>
      <c r="BB311" s="243">
        <v>0</v>
      </c>
      <c r="BC311" s="243">
        <v>0</v>
      </c>
      <c r="BD311" s="243">
        <v>0</v>
      </c>
      <c r="BE311" s="243">
        <v>0</v>
      </c>
      <c r="BF311" s="243">
        <v>0</v>
      </c>
      <c r="BG311" s="243">
        <v>0</v>
      </c>
      <c r="BH311" s="243">
        <v>0</v>
      </c>
      <c r="BI311" s="243">
        <v>0</v>
      </c>
      <c r="BJ311" s="243">
        <v>0</v>
      </c>
      <c r="BK311" s="243">
        <v>0</v>
      </c>
      <c r="BL311" s="243">
        <v>0</v>
      </c>
      <c r="BM311" s="243">
        <v>0</v>
      </c>
      <c r="BN311" s="243">
        <v>0</v>
      </c>
      <c r="BO311" s="243">
        <v>0</v>
      </c>
      <c r="BP311" s="243">
        <v>0</v>
      </c>
      <c r="BQ311" s="243">
        <v>0</v>
      </c>
      <c r="BR311" s="243">
        <v>0</v>
      </c>
      <c r="BS311" s="243">
        <v>0</v>
      </c>
      <c r="BT311" s="243">
        <v>0</v>
      </c>
      <c r="BU311" s="243">
        <v>0</v>
      </c>
      <c r="BV311" s="243">
        <v>0</v>
      </c>
      <c r="BW311" s="243">
        <v>0</v>
      </c>
      <c r="BX311" s="4">
        <v>0</v>
      </c>
      <c r="BZ311" s="244">
        <f t="shared" si="92"/>
        <v>3</v>
      </c>
      <c r="CB311" s="3">
        <f t="shared" si="93"/>
        <v>3</v>
      </c>
      <c r="CC311" s="243">
        <f t="shared" si="94"/>
        <v>0</v>
      </c>
      <c r="CD311" s="243">
        <f t="shared" si="95"/>
        <v>0</v>
      </c>
      <c r="CE311" s="243">
        <f t="shared" si="96"/>
        <v>0</v>
      </c>
      <c r="CF311" s="243">
        <f t="shared" si="97"/>
        <v>0</v>
      </c>
      <c r="CG311" s="243">
        <f t="shared" si="98"/>
        <v>0</v>
      </c>
      <c r="CH311" s="243">
        <f t="shared" si="99"/>
        <v>0</v>
      </c>
      <c r="CI311" s="243">
        <f t="shared" si="100"/>
        <v>0</v>
      </c>
      <c r="CJ311" s="243">
        <f t="shared" si="101"/>
        <v>0</v>
      </c>
      <c r="CK311" s="243">
        <f t="shared" si="102"/>
        <v>0</v>
      </c>
      <c r="CL311" s="243">
        <f t="shared" si="103"/>
        <v>0</v>
      </c>
      <c r="CM311" s="4">
        <f t="shared" si="104"/>
        <v>0</v>
      </c>
      <c r="CO311" s="244">
        <f t="shared" si="105"/>
        <v>1</v>
      </c>
      <c r="CT311" s="3">
        <f t="shared" si="106"/>
        <v>3</v>
      </c>
      <c r="CU311" s="243">
        <f t="shared" si="107"/>
        <v>0</v>
      </c>
      <c r="CV311" s="243">
        <f t="shared" si="108"/>
        <v>0</v>
      </c>
      <c r="CW311" s="243">
        <f t="shared" si="109"/>
        <v>0</v>
      </c>
      <c r="CX311" s="243">
        <f t="shared" si="110"/>
        <v>0</v>
      </c>
      <c r="CY311" s="243">
        <f t="shared" si="111"/>
        <v>0</v>
      </c>
      <c r="CZ311" s="243">
        <f t="shared" si="112"/>
        <v>0</v>
      </c>
      <c r="DA311" s="4">
        <f t="shared" si="113"/>
        <v>0</v>
      </c>
      <c r="DD311" s="244">
        <f t="shared" si="114"/>
        <v>1</v>
      </c>
    </row>
    <row r="312" spans="2:108" x14ac:dyDescent="0.35">
      <c r="B312" s="145" t="s">
        <v>105</v>
      </c>
      <c r="C312" s="4" t="s">
        <v>106</v>
      </c>
      <c r="D312" s="30" t="s">
        <v>106</v>
      </c>
      <c r="E312" s="237" t="s">
        <v>1374</v>
      </c>
      <c r="F312" s="237"/>
      <c r="G312" s="31" t="s">
        <v>3704</v>
      </c>
      <c r="H312" s="3">
        <v>0</v>
      </c>
      <c r="I312" s="243">
        <v>0.5</v>
      </c>
      <c r="J312" s="243">
        <v>0.5</v>
      </c>
      <c r="K312" s="243">
        <v>0.5</v>
      </c>
      <c r="L312" s="243">
        <v>0</v>
      </c>
      <c r="M312" s="243">
        <v>0</v>
      </c>
      <c r="N312" s="243">
        <v>0</v>
      </c>
      <c r="O312" s="243">
        <v>0</v>
      </c>
      <c r="P312" s="243">
        <v>0</v>
      </c>
      <c r="Q312" s="243">
        <v>0</v>
      </c>
      <c r="R312" s="243">
        <v>0</v>
      </c>
      <c r="S312" s="243">
        <v>0</v>
      </c>
      <c r="T312" s="243">
        <v>0</v>
      </c>
      <c r="U312" s="243">
        <v>0</v>
      </c>
      <c r="V312" s="243">
        <v>0</v>
      </c>
      <c r="W312" s="243">
        <v>0</v>
      </c>
      <c r="X312" s="243">
        <v>0</v>
      </c>
      <c r="Y312" s="243">
        <v>0</v>
      </c>
      <c r="Z312" s="243">
        <v>0</v>
      </c>
      <c r="AA312" s="243">
        <v>0</v>
      </c>
      <c r="AB312" s="243">
        <v>0</v>
      </c>
      <c r="AC312" s="243">
        <v>0</v>
      </c>
      <c r="AD312" s="243">
        <v>0</v>
      </c>
      <c r="AE312" s="243">
        <v>0</v>
      </c>
      <c r="AF312" s="243">
        <v>0</v>
      </c>
      <c r="AG312" s="243">
        <v>0</v>
      </c>
      <c r="AH312" s="243">
        <v>0</v>
      </c>
      <c r="AI312" s="243">
        <v>0</v>
      </c>
      <c r="AJ312" s="243">
        <v>0</v>
      </c>
      <c r="AK312" s="243">
        <v>0</v>
      </c>
      <c r="AL312" s="243">
        <v>0</v>
      </c>
      <c r="AM312" s="243">
        <v>0</v>
      </c>
      <c r="AN312" s="243">
        <v>0</v>
      </c>
      <c r="AO312" s="243">
        <v>0</v>
      </c>
      <c r="AP312" s="243">
        <v>0</v>
      </c>
      <c r="AQ312" s="243">
        <v>0</v>
      </c>
      <c r="AR312" s="243">
        <v>0</v>
      </c>
      <c r="AS312" s="243">
        <v>0</v>
      </c>
      <c r="AT312" s="243">
        <v>0</v>
      </c>
      <c r="AU312" s="243">
        <v>0</v>
      </c>
      <c r="AV312" s="243">
        <v>0</v>
      </c>
      <c r="AW312" s="243">
        <v>0</v>
      </c>
      <c r="AX312" s="243">
        <v>0</v>
      </c>
      <c r="AY312" s="243">
        <v>0</v>
      </c>
      <c r="AZ312" s="243">
        <v>0</v>
      </c>
      <c r="BA312" s="243">
        <v>0</v>
      </c>
      <c r="BB312" s="243">
        <v>0</v>
      </c>
      <c r="BC312" s="243">
        <v>0</v>
      </c>
      <c r="BD312" s="243">
        <v>0</v>
      </c>
      <c r="BE312" s="243">
        <v>0</v>
      </c>
      <c r="BF312" s="243">
        <v>0</v>
      </c>
      <c r="BG312" s="243">
        <v>0</v>
      </c>
      <c r="BH312" s="243">
        <v>0</v>
      </c>
      <c r="BI312" s="243">
        <v>0</v>
      </c>
      <c r="BJ312" s="243">
        <v>0</v>
      </c>
      <c r="BK312" s="243">
        <v>0</v>
      </c>
      <c r="BL312" s="243">
        <v>0</v>
      </c>
      <c r="BM312" s="243">
        <v>0</v>
      </c>
      <c r="BN312" s="243">
        <v>0</v>
      </c>
      <c r="BO312" s="243">
        <v>0</v>
      </c>
      <c r="BP312" s="243">
        <v>0</v>
      </c>
      <c r="BQ312" s="243">
        <v>0</v>
      </c>
      <c r="BR312" s="243">
        <v>0</v>
      </c>
      <c r="BS312" s="243">
        <v>0</v>
      </c>
      <c r="BT312" s="243">
        <v>0</v>
      </c>
      <c r="BU312" s="243">
        <v>0</v>
      </c>
      <c r="BV312" s="243">
        <v>0</v>
      </c>
      <c r="BW312" s="243">
        <v>0</v>
      </c>
      <c r="BX312" s="4">
        <v>0</v>
      </c>
      <c r="BZ312" s="244">
        <f t="shared" si="92"/>
        <v>3</v>
      </c>
      <c r="CB312" s="3">
        <f t="shared" si="93"/>
        <v>3</v>
      </c>
      <c r="CC312" s="243">
        <f t="shared" si="94"/>
        <v>0</v>
      </c>
      <c r="CD312" s="243">
        <f t="shared" si="95"/>
        <v>0</v>
      </c>
      <c r="CE312" s="243">
        <f t="shared" si="96"/>
        <v>0</v>
      </c>
      <c r="CF312" s="243">
        <f t="shared" si="97"/>
        <v>0</v>
      </c>
      <c r="CG312" s="243">
        <f t="shared" si="98"/>
        <v>0</v>
      </c>
      <c r="CH312" s="243">
        <f t="shared" si="99"/>
        <v>0</v>
      </c>
      <c r="CI312" s="243">
        <f t="shared" si="100"/>
        <v>0</v>
      </c>
      <c r="CJ312" s="243">
        <f t="shared" si="101"/>
        <v>0</v>
      </c>
      <c r="CK312" s="243">
        <f t="shared" si="102"/>
        <v>0</v>
      </c>
      <c r="CL312" s="243">
        <f t="shared" si="103"/>
        <v>0</v>
      </c>
      <c r="CM312" s="4">
        <f t="shared" si="104"/>
        <v>0</v>
      </c>
      <c r="CO312" s="244">
        <f t="shared" si="105"/>
        <v>1</v>
      </c>
      <c r="CT312" s="3">
        <f t="shared" si="106"/>
        <v>3</v>
      </c>
      <c r="CU312" s="243">
        <f t="shared" si="107"/>
        <v>0</v>
      </c>
      <c r="CV312" s="243">
        <f t="shared" si="108"/>
        <v>0</v>
      </c>
      <c r="CW312" s="243">
        <f t="shared" si="109"/>
        <v>0</v>
      </c>
      <c r="CX312" s="243">
        <f t="shared" si="110"/>
        <v>0</v>
      </c>
      <c r="CY312" s="243">
        <f t="shared" si="111"/>
        <v>0</v>
      </c>
      <c r="CZ312" s="243">
        <f t="shared" si="112"/>
        <v>0</v>
      </c>
      <c r="DA312" s="4">
        <f t="shared" si="113"/>
        <v>0</v>
      </c>
      <c r="DD312" s="244">
        <f t="shared" si="114"/>
        <v>1</v>
      </c>
    </row>
    <row r="313" spans="2:108" x14ac:dyDescent="0.35">
      <c r="B313" s="145" t="s">
        <v>109</v>
      </c>
      <c r="C313" s="4" t="s">
        <v>110</v>
      </c>
      <c r="D313" s="54" t="s">
        <v>110</v>
      </c>
      <c r="E313" s="233" t="s">
        <v>911</v>
      </c>
      <c r="F313" s="233"/>
      <c r="G313" s="55" t="s">
        <v>3708</v>
      </c>
      <c r="H313" s="3">
        <v>0</v>
      </c>
      <c r="I313" s="243">
        <v>0.5</v>
      </c>
      <c r="J313" s="243">
        <v>0</v>
      </c>
      <c r="K313" s="243">
        <v>0.5</v>
      </c>
      <c r="L313" s="243">
        <v>0.5</v>
      </c>
      <c r="M313" s="243">
        <v>0</v>
      </c>
      <c r="N313" s="243">
        <v>0</v>
      </c>
      <c r="O313" s="243">
        <v>0</v>
      </c>
      <c r="P313" s="243">
        <v>0</v>
      </c>
      <c r="Q313" s="243">
        <v>0</v>
      </c>
      <c r="R313" s="243">
        <v>0</v>
      </c>
      <c r="S313" s="243">
        <v>0</v>
      </c>
      <c r="T313" s="243">
        <v>0</v>
      </c>
      <c r="U313" s="243">
        <v>0</v>
      </c>
      <c r="V313" s="243">
        <v>0</v>
      </c>
      <c r="W313" s="243">
        <v>0</v>
      </c>
      <c r="X313" s="243">
        <v>0</v>
      </c>
      <c r="Y313" s="243">
        <v>0</v>
      </c>
      <c r="Z313" s="243">
        <v>0</v>
      </c>
      <c r="AA313" s="243">
        <v>0</v>
      </c>
      <c r="AB313" s="243">
        <v>0</v>
      </c>
      <c r="AC313" s="243">
        <v>0</v>
      </c>
      <c r="AD313" s="243">
        <v>0</v>
      </c>
      <c r="AE313" s="243">
        <v>0</v>
      </c>
      <c r="AF313" s="243">
        <v>0</v>
      </c>
      <c r="AG313" s="243">
        <v>0</v>
      </c>
      <c r="AH313" s="243">
        <v>0</v>
      </c>
      <c r="AI313" s="243">
        <v>0</v>
      </c>
      <c r="AJ313" s="243">
        <v>0</v>
      </c>
      <c r="AK313" s="243">
        <v>0</v>
      </c>
      <c r="AL313" s="243">
        <v>0</v>
      </c>
      <c r="AM313" s="243">
        <v>0</v>
      </c>
      <c r="AN313" s="243">
        <v>0</v>
      </c>
      <c r="AO313" s="243">
        <v>0</v>
      </c>
      <c r="AP313" s="243">
        <v>0</v>
      </c>
      <c r="AQ313" s="243">
        <v>0</v>
      </c>
      <c r="AR313" s="243">
        <v>0</v>
      </c>
      <c r="AS313" s="243">
        <v>0</v>
      </c>
      <c r="AT313" s="243">
        <v>0</v>
      </c>
      <c r="AU313" s="243">
        <v>0</v>
      </c>
      <c r="AV313" s="243">
        <v>0</v>
      </c>
      <c r="AW313" s="243">
        <v>0</v>
      </c>
      <c r="AX313" s="243">
        <v>0</v>
      </c>
      <c r="AY313" s="243">
        <v>0</v>
      </c>
      <c r="AZ313" s="243">
        <v>0</v>
      </c>
      <c r="BA313" s="243">
        <v>0</v>
      </c>
      <c r="BB313" s="243">
        <v>0</v>
      </c>
      <c r="BC313" s="243">
        <v>0</v>
      </c>
      <c r="BD313" s="243">
        <v>0</v>
      </c>
      <c r="BE313" s="243">
        <v>0</v>
      </c>
      <c r="BF313" s="243">
        <v>0</v>
      </c>
      <c r="BG313" s="243">
        <v>0</v>
      </c>
      <c r="BH313" s="243">
        <v>0</v>
      </c>
      <c r="BI313" s="243">
        <v>0</v>
      </c>
      <c r="BJ313" s="243">
        <v>0</v>
      </c>
      <c r="BK313" s="243">
        <v>0</v>
      </c>
      <c r="BL313" s="243">
        <v>0</v>
      </c>
      <c r="BM313" s="243">
        <v>0</v>
      </c>
      <c r="BN313" s="243">
        <v>0</v>
      </c>
      <c r="BO313" s="243">
        <v>0</v>
      </c>
      <c r="BP313" s="243">
        <v>0</v>
      </c>
      <c r="BQ313" s="243">
        <v>0</v>
      </c>
      <c r="BR313" s="243">
        <v>0</v>
      </c>
      <c r="BS313" s="243">
        <v>0</v>
      </c>
      <c r="BT313" s="243">
        <v>0</v>
      </c>
      <c r="BU313" s="243">
        <v>0</v>
      </c>
      <c r="BV313" s="243">
        <v>0</v>
      </c>
      <c r="BW313" s="243">
        <v>0</v>
      </c>
      <c r="BX313" s="4">
        <v>0</v>
      </c>
      <c r="BZ313" s="244">
        <f t="shared" si="92"/>
        <v>3</v>
      </c>
      <c r="CB313" s="3">
        <f t="shared" si="93"/>
        <v>3</v>
      </c>
      <c r="CC313" s="243">
        <f t="shared" si="94"/>
        <v>0</v>
      </c>
      <c r="CD313" s="243">
        <f t="shared" si="95"/>
        <v>0</v>
      </c>
      <c r="CE313" s="243">
        <f t="shared" si="96"/>
        <v>0</v>
      </c>
      <c r="CF313" s="243">
        <f t="shared" si="97"/>
        <v>0</v>
      </c>
      <c r="CG313" s="243">
        <f t="shared" si="98"/>
        <v>0</v>
      </c>
      <c r="CH313" s="243">
        <f t="shared" si="99"/>
        <v>0</v>
      </c>
      <c r="CI313" s="243">
        <f t="shared" si="100"/>
        <v>0</v>
      </c>
      <c r="CJ313" s="243">
        <f t="shared" si="101"/>
        <v>0</v>
      </c>
      <c r="CK313" s="243">
        <f t="shared" si="102"/>
        <v>0</v>
      </c>
      <c r="CL313" s="243">
        <f t="shared" si="103"/>
        <v>0</v>
      </c>
      <c r="CM313" s="4">
        <f t="shared" si="104"/>
        <v>0</v>
      </c>
      <c r="CO313" s="244">
        <f t="shared" si="105"/>
        <v>1</v>
      </c>
      <c r="CT313" s="3">
        <f t="shared" si="106"/>
        <v>3</v>
      </c>
      <c r="CU313" s="243">
        <f t="shared" si="107"/>
        <v>0</v>
      </c>
      <c r="CV313" s="243">
        <f t="shared" si="108"/>
        <v>0</v>
      </c>
      <c r="CW313" s="243">
        <f t="shared" si="109"/>
        <v>0</v>
      </c>
      <c r="CX313" s="243">
        <f t="shared" si="110"/>
        <v>0</v>
      </c>
      <c r="CY313" s="243">
        <f t="shared" si="111"/>
        <v>0</v>
      </c>
      <c r="CZ313" s="243">
        <f t="shared" si="112"/>
        <v>0</v>
      </c>
      <c r="DA313" s="4">
        <f t="shared" si="113"/>
        <v>0</v>
      </c>
      <c r="DD313" s="244">
        <f t="shared" si="114"/>
        <v>1</v>
      </c>
    </row>
    <row r="314" spans="2:108" x14ac:dyDescent="0.35">
      <c r="B314" s="145" t="s">
        <v>135</v>
      </c>
      <c r="C314" s="4" t="s">
        <v>136</v>
      </c>
      <c r="D314" s="30" t="s">
        <v>136</v>
      </c>
      <c r="E314" s="237" t="s">
        <v>1374</v>
      </c>
      <c r="F314" s="237"/>
      <c r="G314" s="31" t="s">
        <v>3704</v>
      </c>
      <c r="H314" s="3">
        <v>0</v>
      </c>
      <c r="I314" s="243">
        <v>0</v>
      </c>
      <c r="J314" s="243">
        <v>0</v>
      </c>
      <c r="K314" s="243">
        <v>0</v>
      </c>
      <c r="L314" s="243">
        <v>0</v>
      </c>
      <c r="M314" s="243">
        <v>0</v>
      </c>
      <c r="N314" s="243">
        <v>1</v>
      </c>
      <c r="O314" s="243">
        <v>1</v>
      </c>
      <c r="P314" s="243">
        <v>0</v>
      </c>
      <c r="Q314" s="243">
        <v>0.5</v>
      </c>
      <c r="R314" s="243">
        <v>0</v>
      </c>
      <c r="S314" s="243">
        <v>0</v>
      </c>
      <c r="T314" s="243">
        <v>0</v>
      </c>
      <c r="U314" s="243">
        <v>0</v>
      </c>
      <c r="V314" s="243">
        <v>0</v>
      </c>
      <c r="W314" s="243">
        <v>0</v>
      </c>
      <c r="X314" s="243">
        <v>0</v>
      </c>
      <c r="Y314" s="243">
        <v>0</v>
      </c>
      <c r="Z314" s="243">
        <v>0</v>
      </c>
      <c r="AA314" s="243">
        <v>0</v>
      </c>
      <c r="AB314" s="243">
        <v>0</v>
      </c>
      <c r="AC314" s="243">
        <v>0</v>
      </c>
      <c r="AD314" s="243">
        <v>0</v>
      </c>
      <c r="AE314" s="243">
        <v>0</v>
      </c>
      <c r="AF314" s="243">
        <v>0</v>
      </c>
      <c r="AG314" s="243">
        <v>0</v>
      </c>
      <c r="AH314" s="243">
        <v>0</v>
      </c>
      <c r="AI314" s="243">
        <v>0</v>
      </c>
      <c r="AJ314" s="243">
        <v>0</v>
      </c>
      <c r="AK314" s="243">
        <v>0</v>
      </c>
      <c r="AL314" s="243">
        <v>0</v>
      </c>
      <c r="AM314" s="243">
        <v>0</v>
      </c>
      <c r="AN314" s="243">
        <v>0</v>
      </c>
      <c r="AO314" s="243">
        <v>0</v>
      </c>
      <c r="AP314" s="243">
        <v>0</v>
      </c>
      <c r="AQ314" s="243">
        <v>0</v>
      </c>
      <c r="AR314" s="243">
        <v>0</v>
      </c>
      <c r="AS314" s="243">
        <v>0</v>
      </c>
      <c r="AT314" s="243">
        <v>0</v>
      </c>
      <c r="AU314" s="243">
        <v>0</v>
      </c>
      <c r="AV314" s="243">
        <v>0</v>
      </c>
      <c r="AW314" s="243">
        <v>0</v>
      </c>
      <c r="AX314" s="243">
        <v>0</v>
      </c>
      <c r="AY314" s="243">
        <v>0</v>
      </c>
      <c r="AZ314" s="243">
        <v>0</v>
      </c>
      <c r="BA314" s="243">
        <v>0</v>
      </c>
      <c r="BB314" s="243">
        <v>0</v>
      </c>
      <c r="BC314" s="243">
        <v>0</v>
      </c>
      <c r="BD314" s="243">
        <v>0</v>
      </c>
      <c r="BE314" s="243">
        <v>0</v>
      </c>
      <c r="BF314" s="243">
        <v>0</v>
      </c>
      <c r="BG314" s="243">
        <v>0</v>
      </c>
      <c r="BH314" s="243">
        <v>0</v>
      </c>
      <c r="BI314" s="243">
        <v>0</v>
      </c>
      <c r="BJ314" s="243">
        <v>0</v>
      </c>
      <c r="BK314" s="243">
        <v>0</v>
      </c>
      <c r="BL314" s="243">
        <v>0</v>
      </c>
      <c r="BM314" s="243">
        <v>0</v>
      </c>
      <c r="BN314" s="243">
        <v>0</v>
      </c>
      <c r="BO314" s="243">
        <v>0</v>
      </c>
      <c r="BP314" s="243">
        <v>0</v>
      </c>
      <c r="BQ314" s="243">
        <v>0</v>
      </c>
      <c r="BR314" s="243">
        <v>0</v>
      </c>
      <c r="BS314" s="243">
        <v>0</v>
      </c>
      <c r="BT314" s="243">
        <v>0</v>
      </c>
      <c r="BU314" s="243">
        <v>0</v>
      </c>
      <c r="BV314" s="243">
        <v>0</v>
      </c>
      <c r="BW314" s="243">
        <v>0</v>
      </c>
      <c r="BX314" s="4">
        <v>0</v>
      </c>
      <c r="BZ314" s="244">
        <f t="shared" si="92"/>
        <v>3</v>
      </c>
      <c r="CB314" s="3">
        <f t="shared" si="93"/>
        <v>3</v>
      </c>
      <c r="CC314" s="243">
        <f t="shared" si="94"/>
        <v>0</v>
      </c>
      <c r="CD314" s="243">
        <f t="shared" si="95"/>
        <v>0</v>
      </c>
      <c r="CE314" s="243">
        <f t="shared" si="96"/>
        <v>0</v>
      </c>
      <c r="CF314" s="243">
        <f t="shared" si="97"/>
        <v>0</v>
      </c>
      <c r="CG314" s="243">
        <f t="shared" si="98"/>
        <v>0</v>
      </c>
      <c r="CH314" s="243">
        <f t="shared" si="99"/>
        <v>0</v>
      </c>
      <c r="CI314" s="243">
        <f t="shared" si="100"/>
        <v>0</v>
      </c>
      <c r="CJ314" s="243">
        <f t="shared" si="101"/>
        <v>0</v>
      </c>
      <c r="CK314" s="243">
        <f t="shared" si="102"/>
        <v>0</v>
      </c>
      <c r="CL314" s="243">
        <f t="shared" si="103"/>
        <v>0</v>
      </c>
      <c r="CM314" s="4">
        <f t="shared" si="104"/>
        <v>0</v>
      </c>
      <c r="CO314" s="244">
        <f t="shared" si="105"/>
        <v>1</v>
      </c>
      <c r="CT314" s="3">
        <f t="shared" si="106"/>
        <v>3</v>
      </c>
      <c r="CU314" s="243">
        <f t="shared" si="107"/>
        <v>0</v>
      </c>
      <c r="CV314" s="243">
        <f t="shared" si="108"/>
        <v>0</v>
      </c>
      <c r="CW314" s="243">
        <f t="shared" si="109"/>
        <v>0</v>
      </c>
      <c r="CX314" s="243">
        <f t="shared" si="110"/>
        <v>0</v>
      </c>
      <c r="CY314" s="243">
        <f t="shared" si="111"/>
        <v>0</v>
      </c>
      <c r="CZ314" s="243">
        <f t="shared" si="112"/>
        <v>0</v>
      </c>
      <c r="DA314" s="4">
        <f t="shared" si="113"/>
        <v>0</v>
      </c>
      <c r="DD314" s="244">
        <f t="shared" si="114"/>
        <v>1</v>
      </c>
    </row>
    <row r="315" spans="2:108" x14ac:dyDescent="0.35">
      <c r="B315" s="145" t="s">
        <v>171</v>
      </c>
      <c r="C315" s="4" t="s">
        <v>172</v>
      </c>
      <c r="D315" s="54" t="s">
        <v>172</v>
      </c>
      <c r="E315" s="233" t="s">
        <v>1534</v>
      </c>
      <c r="F315" s="233"/>
      <c r="G315" s="55" t="s">
        <v>3708</v>
      </c>
      <c r="H315" s="3">
        <v>0</v>
      </c>
      <c r="I315" s="243">
        <v>0</v>
      </c>
      <c r="J315" s="243">
        <v>0</v>
      </c>
      <c r="K315" s="243">
        <v>0</v>
      </c>
      <c r="L315" s="243">
        <v>0</v>
      </c>
      <c r="M315" s="243">
        <v>0</v>
      </c>
      <c r="N315" s="243">
        <v>0.5</v>
      </c>
      <c r="O315" s="243">
        <v>0.5</v>
      </c>
      <c r="P315" s="243">
        <v>0.5</v>
      </c>
      <c r="Q315" s="243">
        <v>0</v>
      </c>
      <c r="R315" s="243">
        <v>0</v>
      </c>
      <c r="S315" s="243">
        <v>0</v>
      </c>
      <c r="T315" s="243">
        <v>0</v>
      </c>
      <c r="U315" s="243">
        <v>0</v>
      </c>
      <c r="V315" s="243">
        <v>0</v>
      </c>
      <c r="W315" s="243">
        <v>0</v>
      </c>
      <c r="X315" s="243">
        <v>0</v>
      </c>
      <c r="Y315" s="243">
        <v>0</v>
      </c>
      <c r="Z315" s="243">
        <v>0</v>
      </c>
      <c r="AA315" s="243">
        <v>0</v>
      </c>
      <c r="AB315" s="243">
        <v>0</v>
      </c>
      <c r="AC315" s="243">
        <v>0</v>
      </c>
      <c r="AD315" s="243">
        <v>0</v>
      </c>
      <c r="AE315" s="243">
        <v>0</v>
      </c>
      <c r="AF315" s="243">
        <v>0</v>
      </c>
      <c r="AG315" s="243">
        <v>0</v>
      </c>
      <c r="AH315" s="243">
        <v>0</v>
      </c>
      <c r="AI315" s="243">
        <v>0</v>
      </c>
      <c r="AJ315" s="243">
        <v>0</v>
      </c>
      <c r="AK315" s="243">
        <v>0</v>
      </c>
      <c r="AL315" s="243">
        <v>0</v>
      </c>
      <c r="AM315" s="243">
        <v>0</v>
      </c>
      <c r="AN315" s="243">
        <v>0</v>
      </c>
      <c r="AO315" s="243">
        <v>0</v>
      </c>
      <c r="AP315" s="243">
        <v>0</v>
      </c>
      <c r="AQ315" s="243">
        <v>0</v>
      </c>
      <c r="AR315" s="243">
        <v>0</v>
      </c>
      <c r="AS315" s="243">
        <v>0</v>
      </c>
      <c r="AT315" s="243">
        <v>0</v>
      </c>
      <c r="AU315" s="243">
        <v>0</v>
      </c>
      <c r="AV315" s="243">
        <v>0</v>
      </c>
      <c r="AW315" s="243">
        <v>0</v>
      </c>
      <c r="AX315" s="243">
        <v>0</v>
      </c>
      <c r="AY315" s="243">
        <v>0</v>
      </c>
      <c r="AZ315" s="243">
        <v>0</v>
      </c>
      <c r="BA315" s="243">
        <v>0</v>
      </c>
      <c r="BB315" s="243">
        <v>0</v>
      </c>
      <c r="BC315" s="243">
        <v>0</v>
      </c>
      <c r="BD315" s="243">
        <v>0</v>
      </c>
      <c r="BE315" s="243">
        <v>0</v>
      </c>
      <c r="BF315" s="243">
        <v>0</v>
      </c>
      <c r="BG315" s="243">
        <v>0</v>
      </c>
      <c r="BH315" s="243">
        <v>0</v>
      </c>
      <c r="BI315" s="243">
        <v>0</v>
      </c>
      <c r="BJ315" s="243">
        <v>0</v>
      </c>
      <c r="BK315" s="243">
        <v>0</v>
      </c>
      <c r="BL315" s="243">
        <v>0</v>
      </c>
      <c r="BM315" s="243">
        <v>0</v>
      </c>
      <c r="BN315" s="243">
        <v>0</v>
      </c>
      <c r="BO315" s="243">
        <v>0</v>
      </c>
      <c r="BP315" s="243">
        <v>0</v>
      </c>
      <c r="BQ315" s="243">
        <v>0</v>
      </c>
      <c r="BR315" s="243">
        <v>0</v>
      </c>
      <c r="BS315" s="243">
        <v>0</v>
      </c>
      <c r="BT315" s="243">
        <v>0</v>
      </c>
      <c r="BU315" s="243">
        <v>0</v>
      </c>
      <c r="BV315" s="243">
        <v>0</v>
      </c>
      <c r="BW315" s="243">
        <v>0</v>
      </c>
      <c r="BX315" s="4">
        <v>0</v>
      </c>
      <c r="BZ315" s="244">
        <f t="shared" si="92"/>
        <v>3</v>
      </c>
      <c r="CB315" s="3">
        <f t="shared" si="93"/>
        <v>3</v>
      </c>
      <c r="CC315" s="243">
        <f t="shared" si="94"/>
        <v>0</v>
      </c>
      <c r="CD315" s="243">
        <f t="shared" si="95"/>
        <v>0</v>
      </c>
      <c r="CE315" s="243">
        <f t="shared" si="96"/>
        <v>0</v>
      </c>
      <c r="CF315" s="243">
        <f t="shared" si="97"/>
        <v>0</v>
      </c>
      <c r="CG315" s="243">
        <f t="shared" si="98"/>
        <v>0</v>
      </c>
      <c r="CH315" s="243">
        <f t="shared" si="99"/>
        <v>0</v>
      </c>
      <c r="CI315" s="243">
        <f t="shared" si="100"/>
        <v>0</v>
      </c>
      <c r="CJ315" s="243">
        <f t="shared" si="101"/>
        <v>0</v>
      </c>
      <c r="CK315" s="243">
        <f t="shared" si="102"/>
        <v>0</v>
      </c>
      <c r="CL315" s="243">
        <f t="shared" si="103"/>
        <v>0</v>
      </c>
      <c r="CM315" s="4">
        <f t="shared" si="104"/>
        <v>0</v>
      </c>
      <c r="CO315" s="244">
        <f t="shared" si="105"/>
        <v>1</v>
      </c>
      <c r="CT315" s="3">
        <f t="shared" si="106"/>
        <v>3</v>
      </c>
      <c r="CU315" s="243">
        <f t="shared" si="107"/>
        <v>0</v>
      </c>
      <c r="CV315" s="243">
        <f t="shared" si="108"/>
        <v>0</v>
      </c>
      <c r="CW315" s="243">
        <f t="shared" si="109"/>
        <v>0</v>
      </c>
      <c r="CX315" s="243">
        <f t="shared" si="110"/>
        <v>0</v>
      </c>
      <c r="CY315" s="243">
        <f t="shared" si="111"/>
        <v>0</v>
      </c>
      <c r="CZ315" s="243">
        <f t="shared" si="112"/>
        <v>0</v>
      </c>
      <c r="DA315" s="4">
        <f t="shared" si="113"/>
        <v>0</v>
      </c>
      <c r="DD315" s="244">
        <f t="shared" si="114"/>
        <v>1</v>
      </c>
    </row>
    <row r="316" spans="2:108" x14ac:dyDescent="0.35">
      <c r="B316" s="145" t="s">
        <v>173</v>
      </c>
      <c r="C316" s="4" t="s">
        <v>174</v>
      </c>
      <c r="D316" s="142" t="s">
        <v>913</v>
      </c>
      <c r="E316" s="236" t="s">
        <v>913</v>
      </c>
      <c r="F316" s="236"/>
      <c r="G316" s="139" t="s">
        <v>3703</v>
      </c>
      <c r="H316" s="3">
        <v>0</v>
      </c>
      <c r="I316" s="243">
        <v>0</v>
      </c>
      <c r="J316" s="243">
        <v>0</v>
      </c>
      <c r="K316" s="243">
        <v>0</v>
      </c>
      <c r="L316" s="243">
        <v>0</v>
      </c>
      <c r="M316" s="243">
        <v>0</v>
      </c>
      <c r="N316" s="243">
        <v>0.5</v>
      </c>
      <c r="O316" s="243">
        <v>0.5</v>
      </c>
      <c r="P316" s="243">
        <v>0.5</v>
      </c>
      <c r="Q316" s="243">
        <v>0</v>
      </c>
      <c r="R316" s="243">
        <v>0</v>
      </c>
      <c r="S316" s="243">
        <v>0</v>
      </c>
      <c r="T316" s="243">
        <v>0</v>
      </c>
      <c r="U316" s="243">
        <v>0</v>
      </c>
      <c r="V316" s="243">
        <v>0</v>
      </c>
      <c r="W316" s="243">
        <v>0</v>
      </c>
      <c r="X316" s="243">
        <v>0</v>
      </c>
      <c r="Y316" s="243">
        <v>0</v>
      </c>
      <c r="Z316" s="243">
        <v>0</v>
      </c>
      <c r="AA316" s="243">
        <v>0</v>
      </c>
      <c r="AB316" s="243">
        <v>0</v>
      </c>
      <c r="AC316" s="243">
        <v>0</v>
      </c>
      <c r="AD316" s="243">
        <v>0</v>
      </c>
      <c r="AE316" s="243">
        <v>0</v>
      </c>
      <c r="AF316" s="243">
        <v>0</v>
      </c>
      <c r="AG316" s="243">
        <v>0</v>
      </c>
      <c r="AH316" s="243">
        <v>0</v>
      </c>
      <c r="AI316" s="243">
        <v>0</v>
      </c>
      <c r="AJ316" s="243">
        <v>0</v>
      </c>
      <c r="AK316" s="243">
        <v>0</v>
      </c>
      <c r="AL316" s="243">
        <v>0</v>
      </c>
      <c r="AM316" s="243">
        <v>0</v>
      </c>
      <c r="AN316" s="243">
        <v>0</v>
      </c>
      <c r="AO316" s="243">
        <v>0</v>
      </c>
      <c r="AP316" s="243">
        <v>0</v>
      </c>
      <c r="AQ316" s="243">
        <v>0</v>
      </c>
      <c r="AR316" s="243">
        <v>0</v>
      </c>
      <c r="AS316" s="243">
        <v>0</v>
      </c>
      <c r="AT316" s="243">
        <v>0</v>
      </c>
      <c r="AU316" s="243">
        <v>0</v>
      </c>
      <c r="AV316" s="243">
        <v>0</v>
      </c>
      <c r="AW316" s="243">
        <v>0</v>
      </c>
      <c r="AX316" s="243">
        <v>0</v>
      </c>
      <c r="AY316" s="243">
        <v>0</v>
      </c>
      <c r="AZ316" s="243">
        <v>0</v>
      </c>
      <c r="BA316" s="243">
        <v>0</v>
      </c>
      <c r="BB316" s="243">
        <v>0</v>
      </c>
      <c r="BC316" s="243">
        <v>0</v>
      </c>
      <c r="BD316" s="243">
        <v>0</v>
      </c>
      <c r="BE316" s="243">
        <v>0</v>
      </c>
      <c r="BF316" s="243">
        <v>0</v>
      </c>
      <c r="BG316" s="243">
        <v>0</v>
      </c>
      <c r="BH316" s="243">
        <v>0</v>
      </c>
      <c r="BI316" s="243">
        <v>0</v>
      </c>
      <c r="BJ316" s="243">
        <v>0</v>
      </c>
      <c r="BK316" s="243">
        <v>0</v>
      </c>
      <c r="BL316" s="243">
        <v>0</v>
      </c>
      <c r="BM316" s="243">
        <v>0</v>
      </c>
      <c r="BN316" s="243">
        <v>0</v>
      </c>
      <c r="BO316" s="243">
        <v>0</v>
      </c>
      <c r="BP316" s="243">
        <v>0</v>
      </c>
      <c r="BQ316" s="243">
        <v>0</v>
      </c>
      <c r="BR316" s="243">
        <v>0</v>
      </c>
      <c r="BS316" s="243">
        <v>0</v>
      </c>
      <c r="BT316" s="243">
        <v>0</v>
      </c>
      <c r="BU316" s="243">
        <v>0</v>
      </c>
      <c r="BV316" s="243">
        <v>0</v>
      </c>
      <c r="BW316" s="243">
        <v>0</v>
      </c>
      <c r="BX316" s="4">
        <v>0</v>
      </c>
      <c r="BZ316" s="244">
        <f t="shared" si="92"/>
        <v>3</v>
      </c>
      <c r="CB316" s="3">
        <f t="shared" si="93"/>
        <v>3</v>
      </c>
      <c r="CC316" s="243">
        <f t="shared" si="94"/>
        <v>0</v>
      </c>
      <c r="CD316" s="243">
        <f t="shared" si="95"/>
        <v>0</v>
      </c>
      <c r="CE316" s="243">
        <f t="shared" si="96"/>
        <v>0</v>
      </c>
      <c r="CF316" s="243">
        <f t="shared" si="97"/>
        <v>0</v>
      </c>
      <c r="CG316" s="243">
        <f t="shared" si="98"/>
        <v>0</v>
      </c>
      <c r="CH316" s="243">
        <f t="shared" si="99"/>
        <v>0</v>
      </c>
      <c r="CI316" s="243">
        <f t="shared" si="100"/>
        <v>0</v>
      </c>
      <c r="CJ316" s="243">
        <f t="shared" si="101"/>
        <v>0</v>
      </c>
      <c r="CK316" s="243">
        <f t="shared" si="102"/>
        <v>0</v>
      </c>
      <c r="CL316" s="243">
        <f t="shared" si="103"/>
        <v>0</v>
      </c>
      <c r="CM316" s="4">
        <f t="shared" si="104"/>
        <v>0</v>
      </c>
      <c r="CO316" s="244">
        <f t="shared" si="105"/>
        <v>1</v>
      </c>
      <c r="CT316" s="3">
        <f t="shared" si="106"/>
        <v>3</v>
      </c>
      <c r="CU316" s="243">
        <f t="shared" si="107"/>
        <v>0</v>
      </c>
      <c r="CV316" s="243">
        <f t="shared" si="108"/>
        <v>0</v>
      </c>
      <c r="CW316" s="243">
        <f t="shared" si="109"/>
        <v>0</v>
      </c>
      <c r="CX316" s="243">
        <f t="shared" si="110"/>
        <v>0</v>
      </c>
      <c r="CY316" s="243">
        <f t="shared" si="111"/>
        <v>0</v>
      </c>
      <c r="CZ316" s="243">
        <f t="shared" si="112"/>
        <v>0</v>
      </c>
      <c r="DA316" s="4">
        <f t="shared" si="113"/>
        <v>0</v>
      </c>
      <c r="DD316" s="244">
        <f t="shared" si="114"/>
        <v>1</v>
      </c>
    </row>
    <row r="317" spans="2:108" x14ac:dyDescent="0.35">
      <c r="B317" s="145" t="s">
        <v>175</v>
      </c>
      <c r="C317" s="4" t="s">
        <v>176</v>
      </c>
      <c r="D317" s="30" t="s">
        <v>176</v>
      </c>
      <c r="E317" s="237" t="s">
        <v>1374</v>
      </c>
      <c r="F317" s="237"/>
      <c r="G317" s="31" t="s">
        <v>3704</v>
      </c>
      <c r="H317" s="3">
        <v>0</v>
      </c>
      <c r="I317" s="243">
        <v>0</v>
      </c>
      <c r="J317" s="243">
        <v>0</v>
      </c>
      <c r="K317" s="243">
        <v>0</v>
      </c>
      <c r="L317" s="243">
        <v>0</v>
      </c>
      <c r="M317" s="243">
        <v>0</v>
      </c>
      <c r="N317" s="243">
        <v>0.5</v>
      </c>
      <c r="O317" s="243">
        <v>0.5</v>
      </c>
      <c r="P317" s="243">
        <v>0.5</v>
      </c>
      <c r="Q317" s="243">
        <v>0</v>
      </c>
      <c r="R317" s="243">
        <v>0</v>
      </c>
      <c r="S317" s="243">
        <v>0</v>
      </c>
      <c r="T317" s="243">
        <v>0</v>
      </c>
      <c r="U317" s="243">
        <v>0</v>
      </c>
      <c r="V317" s="243">
        <v>0</v>
      </c>
      <c r="W317" s="243">
        <v>0</v>
      </c>
      <c r="X317" s="243">
        <v>0</v>
      </c>
      <c r="Y317" s="243">
        <v>0</v>
      </c>
      <c r="Z317" s="243">
        <v>0</v>
      </c>
      <c r="AA317" s="243">
        <v>0</v>
      </c>
      <c r="AB317" s="243">
        <v>0</v>
      </c>
      <c r="AC317" s="243">
        <v>0</v>
      </c>
      <c r="AD317" s="243">
        <v>0</v>
      </c>
      <c r="AE317" s="243">
        <v>0</v>
      </c>
      <c r="AF317" s="243">
        <v>0</v>
      </c>
      <c r="AG317" s="243">
        <v>0</v>
      </c>
      <c r="AH317" s="243">
        <v>0</v>
      </c>
      <c r="AI317" s="243">
        <v>0</v>
      </c>
      <c r="AJ317" s="243">
        <v>0</v>
      </c>
      <c r="AK317" s="243">
        <v>0</v>
      </c>
      <c r="AL317" s="243">
        <v>0</v>
      </c>
      <c r="AM317" s="243">
        <v>0</v>
      </c>
      <c r="AN317" s="243">
        <v>0</v>
      </c>
      <c r="AO317" s="243">
        <v>0</v>
      </c>
      <c r="AP317" s="243">
        <v>0</v>
      </c>
      <c r="AQ317" s="243">
        <v>0</v>
      </c>
      <c r="AR317" s="243">
        <v>0</v>
      </c>
      <c r="AS317" s="243">
        <v>0</v>
      </c>
      <c r="AT317" s="243">
        <v>0</v>
      </c>
      <c r="AU317" s="243">
        <v>0</v>
      </c>
      <c r="AV317" s="243">
        <v>0</v>
      </c>
      <c r="AW317" s="243">
        <v>0</v>
      </c>
      <c r="AX317" s="243">
        <v>0</v>
      </c>
      <c r="AY317" s="243">
        <v>0</v>
      </c>
      <c r="AZ317" s="243">
        <v>0</v>
      </c>
      <c r="BA317" s="243">
        <v>0</v>
      </c>
      <c r="BB317" s="243">
        <v>0</v>
      </c>
      <c r="BC317" s="243">
        <v>0</v>
      </c>
      <c r="BD317" s="243">
        <v>0</v>
      </c>
      <c r="BE317" s="243">
        <v>0</v>
      </c>
      <c r="BF317" s="243">
        <v>0</v>
      </c>
      <c r="BG317" s="243">
        <v>0</v>
      </c>
      <c r="BH317" s="243">
        <v>0</v>
      </c>
      <c r="BI317" s="243">
        <v>0</v>
      </c>
      <c r="BJ317" s="243">
        <v>0</v>
      </c>
      <c r="BK317" s="243">
        <v>0</v>
      </c>
      <c r="BL317" s="243">
        <v>0</v>
      </c>
      <c r="BM317" s="243">
        <v>0</v>
      </c>
      <c r="BN317" s="243">
        <v>0</v>
      </c>
      <c r="BO317" s="243">
        <v>0</v>
      </c>
      <c r="BP317" s="243">
        <v>0</v>
      </c>
      <c r="BQ317" s="243">
        <v>0</v>
      </c>
      <c r="BR317" s="243">
        <v>0</v>
      </c>
      <c r="BS317" s="243">
        <v>0</v>
      </c>
      <c r="BT317" s="243">
        <v>0</v>
      </c>
      <c r="BU317" s="243">
        <v>0</v>
      </c>
      <c r="BV317" s="243">
        <v>0</v>
      </c>
      <c r="BW317" s="243">
        <v>0</v>
      </c>
      <c r="BX317" s="4">
        <v>0</v>
      </c>
      <c r="BZ317" s="244">
        <f t="shared" si="92"/>
        <v>3</v>
      </c>
      <c r="CB317" s="3">
        <f t="shared" si="93"/>
        <v>3</v>
      </c>
      <c r="CC317" s="243">
        <f t="shared" si="94"/>
        <v>0</v>
      </c>
      <c r="CD317" s="243">
        <f t="shared" si="95"/>
        <v>0</v>
      </c>
      <c r="CE317" s="243">
        <f t="shared" si="96"/>
        <v>0</v>
      </c>
      <c r="CF317" s="243">
        <f t="shared" si="97"/>
        <v>0</v>
      </c>
      <c r="CG317" s="243">
        <f t="shared" si="98"/>
        <v>0</v>
      </c>
      <c r="CH317" s="243">
        <f t="shared" si="99"/>
        <v>0</v>
      </c>
      <c r="CI317" s="243">
        <f t="shared" si="100"/>
        <v>0</v>
      </c>
      <c r="CJ317" s="243">
        <f t="shared" si="101"/>
        <v>0</v>
      </c>
      <c r="CK317" s="243">
        <f t="shared" si="102"/>
        <v>0</v>
      </c>
      <c r="CL317" s="243">
        <f t="shared" si="103"/>
        <v>0</v>
      </c>
      <c r="CM317" s="4">
        <f t="shared" si="104"/>
        <v>0</v>
      </c>
      <c r="CO317" s="244">
        <f t="shared" si="105"/>
        <v>1</v>
      </c>
      <c r="CT317" s="3">
        <f t="shared" si="106"/>
        <v>3</v>
      </c>
      <c r="CU317" s="243">
        <f t="shared" si="107"/>
        <v>0</v>
      </c>
      <c r="CV317" s="243">
        <f t="shared" si="108"/>
        <v>0</v>
      </c>
      <c r="CW317" s="243">
        <f t="shared" si="109"/>
        <v>0</v>
      </c>
      <c r="CX317" s="243">
        <f t="shared" si="110"/>
        <v>0</v>
      </c>
      <c r="CY317" s="243">
        <f t="shared" si="111"/>
        <v>0</v>
      </c>
      <c r="CZ317" s="243">
        <f t="shared" si="112"/>
        <v>0</v>
      </c>
      <c r="DA317" s="4">
        <f t="shared" si="113"/>
        <v>0</v>
      </c>
      <c r="DD317" s="244">
        <f t="shared" si="114"/>
        <v>1</v>
      </c>
    </row>
    <row r="318" spans="2:108" x14ac:dyDescent="0.35">
      <c r="B318" s="145" t="s">
        <v>177</v>
      </c>
      <c r="C318" s="4" t="s">
        <v>178</v>
      </c>
      <c r="D318" s="142" t="s">
        <v>913</v>
      </c>
      <c r="E318" s="236" t="s">
        <v>913</v>
      </c>
      <c r="F318" s="236"/>
      <c r="G318" s="139" t="s">
        <v>3703</v>
      </c>
      <c r="H318" s="3">
        <v>0</v>
      </c>
      <c r="I318" s="243">
        <v>0</v>
      </c>
      <c r="J318" s="243">
        <v>0</v>
      </c>
      <c r="K318" s="243">
        <v>0</v>
      </c>
      <c r="L318" s="243">
        <v>0</v>
      </c>
      <c r="M318" s="243">
        <v>0</v>
      </c>
      <c r="N318" s="243">
        <v>0.5</v>
      </c>
      <c r="O318" s="243">
        <v>0.5</v>
      </c>
      <c r="P318" s="243">
        <v>0.5</v>
      </c>
      <c r="Q318" s="243">
        <v>0</v>
      </c>
      <c r="R318" s="243">
        <v>0</v>
      </c>
      <c r="S318" s="243">
        <v>0</v>
      </c>
      <c r="T318" s="243">
        <v>0</v>
      </c>
      <c r="U318" s="243">
        <v>0</v>
      </c>
      <c r="V318" s="243">
        <v>0</v>
      </c>
      <c r="W318" s="243">
        <v>0</v>
      </c>
      <c r="X318" s="243">
        <v>0</v>
      </c>
      <c r="Y318" s="243">
        <v>0</v>
      </c>
      <c r="Z318" s="243">
        <v>0</v>
      </c>
      <c r="AA318" s="243">
        <v>0</v>
      </c>
      <c r="AB318" s="243">
        <v>0</v>
      </c>
      <c r="AC318" s="243">
        <v>0</v>
      </c>
      <c r="AD318" s="243">
        <v>0</v>
      </c>
      <c r="AE318" s="243">
        <v>0</v>
      </c>
      <c r="AF318" s="243">
        <v>0</v>
      </c>
      <c r="AG318" s="243">
        <v>0</v>
      </c>
      <c r="AH318" s="243">
        <v>0</v>
      </c>
      <c r="AI318" s="243">
        <v>0</v>
      </c>
      <c r="AJ318" s="243">
        <v>0</v>
      </c>
      <c r="AK318" s="243">
        <v>0</v>
      </c>
      <c r="AL318" s="243">
        <v>0</v>
      </c>
      <c r="AM318" s="243">
        <v>0</v>
      </c>
      <c r="AN318" s="243">
        <v>0</v>
      </c>
      <c r="AO318" s="243">
        <v>0</v>
      </c>
      <c r="AP318" s="243">
        <v>0</v>
      </c>
      <c r="AQ318" s="243">
        <v>0</v>
      </c>
      <c r="AR318" s="243">
        <v>0</v>
      </c>
      <c r="AS318" s="243">
        <v>0</v>
      </c>
      <c r="AT318" s="243">
        <v>0</v>
      </c>
      <c r="AU318" s="243">
        <v>0</v>
      </c>
      <c r="AV318" s="243">
        <v>0</v>
      </c>
      <c r="AW318" s="243">
        <v>0</v>
      </c>
      <c r="AX318" s="243">
        <v>0</v>
      </c>
      <c r="AY318" s="243">
        <v>0</v>
      </c>
      <c r="AZ318" s="243">
        <v>0</v>
      </c>
      <c r="BA318" s="243">
        <v>0</v>
      </c>
      <c r="BB318" s="243">
        <v>0</v>
      </c>
      <c r="BC318" s="243">
        <v>0</v>
      </c>
      <c r="BD318" s="243">
        <v>0</v>
      </c>
      <c r="BE318" s="243">
        <v>0</v>
      </c>
      <c r="BF318" s="243">
        <v>0</v>
      </c>
      <c r="BG318" s="243">
        <v>0</v>
      </c>
      <c r="BH318" s="243">
        <v>0</v>
      </c>
      <c r="BI318" s="243">
        <v>0</v>
      </c>
      <c r="BJ318" s="243">
        <v>0</v>
      </c>
      <c r="BK318" s="243">
        <v>0</v>
      </c>
      <c r="BL318" s="243">
        <v>0</v>
      </c>
      <c r="BM318" s="243">
        <v>0</v>
      </c>
      <c r="BN318" s="243">
        <v>0</v>
      </c>
      <c r="BO318" s="243">
        <v>0</v>
      </c>
      <c r="BP318" s="243">
        <v>0</v>
      </c>
      <c r="BQ318" s="243">
        <v>0</v>
      </c>
      <c r="BR318" s="243">
        <v>0</v>
      </c>
      <c r="BS318" s="243">
        <v>0</v>
      </c>
      <c r="BT318" s="243">
        <v>0</v>
      </c>
      <c r="BU318" s="243">
        <v>0</v>
      </c>
      <c r="BV318" s="243">
        <v>0</v>
      </c>
      <c r="BW318" s="243">
        <v>0</v>
      </c>
      <c r="BX318" s="4">
        <v>0</v>
      </c>
      <c r="BZ318" s="244">
        <f t="shared" si="92"/>
        <v>3</v>
      </c>
      <c r="CB318" s="3">
        <f t="shared" si="93"/>
        <v>3</v>
      </c>
      <c r="CC318" s="243">
        <f t="shared" si="94"/>
        <v>0</v>
      </c>
      <c r="CD318" s="243">
        <f t="shared" si="95"/>
        <v>0</v>
      </c>
      <c r="CE318" s="243">
        <f t="shared" si="96"/>
        <v>0</v>
      </c>
      <c r="CF318" s="243">
        <f t="shared" si="97"/>
        <v>0</v>
      </c>
      <c r="CG318" s="243">
        <f t="shared" si="98"/>
        <v>0</v>
      </c>
      <c r="CH318" s="243">
        <f t="shared" si="99"/>
        <v>0</v>
      </c>
      <c r="CI318" s="243">
        <f t="shared" si="100"/>
        <v>0</v>
      </c>
      <c r="CJ318" s="243">
        <f t="shared" si="101"/>
        <v>0</v>
      </c>
      <c r="CK318" s="243">
        <f t="shared" si="102"/>
        <v>0</v>
      </c>
      <c r="CL318" s="243">
        <f t="shared" si="103"/>
        <v>0</v>
      </c>
      <c r="CM318" s="4">
        <f t="shared" si="104"/>
        <v>0</v>
      </c>
      <c r="CO318" s="244">
        <f t="shared" si="105"/>
        <v>1</v>
      </c>
      <c r="CT318" s="3">
        <f t="shared" si="106"/>
        <v>3</v>
      </c>
      <c r="CU318" s="243">
        <f t="shared" si="107"/>
        <v>0</v>
      </c>
      <c r="CV318" s="243">
        <f t="shared" si="108"/>
        <v>0</v>
      </c>
      <c r="CW318" s="243">
        <f t="shared" si="109"/>
        <v>0</v>
      </c>
      <c r="CX318" s="243">
        <f t="shared" si="110"/>
        <v>0</v>
      </c>
      <c r="CY318" s="243">
        <f t="shared" si="111"/>
        <v>0</v>
      </c>
      <c r="CZ318" s="243">
        <f t="shared" si="112"/>
        <v>0</v>
      </c>
      <c r="DA318" s="4">
        <f t="shared" si="113"/>
        <v>0</v>
      </c>
      <c r="DD318" s="244">
        <f t="shared" si="114"/>
        <v>1</v>
      </c>
    </row>
    <row r="319" spans="2:108" x14ac:dyDescent="0.35">
      <c r="B319" s="145" t="s">
        <v>181</v>
      </c>
      <c r="C319" s="4" t="s">
        <v>182</v>
      </c>
      <c r="D319" s="142" t="s">
        <v>913</v>
      </c>
      <c r="E319" s="236" t="s">
        <v>913</v>
      </c>
      <c r="F319" s="236"/>
      <c r="G319" s="139" t="s">
        <v>3703</v>
      </c>
      <c r="H319" s="3">
        <v>0</v>
      </c>
      <c r="I319" s="243">
        <v>0</v>
      </c>
      <c r="J319" s="243">
        <v>0</v>
      </c>
      <c r="K319" s="243">
        <v>0</v>
      </c>
      <c r="L319" s="243">
        <v>0</v>
      </c>
      <c r="M319" s="243">
        <v>0</v>
      </c>
      <c r="N319" s="243">
        <v>0.5</v>
      </c>
      <c r="O319" s="243">
        <v>0.5</v>
      </c>
      <c r="P319" s="243">
        <v>0</v>
      </c>
      <c r="Q319" s="243">
        <v>0.5</v>
      </c>
      <c r="R319" s="243">
        <v>0</v>
      </c>
      <c r="S319" s="243">
        <v>0</v>
      </c>
      <c r="T319" s="243">
        <v>0</v>
      </c>
      <c r="U319" s="243">
        <v>0</v>
      </c>
      <c r="V319" s="243">
        <v>0</v>
      </c>
      <c r="W319" s="243">
        <v>0</v>
      </c>
      <c r="X319" s="243">
        <v>0</v>
      </c>
      <c r="Y319" s="243">
        <v>0</v>
      </c>
      <c r="Z319" s="243">
        <v>0</v>
      </c>
      <c r="AA319" s="243">
        <v>0</v>
      </c>
      <c r="AB319" s="243">
        <v>0</v>
      </c>
      <c r="AC319" s="243">
        <v>0</v>
      </c>
      <c r="AD319" s="243">
        <v>0</v>
      </c>
      <c r="AE319" s="243">
        <v>0</v>
      </c>
      <c r="AF319" s="243">
        <v>0</v>
      </c>
      <c r="AG319" s="243">
        <v>0</v>
      </c>
      <c r="AH319" s="243">
        <v>0</v>
      </c>
      <c r="AI319" s="243">
        <v>0</v>
      </c>
      <c r="AJ319" s="243">
        <v>0</v>
      </c>
      <c r="AK319" s="243">
        <v>0</v>
      </c>
      <c r="AL319" s="243">
        <v>0</v>
      </c>
      <c r="AM319" s="243">
        <v>0</v>
      </c>
      <c r="AN319" s="243">
        <v>0</v>
      </c>
      <c r="AO319" s="243">
        <v>0</v>
      </c>
      <c r="AP319" s="243">
        <v>0</v>
      </c>
      <c r="AQ319" s="243">
        <v>0</v>
      </c>
      <c r="AR319" s="243">
        <v>0</v>
      </c>
      <c r="AS319" s="243">
        <v>0</v>
      </c>
      <c r="AT319" s="243">
        <v>0</v>
      </c>
      <c r="AU319" s="243">
        <v>0</v>
      </c>
      <c r="AV319" s="243">
        <v>0</v>
      </c>
      <c r="AW319" s="243">
        <v>0</v>
      </c>
      <c r="AX319" s="243">
        <v>0</v>
      </c>
      <c r="AY319" s="243">
        <v>0</v>
      </c>
      <c r="AZ319" s="243">
        <v>0</v>
      </c>
      <c r="BA319" s="243">
        <v>0</v>
      </c>
      <c r="BB319" s="243">
        <v>0</v>
      </c>
      <c r="BC319" s="243">
        <v>0</v>
      </c>
      <c r="BD319" s="243">
        <v>0</v>
      </c>
      <c r="BE319" s="243">
        <v>0</v>
      </c>
      <c r="BF319" s="243">
        <v>0</v>
      </c>
      <c r="BG319" s="243">
        <v>0</v>
      </c>
      <c r="BH319" s="243">
        <v>0</v>
      </c>
      <c r="BI319" s="243">
        <v>0</v>
      </c>
      <c r="BJ319" s="243">
        <v>0</v>
      </c>
      <c r="BK319" s="243">
        <v>0</v>
      </c>
      <c r="BL319" s="243">
        <v>0</v>
      </c>
      <c r="BM319" s="243">
        <v>0</v>
      </c>
      <c r="BN319" s="243">
        <v>0</v>
      </c>
      <c r="BO319" s="243">
        <v>0</v>
      </c>
      <c r="BP319" s="243">
        <v>0</v>
      </c>
      <c r="BQ319" s="243">
        <v>0</v>
      </c>
      <c r="BR319" s="243">
        <v>0</v>
      </c>
      <c r="BS319" s="243">
        <v>0</v>
      </c>
      <c r="BT319" s="243">
        <v>0</v>
      </c>
      <c r="BU319" s="243">
        <v>0</v>
      </c>
      <c r="BV319" s="243">
        <v>0</v>
      </c>
      <c r="BW319" s="243">
        <v>0</v>
      </c>
      <c r="BX319" s="4">
        <v>0</v>
      </c>
      <c r="BZ319" s="244">
        <f t="shared" si="92"/>
        <v>3</v>
      </c>
      <c r="CB319" s="3">
        <f t="shared" si="93"/>
        <v>3</v>
      </c>
      <c r="CC319" s="243">
        <f t="shared" si="94"/>
        <v>0</v>
      </c>
      <c r="CD319" s="243">
        <f t="shared" si="95"/>
        <v>0</v>
      </c>
      <c r="CE319" s="243">
        <f t="shared" si="96"/>
        <v>0</v>
      </c>
      <c r="CF319" s="243">
        <f t="shared" si="97"/>
        <v>0</v>
      </c>
      <c r="CG319" s="243">
        <f t="shared" si="98"/>
        <v>0</v>
      </c>
      <c r="CH319" s="243">
        <f t="shared" si="99"/>
        <v>0</v>
      </c>
      <c r="CI319" s="243">
        <f t="shared" si="100"/>
        <v>0</v>
      </c>
      <c r="CJ319" s="243">
        <f t="shared" si="101"/>
        <v>0</v>
      </c>
      <c r="CK319" s="243">
        <f t="shared" si="102"/>
        <v>0</v>
      </c>
      <c r="CL319" s="243">
        <f t="shared" si="103"/>
        <v>0</v>
      </c>
      <c r="CM319" s="4">
        <f t="shared" si="104"/>
        <v>0</v>
      </c>
      <c r="CO319" s="244">
        <f t="shared" si="105"/>
        <v>1</v>
      </c>
      <c r="CT319" s="3">
        <f t="shared" si="106"/>
        <v>3</v>
      </c>
      <c r="CU319" s="243">
        <f t="shared" si="107"/>
        <v>0</v>
      </c>
      <c r="CV319" s="243">
        <f t="shared" si="108"/>
        <v>0</v>
      </c>
      <c r="CW319" s="243">
        <f t="shared" si="109"/>
        <v>0</v>
      </c>
      <c r="CX319" s="243">
        <f t="shared" si="110"/>
        <v>0</v>
      </c>
      <c r="CY319" s="243">
        <f t="shared" si="111"/>
        <v>0</v>
      </c>
      <c r="CZ319" s="243">
        <f t="shared" si="112"/>
        <v>0</v>
      </c>
      <c r="DA319" s="4">
        <f t="shared" si="113"/>
        <v>0</v>
      </c>
      <c r="DD319" s="244">
        <f t="shared" si="114"/>
        <v>1</v>
      </c>
    </row>
    <row r="320" spans="2:108" x14ac:dyDescent="0.35">
      <c r="B320" s="145" t="s">
        <v>215</v>
      </c>
      <c r="C320" s="4" t="s">
        <v>216</v>
      </c>
      <c r="D320" s="61"/>
      <c r="E320" s="235" t="s">
        <v>1374</v>
      </c>
      <c r="F320" s="235"/>
      <c r="G320" s="62" t="s">
        <v>3712</v>
      </c>
      <c r="H320" s="3">
        <v>0</v>
      </c>
      <c r="I320" s="243">
        <v>0</v>
      </c>
      <c r="J320" s="243">
        <v>0</v>
      </c>
      <c r="K320" s="243">
        <v>0</v>
      </c>
      <c r="L320" s="243">
        <v>0</v>
      </c>
      <c r="M320" s="243">
        <v>0</v>
      </c>
      <c r="N320" s="243">
        <v>0</v>
      </c>
      <c r="O320" s="243">
        <v>0.5</v>
      </c>
      <c r="P320" s="243">
        <v>0.5</v>
      </c>
      <c r="Q320" s="243">
        <v>0.5</v>
      </c>
      <c r="R320" s="243">
        <v>0</v>
      </c>
      <c r="S320" s="243">
        <v>0</v>
      </c>
      <c r="T320" s="243">
        <v>0</v>
      </c>
      <c r="U320" s="243">
        <v>0</v>
      </c>
      <c r="V320" s="243">
        <v>0</v>
      </c>
      <c r="W320" s="243">
        <v>0</v>
      </c>
      <c r="X320" s="243">
        <v>0</v>
      </c>
      <c r="Y320" s="243">
        <v>0</v>
      </c>
      <c r="Z320" s="243">
        <v>0</v>
      </c>
      <c r="AA320" s="243">
        <v>0</v>
      </c>
      <c r="AB320" s="243">
        <v>0</v>
      </c>
      <c r="AC320" s="243">
        <v>0</v>
      </c>
      <c r="AD320" s="243">
        <v>0</v>
      </c>
      <c r="AE320" s="243">
        <v>0</v>
      </c>
      <c r="AF320" s="243">
        <v>0</v>
      </c>
      <c r="AG320" s="243">
        <v>0</v>
      </c>
      <c r="AH320" s="243">
        <v>0</v>
      </c>
      <c r="AI320" s="243">
        <v>0</v>
      </c>
      <c r="AJ320" s="243">
        <v>0</v>
      </c>
      <c r="AK320" s="243">
        <v>0</v>
      </c>
      <c r="AL320" s="243">
        <v>0</v>
      </c>
      <c r="AM320" s="243">
        <v>0</v>
      </c>
      <c r="AN320" s="243">
        <v>0</v>
      </c>
      <c r="AO320" s="243">
        <v>0</v>
      </c>
      <c r="AP320" s="243">
        <v>0</v>
      </c>
      <c r="AQ320" s="243">
        <v>0</v>
      </c>
      <c r="AR320" s="243">
        <v>0</v>
      </c>
      <c r="AS320" s="243">
        <v>0</v>
      </c>
      <c r="AT320" s="243">
        <v>0</v>
      </c>
      <c r="AU320" s="243">
        <v>0</v>
      </c>
      <c r="AV320" s="243">
        <v>0</v>
      </c>
      <c r="AW320" s="243">
        <v>0</v>
      </c>
      <c r="AX320" s="243">
        <v>0</v>
      </c>
      <c r="AY320" s="243">
        <v>0</v>
      </c>
      <c r="AZ320" s="243">
        <v>0</v>
      </c>
      <c r="BA320" s="243">
        <v>0</v>
      </c>
      <c r="BB320" s="243">
        <v>0</v>
      </c>
      <c r="BC320" s="243">
        <v>0</v>
      </c>
      <c r="BD320" s="243">
        <v>0</v>
      </c>
      <c r="BE320" s="243">
        <v>0</v>
      </c>
      <c r="BF320" s="243">
        <v>0</v>
      </c>
      <c r="BG320" s="243">
        <v>0</v>
      </c>
      <c r="BH320" s="243">
        <v>0</v>
      </c>
      <c r="BI320" s="243">
        <v>0</v>
      </c>
      <c r="BJ320" s="243">
        <v>0</v>
      </c>
      <c r="BK320" s="243">
        <v>0</v>
      </c>
      <c r="BL320" s="243">
        <v>0</v>
      </c>
      <c r="BM320" s="243">
        <v>0</v>
      </c>
      <c r="BN320" s="243">
        <v>0</v>
      </c>
      <c r="BO320" s="243">
        <v>0</v>
      </c>
      <c r="BP320" s="243">
        <v>0</v>
      </c>
      <c r="BQ320" s="243">
        <v>0</v>
      </c>
      <c r="BR320" s="243">
        <v>0</v>
      </c>
      <c r="BS320" s="243">
        <v>0</v>
      </c>
      <c r="BT320" s="243">
        <v>0</v>
      </c>
      <c r="BU320" s="243">
        <v>0</v>
      </c>
      <c r="BV320" s="243">
        <v>0</v>
      </c>
      <c r="BW320" s="243">
        <v>0</v>
      </c>
      <c r="BX320" s="4">
        <v>0</v>
      </c>
      <c r="BZ320" s="244">
        <f t="shared" si="92"/>
        <v>3</v>
      </c>
      <c r="CB320" s="3">
        <f t="shared" si="93"/>
        <v>3</v>
      </c>
      <c r="CC320" s="243">
        <f t="shared" si="94"/>
        <v>0</v>
      </c>
      <c r="CD320" s="243">
        <f t="shared" si="95"/>
        <v>0</v>
      </c>
      <c r="CE320" s="243">
        <f t="shared" si="96"/>
        <v>0</v>
      </c>
      <c r="CF320" s="243">
        <f t="shared" si="97"/>
        <v>0</v>
      </c>
      <c r="CG320" s="243">
        <f t="shared" si="98"/>
        <v>0</v>
      </c>
      <c r="CH320" s="243">
        <f t="shared" si="99"/>
        <v>0</v>
      </c>
      <c r="CI320" s="243">
        <f t="shared" si="100"/>
        <v>0</v>
      </c>
      <c r="CJ320" s="243">
        <f t="shared" si="101"/>
        <v>0</v>
      </c>
      <c r="CK320" s="243">
        <f t="shared" si="102"/>
        <v>0</v>
      </c>
      <c r="CL320" s="243">
        <f t="shared" si="103"/>
        <v>0</v>
      </c>
      <c r="CM320" s="4">
        <f t="shared" si="104"/>
        <v>0</v>
      </c>
      <c r="CO320" s="244">
        <f t="shared" si="105"/>
        <v>1</v>
      </c>
      <c r="CT320" s="3">
        <f t="shared" si="106"/>
        <v>3</v>
      </c>
      <c r="CU320" s="243">
        <f t="shared" si="107"/>
        <v>0</v>
      </c>
      <c r="CV320" s="243">
        <f t="shared" si="108"/>
        <v>0</v>
      </c>
      <c r="CW320" s="243">
        <f t="shared" si="109"/>
        <v>0</v>
      </c>
      <c r="CX320" s="243">
        <f t="shared" si="110"/>
        <v>0</v>
      </c>
      <c r="CY320" s="243">
        <f t="shared" si="111"/>
        <v>0</v>
      </c>
      <c r="CZ320" s="243">
        <f t="shared" si="112"/>
        <v>0</v>
      </c>
      <c r="DA320" s="4">
        <f t="shared" si="113"/>
        <v>0</v>
      </c>
      <c r="DD320" s="244">
        <f t="shared" si="114"/>
        <v>1</v>
      </c>
    </row>
    <row r="321" spans="2:108" x14ac:dyDescent="0.35">
      <c r="B321" s="145" t="s">
        <v>330</v>
      </c>
      <c r="C321" s="4" t="s">
        <v>331</v>
      </c>
      <c r="D321" s="30" t="s">
        <v>3586</v>
      </c>
      <c r="E321" s="237" t="s">
        <v>1374</v>
      </c>
      <c r="F321" s="237"/>
      <c r="G321" s="31" t="s">
        <v>3704</v>
      </c>
      <c r="H321" s="3">
        <v>0</v>
      </c>
      <c r="I321" s="243">
        <v>0</v>
      </c>
      <c r="J321" s="243">
        <v>0</v>
      </c>
      <c r="K321" s="243">
        <v>0</v>
      </c>
      <c r="L321" s="243">
        <v>0</v>
      </c>
      <c r="M321" s="243">
        <v>0</v>
      </c>
      <c r="N321" s="243">
        <v>0</v>
      </c>
      <c r="O321" s="243">
        <v>0</v>
      </c>
      <c r="P321" s="243">
        <v>0</v>
      </c>
      <c r="Q321" s="243">
        <v>0</v>
      </c>
      <c r="R321" s="243">
        <v>0</v>
      </c>
      <c r="S321" s="243">
        <v>0</v>
      </c>
      <c r="T321" s="243">
        <v>0</v>
      </c>
      <c r="U321" s="243">
        <v>0</v>
      </c>
      <c r="V321" s="243">
        <v>0.5</v>
      </c>
      <c r="W321" s="243">
        <v>0</v>
      </c>
      <c r="X321" s="243">
        <v>0</v>
      </c>
      <c r="Y321" s="243">
        <v>0.5</v>
      </c>
      <c r="Z321" s="243">
        <v>0</v>
      </c>
      <c r="AA321" s="243">
        <v>0</v>
      </c>
      <c r="AB321" s="243">
        <v>0</v>
      </c>
      <c r="AC321" s="243">
        <v>0</v>
      </c>
      <c r="AD321" s="243">
        <v>0</v>
      </c>
      <c r="AE321" s="243">
        <v>0</v>
      </c>
      <c r="AF321" s="243">
        <v>0</v>
      </c>
      <c r="AG321" s="243">
        <v>0.5</v>
      </c>
      <c r="AH321" s="243">
        <v>0</v>
      </c>
      <c r="AI321" s="243">
        <v>0</v>
      </c>
      <c r="AJ321" s="243">
        <v>0</v>
      </c>
      <c r="AK321" s="243">
        <v>0</v>
      </c>
      <c r="AL321" s="243">
        <v>0</v>
      </c>
      <c r="AM321" s="243">
        <v>0</v>
      </c>
      <c r="AN321" s="243">
        <v>0</v>
      </c>
      <c r="AO321" s="243">
        <v>0</v>
      </c>
      <c r="AP321" s="243">
        <v>0</v>
      </c>
      <c r="AQ321" s="243">
        <v>0</v>
      </c>
      <c r="AR321" s="243">
        <v>0</v>
      </c>
      <c r="AS321" s="243">
        <v>0</v>
      </c>
      <c r="AT321" s="243">
        <v>0</v>
      </c>
      <c r="AU321" s="243">
        <v>0</v>
      </c>
      <c r="AV321" s="243">
        <v>0</v>
      </c>
      <c r="AW321" s="243">
        <v>0</v>
      </c>
      <c r="AX321" s="243">
        <v>0</v>
      </c>
      <c r="AY321" s="243">
        <v>0</v>
      </c>
      <c r="AZ321" s="243">
        <v>0</v>
      </c>
      <c r="BA321" s="243">
        <v>0</v>
      </c>
      <c r="BB321" s="243">
        <v>0</v>
      </c>
      <c r="BC321" s="243">
        <v>0</v>
      </c>
      <c r="BD321" s="243">
        <v>0</v>
      </c>
      <c r="BE321" s="243">
        <v>0</v>
      </c>
      <c r="BF321" s="243">
        <v>0</v>
      </c>
      <c r="BG321" s="243">
        <v>0</v>
      </c>
      <c r="BH321" s="243">
        <v>0</v>
      </c>
      <c r="BI321" s="243">
        <v>0</v>
      </c>
      <c r="BJ321" s="243">
        <v>0</v>
      </c>
      <c r="BK321" s="243">
        <v>0</v>
      </c>
      <c r="BL321" s="243">
        <v>0</v>
      </c>
      <c r="BM321" s="243">
        <v>0</v>
      </c>
      <c r="BN321" s="243">
        <v>0</v>
      </c>
      <c r="BO321" s="243">
        <v>0</v>
      </c>
      <c r="BP321" s="243">
        <v>0</v>
      </c>
      <c r="BQ321" s="243">
        <v>0</v>
      </c>
      <c r="BR321" s="243">
        <v>0</v>
      </c>
      <c r="BS321" s="243">
        <v>0</v>
      </c>
      <c r="BT321" s="243">
        <v>0</v>
      </c>
      <c r="BU321" s="243">
        <v>0</v>
      </c>
      <c r="BV321" s="243">
        <v>0</v>
      </c>
      <c r="BW321" s="243">
        <v>0</v>
      </c>
      <c r="BX321" s="4">
        <v>0</v>
      </c>
      <c r="BZ321" s="244">
        <f t="shared" si="92"/>
        <v>3</v>
      </c>
      <c r="CB321" s="3">
        <f t="shared" si="93"/>
        <v>0</v>
      </c>
      <c r="CC321" s="243">
        <f t="shared" si="94"/>
        <v>3</v>
      </c>
      <c r="CD321" s="243">
        <f t="shared" si="95"/>
        <v>0</v>
      </c>
      <c r="CE321" s="243">
        <f t="shared" si="96"/>
        <v>0</v>
      </c>
      <c r="CF321" s="243">
        <f t="shared" si="97"/>
        <v>0</v>
      </c>
      <c r="CG321" s="243">
        <f t="shared" si="98"/>
        <v>0</v>
      </c>
      <c r="CH321" s="243">
        <f t="shared" si="99"/>
        <v>0</v>
      </c>
      <c r="CI321" s="243">
        <f t="shared" si="100"/>
        <v>0</v>
      </c>
      <c r="CJ321" s="243">
        <f t="shared" si="101"/>
        <v>0</v>
      </c>
      <c r="CK321" s="243">
        <f t="shared" si="102"/>
        <v>0</v>
      </c>
      <c r="CL321" s="243">
        <f t="shared" si="103"/>
        <v>0</v>
      </c>
      <c r="CM321" s="4">
        <f t="shared" si="104"/>
        <v>0</v>
      </c>
      <c r="CO321" s="244">
        <f t="shared" si="105"/>
        <v>1</v>
      </c>
      <c r="CT321" s="3">
        <f t="shared" si="106"/>
        <v>3</v>
      </c>
      <c r="CU321" s="243">
        <f t="shared" si="107"/>
        <v>0</v>
      </c>
      <c r="CV321" s="243">
        <f t="shared" si="108"/>
        <v>0</v>
      </c>
      <c r="CW321" s="243">
        <f t="shared" si="109"/>
        <v>0</v>
      </c>
      <c r="CX321" s="243">
        <f t="shared" si="110"/>
        <v>0</v>
      </c>
      <c r="CY321" s="243">
        <f t="shared" si="111"/>
        <v>0</v>
      </c>
      <c r="CZ321" s="243">
        <f t="shared" si="112"/>
        <v>0</v>
      </c>
      <c r="DA321" s="4">
        <f t="shared" si="113"/>
        <v>0</v>
      </c>
      <c r="DD321" s="244">
        <f t="shared" si="114"/>
        <v>1</v>
      </c>
    </row>
    <row r="322" spans="2:108" x14ac:dyDescent="0.35">
      <c r="B322" s="145" t="s">
        <v>332</v>
      </c>
      <c r="C322" s="4" t="s">
        <v>333</v>
      </c>
      <c r="D322" s="28" t="s">
        <v>2683</v>
      </c>
      <c r="E322" s="234" t="s">
        <v>909</v>
      </c>
      <c r="F322" s="234"/>
      <c r="G322" s="29" t="s">
        <v>3701</v>
      </c>
      <c r="H322" s="3">
        <v>0</v>
      </c>
      <c r="I322" s="243">
        <v>0</v>
      </c>
      <c r="J322" s="243">
        <v>0</v>
      </c>
      <c r="K322" s="243">
        <v>0</v>
      </c>
      <c r="L322" s="243">
        <v>0</v>
      </c>
      <c r="M322" s="243">
        <v>0</v>
      </c>
      <c r="N322" s="243">
        <v>0</v>
      </c>
      <c r="O322" s="243">
        <v>0</v>
      </c>
      <c r="P322" s="243">
        <v>0</v>
      </c>
      <c r="Q322" s="243">
        <v>0</v>
      </c>
      <c r="R322" s="243">
        <v>0</v>
      </c>
      <c r="S322" s="243">
        <v>0</v>
      </c>
      <c r="T322" s="243">
        <v>0</v>
      </c>
      <c r="U322" s="243">
        <v>0</v>
      </c>
      <c r="V322" s="243">
        <v>0</v>
      </c>
      <c r="W322" s="243">
        <v>0</v>
      </c>
      <c r="X322" s="243">
        <v>0</v>
      </c>
      <c r="Y322" s="243">
        <v>0</v>
      </c>
      <c r="Z322" s="243">
        <v>0</v>
      </c>
      <c r="AA322" s="243">
        <v>0</v>
      </c>
      <c r="AB322" s="243">
        <v>0</v>
      </c>
      <c r="AC322" s="243">
        <v>0.5</v>
      </c>
      <c r="AD322" s="243">
        <v>0.5</v>
      </c>
      <c r="AE322" s="243">
        <v>0.5</v>
      </c>
      <c r="AF322" s="243">
        <v>0</v>
      </c>
      <c r="AG322" s="243">
        <v>0</v>
      </c>
      <c r="AH322" s="243">
        <v>0</v>
      </c>
      <c r="AI322" s="243">
        <v>0</v>
      </c>
      <c r="AJ322" s="243">
        <v>0</v>
      </c>
      <c r="AK322" s="243">
        <v>0</v>
      </c>
      <c r="AL322" s="243">
        <v>0</v>
      </c>
      <c r="AM322" s="243">
        <v>0</v>
      </c>
      <c r="AN322" s="243">
        <v>0</v>
      </c>
      <c r="AO322" s="243">
        <v>0</v>
      </c>
      <c r="AP322" s="243">
        <v>0</v>
      </c>
      <c r="AQ322" s="243">
        <v>0</v>
      </c>
      <c r="AR322" s="243">
        <v>0</v>
      </c>
      <c r="AS322" s="243">
        <v>0</v>
      </c>
      <c r="AT322" s="243">
        <v>0</v>
      </c>
      <c r="AU322" s="243">
        <v>0</v>
      </c>
      <c r="AV322" s="243">
        <v>0</v>
      </c>
      <c r="AW322" s="243">
        <v>0</v>
      </c>
      <c r="AX322" s="243">
        <v>0</v>
      </c>
      <c r="AY322" s="243">
        <v>0</v>
      </c>
      <c r="AZ322" s="243">
        <v>0</v>
      </c>
      <c r="BA322" s="243">
        <v>0</v>
      </c>
      <c r="BB322" s="243">
        <v>0</v>
      </c>
      <c r="BC322" s="243">
        <v>0</v>
      </c>
      <c r="BD322" s="243">
        <v>0</v>
      </c>
      <c r="BE322" s="243">
        <v>0</v>
      </c>
      <c r="BF322" s="243">
        <v>0</v>
      </c>
      <c r="BG322" s="243">
        <v>0</v>
      </c>
      <c r="BH322" s="243">
        <v>0</v>
      </c>
      <c r="BI322" s="243">
        <v>0</v>
      </c>
      <c r="BJ322" s="243">
        <v>0</v>
      </c>
      <c r="BK322" s="243">
        <v>0</v>
      </c>
      <c r="BL322" s="243">
        <v>0</v>
      </c>
      <c r="BM322" s="243">
        <v>0</v>
      </c>
      <c r="BN322" s="243">
        <v>0</v>
      </c>
      <c r="BO322" s="243">
        <v>0</v>
      </c>
      <c r="BP322" s="243">
        <v>0</v>
      </c>
      <c r="BQ322" s="243">
        <v>0</v>
      </c>
      <c r="BR322" s="243">
        <v>0</v>
      </c>
      <c r="BS322" s="243">
        <v>0</v>
      </c>
      <c r="BT322" s="243">
        <v>0</v>
      </c>
      <c r="BU322" s="243">
        <v>0</v>
      </c>
      <c r="BV322" s="243">
        <v>0</v>
      </c>
      <c r="BW322" s="243">
        <v>0</v>
      </c>
      <c r="BX322" s="4">
        <v>0</v>
      </c>
      <c r="BZ322" s="244">
        <f t="shared" si="92"/>
        <v>3</v>
      </c>
      <c r="CB322" s="3">
        <f t="shared" si="93"/>
        <v>0</v>
      </c>
      <c r="CC322" s="243">
        <f t="shared" si="94"/>
        <v>3</v>
      </c>
      <c r="CD322" s="243">
        <f t="shared" si="95"/>
        <v>0</v>
      </c>
      <c r="CE322" s="243">
        <f t="shared" si="96"/>
        <v>0</v>
      </c>
      <c r="CF322" s="243">
        <f t="shared" si="97"/>
        <v>0</v>
      </c>
      <c r="CG322" s="243">
        <f t="shared" si="98"/>
        <v>0</v>
      </c>
      <c r="CH322" s="243">
        <f t="shared" si="99"/>
        <v>0</v>
      </c>
      <c r="CI322" s="243">
        <f t="shared" si="100"/>
        <v>0</v>
      </c>
      <c r="CJ322" s="243">
        <f t="shared" si="101"/>
        <v>0</v>
      </c>
      <c r="CK322" s="243">
        <f t="shared" si="102"/>
        <v>0</v>
      </c>
      <c r="CL322" s="243">
        <f t="shared" si="103"/>
        <v>0</v>
      </c>
      <c r="CM322" s="4">
        <f t="shared" si="104"/>
        <v>0</v>
      </c>
      <c r="CO322" s="244">
        <f t="shared" si="105"/>
        <v>1</v>
      </c>
      <c r="CT322" s="3">
        <f t="shared" si="106"/>
        <v>3</v>
      </c>
      <c r="CU322" s="243">
        <f t="shared" si="107"/>
        <v>0</v>
      </c>
      <c r="CV322" s="243">
        <f t="shared" si="108"/>
        <v>0</v>
      </c>
      <c r="CW322" s="243">
        <f t="shared" si="109"/>
        <v>0</v>
      </c>
      <c r="CX322" s="243">
        <f t="shared" si="110"/>
        <v>0</v>
      </c>
      <c r="CY322" s="243">
        <f t="shared" si="111"/>
        <v>0</v>
      </c>
      <c r="CZ322" s="243">
        <f t="shared" si="112"/>
        <v>0</v>
      </c>
      <c r="DA322" s="4">
        <f t="shared" si="113"/>
        <v>0</v>
      </c>
      <c r="DD322" s="244">
        <f t="shared" si="114"/>
        <v>1</v>
      </c>
    </row>
    <row r="323" spans="2:108" x14ac:dyDescent="0.35">
      <c r="B323" s="145" t="s">
        <v>336</v>
      </c>
      <c r="C323" s="4" t="s">
        <v>337</v>
      </c>
      <c r="D323" s="28" t="s">
        <v>2686</v>
      </c>
      <c r="E323" s="234" t="s">
        <v>1534</v>
      </c>
      <c r="F323" s="234"/>
      <c r="G323" s="29" t="s">
        <v>3701</v>
      </c>
      <c r="H323" s="3">
        <v>0</v>
      </c>
      <c r="I323" s="243">
        <v>0</v>
      </c>
      <c r="J323" s="243">
        <v>0</v>
      </c>
      <c r="K323" s="243">
        <v>0</v>
      </c>
      <c r="L323" s="243">
        <v>0</v>
      </c>
      <c r="M323" s="243">
        <v>0</v>
      </c>
      <c r="N323" s="243">
        <v>0</v>
      </c>
      <c r="O323" s="243">
        <v>0</v>
      </c>
      <c r="P323" s="243">
        <v>0</v>
      </c>
      <c r="Q323" s="243">
        <v>0</v>
      </c>
      <c r="R323" s="243">
        <v>0</v>
      </c>
      <c r="S323" s="243">
        <v>0</v>
      </c>
      <c r="T323" s="243">
        <v>0</v>
      </c>
      <c r="U323" s="243">
        <v>0</v>
      </c>
      <c r="V323" s="243">
        <v>0</v>
      </c>
      <c r="W323" s="243">
        <v>0</v>
      </c>
      <c r="X323" s="243">
        <v>0</v>
      </c>
      <c r="Y323" s="243">
        <v>0</v>
      </c>
      <c r="Z323" s="243">
        <v>0</v>
      </c>
      <c r="AA323" s="243">
        <v>0</v>
      </c>
      <c r="AB323" s="243">
        <v>0</v>
      </c>
      <c r="AC323" s="243">
        <v>0</v>
      </c>
      <c r="AD323" s="243">
        <v>0</v>
      </c>
      <c r="AE323" s="243">
        <v>0</v>
      </c>
      <c r="AF323" s="243">
        <v>0</v>
      </c>
      <c r="AG323" s="243">
        <v>0</v>
      </c>
      <c r="AH323" s="243">
        <v>0.5</v>
      </c>
      <c r="AI323" s="243">
        <v>0.5</v>
      </c>
      <c r="AJ323" s="243">
        <v>0</v>
      </c>
      <c r="AK323" s="243">
        <v>0</v>
      </c>
      <c r="AL323" s="243">
        <v>0</v>
      </c>
      <c r="AM323" s="243">
        <v>0.5</v>
      </c>
      <c r="AN323" s="243">
        <v>0</v>
      </c>
      <c r="AO323" s="243">
        <v>0</v>
      </c>
      <c r="AP323" s="243">
        <v>0</v>
      </c>
      <c r="AQ323" s="243">
        <v>0</v>
      </c>
      <c r="AR323" s="243">
        <v>0</v>
      </c>
      <c r="AS323" s="243">
        <v>0</v>
      </c>
      <c r="AT323" s="243">
        <v>0</v>
      </c>
      <c r="AU323" s="243">
        <v>0</v>
      </c>
      <c r="AV323" s="243">
        <v>0</v>
      </c>
      <c r="AW323" s="243">
        <v>0</v>
      </c>
      <c r="AX323" s="243">
        <v>0</v>
      </c>
      <c r="AY323" s="243">
        <v>0</v>
      </c>
      <c r="AZ323" s="243">
        <v>0</v>
      </c>
      <c r="BA323" s="243">
        <v>0</v>
      </c>
      <c r="BB323" s="243">
        <v>0</v>
      </c>
      <c r="BC323" s="243">
        <v>0</v>
      </c>
      <c r="BD323" s="243">
        <v>0</v>
      </c>
      <c r="BE323" s="243">
        <v>0</v>
      </c>
      <c r="BF323" s="243">
        <v>0</v>
      </c>
      <c r="BG323" s="243">
        <v>0</v>
      </c>
      <c r="BH323" s="243">
        <v>0</v>
      </c>
      <c r="BI323" s="243">
        <v>0</v>
      </c>
      <c r="BJ323" s="243">
        <v>0</v>
      </c>
      <c r="BK323" s="243">
        <v>0</v>
      </c>
      <c r="BL323" s="243">
        <v>0</v>
      </c>
      <c r="BM323" s="243">
        <v>0</v>
      </c>
      <c r="BN323" s="243">
        <v>0</v>
      </c>
      <c r="BO323" s="243">
        <v>0</v>
      </c>
      <c r="BP323" s="243">
        <v>0</v>
      </c>
      <c r="BQ323" s="243">
        <v>0</v>
      </c>
      <c r="BR323" s="243">
        <v>0</v>
      </c>
      <c r="BS323" s="243">
        <v>0</v>
      </c>
      <c r="BT323" s="243">
        <v>0</v>
      </c>
      <c r="BU323" s="243">
        <v>0</v>
      </c>
      <c r="BV323" s="243">
        <v>0</v>
      </c>
      <c r="BW323" s="243">
        <v>0</v>
      </c>
      <c r="BX323" s="4">
        <v>0</v>
      </c>
      <c r="BZ323" s="244">
        <f t="shared" si="92"/>
        <v>3</v>
      </c>
      <c r="CB323" s="3">
        <f t="shared" si="93"/>
        <v>0</v>
      </c>
      <c r="CC323" s="243">
        <f t="shared" si="94"/>
        <v>0</v>
      </c>
      <c r="CD323" s="243">
        <f t="shared" si="95"/>
        <v>3</v>
      </c>
      <c r="CE323" s="243">
        <f t="shared" si="96"/>
        <v>0</v>
      </c>
      <c r="CF323" s="243">
        <f t="shared" si="97"/>
        <v>0</v>
      </c>
      <c r="CG323" s="243">
        <f t="shared" si="98"/>
        <v>0</v>
      </c>
      <c r="CH323" s="243">
        <f t="shared" si="99"/>
        <v>0</v>
      </c>
      <c r="CI323" s="243">
        <f t="shared" si="100"/>
        <v>0</v>
      </c>
      <c r="CJ323" s="243">
        <f t="shared" si="101"/>
        <v>0</v>
      </c>
      <c r="CK323" s="243">
        <f t="shared" si="102"/>
        <v>0</v>
      </c>
      <c r="CL323" s="243">
        <f t="shared" si="103"/>
        <v>0</v>
      </c>
      <c r="CM323" s="4">
        <f t="shared" si="104"/>
        <v>0</v>
      </c>
      <c r="CO323" s="244">
        <f t="shared" si="105"/>
        <v>1</v>
      </c>
      <c r="CT323" s="3">
        <f t="shared" si="106"/>
        <v>0</v>
      </c>
      <c r="CU323" s="243">
        <f t="shared" si="107"/>
        <v>3</v>
      </c>
      <c r="CV323" s="243">
        <f t="shared" si="108"/>
        <v>0</v>
      </c>
      <c r="CW323" s="243">
        <f t="shared" si="109"/>
        <v>0</v>
      </c>
      <c r="CX323" s="243">
        <f t="shared" si="110"/>
        <v>0</v>
      </c>
      <c r="CY323" s="243">
        <f t="shared" si="111"/>
        <v>0</v>
      </c>
      <c r="CZ323" s="243">
        <f t="shared" si="112"/>
        <v>0</v>
      </c>
      <c r="DA323" s="4">
        <f t="shared" si="113"/>
        <v>0</v>
      </c>
      <c r="DD323" s="244">
        <f t="shared" si="114"/>
        <v>1</v>
      </c>
    </row>
    <row r="324" spans="2:108" x14ac:dyDescent="0.35">
      <c r="B324" s="145" t="s">
        <v>405</v>
      </c>
      <c r="C324" s="4" t="s">
        <v>406</v>
      </c>
      <c r="D324" s="54" t="s">
        <v>2689</v>
      </c>
      <c r="E324" s="233" t="s">
        <v>1818</v>
      </c>
      <c r="F324" s="233"/>
      <c r="G324" s="55" t="s">
        <v>3708</v>
      </c>
      <c r="H324" s="3">
        <v>0</v>
      </c>
      <c r="I324" s="243">
        <v>0</v>
      </c>
      <c r="J324" s="243">
        <v>0</v>
      </c>
      <c r="K324" s="243">
        <v>0</v>
      </c>
      <c r="L324" s="243">
        <v>0</v>
      </c>
      <c r="M324" s="243">
        <v>0</v>
      </c>
      <c r="N324" s="243">
        <v>0</v>
      </c>
      <c r="O324" s="243">
        <v>0</v>
      </c>
      <c r="P324" s="243">
        <v>0</v>
      </c>
      <c r="Q324" s="243">
        <v>0</v>
      </c>
      <c r="R324" s="243">
        <v>0</v>
      </c>
      <c r="S324" s="243">
        <v>0</v>
      </c>
      <c r="T324" s="243">
        <v>0</v>
      </c>
      <c r="U324" s="243">
        <v>0</v>
      </c>
      <c r="V324" s="243">
        <v>0</v>
      </c>
      <c r="W324" s="243">
        <v>0</v>
      </c>
      <c r="X324" s="243">
        <v>0</v>
      </c>
      <c r="Y324" s="243">
        <v>0</v>
      </c>
      <c r="Z324" s="243">
        <v>0</v>
      </c>
      <c r="AA324" s="243">
        <v>0</v>
      </c>
      <c r="AB324" s="243">
        <v>0</v>
      </c>
      <c r="AC324" s="243">
        <v>0</v>
      </c>
      <c r="AD324" s="243">
        <v>0</v>
      </c>
      <c r="AE324" s="243">
        <v>0</v>
      </c>
      <c r="AF324" s="243">
        <v>0</v>
      </c>
      <c r="AG324" s="243">
        <v>0</v>
      </c>
      <c r="AH324" s="243">
        <v>0</v>
      </c>
      <c r="AI324" s="243">
        <v>0</v>
      </c>
      <c r="AJ324" s="243">
        <v>0.5</v>
      </c>
      <c r="AK324" s="243">
        <v>0.5</v>
      </c>
      <c r="AL324" s="243">
        <v>0.5</v>
      </c>
      <c r="AM324" s="243">
        <v>0</v>
      </c>
      <c r="AN324" s="243">
        <v>0</v>
      </c>
      <c r="AO324" s="243">
        <v>0</v>
      </c>
      <c r="AP324" s="243">
        <v>0</v>
      </c>
      <c r="AQ324" s="243">
        <v>0</v>
      </c>
      <c r="AR324" s="243">
        <v>0</v>
      </c>
      <c r="AS324" s="243">
        <v>0</v>
      </c>
      <c r="AT324" s="243">
        <v>0</v>
      </c>
      <c r="AU324" s="243">
        <v>0</v>
      </c>
      <c r="AV324" s="243">
        <v>0</v>
      </c>
      <c r="AW324" s="243">
        <v>0</v>
      </c>
      <c r="AX324" s="243">
        <v>0</v>
      </c>
      <c r="AY324" s="243">
        <v>0</v>
      </c>
      <c r="AZ324" s="243">
        <v>0</v>
      </c>
      <c r="BA324" s="243">
        <v>0</v>
      </c>
      <c r="BB324" s="243">
        <v>0</v>
      </c>
      <c r="BC324" s="243">
        <v>0</v>
      </c>
      <c r="BD324" s="243">
        <v>0</v>
      </c>
      <c r="BE324" s="243">
        <v>0</v>
      </c>
      <c r="BF324" s="243">
        <v>0</v>
      </c>
      <c r="BG324" s="243">
        <v>0</v>
      </c>
      <c r="BH324" s="243">
        <v>0</v>
      </c>
      <c r="BI324" s="243">
        <v>0</v>
      </c>
      <c r="BJ324" s="243">
        <v>0</v>
      </c>
      <c r="BK324" s="243">
        <v>0</v>
      </c>
      <c r="BL324" s="243">
        <v>0</v>
      </c>
      <c r="BM324" s="243">
        <v>0</v>
      </c>
      <c r="BN324" s="243">
        <v>0</v>
      </c>
      <c r="BO324" s="243">
        <v>0</v>
      </c>
      <c r="BP324" s="243">
        <v>0</v>
      </c>
      <c r="BQ324" s="243">
        <v>0</v>
      </c>
      <c r="BR324" s="243">
        <v>0</v>
      </c>
      <c r="BS324" s="243">
        <v>0</v>
      </c>
      <c r="BT324" s="243">
        <v>0</v>
      </c>
      <c r="BU324" s="243">
        <v>0</v>
      </c>
      <c r="BV324" s="243">
        <v>0</v>
      </c>
      <c r="BW324" s="243">
        <v>0</v>
      </c>
      <c r="BX324" s="4">
        <v>0</v>
      </c>
      <c r="BZ324" s="244">
        <f t="shared" ref="BZ324:BZ387" si="115">COUNTIF(H324:BX324, "&gt;0")</f>
        <v>3</v>
      </c>
      <c r="CB324" s="3">
        <f t="shared" ref="CB324:CB387" si="116">COUNTIF(H324:R324, "&gt;0")</f>
        <v>0</v>
      </c>
      <c r="CC324" s="243">
        <f t="shared" ref="CC324:CC387" si="117">COUNTIF(S324:AG324, "&gt;0")</f>
        <v>0</v>
      </c>
      <c r="CD324" s="243">
        <f t="shared" ref="CD324:CD387" si="118">COUNTIF(AH324:AM324, "&gt;0")</f>
        <v>3</v>
      </c>
      <c r="CE324" s="243">
        <f t="shared" ref="CE324:CE387" si="119">COUNTIF(AN324:AP324,"&gt;0")</f>
        <v>0</v>
      </c>
      <c r="CF324" s="243">
        <f t="shared" ref="CF324:CF387" si="120">COUNTIF(AQ324,"&gt;0")</f>
        <v>0</v>
      </c>
      <c r="CG324" s="243">
        <f t="shared" ref="CG324:CG387" si="121">COUNTIF(AR324:AW324, "&gt;0")</f>
        <v>0</v>
      </c>
      <c r="CH324" s="243">
        <f t="shared" ref="CH324:CH387" si="122">COUNTIF(AX324:BA324, "&gt;0")</f>
        <v>0</v>
      </c>
      <c r="CI324" s="243">
        <f t="shared" ref="CI324:CI387" si="123">COUNTIF(BB324:BE324, "&gt;0")</f>
        <v>0</v>
      </c>
      <c r="CJ324" s="243">
        <f t="shared" ref="CJ324:CJ387" si="124">COUNTIF(BF324:BJ324, "&gt;0")</f>
        <v>0</v>
      </c>
      <c r="CK324" s="243">
        <f t="shared" ref="CK324:CK387" si="125">COUNTIF(BK324:BO324, "&gt;0")</f>
        <v>0</v>
      </c>
      <c r="CL324" s="243">
        <f t="shared" ref="CL324:CL387" si="126">COUNTIF(BP324:BT324, "&gt;0")</f>
        <v>0</v>
      </c>
      <c r="CM324" s="4">
        <f t="shared" ref="CM324:CM387" si="127">COUNTIF(BU324:BX324, "&gt;0")</f>
        <v>0</v>
      </c>
      <c r="CO324" s="244">
        <f t="shared" ref="CO324:CO387" si="128">COUNTIF(CB324:CM324, "&gt;0")</f>
        <v>1</v>
      </c>
      <c r="CT324" s="3">
        <f t="shared" ref="CT324:CT387" si="129">COUNTIF(H324:AG324, "&gt;0")</f>
        <v>0</v>
      </c>
      <c r="CU324" s="243">
        <f t="shared" ref="CU324:CU387" si="130">COUNTIF(AH324:AM324, "&gt;0")</f>
        <v>3</v>
      </c>
      <c r="CV324" s="243">
        <f t="shared" ref="CV324:CV387" si="131">COUNTIF(AN324:AP324, "&gt;0")</f>
        <v>0</v>
      </c>
      <c r="CW324" s="243">
        <f t="shared" ref="CW324:CW387" si="132">COUNTIF(AQ324, "&gt;0")</f>
        <v>0</v>
      </c>
      <c r="CX324" s="243">
        <f t="shared" ref="CX324:CX387" si="133">COUNTIF(AR324:BJ324, "&gt;0")</f>
        <v>0</v>
      </c>
      <c r="CY324" s="243">
        <f t="shared" ref="CY324:CY387" si="134">COUNTIF(BK324:BO324, "&gt;0")</f>
        <v>0</v>
      </c>
      <c r="CZ324" s="243">
        <f t="shared" ref="CZ324:CZ387" si="135">COUNTIF(BP324:BT324, "&gt;0")</f>
        <v>0</v>
      </c>
      <c r="DA324" s="4">
        <f t="shared" ref="DA324:DA387" si="136">COUNTIF(BU324:BX324, "&gt;0")</f>
        <v>0</v>
      </c>
      <c r="DD324" s="244">
        <f t="shared" ref="DD324:DD387" si="137">COUNTIF(CT324:DA324, "&gt;0")</f>
        <v>1</v>
      </c>
    </row>
    <row r="325" spans="2:108" x14ac:dyDescent="0.35">
      <c r="B325" s="145" t="s">
        <v>599</v>
      </c>
      <c r="C325" s="4" t="s">
        <v>600</v>
      </c>
      <c r="D325" s="28" t="s">
        <v>2692</v>
      </c>
      <c r="E325" s="234" t="s">
        <v>1357</v>
      </c>
      <c r="F325" s="234"/>
      <c r="G325" s="29" t="s">
        <v>3701</v>
      </c>
      <c r="H325" s="3">
        <v>0</v>
      </c>
      <c r="I325" s="243">
        <v>0</v>
      </c>
      <c r="J325" s="243">
        <v>0</v>
      </c>
      <c r="K325" s="243">
        <v>0</v>
      </c>
      <c r="L325" s="243">
        <v>0</v>
      </c>
      <c r="M325" s="243">
        <v>0</v>
      </c>
      <c r="N325" s="243">
        <v>0</v>
      </c>
      <c r="O325" s="243">
        <v>0</v>
      </c>
      <c r="P325" s="243">
        <v>0</v>
      </c>
      <c r="Q325" s="243">
        <v>0</v>
      </c>
      <c r="R325" s="243">
        <v>0</v>
      </c>
      <c r="S325" s="243">
        <v>0</v>
      </c>
      <c r="T325" s="243">
        <v>0</v>
      </c>
      <c r="U325" s="243">
        <v>0</v>
      </c>
      <c r="V325" s="243">
        <v>0</v>
      </c>
      <c r="W325" s="243">
        <v>0</v>
      </c>
      <c r="X325" s="243">
        <v>0</v>
      </c>
      <c r="Y325" s="243">
        <v>0</v>
      </c>
      <c r="Z325" s="243">
        <v>0</v>
      </c>
      <c r="AA325" s="243">
        <v>0</v>
      </c>
      <c r="AB325" s="243">
        <v>0</v>
      </c>
      <c r="AC325" s="243">
        <v>0</v>
      </c>
      <c r="AD325" s="243">
        <v>0</v>
      </c>
      <c r="AE325" s="243">
        <v>0</v>
      </c>
      <c r="AF325" s="243">
        <v>0</v>
      </c>
      <c r="AG325" s="243">
        <v>0</v>
      </c>
      <c r="AH325" s="243">
        <v>0</v>
      </c>
      <c r="AI325" s="243">
        <v>0</v>
      </c>
      <c r="AJ325" s="243">
        <v>0</v>
      </c>
      <c r="AK325" s="243">
        <v>0</v>
      </c>
      <c r="AL325" s="243">
        <v>0</v>
      </c>
      <c r="AM325" s="243">
        <v>0</v>
      </c>
      <c r="AN325" s="243">
        <v>0</v>
      </c>
      <c r="AO325" s="243">
        <v>0</v>
      </c>
      <c r="AP325" s="243">
        <v>0</v>
      </c>
      <c r="AQ325" s="243">
        <v>0</v>
      </c>
      <c r="AR325" s="243">
        <v>0</v>
      </c>
      <c r="AS325" s="243">
        <v>0.5</v>
      </c>
      <c r="AT325" s="243">
        <v>0</v>
      </c>
      <c r="AU325" s="243">
        <v>0</v>
      </c>
      <c r="AV325" s="243">
        <v>0.5</v>
      </c>
      <c r="AW325" s="243">
        <v>0.5</v>
      </c>
      <c r="AX325" s="243">
        <v>0</v>
      </c>
      <c r="AY325" s="243">
        <v>0</v>
      </c>
      <c r="AZ325" s="243">
        <v>0</v>
      </c>
      <c r="BA325" s="243">
        <v>0</v>
      </c>
      <c r="BB325" s="243">
        <v>0</v>
      </c>
      <c r="BC325" s="243">
        <v>0</v>
      </c>
      <c r="BD325" s="243">
        <v>0</v>
      </c>
      <c r="BE325" s="243">
        <v>0</v>
      </c>
      <c r="BF325" s="243">
        <v>0</v>
      </c>
      <c r="BG325" s="243">
        <v>0</v>
      </c>
      <c r="BH325" s="243">
        <v>0</v>
      </c>
      <c r="BI325" s="243">
        <v>0</v>
      </c>
      <c r="BJ325" s="243">
        <v>0</v>
      </c>
      <c r="BK325" s="243">
        <v>0</v>
      </c>
      <c r="BL325" s="243">
        <v>0</v>
      </c>
      <c r="BM325" s="243">
        <v>0</v>
      </c>
      <c r="BN325" s="243">
        <v>0</v>
      </c>
      <c r="BO325" s="243">
        <v>0</v>
      </c>
      <c r="BP325" s="243">
        <v>0</v>
      </c>
      <c r="BQ325" s="243">
        <v>0</v>
      </c>
      <c r="BR325" s="243">
        <v>0</v>
      </c>
      <c r="BS325" s="243">
        <v>0</v>
      </c>
      <c r="BT325" s="243">
        <v>0</v>
      </c>
      <c r="BU325" s="243">
        <v>0</v>
      </c>
      <c r="BV325" s="243">
        <v>0</v>
      </c>
      <c r="BW325" s="243">
        <v>0</v>
      </c>
      <c r="BX325" s="4">
        <v>0</v>
      </c>
      <c r="BZ325" s="244">
        <f t="shared" si="115"/>
        <v>3</v>
      </c>
      <c r="CB325" s="3">
        <f t="shared" si="116"/>
        <v>0</v>
      </c>
      <c r="CC325" s="243">
        <f t="shared" si="117"/>
        <v>0</v>
      </c>
      <c r="CD325" s="243">
        <f t="shared" si="118"/>
        <v>0</v>
      </c>
      <c r="CE325" s="243">
        <f t="shared" si="119"/>
        <v>0</v>
      </c>
      <c r="CF325" s="243">
        <f t="shared" si="120"/>
        <v>0</v>
      </c>
      <c r="CG325" s="243">
        <f t="shared" si="121"/>
        <v>3</v>
      </c>
      <c r="CH325" s="243">
        <f t="shared" si="122"/>
        <v>0</v>
      </c>
      <c r="CI325" s="243">
        <f t="shared" si="123"/>
        <v>0</v>
      </c>
      <c r="CJ325" s="243">
        <f t="shared" si="124"/>
        <v>0</v>
      </c>
      <c r="CK325" s="243">
        <f t="shared" si="125"/>
        <v>0</v>
      </c>
      <c r="CL325" s="243">
        <f t="shared" si="126"/>
        <v>0</v>
      </c>
      <c r="CM325" s="4">
        <f t="shared" si="127"/>
        <v>0</v>
      </c>
      <c r="CO325" s="244">
        <f t="shared" si="128"/>
        <v>1</v>
      </c>
      <c r="CT325" s="3">
        <f t="shared" si="129"/>
        <v>0</v>
      </c>
      <c r="CU325" s="243">
        <f t="shared" si="130"/>
        <v>0</v>
      </c>
      <c r="CV325" s="243">
        <f t="shared" si="131"/>
        <v>0</v>
      </c>
      <c r="CW325" s="243">
        <f t="shared" si="132"/>
        <v>0</v>
      </c>
      <c r="CX325" s="243">
        <f t="shared" si="133"/>
        <v>3</v>
      </c>
      <c r="CY325" s="243">
        <f t="shared" si="134"/>
        <v>0</v>
      </c>
      <c r="CZ325" s="243">
        <f t="shared" si="135"/>
        <v>0</v>
      </c>
      <c r="DA325" s="4">
        <f t="shared" si="136"/>
        <v>0</v>
      </c>
      <c r="DD325" s="244">
        <f t="shared" si="137"/>
        <v>1</v>
      </c>
    </row>
    <row r="326" spans="2:108" x14ac:dyDescent="0.35">
      <c r="B326" s="145" t="s">
        <v>787</v>
      </c>
      <c r="C326" s="4" t="s">
        <v>788</v>
      </c>
      <c r="D326" s="28"/>
      <c r="E326" s="234" t="s">
        <v>912</v>
      </c>
      <c r="F326" s="234"/>
      <c r="G326" s="29" t="s">
        <v>3701</v>
      </c>
      <c r="H326" s="3">
        <v>0</v>
      </c>
      <c r="I326" s="243">
        <v>0</v>
      </c>
      <c r="J326" s="243">
        <v>0</v>
      </c>
      <c r="K326" s="243">
        <v>0</v>
      </c>
      <c r="L326" s="243">
        <v>0</v>
      </c>
      <c r="M326" s="243">
        <v>0</v>
      </c>
      <c r="N326" s="243">
        <v>0</v>
      </c>
      <c r="O326" s="243">
        <v>0</v>
      </c>
      <c r="P326" s="243">
        <v>0</v>
      </c>
      <c r="Q326" s="243">
        <v>0</v>
      </c>
      <c r="R326" s="243">
        <v>0</v>
      </c>
      <c r="S326" s="243">
        <v>0</v>
      </c>
      <c r="T326" s="243">
        <v>0</v>
      </c>
      <c r="U326" s="243">
        <v>0</v>
      </c>
      <c r="V326" s="243">
        <v>0</v>
      </c>
      <c r="W326" s="243">
        <v>0</v>
      </c>
      <c r="X326" s="243">
        <v>0</v>
      </c>
      <c r="Y326" s="243">
        <v>0</v>
      </c>
      <c r="Z326" s="243">
        <v>0</v>
      </c>
      <c r="AA326" s="243">
        <v>0</v>
      </c>
      <c r="AB326" s="243">
        <v>0</v>
      </c>
      <c r="AC326" s="243">
        <v>0</v>
      </c>
      <c r="AD326" s="243">
        <v>0</v>
      </c>
      <c r="AE326" s="243">
        <v>0</v>
      </c>
      <c r="AF326" s="243">
        <v>0</v>
      </c>
      <c r="AG326" s="243">
        <v>0</v>
      </c>
      <c r="AH326" s="243">
        <v>0</v>
      </c>
      <c r="AI326" s="243">
        <v>0</v>
      </c>
      <c r="AJ326" s="243">
        <v>0</v>
      </c>
      <c r="AK326" s="243">
        <v>0</v>
      </c>
      <c r="AL326" s="243">
        <v>0</v>
      </c>
      <c r="AM326" s="243">
        <v>0</v>
      </c>
      <c r="AN326" s="243">
        <v>0</v>
      </c>
      <c r="AO326" s="243">
        <v>0</v>
      </c>
      <c r="AP326" s="243">
        <v>0</v>
      </c>
      <c r="AQ326" s="243">
        <v>0</v>
      </c>
      <c r="AR326" s="243">
        <v>0</v>
      </c>
      <c r="AS326" s="243">
        <v>0</v>
      </c>
      <c r="AT326" s="243">
        <v>0</v>
      </c>
      <c r="AU326" s="243">
        <v>0</v>
      </c>
      <c r="AV326" s="243">
        <v>0</v>
      </c>
      <c r="AW326" s="243">
        <v>0</v>
      </c>
      <c r="AX326" s="243">
        <v>0</v>
      </c>
      <c r="AY326" s="243">
        <v>0</v>
      </c>
      <c r="AZ326" s="243">
        <v>0</v>
      </c>
      <c r="BA326" s="243">
        <v>0</v>
      </c>
      <c r="BB326" s="243">
        <v>0</v>
      </c>
      <c r="BC326" s="243">
        <v>0</v>
      </c>
      <c r="BD326" s="243">
        <v>0</v>
      </c>
      <c r="BE326" s="243">
        <v>0</v>
      </c>
      <c r="BF326" s="243">
        <v>0.5</v>
      </c>
      <c r="BG326" s="243">
        <v>0.5</v>
      </c>
      <c r="BH326" s="243">
        <v>0</v>
      </c>
      <c r="BI326" s="243">
        <v>0.5</v>
      </c>
      <c r="BJ326" s="243">
        <v>0</v>
      </c>
      <c r="BK326" s="243">
        <v>0</v>
      </c>
      <c r="BL326" s="243">
        <v>0</v>
      </c>
      <c r="BM326" s="243">
        <v>0</v>
      </c>
      <c r="BN326" s="243">
        <v>0</v>
      </c>
      <c r="BO326" s="243">
        <v>0</v>
      </c>
      <c r="BP326" s="243">
        <v>0</v>
      </c>
      <c r="BQ326" s="243">
        <v>0</v>
      </c>
      <c r="BR326" s="243">
        <v>0</v>
      </c>
      <c r="BS326" s="243">
        <v>0</v>
      </c>
      <c r="BT326" s="243">
        <v>0</v>
      </c>
      <c r="BU326" s="243">
        <v>0</v>
      </c>
      <c r="BV326" s="243">
        <v>0</v>
      </c>
      <c r="BW326" s="243">
        <v>0</v>
      </c>
      <c r="BX326" s="4">
        <v>0</v>
      </c>
      <c r="BZ326" s="244">
        <f t="shared" si="115"/>
        <v>3</v>
      </c>
      <c r="CB326" s="3">
        <f t="shared" si="116"/>
        <v>0</v>
      </c>
      <c r="CC326" s="243">
        <f t="shared" si="117"/>
        <v>0</v>
      </c>
      <c r="CD326" s="243">
        <f t="shared" si="118"/>
        <v>0</v>
      </c>
      <c r="CE326" s="243">
        <f t="shared" si="119"/>
        <v>0</v>
      </c>
      <c r="CF326" s="243">
        <f t="shared" si="120"/>
        <v>0</v>
      </c>
      <c r="CG326" s="243">
        <f t="shared" si="121"/>
        <v>0</v>
      </c>
      <c r="CH326" s="243">
        <f t="shared" si="122"/>
        <v>0</v>
      </c>
      <c r="CI326" s="243">
        <f t="shared" si="123"/>
        <v>0</v>
      </c>
      <c r="CJ326" s="243">
        <f t="shared" si="124"/>
        <v>3</v>
      </c>
      <c r="CK326" s="243">
        <f t="shared" si="125"/>
        <v>0</v>
      </c>
      <c r="CL326" s="243">
        <f t="shared" si="126"/>
        <v>0</v>
      </c>
      <c r="CM326" s="4">
        <f t="shared" si="127"/>
        <v>0</v>
      </c>
      <c r="CO326" s="244">
        <f t="shared" si="128"/>
        <v>1</v>
      </c>
      <c r="CT326" s="3">
        <f t="shared" si="129"/>
        <v>0</v>
      </c>
      <c r="CU326" s="243">
        <f t="shared" si="130"/>
        <v>0</v>
      </c>
      <c r="CV326" s="243">
        <f t="shared" si="131"/>
        <v>0</v>
      </c>
      <c r="CW326" s="243">
        <f t="shared" si="132"/>
        <v>0</v>
      </c>
      <c r="CX326" s="243">
        <f t="shared" si="133"/>
        <v>3</v>
      </c>
      <c r="CY326" s="243">
        <f t="shared" si="134"/>
        <v>0</v>
      </c>
      <c r="CZ326" s="243">
        <f t="shared" si="135"/>
        <v>0</v>
      </c>
      <c r="DA326" s="4">
        <f t="shared" si="136"/>
        <v>0</v>
      </c>
      <c r="DD326" s="244">
        <f t="shared" si="137"/>
        <v>1</v>
      </c>
    </row>
    <row r="327" spans="2:108" x14ac:dyDescent="0.35">
      <c r="B327" s="145" t="s">
        <v>789</v>
      </c>
      <c r="C327" s="4" t="s">
        <v>789</v>
      </c>
      <c r="D327" s="142" t="s">
        <v>913</v>
      </c>
      <c r="E327" s="236" t="s">
        <v>913</v>
      </c>
      <c r="F327" s="236"/>
      <c r="G327" s="139" t="s">
        <v>3703</v>
      </c>
      <c r="H327" s="3">
        <v>0</v>
      </c>
      <c r="I327" s="243">
        <v>0</v>
      </c>
      <c r="J327" s="243">
        <v>0</v>
      </c>
      <c r="K327" s="243">
        <v>0</v>
      </c>
      <c r="L327" s="243">
        <v>0</v>
      </c>
      <c r="M327" s="243">
        <v>0</v>
      </c>
      <c r="N327" s="243">
        <v>0</v>
      </c>
      <c r="O327" s="243">
        <v>0</v>
      </c>
      <c r="P327" s="243">
        <v>0</v>
      </c>
      <c r="Q327" s="243">
        <v>0</v>
      </c>
      <c r="R327" s="243">
        <v>0</v>
      </c>
      <c r="S327" s="243">
        <v>0</v>
      </c>
      <c r="T327" s="243">
        <v>0</v>
      </c>
      <c r="U327" s="243">
        <v>0</v>
      </c>
      <c r="V327" s="243">
        <v>0</v>
      </c>
      <c r="W327" s="243">
        <v>0</v>
      </c>
      <c r="X327" s="243">
        <v>0</v>
      </c>
      <c r="Y327" s="243">
        <v>0</v>
      </c>
      <c r="Z327" s="243">
        <v>0</v>
      </c>
      <c r="AA327" s="243">
        <v>0</v>
      </c>
      <c r="AB327" s="243">
        <v>0</v>
      </c>
      <c r="AC327" s="243">
        <v>0</v>
      </c>
      <c r="AD327" s="243">
        <v>0</v>
      </c>
      <c r="AE327" s="243">
        <v>0</v>
      </c>
      <c r="AF327" s="243">
        <v>0</v>
      </c>
      <c r="AG327" s="243">
        <v>0</v>
      </c>
      <c r="AH327" s="243">
        <v>0</v>
      </c>
      <c r="AI327" s="243">
        <v>0</v>
      </c>
      <c r="AJ327" s="243">
        <v>0</v>
      </c>
      <c r="AK327" s="243">
        <v>0</v>
      </c>
      <c r="AL327" s="243">
        <v>0</v>
      </c>
      <c r="AM327" s="243">
        <v>0</v>
      </c>
      <c r="AN327" s="243">
        <v>0</v>
      </c>
      <c r="AO327" s="243">
        <v>0</v>
      </c>
      <c r="AP327" s="243">
        <v>0</v>
      </c>
      <c r="AQ327" s="243">
        <v>0</v>
      </c>
      <c r="AR327" s="243">
        <v>0</v>
      </c>
      <c r="AS327" s="243">
        <v>0</v>
      </c>
      <c r="AT327" s="243">
        <v>0</v>
      </c>
      <c r="AU327" s="243">
        <v>0</v>
      </c>
      <c r="AV327" s="243">
        <v>0</v>
      </c>
      <c r="AW327" s="243">
        <v>0</v>
      </c>
      <c r="AX327" s="243">
        <v>0</v>
      </c>
      <c r="AY327" s="243">
        <v>0</v>
      </c>
      <c r="AZ327" s="243">
        <v>0</v>
      </c>
      <c r="BA327" s="243">
        <v>0</v>
      </c>
      <c r="BB327" s="243">
        <v>0</v>
      </c>
      <c r="BC327" s="243">
        <v>0</v>
      </c>
      <c r="BD327" s="243">
        <v>0</v>
      </c>
      <c r="BE327" s="243">
        <v>0</v>
      </c>
      <c r="BF327" s="243">
        <v>0.5</v>
      </c>
      <c r="BG327" s="243">
        <v>0.5</v>
      </c>
      <c r="BH327" s="243">
        <v>0</v>
      </c>
      <c r="BI327" s="243">
        <v>0</v>
      </c>
      <c r="BJ327" s="243">
        <v>0.5</v>
      </c>
      <c r="BK327" s="243">
        <v>0</v>
      </c>
      <c r="BL327" s="243">
        <v>0</v>
      </c>
      <c r="BM327" s="243">
        <v>0</v>
      </c>
      <c r="BN327" s="243">
        <v>0</v>
      </c>
      <c r="BO327" s="243">
        <v>0</v>
      </c>
      <c r="BP327" s="243">
        <v>0</v>
      </c>
      <c r="BQ327" s="243">
        <v>0</v>
      </c>
      <c r="BR327" s="243">
        <v>0</v>
      </c>
      <c r="BS327" s="243">
        <v>0</v>
      </c>
      <c r="BT327" s="243">
        <v>0</v>
      </c>
      <c r="BU327" s="243">
        <v>0</v>
      </c>
      <c r="BV327" s="243">
        <v>0</v>
      </c>
      <c r="BW327" s="243">
        <v>0</v>
      </c>
      <c r="BX327" s="4">
        <v>0</v>
      </c>
      <c r="BZ327" s="244">
        <f t="shared" si="115"/>
        <v>3</v>
      </c>
      <c r="CB327" s="3">
        <f t="shared" si="116"/>
        <v>0</v>
      </c>
      <c r="CC327" s="243">
        <f t="shared" si="117"/>
        <v>0</v>
      </c>
      <c r="CD327" s="243">
        <f t="shared" si="118"/>
        <v>0</v>
      </c>
      <c r="CE327" s="243">
        <f t="shared" si="119"/>
        <v>0</v>
      </c>
      <c r="CF327" s="243">
        <f t="shared" si="120"/>
        <v>0</v>
      </c>
      <c r="CG327" s="243">
        <f t="shared" si="121"/>
        <v>0</v>
      </c>
      <c r="CH327" s="243">
        <f t="shared" si="122"/>
        <v>0</v>
      </c>
      <c r="CI327" s="243">
        <f t="shared" si="123"/>
        <v>0</v>
      </c>
      <c r="CJ327" s="243">
        <f t="shared" si="124"/>
        <v>3</v>
      </c>
      <c r="CK327" s="243">
        <f t="shared" si="125"/>
        <v>0</v>
      </c>
      <c r="CL327" s="243">
        <f t="shared" si="126"/>
        <v>0</v>
      </c>
      <c r="CM327" s="4">
        <f t="shared" si="127"/>
        <v>0</v>
      </c>
      <c r="CO327" s="244">
        <f t="shared" si="128"/>
        <v>1</v>
      </c>
      <c r="CT327" s="3">
        <f t="shared" si="129"/>
        <v>0</v>
      </c>
      <c r="CU327" s="243">
        <f t="shared" si="130"/>
        <v>0</v>
      </c>
      <c r="CV327" s="243">
        <f t="shared" si="131"/>
        <v>0</v>
      </c>
      <c r="CW327" s="243">
        <f t="shared" si="132"/>
        <v>0</v>
      </c>
      <c r="CX327" s="243">
        <f t="shared" si="133"/>
        <v>3</v>
      </c>
      <c r="CY327" s="243">
        <f t="shared" si="134"/>
        <v>0</v>
      </c>
      <c r="CZ327" s="243">
        <f t="shared" si="135"/>
        <v>0</v>
      </c>
      <c r="DA327" s="4">
        <f t="shared" si="136"/>
        <v>0</v>
      </c>
      <c r="DD327" s="244">
        <f t="shared" si="137"/>
        <v>1</v>
      </c>
    </row>
    <row r="328" spans="2:108" x14ac:dyDescent="0.35">
      <c r="B328" s="145" t="s">
        <v>794</v>
      </c>
      <c r="C328" s="4" t="s">
        <v>795</v>
      </c>
      <c r="D328" s="54" t="s">
        <v>2695</v>
      </c>
      <c r="E328" s="233" t="s">
        <v>911</v>
      </c>
      <c r="F328" s="233"/>
      <c r="G328" s="55" t="s">
        <v>3708</v>
      </c>
      <c r="H328" s="3">
        <v>0</v>
      </c>
      <c r="I328" s="243">
        <v>0</v>
      </c>
      <c r="J328" s="243">
        <v>0</v>
      </c>
      <c r="K328" s="243">
        <v>0</v>
      </c>
      <c r="L328" s="243">
        <v>0</v>
      </c>
      <c r="M328" s="243">
        <v>0</v>
      </c>
      <c r="N328" s="243">
        <v>0</v>
      </c>
      <c r="O328" s="243">
        <v>0</v>
      </c>
      <c r="P328" s="243">
        <v>0</v>
      </c>
      <c r="Q328" s="243">
        <v>0</v>
      </c>
      <c r="R328" s="243">
        <v>0</v>
      </c>
      <c r="S328" s="243">
        <v>0</v>
      </c>
      <c r="T328" s="243">
        <v>0</v>
      </c>
      <c r="U328" s="243">
        <v>0</v>
      </c>
      <c r="V328" s="243">
        <v>0</v>
      </c>
      <c r="W328" s="243">
        <v>0</v>
      </c>
      <c r="X328" s="243">
        <v>0</v>
      </c>
      <c r="Y328" s="243">
        <v>0</v>
      </c>
      <c r="Z328" s="243">
        <v>0</v>
      </c>
      <c r="AA328" s="243">
        <v>0</v>
      </c>
      <c r="AB328" s="243">
        <v>0</v>
      </c>
      <c r="AC328" s="243">
        <v>0</v>
      </c>
      <c r="AD328" s="243">
        <v>0</v>
      </c>
      <c r="AE328" s="243">
        <v>0</v>
      </c>
      <c r="AF328" s="243">
        <v>0</v>
      </c>
      <c r="AG328" s="243">
        <v>0</v>
      </c>
      <c r="AH328" s="243">
        <v>0</v>
      </c>
      <c r="AI328" s="243">
        <v>0</v>
      </c>
      <c r="AJ328" s="243">
        <v>0</v>
      </c>
      <c r="AK328" s="243">
        <v>0</v>
      </c>
      <c r="AL328" s="243">
        <v>0</v>
      </c>
      <c r="AM328" s="243">
        <v>0</v>
      </c>
      <c r="AN328" s="243">
        <v>0</v>
      </c>
      <c r="AO328" s="243">
        <v>0</v>
      </c>
      <c r="AP328" s="243">
        <v>0</v>
      </c>
      <c r="AQ328" s="243">
        <v>0</v>
      </c>
      <c r="AR328" s="243">
        <v>0</v>
      </c>
      <c r="AS328" s="243">
        <v>0</v>
      </c>
      <c r="AT328" s="243">
        <v>0</v>
      </c>
      <c r="AU328" s="243">
        <v>0</v>
      </c>
      <c r="AV328" s="243">
        <v>0</v>
      </c>
      <c r="AW328" s="243">
        <v>0</v>
      </c>
      <c r="AX328" s="243">
        <v>0</v>
      </c>
      <c r="AY328" s="243">
        <v>0</v>
      </c>
      <c r="AZ328" s="243">
        <v>0</v>
      </c>
      <c r="BA328" s="243">
        <v>0</v>
      </c>
      <c r="BB328" s="243">
        <v>0</v>
      </c>
      <c r="BC328" s="243">
        <v>0</v>
      </c>
      <c r="BD328" s="243">
        <v>0</v>
      </c>
      <c r="BE328" s="243">
        <v>0</v>
      </c>
      <c r="BF328" s="243">
        <v>0.5</v>
      </c>
      <c r="BG328" s="243">
        <v>0</v>
      </c>
      <c r="BH328" s="243">
        <v>0</v>
      </c>
      <c r="BI328" s="243">
        <v>0.5</v>
      </c>
      <c r="BJ328" s="243">
        <v>0.5</v>
      </c>
      <c r="BK328" s="243">
        <v>0</v>
      </c>
      <c r="BL328" s="243">
        <v>0</v>
      </c>
      <c r="BM328" s="243">
        <v>0</v>
      </c>
      <c r="BN328" s="243">
        <v>0</v>
      </c>
      <c r="BO328" s="243">
        <v>0</v>
      </c>
      <c r="BP328" s="243">
        <v>0</v>
      </c>
      <c r="BQ328" s="243">
        <v>0</v>
      </c>
      <c r="BR328" s="243">
        <v>0</v>
      </c>
      <c r="BS328" s="243">
        <v>0</v>
      </c>
      <c r="BT328" s="243">
        <v>0</v>
      </c>
      <c r="BU328" s="243">
        <v>0</v>
      </c>
      <c r="BV328" s="243">
        <v>0</v>
      </c>
      <c r="BW328" s="243">
        <v>0</v>
      </c>
      <c r="BX328" s="4">
        <v>0</v>
      </c>
      <c r="BZ328" s="244">
        <f t="shared" si="115"/>
        <v>3</v>
      </c>
      <c r="CB328" s="3">
        <f t="shared" si="116"/>
        <v>0</v>
      </c>
      <c r="CC328" s="243">
        <f t="shared" si="117"/>
        <v>0</v>
      </c>
      <c r="CD328" s="243">
        <f t="shared" si="118"/>
        <v>0</v>
      </c>
      <c r="CE328" s="243">
        <f t="shared" si="119"/>
        <v>0</v>
      </c>
      <c r="CF328" s="243">
        <f t="shared" si="120"/>
        <v>0</v>
      </c>
      <c r="CG328" s="243">
        <f t="shared" si="121"/>
        <v>0</v>
      </c>
      <c r="CH328" s="243">
        <f t="shared" si="122"/>
        <v>0</v>
      </c>
      <c r="CI328" s="243">
        <f t="shared" si="123"/>
        <v>0</v>
      </c>
      <c r="CJ328" s="243">
        <f t="shared" si="124"/>
        <v>3</v>
      </c>
      <c r="CK328" s="243">
        <f t="shared" si="125"/>
        <v>0</v>
      </c>
      <c r="CL328" s="243">
        <f t="shared" si="126"/>
        <v>0</v>
      </c>
      <c r="CM328" s="4">
        <f t="shared" si="127"/>
        <v>0</v>
      </c>
      <c r="CO328" s="244">
        <f t="shared" si="128"/>
        <v>1</v>
      </c>
      <c r="CT328" s="3">
        <f t="shared" si="129"/>
        <v>0</v>
      </c>
      <c r="CU328" s="243">
        <f t="shared" si="130"/>
        <v>0</v>
      </c>
      <c r="CV328" s="243">
        <f t="shared" si="131"/>
        <v>0</v>
      </c>
      <c r="CW328" s="243">
        <f t="shared" si="132"/>
        <v>0</v>
      </c>
      <c r="CX328" s="243">
        <f t="shared" si="133"/>
        <v>3</v>
      </c>
      <c r="CY328" s="243">
        <f t="shared" si="134"/>
        <v>0</v>
      </c>
      <c r="CZ328" s="243">
        <f t="shared" si="135"/>
        <v>0</v>
      </c>
      <c r="DA328" s="4">
        <f t="shared" si="136"/>
        <v>0</v>
      </c>
      <c r="DD328" s="244">
        <f t="shared" si="137"/>
        <v>1</v>
      </c>
    </row>
    <row r="329" spans="2:108" x14ac:dyDescent="0.35">
      <c r="B329" s="145" t="s">
        <v>807</v>
      </c>
      <c r="C329" s="4" t="s">
        <v>808</v>
      </c>
      <c r="D329" s="54" t="s">
        <v>808</v>
      </c>
      <c r="E329" s="233" t="s">
        <v>911</v>
      </c>
      <c r="F329" s="233"/>
      <c r="G329" s="55" t="s">
        <v>3708</v>
      </c>
      <c r="H329" s="3">
        <v>0</v>
      </c>
      <c r="I329" s="243">
        <v>0</v>
      </c>
      <c r="J329" s="243">
        <v>0</v>
      </c>
      <c r="K329" s="243">
        <v>0</v>
      </c>
      <c r="L329" s="243">
        <v>0</v>
      </c>
      <c r="M329" s="243">
        <v>0</v>
      </c>
      <c r="N329" s="243">
        <v>0</v>
      </c>
      <c r="O329" s="243">
        <v>0</v>
      </c>
      <c r="P329" s="243">
        <v>0</v>
      </c>
      <c r="Q329" s="243">
        <v>0</v>
      </c>
      <c r="R329" s="243">
        <v>0</v>
      </c>
      <c r="S329" s="243">
        <v>0</v>
      </c>
      <c r="T329" s="243">
        <v>0</v>
      </c>
      <c r="U329" s="243">
        <v>0</v>
      </c>
      <c r="V329" s="243">
        <v>0</v>
      </c>
      <c r="W329" s="243">
        <v>0</v>
      </c>
      <c r="X329" s="243">
        <v>0</v>
      </c>
      <c r="Y329" s="243">
        <v>0</v>
      </c>
      <c r="Z329" s="243">
        <v>0</v>
      </c>
      <c r="AA329" s="243">
        <v>0</v>
      </c>
      <c r="AB329" s="243">
        <v>0</v>
      </c>
      <c r="AC329" s="243">
        <v>0</v>
      </c>
      <c r="AD329" s="243">
        <v>0</v>
      </c>
      <c r="AE329" s="243">
        <v>0</v>
      </c>
      <c r="AF329" s="243">
        <v>0</v>
      </c>
      <c r="AG329" s="243">
        <v>0</v>
      </c>
      <c r="AH329" s="243">
        <v>0</v>
      </c>
      <c r="AI329" s="243">
        <v>0</v>
      </c>
      <c r="AJ329" s="243">
        <v>0</v>
      </c>
      <c r="AK329" s="243">
        <v>0</v>
      </c>
      <c r="AL329" s="243">
        <v>0</v>
      </c>
      <c r="AM329" s="243">
        <v>0</v>
      </c>
      <c r="AN329" s="243">
        <v>0</v>
      </c>
      <c r="AO329" s="243">
        <v>0</v>
      </c>
      <c r="AP329" s="243">
        <v>0</v>
      </c>
      <c r="AQ329" s="243">
        <v>0</v>
      </c>
      <c r="AR329" s="243">
        <v>0</v>
      </c>
      <c r="AS329" s="243">
        <v>0</v>
      </c>
      <c r="AT329" s="243">
        <v>0</v>
      </c>
      <c r="AU329" s="243">
        <v>0</v>
      </c>
      <c r="AV329" s="243">
        <v>0</v>
      </c>
      <c r="AW329" s="243">
        <v>0</v>
      </c>
      <c r="AX329" s="243">
        <v>0</v>
      </c>
      <c r="AY329" s="243">
        <v>0</v>
      </c>
      <c r="AZ329" s="243">
        <v>0</v>
      </c>
      <c r="BA329" s="243">
        <v>0</v>
      </c>
      <c r="BB329" s="243">
        <v>0</v>
      </c>
      <c r="BC329" s="243">
        <v>0</v>
      </c>
      <c r="BD329" s="243">
        <v>0</v>
      </c>
      <c r="BE329" s="243">
        <v>0</v>
      </c>
      <c r="BF329" s="243">
        <v>0</v>
      </c>
      <c r="BG329" s="243">
        <v>0.5</v>
      </c>
      <c r="BH329" s="243">
        <v>0.5</v>
      </c>
      <c r="BI329" s="243">
        <v>0.5</v>
      </c>
      <c r="BJ329" s="243">
        <v>0</v>
      </c>
      <c r="BK329" s="243">
        <v>0</v>
      </c>
      <c r="BL329" s="243">
        <v>0</v>
      </c>
      <c r="BM329" s="243">
        <v>0</v>
      </c>
      <c r="BN329" s="243">
        <v>0</v>
      </c>
      <c r="BO329" s="243">
        <v>0</v>
      </c>
      <c r="BP329" s="243">
        <v>0</v>
      </c>
      <c r="BQ329" s="243">
        <v>0</v>
      </c>
      <c r="BR329" s="243">
        <v>0</v>
      </c>
      <c r="BS329" s="243">
        <v>0</v>
      </c>
      <c r="BT329" s="243">
        <v>0</v>
      </c>
      <c r="BU329" s="243">
        <v>0</v>
      </c>
      <c r="BV329" s="243">
        <v>0</v>
      </c>
      <c r="BW329" s="243">
        <v>0</v>
      </c>
      <c r="BX329" s="4">
        <v>0</v>
      </c>
      <c r="BZ329" s="244">
        <f t="shared" si="115"/>
        <v>3</v>
      </c>
      <c r="CB329" s="3">
        <f t="shared" si="116"/>
        <v>0</v>
      </c>
      <c r="CC329" s="243">
        <f t="shared" si="117"/>
        <v>0</v>
      </c>
      <c r="CD329" s="243">
        <f t="shared" si="118"/>
        <v>0</v>
      </c>
      <c r="CE329" s="243">
        <f t="shared" si="119"/>
        <v>0</v>
      </c>
      <c r="CF329" s="243">
        <f t="shared" si="120"/>
        <v>0</v>
      </c>
      <c r="CG329" s="243">
        <f t="shared" si="121"/>
        <v>0</v>
      </c>
      <c r="CH329" s="243">
        <f t="shared" si="122"/>
        <v>0</v>
      </c>
      <c r="CI329" s="243">
        <f t="shared" si="123"/>
        <v>0</v>
      </c>
      <c r="CJ329" s="243">
        <f t="shared" si="124"/>
        <v>3</v>
      </c>
      <c r="CK329" s="243">
        <f t="shared" si="125"/>
        <v>0</v>
      </c>
      <c r="CL329" s="243">
        <f t="shared" si="126"/>
        <v>0</v>
      </c>
      <c r="CM329" s="4">
        <f t="shared" si="127"/>
        <v>0</v>
      </c>
      <c r="CO329" s="244">
        <f t="shared" si="128"/>
        <v>1</v>
      </c>
      <c r="CT329" s="3">
        <f t="shared" si="129"/>
        <v>0</v>
      </c>
      <c r="CU329" s="243">
        <f t="shared" si="130"/>
        <v>0</v>
      </c>
      <c r="CV329" s="243">
        <f t="shared" si="131"/>
        <v>0</v>
      </c>
      <c r="CW329" s="243">
        <f t="shared" si="132"/>
        <v>0</v>
      </c>
      <c r="CX329" s="243">
        <f t="shared" si="133"/>
        <v>3</v>
      </c>
      <c r="CY329" s="243">
        <f t="shared" si="134"/>
        <v>0</v>
      </c>
      <c r="CZ329" s="243">
        <f t="shared" si="135"/>
        <v>0</v>
      </c>
      <c r="DA329" s="4">
        <f t="shared" si="136"/>
        <v>0</v>
      </c>
      <c r="DD329" s="244">
        <f t="shared" si="137"/>
        <v>1</v>
      </c>
    </row>
    <row r="330" spans="2:108" x14ac:dyDescent="0.35">
      <c r="B330" s="145" t="s">
        <v>809</v>
      </c>
      <c r="C330" s="4" t="s">
        <v>810</v>
      </c>
      <c r="D330" s="142" t="s">
        <v>913</v>
      </c>
      <c r="E330" s="236" t="s">
        <v>913</v>
      </c>
      <c r="F330" s="236"/>
      <c r="G330" s="139" t="s">
        <v>3703</v>
      </c>
      <c r="H330" s="3">
        <v>0</v>
      </c>
      <c r="I330" s="243">
        <v>0</v>
      </c>
      <c r="J330" s="243">
        <v>0</v>
      </c>
      <c r="K330" s="243">
        <v>0</v>
      </c>
      <c r="L330" s="243">
        <v>0</v>
      </c>
      <c r="M330" s="243">
        <v>0</v>
      </c>
      <c r="N330" s="243">
        <v>0</v>
      </c>
      <c r="O330" s="243">
        <v>0</v>
      </c>
      <c r="P330" s="243">
        <v>0</v>
      </c>
      <c r="Q330" s="243">
        <v>0</v>
      </c>
      <c r="R330" s="243">
        <v>0</v>
      </c>
      <c r="S330" s="243">
        <v>0</v>
      </c>
      <c r="T330" s="243">
        <v>0</v>
      </c>
      <c r="U330" s="243">
        <v>0</v>
      </c>
      <c r="V330" s="243">
        <v>0</v>
      </c>
      <c r="W330" s="243">
        <v>0</v>
      </c>
      <c r="X330" s="243">
        <v>0</v>
      </c>
      <c r="Y330" s="243">
        <v>0</v>
      </c>
      <c r="Z330" s="243">
        <v>0</v>
      </c>
      <c r="AA330" s="243">
        <v>0</v>
      </c>
      <c r="AB330" s="243">
        <v>0</v>
      </c>
      <c r="AC330" s="243">
        <v>0</v>
      </c>
      <c r="AD330" s="243">
        <v>0</v>
      </c>
      <c r="AE330" s="243">
        <v>0</v>
      </c>
      <c r="AF330" s="243">
        <v>0</v>
      </c>
      <c r="AG330" s="243">
        <v>0</v>
      </c>
      <c r="AH330" s="243">
        <v>0</v>
      </c>
      <c r="AI330" s="243">
        <v>0</v>
      </c>
      <c r="AJ330" s="243">
        <v>0</v>
      </c>
      <c r="AK330" s="243">
        <v>0</v>
      </c>
      <c r="AL330" s="243">
        <v>0</v>
      </c>
      <c r="AM330" s="243">
        <v>0</v>
      </c>
      <c r="AN330" s="243">
        <v>0</v>
      </c>
      <c r="AO330" s="243">
        <v>0</v>
      </c>
      <c r="AP330" s="243">
        <v>0</v>
      </c>
      <c r="AQ330" s="243">
        <v>0</v>
      </c>
      <c r="AR330" s="243">
        <v>0</v>
      </c>
      <c r="AS330" s="243">
        <v>0</v>
      </c>
      <c r="AT330" s="243">
        <v>0</v>
      </c>
      <c r="AU330" s="243">
        <v>0</v>
      </c>
      <c r="AV330" s="243">
        <v>0</v>
      </c>
      <c r="AW330" s="243">
        <v>0</v>
      </c>
      <c r="AX330" s="243">
        <v>0</v>
      </c>
      <c r="AY330" s="243">
        <v>0</v>
      </c>
      <c r="AZ330" s="243">
        <v>0</v>
      </c>
      <c r="BA330" s="243">
        <v>0</v>
      </c>
      <c r="BB330" s="243">
        <v>0</v>
      </c>
      <c r="BC330" s="243">
        <v>0</v>
      </c>
      <c r="BD330" s="243">
        <v>0</v>
      </c>
      <c r="BE330" s="243">
        <v>0</v>
      </c>
      <c r="BF330" s="243">
        <v>0</v>
      </c>
      <c r="BG330" s="243">
        <v>0.5</v>
      </c>
      <c r="BH330" s="243">
        <v>0.5</v>
      </c>
      <c r="BI330" s="243">
        <v>0.5</v>
      </c>
      <c r="BJ330" s="243">
        <v>0</v>
      </c>
      <c r="BK330" s="243">
        <v>0</v>
      </c>
      <c r="BL330" s="243">
        <v>0</v>
      </c>
      <c r="BM330" s="243">
        <v>0</v>
      </c>
      <c r="BN330" s="243">
        <v>0</v>
      </c>
      <c r="BO330" s="243">
        <v>0</v>
      </c>
      <c r="BP330" s="243">
        <v>0</v>
      </c>
      <c r="BQ330" s="243">
        <v>0</v>
      </c>
      <c r="BR330" s="243">
        <v>0</v>
      </c>
      <c r="BS330" s="243">
        <v>0</v>
      </c>
      <c r="BT330" s="243">
        <v>0</v>
      </c>
      <c r="BU330" s="243">
        <v>0</v>
      </c>
      <c r="BV330" s="243">
        <v>0</v>
      </c>
      <c r="BW330" s="243">
        <v>0</v>
      </c>
      <c r="BX330" s="4">
        <v>0</v>
      </c>
      <c r="BZ330" s="244">
        <f t="shared" si="115"/>
        <v>3</v>
      </c>
      <c r="CB330" s="3">
        <f t="shared" si="116"/>
        <v>0</v>
      </c>
      <c r="CC330" s="243">
        <f t="shared" si="117"/>
        <v>0</v>
      </c>
      <c r="CD330" s="243">
        <f t="shared" si="118"/>
        <v>0</v>
      </c>
      <c r="CE330" s="243">
        <f t="shared" si="119"/>
        <v>0</v>
      </c>
      <c r="CF330" s="243">
        <f t="shared" si="120"/>
        <v>0</v>
      </c>
      <c r="CG330" s="243">
        <f t="shared" si="121"/>
        <v>0</v>
      </c>
      <c r="CH330" s="243">
        <f t="shared" si="122"/>
        <v>0</v>
      </c>
      <c r="CI330" s="243">
        <f t="shared" si="123"/>
        <v>0</v>
      </c>
      <c r="CJ330" s="243">
        <f t="shared" si="124"/>
        <v>3</v>
      </c>
      <c r="CK330" s="243">
        <f t="shared" si="125"/>
        <v>0</v>
      </c>
      <c r="CL330" s="243">
        <f t="shared" si="126"/>
        <v>0</v>
      </c>
      <c r="CM330" s="4">
        <f t="shared" si="127"/>
        <v>0</v>
      </c>
      <c r="CO330" s="244">
        <f t="shared" si="128"/>
        <v>1</v>
      </c>
      <c r="CT330" s="3">
        <f t="shared" si="129"/>
        <v>0</v>
      </c>
      <c r="CU330" s="243">
        <f t="shared" si="130"/>
        <v>0</v>
      </c>
      <c r="CV330" s="243">
        <f t="shared" si="131"/>
        <v>0</v>
      </c>
      <c r="CW330" s="243">
        <f t="shared" si="132"/>
        <v>0</v>
      </c>
      <c r="CX330" s="243">
        <f t="shared" si="133"/>
        <v>3</v>
      </c>
      <c r="CY330" s="243">
        <f t="shared" si="134"/>
        <v>0</v>
      </c>
      <c r="CZ330" s="243">
        <f t="shared" si="135"/>
        <v>0</v>
      </c>
      <c r="DA330" s="4">
        <f t="shared" si="136"/>
        <v>0</v>
      </c>
      <c r="DD330" s="244">
        <f t="shared" si="137"/>
        <v>1</v>
      </c>
    </row>
    <row r="331" spans="2:108" x14ac:dyDescent="0.35">
      <c r="B331" s="145" t="s">
        <v>819</v>
      </c>
      <c r="C331" s="4" t="s">
        <v>819</v>
      </c>
      <c r="D331" s="142" t="s">
        <v>913</v>
      </c>
      <c r="E331" s="236" t="s">
        <v>913</v>
      </c>
      <c r="F331" s="236"/>
      <c r="G331" s="139" t="s">
        <v>3703</v>
      </c>
      <c r="H331" s="3">
        <v>0</v>
      </c>
      <c r="I331" s="243">
        <v>0</v>
      </c>
      <c r="J331" s="243">
        <v>0</v>
      </c>
      <c r="K331" s="243">
        <v>0</v>
      </c>
      <c r="L331" s="243">
        <v>0</v>
      </c>
      <c r="M331" s="243">
        <v>0</v>
      </c>
      <c r="N331" s="243">
        <v>0</v>
      </c>
      <c r="O331" s="243">
        <v>0</v>
      </c>
      <c r="P331" s="243">
        <v>0</v>
      </c>
      <c r="Q331" s="243">
        <v>0</v>
      </c>
      <c r="R331" s="243">
        <v>0</v>
      </c>
      <c r="S331" s="243">
        <v>0</v>
      </c>
      <c r="T331" s="243">
        <v>0</v>
      </c>
      <c r="U331" s="243">
        <v>0</v>
      </c>
      <c r="V331" s="243">
        <v>0</v>
      </c>
      <c r="W331" s="243">
        <v>0</v>
      </c>
      <c r="X331" s="243">
        <v>0</v>
      </c>
      <c r="Y331" s="243">
        <v>0</v>
      </c>
      <c r="Z331" s="243">
        <v>0</v>
      </c>
      <c r="AA331" s="243">
        <v>0</v>
      </c>
      <c r="AB331" s="243">
        <v>0</v>
      </c>
      <c r="AC331" s="243">
        <v>0</v>
      </c>
      <c r="AD331" s="243">
        <v>0</v>
      </c>
      <c r="AE331" s="243">
        <v>0</v>
      </c>
      <c r="AF331" s="243">
        <v>0</v>
      </c>
      <c r="AG331" s="243">
        <v>0</v>
      </c>
      <c r="AH331" s="243">
        <v>0</v>
      </c>
      <c r="AI331" s="243">
        <v>0</v>
      </c>
      <c r="AJ331" s="243">
        <v>0</v>
      </c>
      <c r="AK331" s="243">
        <v>0</v>
      </c>
      <c r="AL331" s="243">
        <v>0</v>
      </c>
      <c r="AM331" s="243">
        <v>0</v>
      </c>
      <c r="AN331" s="243">
        <v>0</v>
      </c>
      <c r="AO331" s="243">
        <v>0</v>
      </c>
      <c r="AP331" s="243">
        <v>0</v>
      </c>
      <c r="AQ331" s="243">
        <v>0</v>
      </c>
      <c r="AR331" s="243">
        <v>0</v>
      </c>
      <c r="AS331" s="243">
        <v>0</v>
      </c>
      <c r="AT331" s="243">
        <v>0</v>
      </c>
      <c r="AU331" s="243">
        <v>0</v>
      </c>
      <c r="AV331" s="243">
        <v>0</v>
      </c>
      <c r="AW331" s="243">
        <v>0</v>
      </c>
      <c r="AX331" s="243">
        <v>0</v>
      </c>
      <c r="AY331" s="243">
        <v>0</v>
      </c>
      <c r="AZ331" s="243">
        <v>0</v>
      </c>
      <c r="BA331" s="243">
        <v>0</v>
      </c>
      <c r="BB331" s="243">
        <v>0</v>
      </c>
      <c r="BC331" s="243">
        <v>0</v>
      </c>
      <c r="BD331" s="243">
        <v>0</v>
      </c>
      <c r="BE331" s="243">
        <v>0</v>
      </c>
      <c r="BF331" s="243">
        <v>0</v>
      </c>
      <c r="BG331" s="243">
        <v>0</v>
      </c>
      <c r="BH331" s="243">
        <v>0.5</v>
      </c>
      <c r="BI331" s="243">
        <v>0.5</v>
      </c>
      <c r="BJ331" s="243">
        <v>0.5</v>
      </c>
      <c r="BK331" s="243">
        <v>0</v>
      </c>
      <c r="BL331" s="243">
        <v>0</v>
      </c>
      <c r="BM331" s="243">
        <v>0</v>
      </c>
      <c r="BN331" s="243">
        <v>0</v>
      </c>
      <c r="BO331" s="243">
        <v>0</v>
      </c>
      <c r="BP331" s="243">
        <v>0</v>
      </c>
      <c r="BQ331" s="243">
        <v>0</v>
      </c>
      <c r="BR331" s="243">
        <v>0</v>
      </c>
      <c r="BS331" s="243">
        <v>0</v>
      </c>
      <c r="BT331" s="243">
        <v>0</v>
      </c>
      <c r="BU331" s="243">
        <v>0</v>
      </c>
      <c r="BV331" s="243">
        <v>0</v>
      </c>
      <c r="BW331" s="243">
        <v>0</v>
      </c>
      <c r="BX331" s="4">
        <v>0</v>
      </c>
      <c r="BZ331" s="244">
        <f t="shared" si="115"/>
        <v>3</v>
      </c>
      <c r="CB331" s="3">
        <f t="shared" si="116"/>
        <v>0</v>
      </c>
      <c r="CC331" s="243">
        <f t="shared" si="117"/>
        <v>0</v>
      </c>
      <c r="CD331" s="243">
        <f t="shared" si="118"/>
        <v>0</v>
      </c>
      <c r="CE331" s="243">
        <f t="shared" si="119"/>
        <v>0</v>
      </c>
      <c r="CF331" s="243">
        <f t="shared" si="120"/>
        <v>0</v>
      </c>
      <c r="CG331" s="243">
        <f t="shared" si="121"/>
        <v>0</v>
      </c>
      <c r="CH331" s="243">
        <f t="shared" si="122"/>
        <v>0</v>
      </c>
      <c r="CI331" s="243">
        <f t="shared" si="123"/>
        <v>0</v>
      </c>
      <c r="CJ331" s="243">
        <f t="shared" si="124"/>
        <v>3</v>
      </c>
      <c r="CK331" s="243">
        <f t="shared" si="125"/>
        <v>0</v>
      </c>
      <c r="CL331" s="243">
        <f t="shared" si="126"/>
        <v>0</v>
      </c>
      <c r="CM331" s="4">
        <f t="shared" si="127"/>
        <v>0</v>
      </c>
      <c r="CO331" s="244">
        <f t="shared" si="128"/>
        <v>1</v>
      </c>
      <c r="CT331" s="3">
        <f t="shared" si="129"/>
        <v>0</v>
      </c>
      <c r="CU331" s="243">
        <f t="shared" si="130"/>
        <v>0</v>
      </c>
      <c r="CV331" s="243">
        <f t="shared" si="131"/>
        <v>0</v>
      </c>
      <c r="CW331" s="243">
        <f t="shared" si="132"/>
        <v>0</v>
      </c>
      <c r="CX331" s="243">
        <f t="shared" si="133"/>
        <v>3</v>
      </c>
      <c r="CY331" s="243">
        <f t="shared" si="134"/>
        <v>0</v>
      </c>
      <c r="CZ331" s="243">
        <f t="shared" si="135"/>
        <v>0</v>
      </c>
      <c r="DA331" s="4">
        <f t="shared" si="136"/>
        <v>0</v>
      </c>
      <c r="DD331" s="244">
        <f t="shared" si="137"/>
        <v>1</v>
      </c>
    </row>
    <row r="332" spans="2:108" x14ac:dyDescent="0.35">
      <c r="B332" s="145" t="s">
        <v>842</v>
      </c>
      <c r="C332" s="4" t="s">
        <v>842</v>
      </c>
      <c r="D332" s="28" t="s">
        <v>2700</v>
      </c>
      <c r="E332" s="234" t="s">
        <v>923</v>
      </c>
      <c r="F332" s="234"/>
      <c r="G332" s="29" t="s">
        <v>3701</v>
      </c>
      <c r="H332" s="3">
        <v>0</v>
      </c>
      <c r="I332" s="243">
        <v>0</v>
      </c>
      <c r="J332" s="243">
        <v>0</v>
      </c>
      <c r="K332" s="243">
        <v>0</v>
      </c>
      <c r="L332" s="243">
        <v>0</v>
      </c>
      <c r="M332" s="243">
        <v>0</v>
      </c>
      <c r="N332" s="243">
        <v>0</v>
      </c>
      <c r="O332" s="243">
        <v>0</v>
      </c>
      <c r="P332" s="243">
        <v>0</v>
      </c>
      <c r="Q332" s="243">
        <v>0</v>
      </c>
      <c r="R332" s="243">
        <v>0</v>
      </c>
      <c r="S332" s="243">
        <v>0</v>
      </c>
      <c r="T332" s="243">
        <v>0</v>
      </c>
      <c r="U332" s="243">
        <v>0</v>
      </c>
      <c r="V332" s="243">
        <v>0</v>
      </c>
      <c r="W332" s="243">
        <v>0</v>
      </c>
      <c r="X332" s="243">
        <v>0</v>
      </c>
      <c r="Y332" s="243">
        <v>0</v>
      </c>
      <c r="Z332" s="243">
        <v>0</v>
      </c>
      <c r="AA332" s="243">
        <v>0</v>
      </c>
      <c r="AB332" s="243">
        <v>0</v>
      </c>
      <c r="AC332" s="243">
        <v>0</v>
      </c>
      <c r="AD332" s="243">
        <v>0</v>
      </c>
      <c r="AE332" s="243">
        <v>0</v>
      </c>
      <c r="AF332" s="243">
        <v>0</v>
      </c>
      <c r="AG332" s="243">
        <v>0</v>
      </c>
      <c r="AH332" s="243">
        <v>0</v>
      </c>
      <c r="AI332" s="243">
        <v>0</v>
      </c>
      <c r="AJ332" s="243">
        <v>0</v>
      </c>
      <c r="AK332" s="243">
        <v>0</v>
      </c>
      <c r="AL332" s="243">
        <v>0</v>
      </c>
      <c r="AM332" s="243">
        <v>0</v>
      </c>
      <c r="AN332" s="243">
        <v>0</v>
      </c>
      <c r="AO332" s="243">
        <v>0</v>
      </c>
      <c r="AP332" s="243">
        <v>0</v>
      </c>
      <c r="AQ332" s="243">
        <v>0</v>
      </c>
      <c r="AR332" s="243">
        <v>0</v>
      </c>
      <c r="AS332" s="243">
        <v>0</v>
      </c>
      <c r="AT332" s="243">
        <v>0</v>
      </c>
      <c r="AU332" s="243">
        <v>0</v>
      </c>
      <c r="AV332" s="243">
        <v>0</v>
      </c>
      <c r="AW332" s="243">
        <v>0</v>
      </c>
      <c r="AX332" s="243">
        <v>0</v>
      </c>
      <c r="AY332" s="243">
        <v>0</v>
      </c>
      <c r="AZ332" s="243">
        <v>0</v>
      </c>
      <c r="BA332" s="243">
        <v>0</v>
      </c>
      <c r="BB332" s="243">
        <v>0</v>
      </c>
      <c r="BC332" s="243">
        <v>0</v>
      </c>
      <c r="BD332" s="243">
        <v>0</v>
      </c>
      <c r="BE332" s="243">
        <v>0</v>
      </c>
      <c r="BF332" s="243">
        <v>0</v>
      </c>
      <c r="BG332" s="243">
        <v>0</v>
      </c>
      <c r="BH332" s="243">
        <v>0</v>
      </c>
      <c r="BI332" s="243">
        <v>0</v>
      </c>
      <c r="BJ332" s="243">
        <v>0</v>
      </c>
      <c r="BK332" s="243">
        <v>0</v>
      </c>
      <c r="BL332" s="243">
        <v>0</v>
      </c>
      <c r="BM332" s="243">
        <v>0</v>
      </c>
      <c r="BN332" s="243">
        <v>0</v>
      </c>
      <c r="BO332" s="243">
        <v>0</v>
      </c>
      <c r="BP332" s="243">
        <v>0.5</v>
      </c>
      <c r="BQ332" s="243">
        <v>0.5</v>
      </c>
      <c r="BR332" s="243">
        <v>0.5</v>
      </c>
      <c r="BS332" s="243">
        <v>0</v>
      </c>
      <c r="BT332" s="243">
        <v>0</v>
      </c>
      <c r="BU332" s="243">
        <v>0</v>
      </c>
      <c r="BV332" s="243">
        <v>0</v>
      </c>
      <c r="BW332" s="243">
        <v>0</v>
      </c>
      <c r="BX332" s="4">
        <v>0</v>
      </c>
      <c r="BZ332" s="244">
        <f t="shared" si="115"/>
        <v>3</v>
      </c>
      <c r="CB332" s="3">
        <f t="shared" si="116"/>
        <v>0</v>
      </c>
      <c r="CC332" s="243">
        <f t="shared" si="117"/>
        <v>0</v>
      </c>
      <c r="CD332" s="243">
        <f t="shared" si="118"/>
        <v>0</v>
      </c>
      <c r="CE332" s="243">
        <f t="shared" si="119"/>
        <v>0</v>
      </c>
      <c r="CF332" s="243">
        <f t="shared" si="120"/>
        <v>0</v>
      </c>
      <c r="CG332" s="243">
        <f t="shared" si="121"/>
        <v>0</v>
      </c>
      <c r="CH332" s="243">
        <f t="shared" si="122"/>
        <v>0</v>
      </c>
      <c r="CI332" s="243">
        <f t="shared" si="123"/>
        <v>0</v>
      </c>
      <c r="CJ332" s="243">
        <f t="shared" si="124"/>
        <v>0</v>
      </c>
      <c r="CK332" s="243">
        <f t="shared" si="125"/>
        <v>0</v>
      </c>
      <c r="CL332" s="243">
        <f t="shared" si="126"/>
        <v>3</v>
      </c>
      <c r="CM332" s="4">
        <f t="shared" si="127"/>
        <v>0</v>
      </c>
      <c r="CO332" s="244">
        <f t="shared" si="128"/>
        <v>1</v>
      </c>
      <c r="CT332" s="3">
        <f t="shared" si="129"/>
        <v>0</v>
      </c>
      <c r="CU332" s="243">
        <f t="shared" si="130"/>
        <v>0</v>
      </c>
      <c r="CV332" s="243">
        <f t="shared" si="131"/>
        <v>0</v>
      </c>
      <c r="CW332" s="243">
        <f t="shared" si="132"/>
        <v>0</v>
      </c>
      <c r="CX332" s="243">
        <f t="shared" si="133"/>
        <v>0</v>
      </c>
      <c r="CY332" s="243">
        <f t="shared" si="134"/>
        <v>0</v>
      </c>
      <c r="CZ332" s="243">
        <f t="shared" si="135"/>
        <v>3</v>
      </c>
      <c r="DA332" s="4">
        <f t="shared" si="136"/>
        <v>0</v>
      </c>
      <c r="DD332" s="244">
        <f t="shared" si="137"/>
        <v>1</v>
      </c>
    </row>
    <row r="333" spans="2:108" x14ac:dyDescent="0.35">
      <c r="B333" s="145" t="s">
        <v>845</v>
      </c>
      <c r="C333" s="4" t="s">
        <v>846</v>
      </c>
      <c r="D333" s="30" t="s">
        <v>3591</v>
      </c>
      <c r="E333" s="237" t="s">
        <v>3239</v>
      </c>
      <c r="F333" s="237"/>
      <c r="G333" s="31" t="s">
        <v>3704</v>
      </c>
      <c r="H333" s="3">
        <v>0</v>
      </c>
      <c r="I333" s="243">
        <v>0</v>
      </c>
      <c r="J333" s="243">
        <v>0</v>
      </c>
      <c r="K333" s="243">
        <v>0</v>
      </c>
      <c r="L333" s="243">
        <v>0</v>
      </c>
      <c r="M333" s="243">
        <v>0</v>
      </c>
      <c r="N333" s="243">
        <v>0</v>
      </c>
      <c r="O333" s="243">
        <v>0</v>
      </c>
      <c r="P333" s="243">
        <v>0</v>
      </c>
      <c r="Q333" s="243">
        <v>0</v>
      </c>
      <c r="R333" s="243">
        <v>0</v>
      </c>
      <c r="S333" s="243">
        <v>0</v>
      </c>
      <c r="T333" s="243">
        <v>0</v>
      </c>
      <c r="U333" s="243">
        <v>0</v>
      </c>
      <c r="V333" s="243">
        <v>0</v>
      </c>
      <c r="W333" s="243">
        <v>0</v>
      </c>
      <c r="X333" s="243">
        <v>0</v>
      </c>
      <c r="Y333" s="243">
        <v>0</v>
      </c>
      <c r="Z333" s="243">
        <v>0</v>
      </c>
      <c r="AA333" s="243">
        <v>0</v>
      </c>
      <c r="AB333" s="243">
        <v>0</v>
      </c>
      <c r="AC333" s="243">
        <v>0</v>
      </c>
      <c r="AD333" s="243">
        <v>0</v>
      </c>
      <c r="AE333" s="243">
        <v>0</v>
      </c>
      <c r="AF333" s="243">
        <v>0</v>
      </c>
      <c r="AG333" s="243">
        <v>0</v>
      </c>
      <c r="AH333" s="243">
        <v>0</v>
      </c>
      <c r="AI333" s="243">
        <v>0</v>
      </c>
      <c r="AJ333" s="243">
        <v>0</v>
      </c>
      <c r="AK333" s="243">
        <v>0</v>
      </c>
      <c r="AL333" s="243">
        <v>0</v>
      </c>
      <c r="AM333" s="243">
        <v>0</v>
      </c>
      <c r="AN333" s="243">
        <v>0</v>
      </c>
      <c r="AO333" s="243">
        <v>0</v>
      </c>
      <c r="AP333" s="243">
        <v>0</v>
      </c>
      <c r="AQ333" s="243">
        <v>0</v>
      </c>
      <c r="AR333" s="243">
        <v>0</v>
      </c>
      <c r="AS333" s="243">
        <v>0</v>
      </c>
      <c r="AT333" s="243">
        <v>0</v>
      </c>
      <c r="AU333" s="243">
        <v>0</v>
      </c>
      <c r="AV333" s="243">
        <v>0</v>
      </c>
      <c r="AW333" s="243">
        <v>0</v>
      </c>
      <c r="AX333" s="243">
        <v>0</v>
      </c>
      <c r="AY333" s="243">
        <v>0</v>
      </c>
      <c r="AZ333" s="243">
        <v>0</v>
      </c>
      <c r="BA333" s="243">
        <v>0</v>
      </c>
      <c r="BB333" s="243">
        <v>0</v>
      </c>
      <c r="BC333" s="243">
        <v>0</v>
      </c>
      <c r="BD333" s="243">
        <v>0</v>
      </c>
      <c r="BE333" s="243">
        <v>0</v>
      </c>
      <c r="BF333" s="243">
        <v>0</v>
      </c>
      <c r="BG333" s="243">
        <v>0</v>
      </c>
      <c r="BH333" s="243">
        <v>0</v>
      </c>
      <c r="BI333" s="243">
        <v>0</v>
      </c>
      <c r="BJ333" s="243">
        <v>0</v>
      </c>
      <c r="BK333" s="243">
        <v>0</v>
      </c>
      <c r="BL333" s="243">
        <v>0</v>
      </c>
      <c r="BM333" s="243">
        <v>0</v>
      </c>
      <c r="BN333" s="243">
        <v>0</v>
      </c>
      <c r="BO333" s="243">
        <v>0</v>
      </c>
      <c r="BP333" s="243">
        <v>0.5</v>
      </c>
      <c r="BQ333" s="243">
        <v>0</v>
      </c>
      <c r="BR333" s="243">
        <v>0.5</v>
      </c>
      <c r="BS333" s="243">
        <v>0.5</v>
      </c>
      <c r="BT333" s="243">
        <v>0</v>
      </c>
      <c r="BU333" s="243">
        <v>0</v>
      </c>
      <c r="BV333" s="243">
        <v>0</v>
      </c>
      <c r="BW333" s="243">
        <v>0</v>
      </c>
      <c r="BX333" s="4">
        <v>0</v>
      </c>
      <c r="BZ333" s="244">
        <f t="shared" si="115"/>
        <v>3</v>
      </c>
      <c r="CB333" s="3">
        <f t="shared" si="116"/>
        <v>0</v>
      </c>
      <c r="CC333" s="243">
        <f t="shared" si="117"/>
        <v>0</v>
      </c>
      <c r="CD333" s="243">
        <f t="shared" si="118"/>
        <v>0</v>
      </c>
      <c r="CE333" s="243">
        <f t="shared" si="119"/>
        <v>0</v>
      </c>
      <c r="CF333" s="243">
        <f t="shared" si="120"/>
        <v>0</v>
      </c>
      <c r="CG333" s="243">
        <f t="shared" si="121"/>
        <v>0</v>
      </c>
      <c r="CH333" s="243">
        <f t="shared" si="122"/>
        <v>0</v>
      </c>
      <c r="CI333" s="243">
        <f t="shared" si="123"/>
        <v>0</v>
      </c>
      <c r="CJ333" s="243">
        <f t="shared" si="124"/>
        <v>0</v>
      </c>
      <c r="CK333" s="243">
        <f t="shared" si="125"/>
        <v>0</v>
      </c>
      <c r="CL333" s="243">
        <f t="shared" si="126"/>
        <v>3</v>
      </c>
      <c r="CM333" s="4">
        <f t="shared" si="127"/>
        <v>0</v>
      </c>
      <c r="CO333" s="244">
        <f t="shared" si="128"/>
        <v>1</v>
      </c>
      <c r="CT333" s="3">
        <f t="shared" si="129"/>
        <v>0</v>
      </c>
      <c r="CU333" s="243">
        <f t="shared" si="130"/>
        <v>0</v>
      </c>
      <c r="CV333" s="243">
        <f t="shared" si="131"/>
        <v>0</v>
      </c>
      <c r="CW333" s="243">
        <f t="shared" si="132"/>
        <v>0</v>
      </c>
      <c r="CX333" s="243">
        <f t="shared" si="133"/>
        <v>0</v>
      </c>
      <c r="CY333" s="243">
        <f t="shared" si="134"/>
        <v>0</v>
      </c>
      <c r="CZ333" s="243">
        <f t="shared" si="135"/>
        <v>3</v>
      </c>
      <c r="DA333" s="4">
        <f t="shared" si="136"/>
        <v>0</v>
      </c>
      <c r="DD333" s="244">
        <f t="shared" si="137"/>
        <v>1</v>
      </c>
    </row>
    <row r="334" spans="2:108" x14ac:dyDescent="0.35">
      <c r="B334" s="145" t="s">
        <v>851</v>
      </c>
      <c r="C334" s="4" t="s">
        <v>852</v>
      </c>
      <c r="D334" s="54" t="s">
        <v>2703</v>
      </c>
      <c r="E334" s="233" t="s">
        <v>911</v>
      </c>
      <c r="F334" s="233"/>
      <c r="G334" s="55" t="s">
        <v>3708</v>
      </c>
      <c r="H334" s="3">
        <v>0</v>
      </c>
      <c r="I334" s="243">
        <v>0</v>
      </c>
      <c r="J334" s="243">
        <v>0</v>
      </c>
      <c r="K334" s="243">
        <v>0</v>
      </c>
      <c r="L334" s="243">
        <v>0</v>
      </c>
      <c r="M334" s="243">
        <v>0</v>
      </c>
      <c r="N334" s="243">
        <v>0</v>
      </c>
      <c r="O334" s="243">
        <v>0</v>
      </c>
      <c r="P334" s="243">
        <v>0</v>
      </c>
      <c r="Q334" s="243">
        <v>0</v>
      </c>
      <c r="R334" s="243">
        <v>0</v>
      </c>
      <c r="S334" s="243">
        <v>0</v>
      </c>
      <c r="T334" s="243">
        <v>0</v>
      </c>
      <c r="U334" s="243">
        <v>0</v>
      </c>
      <c r="V334" s="243">
        <v>0</v>
      </c>
      <c r="W334" s="243">
        <v>0</v>
      </c>
      <c r="X334" s="243">
        <v>0</v>
      </c>
      <c r="Y334" s="243">
        <v>0</v>
      </c>
      <c r="Z334" s="243">
        <v>0</v>
      </c>
      <c r="AA334" s="243">
        <v>0</v>
      </c>
      <c r="AB334" s="243">
        <v>0</v>
      </c>
      <c r="AC334" s="243">
        <v>0</v>
      </c>
      <c r="AD334" s="243">
        <v>0</v>
      </c>
      <c r="AE334" s="243">
        <v>0</v>
      </c>
      <c r="AF334" s="243">
        <v>0</v>
      </c>
      <c r="AG334" s="243">
        <v>0</v>
      </c>
      <c r="AH334" s="243">
        <v>0</v>
      </c>
      <c r="AI334" s="243">
        <v>0</v>
      </c>
      <c r="AJ334" s="243">
        <v>0</v>
      </c>
      <c r="AK334" s="243">
        <v>0</v>
      </c>
      <c r="AL334" s="243">
        <v>0</v>
      </c>
      <c r="AM334" s="243">
        <v>0</v>
      </c>
      <c r="AN334" s="243">
        <v>0</v>
      </c>
      <c r="AO334" s="243">
        <v>0</v>
      </c>
      <c r="AP334" s="243">
        <v>0</v>
      </c>
      <c r="AQ334" s="243">
        <v>0</v>
      </c>
      <c r="AR334" s="243">
        <v>0</v>
      </c>
      <c r="AS334" s="243">
        <v>0</v>
      </c>
      <c r="AT334" s="243">
        <v>0</v>
      </c>
      <c r="AU334" s="243">
        <v>0</v>
      </c>
      <c r="AV334" s="243">
        <v>0</v>
      </c>
      <c r="AW334" s="243">
        <v>0</v>
      </c>
      <c r="AX334" s="243">
        <v>0</v>
      </c>
      <c r="AY334" s="243">
        <v>0</v>
      </c>
      <c r="AZ334" s="243">
        <v>0</v>
      </c>
      <c r="BA334" s="243">
        <v>0</v>
      </c>
      <c r="BB334" s="243">
        <v>0</v>
      </c>
      <c r="BC334" s="243">
        <v>0</v>
      </c>
      <c r="BD334" s="243">
        <v>0</v>
      </c>
      <c r="BE334" s="243">
        <v>0</v>
      </c>
      <c r="BF334" s="243">
        <v>0</v>
      </c>
      <c r="BG334" s="243">
        <v>0</v>
      </c>
      <c r="BH334" s="243">
        <v>0</v>
      </c>
      <c r="BI334" s="243">
        <v>0</v>
      </c>
      <c r="BJ334" s="243">
        <v>0</v>
      </c>
      <c r="BK334" s="243">
        <v>0</v>
      </c>
      <c r="BL334" s="243">
        <v>0</v>
      </c>
      <c r="BM334" s="243">
        <v>0</v>
      </c>
      <c r="BN334" s="243">
        <v>0</v>
      </c>
      <c r="BO334" s="243">
        <v>0</v>
      </c>
      <c r="BP334" s="243">
        <v>0</v>
      </c>
      <c r="BQ334" s="243">
        <v>1</v>
      </c>
      <c r="BR334" s="243">
        <v>1</v>
      </c>
      <c r="BS334" s="243">
        <v>0.5</v>
      </c>
      <c r="BT334" s="243">
        <v>0</v>
      </c>
      <c r="BU334" s="243">
        <v>0</v>
      </c>
      <c r="BV334" s="243">
        <v>0</v>
      </c>
      <c r="BW334" s="243">
        <v>0</v>
      </c>
      <c r="BX334" s="4">
        <v>0</v>
      </c>
      <c r="BZ334" s="244">
        <f t="shared" si="115"/>
        <v>3</v>
      </c>
      <c r="CB334" s="3">
        <f t="shared" si="116"/>
        <v>0</v>
      </c>
      <c r="CC334" s="243">
        <f t="shared" si="117"/>
        <v>0</v>
      </c>
      <c r="CD334" s="243">
        <f t="shared" si="118"/>
        <v>0</v>
      </c>
      <c r="CE334" s="243">
        <f t="shared" si="119"/>
        <v>0</v>
      </c>
      <c r="CF334" s="243">
        <f t="shared" si="120"/>
        <v>0</v>
      </c>
      <c r="CG334" s="243">
        <f t="shared" si="121"/>
        <v>0</v>
      </c>
      <c r="CH334" s="243">
        <f t="shared" si="122"/>
        <v>0</v>
      </c>
      <c r="CI334" s="243">
        <f t="shared" si="123"/>
        <v>0</v>
      </c>
      <c r="CJ334" s="243">
        <f t="shared" si="124"/>
        <v>0</v>
      </c>
      <c r="CK334" s="243">
        <f t="shared" si="125"/>
        <v>0</v>
      </c>
      <c r="CL334" s="243">
        <f t="shared" si="126"/>
        <v>3</v>
      </c>
      <c r="CM334" s="4">
        <f t="shared" si="127"/>
        <v>0</v>
      </c>
      <c r="CO334" s="244">
        <f t="shared" si="128"/>
        <v>1</v>
      </c>
      <c r="CT334" s="3">
        <f t="shared" si="129"/>
        <v>0</v>
      </c>
      <c r="CU334" s="243">
        <f t="shared" si="130"/>
        <v>0</v>
      </c>
      <c r="CV334" s="243">
        <f t="shared" si="131"/>
        <v>0</v>
      </c>
      <c r="CW334" s="243">
        <f t="shared" si="132"/>
        <v>0</v>
      </c>
      <c r="CX334" s="243">
        <f t="shared" si="133"/>
        <v>0</v>
      </c>
      <c r="CY334" s="243">
        <f t="shared" si="134"/>
        <v>0</v>
      </c>
      <c r="CZ334" s="243">
        <f t="shared" si="135"/>
        <v>3</v>
      </c>
      <c r="DA334" s="4">
        <f t="shared" si="136"/>
        <v>0</v>
      </c>
      <c r="DD334" s="244">
        <f t="shared" si="137"/>
        <v>1</v>
      </c>
    </row>
    <row r="335" spans="2:108" x14ac:dyDescent="0.35">
      <c r="B335" s="145" t="s">
        <v>853</v>
      </c>
      <c r="C335" s="4" t="s">
        <v>854</v>
      </c>
      <c r="D335" s="28" t="s">
        <v>2706</v>
      </c>
      <c r="E335" s="234" t="s">
        <v>911</v>
      </c>
      <c r="F335" s="234"/>
      <c r="G335" s="29" t="s">
        <v>3701</v>
      </c>
      <c r="H335" s="3">
        <v>0</v>
      </c>
      <c r="I335" s="243">
        <v>0</v>
      </c>
      <c r="J335" s="243">
        <v>0</v>
      </c>
      <c r="K335" s="243">
        <v>0</v>
      </c>
      <c r="L335" s="243">
        <v>0</v>
      </c>
      <c r="M335" s="243">
        <v>0</v>
      </c>
      <c r="N335" s="243">
        <v>0</v>
      </c>
      <c r="O335" s="243">
        <v>0</v>
      </c>
      <c r="P335" s="243">
        <v>0</v>
      </c>
      <c r="Q335" s="243">
        <v>0</v>
      </c>
      <c r="R335" s="243">
        <v>0</v>
      </c>
      <c r="S335" s="243">
        <v>0</v>
      </c>
      <c r="T335" s="243">
        <v>0</v>
      </c>
      <c r="U335" s="243">
        <v>0</v>
      </c>
      <c r="V335" s="243">
        <v>0</v>
      </c>
      <c r="W335" s="243">
        <v>0</v>
      </c>
      <c r="X335" s="243">
        <v>0</v>
      </c>
      <c r="Y335" s="243">
        <v>0</v>
      </c>
      <c r="Z335" s="243">
        <v>0</v>
      </c>
      <c r="AA335" s="243">
        <v>0</v>
      </c>
      <c r="AB335" s="243">
        <v>0</v>
      </c>
      <c r="AC335" s="243">
        <v>0</v>
      </c>
      <c r="AD335" s="243">
        <v>0</v>
      </c>
      <c r="AE335" s="243">
        <v>0</v>
      </c>
      <c r="AF335" s="243">
        <v>0</v>
      </c>
      <c r="AG335" s="243">
        <v>0</v>
      </c>
      <c r="AH335" s="243">
        <v>0</v>
      </c>
      <c r="AI335" s="243">
        <v>0</v>
      </c>
      <c r="AJ335" s="243">
        <v>0</v>
      </c>
      <c r="AK335" s="243">
        <v>0</v>
      </c>
      <c r="AL335" s="243">
        <v>0</v>
      </c>
      <c r="AM335" s="243">
        <v>0</v>
      </c>
      <c r="AN335" s="243">
        <v>0</v>
      </c>
      <c r="AO335" s="243">
        <v>0</v>
      </c>
      <c r="AP335" s="243">
        <v>0</v>
      </c>
      <c r="AQ335" s="243">
        <v>0</v>
      </c>
      <c r="AR335" s="243">
        <v>0</v>
      </c>
      <c r="AS335" s="243">
        <v>0</v>
      </c>
      <c r="AT335" s="243">
        <v>0</v>
      </c>
      <c r="AU335" s="243">
        <v>0</v>
      </c>
      <c r="AV335" s="243">
        <v>0</v>
      </c>
      <c r="AW335" s="243">
        <v>0</v>
      </c>
      <c r="AX335" s="243">
        <v>0</v>
      </c>
      <c r="AY335" s="243">
        <v>0</v>
      </c>
      <c r="AZ335" s="243">
        <v>0</v>
      </c>
      <c r="BA335" s="243">
        <v>0</v>
      </c>
      <c r="BB335" s="243">
        <v>0</v>
      </c>
      <c r="BC335" s="243">
        <v>0</v>
      </c>
      <c r="BD335" s="243">
        <v>0</v>
      </c>
      <c r="BE335" s="243">
        <v>0</v>
      </c>
      <c r="BF335" s="243">
        <v>0</v>
      </c>
      <c r="BG335" s="243">
        <v>0</v>
      </c>
      <c r="BH335" s="243">
        <v>0</v>
      </c>
      <c r="BI335" s="243">
        <v>0</v>
      </c>
      <c r="BJ335" s="243">
        <v>0</v>
      </c>
      <c r="BK335" s="243">
        <v>0</v>
      </c>
      <c r="BL335" s="243">
        <v>0</v>
      </c>
      <c r="BM335" s="243">
        <v>0</v>
      </c>
      <c r="BN335" s="243">
        <v>0</v>
      </c>
      <c r="BO335" s="243">
        <v>0</v>
      </c>
      <c r="BP335" s="243">
        <v>0</v>
      </c>
      <c r="BQ335" s="243">
        <v>0.5</v>
      </c>
      <c r="BR335" s="243">
        <v>1</v>
      </c>
      <c r="BS335" s="243">
        <v>1</v>
      </c>
      <c r="BT335" s="243">
        <v>0</v>
      </c>
      <c r="BU335" s="243">
        <v>0</v>
      </c>
      <c r="BV335" s="243">
        <v>0</v>
      </c>
      <c r="BW335" s="243">
        <v>0</v>
      </c>
      <c r="BX335" s="4">
        <v>0</v>
      </c>
      <c r="BZ335" s="244">
        <f t="shared" si="115"/>
        <v>3</v>
      </c>
      <c r="CB335" s="3">
        <f t="shared" si="116"/>
        <v>0</v>
      </c>
      <c r="CC335" s="243">
        <f t="shared" si="117"/>
        <v>0</v>
      </c>
      <c r="CD335" s="243">
        <f t="shared" si="118"/>
        <v>0</v>
      </c>
      <c r="CE335" s="243">
        <f t="shared" si="119"/>
        <v>0</v>
      </c>
      <c r="CF335" s="243">
        <f t="shared" si="120"/>
        <v>0</v>
      </c>
      <c r="CG335" s="243">
        <f t="shared" si="121"/>
        <v>0</v>
      </c>
      <c r="CH335" s="243">
        <f t="shared" si="122"/>
        <v>0</v>
      </c>
      <c r="CI335" s="243">
        <f t="shared" si="123"/>
        <v>0</v>
      </c>
      <c r="CJ335" s="243">
        <f t="shared" si="124"/>
        <v>0</v>
      </c>
      <c r="CK335" s="243">
        <f t="shared" si="125"/>
        <v>0</v>
      </c>
      <c r="CL335" s="243">
        <f t="shared" si="126"/>
        <v>3</v>
      </c>
      <c r="CM335" s="4">
        <f t="shared" si="127"/>
        <v>0</v>
      </c>
      <c r="CO335" s="244">
        <f t="shared" si="128"/>
        <v>1</v>
      </c>
      <c r="CT335" s="3">
        <f t="shared" si="129"/>
        <v>0</v>
      </c>
      <c r="CU335" s="243">
        <f t="shared" si="130"/>
        <v>0</v>
      </c>
      <c r="CV335" s="243">
        <f t="shared" si="131"/>
        <v>0</v>
      </c>
      <c r="CW335" s="243">
        <f t="shared" si="132"/>
        <v>0</v>
      </c>
      <c r="CX335" s="243">
        <f t="shared" si="133"/>
        <v>0</v>
      </c>
      <c r="CY335" s="243">
        <f t="shared" si="134"/>
        <v>0</v>
      </c>
      <c r="CZ335" s="243">
        <f t="shared" si="135"/>
        <v>3</v>
      </c>
      <c r="DA335" s="4">
        <f t="shared" si="136"/>
        <v>0</v>
      </c>
      <c r="DD335" s="244">
        <f t="shared" si="137"/>
        <v>1</v>
      </c>
    </row>
    <row r="336" spans="2:108" x14ac:dyDescent="0.35">
      <c r="B336" s="145" t="s">
        <v>236</v>
      </c>
      <c r="C336" s="4" t="s">
        <v>237</v>
      </c>
      <c r="D336" s="28"/>
      <c r="E336" s="234" t="s">
        <v>909</v>
      </c>
      <c r="F336" s="234"/>
      <c r="G336" s="29" t="s">
        <v>3701</v>
      </c>
      <c r="H336" s="3">
        <v>0</v>
      </c>
      <c r="I336" s="243">
        <v>0</v>
      </c>
      <c r="J336" s="243">
        <v>0</v>
      </c>
      <c r="K336" s="243">
        <v>0</v>
      </c>
      <c r="L336" s="243">
        <v>0</v>
      </c>
      <c r="M336" s="243">
        <v>0</v>
      </c>
      <c r="N336" s="243">
        <v>0</v>
      </c>
      <c r="O336" s="243">
        <v>0</v>
      </c>
      <c r="P336" s="243">
        <v>0</v>
      </c>
      <c r="Q336" s="243">
        <v>0</v>
      </c>
      <c r="R336" s="243">
        <v>0</v>
      </c>
      <c r="S336" s="243">
        <v>0</v>
      </c>
      <c r="T336" s="243">
        <v>0</v>
      </c>
      <c r="U336" s="243">
        <v>0</v>
      </c>
      <c r="V336" s="243">
        <v>0</v>
      </c>
      <c r="W336" s="243">
        <v>0</v>
      </c>
      <c r="X336" s="243">
        <v>0</v>
      </c>
      <c r="Y336" s="243">
        <v>0</v>
      </c>
      <c r="Z336" s="243">
        <v>0</v>
      </c>
      <c r="AA336" s="243">
        <v>0</v>
      </c>
      <c r="AB336" s="243">
        <v>0</v>
      </c>
      <c r="AC336" s="243">
        <v>0</v>
      </c>
      <c r="AD336" s="243">
        <v>0</v>
      </c>
      <c r="AE336" s="243">
        <v>0</v>
      </c>
      <c r="AF336" s="243">
        <v>0</v>
      </c>
      <c r="AG336" s="243">
        <v>0</v>
      </c>
      <c r="AH336" s="243">
        <v>0</v>
      </c>
      <c r="AI336" s="243">
        <v>0</v>
      </c>
      <c r="AJ336" s="243">
        <v>0</v>
      </c>
      <c r="AK336" s="243">
        <v>0</v>
      </c>
      <c r="AL336" s="243">
        <v>0</v>
      </c>
      <c r="AM336" s="243">
        <v>0</v>
      </c>
      <c r="AN336" s="243">
        <v>0</v>
      </c>
      <c r="AO336" s="243">
        <v>0</v>
      </c>
      <c r="AP336" s="243">
        <v>0</v>
      </c>
      <c r="AQ336" s="243">
        <v>0</v>
      </c>
      <c r="AR336" s="243">
        <v>0</v>
      </c>
      <c r="AS336" s="243">
        <v>0</v>
      </c>
      <c r="AT336" s="243">
        <v>0</v>
      </c>
      <c r="AU336" s="243">
        <v>0</v>
      </c>
      <c r="AV336" s="243">
        <v>0</v>
      </c>
      <c r="AW336" s="243">
        <v>0</v>
      </c>
      <c r="AX336" s="243">
        <v>0</v>
      </c>
      <c r="AY336" s="243">
        <v>0</v>
      </c>
      <c r="AZ336" s="243">
        <v>0</v>
      </c>
      <c r="BA336" s="243">
        <v>0</v>
      </c>
      <c r="BB336" s="243">
        <v>0</v>
      </c>
      <c r="BC336" s="243">
        <v>0</v>
      </c>
      <c r="BD336" s="243">
        <v>0</v>
      </c>
      <c r="BE336" s="243">
        <v>0</v>
      </c>
      <c r="BF336" s="243">
        <v>0</v>
      </c>
      <c r="BG336" s="243">
        <v>0</v>
      </c>
      <c r="BH336" s="243">
        <v>0</v>
      </c>
      <c r="BI336" s="243">
        <v>0</v>
      </c>
      <c r="BJ336" s="243">
        <v>0</v>
      </c>
      <c r="BK336" s="243">
        <v>0</v>
      </c>
      <c r="BL336" s="243">
        <v>0</v>
      </c>
      <c r="BM336" s="243">
        <v>0</v>
      </c>
      <c r="BN336" s="243">
        <v>0</v>
      </c>
      <c r="BO336" s="243">
        <v>0</v>
      </c>
      <c r="BP336" s="243">
        <v>0</v>
      </c>
      <c r="BQ336" s="243">
        <v>0.5</v>
      </c>
      <c r="BR336" s="243">
        <v>0.5</v>
      </c>
      <c r="BS336" s="243">
        <v>0</v>
      </c>
      <c r="BT336" s="243">
        <v>0</v>
      </c>
      <c r="BU336" s="243">
        <v>0</v>
      </c>
      <c r="BV336" s="243">
        <v>0</v>
      </c>
      <c r="BW336" s="243">
        <v>0</v>
      </c>
      <c r="BX336" s="4">
        <v>0</v>
      </c>
      <c r="BZ336" s="244">
        <f t="shared" si="115"/>
        <v>2</v>
      </c>
      <c r="CB336" s="3">
        <f t="shared" si="116"/>
        <v>0</v>
      </c>
      <c r="CC336" s="243">
        <f t="shared" si="117"/>
        <v>0</v>
      </c>
      <c r="CD336" s="243">
        <f t="shared" si="118"/>
        <v>0</v>
      </c>
      <c r="CE336" s="243">
        <f t="shared" si="119"/>
        <v>0</v>
      </c>
      <c r="CF336" s="243">
        <f t="shared" si="120"/>
        <v>0</v>
      </c>
      <c r="CG336" s="243">
        <f t="shared" si="121"/>
        <v>0</v>
      </c>
      <c r="CH336" s="243">
        <f t="shared" si="122"/>
        <v>0</v>
      </c>
      <c r="CI336" s="243">
        <f t="shared" si="123"/>
        <v>0</v>
      </c>
      <c r="CJ336" s="243">
        <f t="shared" si="124"/>
        <v>0</v>
      </c>
      <c r="CK336" s="243">
        <f t="shared" si="125"/>
        <v>0</v>
      </c>
      <c r="CL336" s="243">
        <f t="shared" si="126"/>
        <v>2</v>
      </c>
      <c r="CM336" s="4">
        <f t="shared" si="127"/>
        <v>0</v>
      </c>
      <c r="CO336" s="244">
        <f t="shared" si="128"/>
        <v>1</v>
      </c>
      <c r="CT336" s="3">
        <f t="shared" si="129"/>
        <v>0</v>
      </c>
      <c r="CU336" s="243">
        <f t="shared" si="130"/>
        <v>0</v>
      </c>
      <c r="CV336" s="243">
        <f t="shared" si="131"/>
        <v>0</v>
      </c>
      <c r="CW336" s="243">
        <f t="shared" si="132"/>
        <v>0</v>
      </c>
      <c r="CX336" s="243">
        <f t="shared" si="133"/>
        <v>0</v>
      </c>
      <c r="CY336" s="243">
        <f t="shared" si="134"/>
        <v>0</v>
      </c>
      <c r="CZ336" s="243">
        <f t="shared" si="135"/>
        <v>2</v>
      </c>
      <c r="DA336" s="4">
        <f t="shared" si="136"/>
        <v>0</v>
      </c>
      <c r="DD336" s="244">
        <f t="shared" si="137"/>
        <v>1</v>
      </c>
    </row>
    <row r="337" spans="2:108" x14ac:dyDescent="0.35">
      <c r="B337" s="145" t="s">
        <v>83</v>
      </c>
      <c r="C337" s="4" t="s">
        <v>84</v>
      </c>
      <c r="D337" s="28" t="s">
        <v>84</v>
      </c>
      <c r="E337" s="234" t="s">
        <v>926</v>
      </c>
      <c r="F337" s="234"/>
      <c r="G337" s="29" t="s">
        <v>3701</v>
      </c>
      <c r="H337" s="3">
        <v>1</v>
      </c>
      <c r="I337" s="243">
        <v>0</v>
      </c>
      <c r="J337" s="243">
        <v>0</v>
      </c>
      <c r="K337" s="243">
        <v>0</v>
      </c>
      <c r="L337" s="243">
        <v>1</v>
      </c>
      <c r="M337" s="243">
        <v>0</v>
      </c>
      <c r="N337" s="243">
        <v>0</v>
      </c>
      <c r="O337" s="243">
        <v>0</v>
      </c>
      <c r="P337" s="243">
        <v>0</v>
      </c>
      <c r="Q337" s="243">
        <v>0</v>
      </c>
      <c r="R337" s="243">
        <v>0</v>
      </c>
      <c r="S337" s="243">
        <v>0</v>
      </c>
      <c r="T337" s="243">
        <v>0</v>
      </c>
      <c r="U337" s="243">
        <v>0</v>
      </c>
      <c r="V337" s="243">
        <v>0</v>
      </c>
      <c r="W337" s="243">
        <v>0</v>
      </c>
      <c r="X337" s="243">
        <v>0</v>
      </c>
      <c r="Y337" s="243">
        <v>0</v>
      </c>
      <c r="Z337" s="243">
        <v>0</v>
      </c>
      <c r="AA337" s="243">
        <v>0</v>
      </c>
      <c r="AB337" s="243">
        <v>0</v>
      </c>
      <c r="AC337" s="243">
        <v>0</v>
      </c>
      <c r="AD337" s="243">
        <v>0</v>
      </c>
      <c r="AE337" s="243">
        <v>0</v>
      </c>
      <c r="AF337" s="243">
        <v>0</v>
      </c>
      <c r="AG337" s="243">
        <v>0</v>
      </c>
      <c r="AH337" s="243">
        <v>0</v>
      </c>
      <c r="AI337" s="243">
        <v>0</v>
      </c>
      <c r="AJ337" s="243">
        <v>0</v>
      </c>
      <c r="AK337" s="243">
        <v>0</v>
      </c>
      <c r="AL337" s="243">
        <v>0</v>
      </c>
      <c r="AM337" s="243">
        <v>0</v>
      </c>
      <c r="AN337" s="243">
        <v>0</v>
      </c>
      <c r="AO337" s="243">
        <v>0</v>
      </c>
      <c r="AP337" s="243">
        <v>0</v>
      </c>
      <c r="AQ337" s="243">
        <v>0</v>
      </c>
      <c r="AR337" s="243">
        <v>0</v>
      </c>
      <c r="AS337" s="243">
        <v>0</v>
      </c>
      <c r="AT337" s="243">
        <v>0</v>
      </c>
      <c r="AU337" s="243">
        <v>0</v>
      </c>
      <c r="AV337" s="243">
        <v>0</v>
      </c>
      <c r="AW337" s="243">
        <v>0</v>
      </c>
      <c r="AX337" s="243">
        <v>0</v>
      </c>
      <c r="AY337" s="243">
        <v>0</v>
      </c>
      <c r="AZ337" s="243">
        <v>0</v>
      </c>
      <c r="BA337" s="243">
        <v>0</v>
      </c>
      <c r="BB337" s="243">
        <v>0</v>
      </c>
      <c r="BC337" s="243">
        <v>0</v>
      </c>
      <c r="BD337" s="243">
        <v>0</v>
      </c>
      <c r="BE337" s="243">
        <v>0</v>
      </c>
      <c r="BF337" s="243">
        <v>0</v>
      </c>
      <c r="BG337" s="243">
        <v>0</v>
      </c>
      <c r="BH337" s="243">
        <v>0</v>
      </c>
      <c r="BI337" s="243">
        <v>0</v>
      </c>
      <c r="BJ337" s="243">
        <v>0</v>
      </c>
      <c r="BK337" s="243">
        <v>0</v>
      </c>
      <c r="BL337" s="243">
        <v>0</v>
      </c>
      <c r="BM337" s="243">
        <v>0</v>
      </c>
      <c r="BN337" s="243">
        <v>0</v>
      </c>
      <c r="BO337" s="243">
        <v>0</v>
      </c>
      <c r="BP337" s="243">
        <v>0</v>
      </c>
      <c r="BQ337" s="243">
        <v>0</v>
      </c>
      <c r="BR337" s="243">
        <v>0</v>
      </c>
      <c r="BS337" s="243">
        <v>0</v>
      </c>
      <c r="BT337" s="243">
        <v>0</v>
      </c>
      <c r="BU337" s="243">
        <v>0</v>
      </c>
      <c r="BV337" s="243">
        <v>0</v>
      </c>
      <c r="BW337" s="243">
        <v>0</v>
      </c>
      <c r="BX337" s="4">
        <v>0</v>
      </c>
      <c r="BZ337" s="244">
        <f t="shared" si="115"/>
        <v>2</v>
      </c>
      <c r="CB337" s="3">
        <f t="shared" si="116"/>
        <v>2</v>
      </c>
      <c r="CC337" s="243">
        <f t="shared" si="117"/>
        <v>0</v>
      </c>
      <c r="CD337" s="243">
        <f t="shared" si="118"/>
        <v>0</v>
      </c>
      <c r="CE337" s="243">
        <f t="shared" si="119"/>
        <v>0</v>
      </c>
      <c r="CF337" s="243">
        <f t="shared" si="120"/>
        <v>0</v>
      </c>
      <c r="CG337" s="243">
        <f t="shared" si="121"/>
        <v>0</v>
      </c>
      <c r="CH337" s="243">
        <f t="shared" si="122"/>
        <v>0</v>
      </c>
      <c r="CI337" s="243">
        <f t="shared" si="123"/>
        <v>0</v>
      </c>
      <c r="CJ337" s="243">
        <f t="shared" si="124"/>
        <v>0</v>
      </c>
      <c r="CK337" s="243">
        <f t="shared" si="125"/>
        <v>0</v>
      </c>
      <c r="CL337" s="243">
        <f t="shared" si="126"/>
        <v>0</v>
      </c>
      <c r="CM337" s="4">
        <f t="shared" si="127"/>
        <v>0</v>
      </c>
      <c r="CO337" s="244">
        <f t="shared" si="128"/>
        <v>1</v>
      </c>
      <c r="CT337" s="3">
        <f t="shared" si="129"/>
        <v>2</v>
      </c>
      <c r="CU337" s="243">
        <f t="shared" si="130"/>
        <v>0</v>
      </c>
      <c r="CV337" s="243">
        <f t="shared" si="131"/>
        <v>0</v>
      </c>
      <c r="CW337" s="243">
        <f t="shared" si="132"/>
        <v>0</v>
      </c>
      <c r="CX337" s="243">
        <f t="shared" si="133"/>
        <v>0</v>
      </c>
      <c r="CY337" s="243">
        <f t="shared" si="134"/>
        <v>0</v>
      </c>
      <c r="CZ337" s="243">
        <f t="shared" si="135"/>
        <v>0</v>
      </c>
      <c r="DA337" s="4">
        <f t="shared" si="136"/>
        <v>0</v>
      </c>
      <c r="DD337" s="244">
        <f t="shared" si="137"/>
        <v>1</v>
      </c>
    </row>
    <row r="338" spans="2:108" x14ac:dyDescent="0.35">
      <c r="B338" s="145" t="s">
        <v>111</v>
      </c>
      <c r="C338" s="4" t="s">
        <v>112</v>
      </c>
      <c r="D338" s="30" t="s">
        <v>112</v>
      </c>
      <c r="E338" s="237" t="s">
        <v>1374</v>
      </c>
      <c r="F338" s="237"/>
      <c r="G338" s="31" t="s">
        <v>3704</v>
      </c>
      <c r="H338" s="3">
        <v>0</v>
      </c>
      <c r="I338" s="243">
        <v>0.5</v>
      </c>
      <c r="J338" s="243">
        <v>0</v>
      </c>
      <c r="K338" s="243">
        <v>0.5</v>
      </c>
      <c r="L338" s="243">
        <v>0</v>
      </c>
      <c r="M338" s="243">
        <v>0</v>
      </c>
      <c r="N338" s="243">
        <v>0</v>
      </c>
      <c r="O338" s="243">
        <v>0</v>
      </c>
      <c r="P338" s="243">
        <v>0</v>
      </c>
      <c r="Q338" s="243">
        <v>0</v>
      </c>
      <c r="R338" s="243">
        <v>0</v>
      </c>
      <c r="S338" s="243">
        <v>0</v>
      </c>
      <c r="T338" s="243">
        <v>0</v>
      </c>
      <c r="U338" s="243">
        <v>0</v>
      </c>
      <c r="V338" s="243">
        <v>0</v>
      </c>
      <c r="W338" s="243">
        <v>0</v>
      </c>
      <c r="X338" s="243">
        <v>0</v>
      </c>
      <c r="Y338" s="243">
        <v>0</v>
      </c>
      <c r="Z338" s="243">
        <v>0</v>
      </c>
      <c r="AA338" s="243">
        <v>0</v>
      </c>
      <c r="AB338" s="243">
        <v>0</v>
      </c>
      <c r="AC338" s="243">
        <v>0</v>
      </c>
      <c r="AD338" s="243">
        <v>0</v>
      </c>
      <c r="AE338" s="243">
        <v>0</v>
      </c>
      <c r="AF338" s="243">
        <v>0</v>
      </c>
      <c r="AG338" s="243">
        <v>0</v>
      </c>
      <c r="AH338" s="243">
        <v>0</v>
      </c>
      <c r="AI338" s="243">
        <v>0</v>
      </c>
      <c r="AJ338" s="243">
        <v>0</v>
      </c>
      <c r="AK338" s="243">
        <v>0</v>
      </c>
      <c r="AL338" s="243">
        <v>0</v>
      </c>
      <c r="AM338" s="243">
        <v>0</v>
      </c>
      <c r="AN338" s="243">
        <v>0</v>
      </c>
      <c r="AO338" s="243">
        <v>0</v>
      </c>
      <c r="AP338" s="243">
        <v>0</v>
      </c>
      <c r="AQ338" s="243">
        <v>0</v>
      </c>
      <c r="AR338" s="243">
        <v>0</v>
      </c>
      <c r="AS338" s="243">
        <v>0</v>
      </c>
      <c r="AT338" s="243">
        <v>0</v>
      </c>
      <c r="AU338" s="243">
        <v>0</v>
      </c>
      <c r="AV338" s="243">
        <v>0</v>
      </c>
      <c r="AW338" s="243">
        <v>0</v>
      </c>
      <c r="AX338" s="243">
        <v>0</v>
      </c>
      <c r="AY338" s="243">
        <v>0</v>
      </c>
      <c r="AZ338" s="243">
        <v>0</v>
      </c>
      <c r="BA338" s="243">
        <v>0</v>
      </c>
      <c r="BB338" s="243">
        <v>0</v>
      </c>
      <c r="BC338" s="243">
        <v>0</v>
      </c>
      <c r="BD338" s="243">
        <v>0</v>
      </c>
      <c r="BE338" s="243">
        <v>0</v>
      </c>
      <c r="BF338" s="243">
        <v>0</v>
      </c>
      <c r="BG338" s="243">
        <v>0</v>
      </c>
      <c r="BH338" s="243">
        <v>0</v>
      </c>
      <c r="BI338" s="243">
        <v>0</v>
      </c>
      <c r="BJ338" s="243">
        <v>0</v>
      </c>
      <c r="BK338" s="243">
        <v>0</v>
      </c>
      <c r="BL338" s="243">
        <v>0</v>
      </c>
      <c r="BM338" s="243">
        <v>0</v>
      </c>
      <c r="BN338" s="243">
        <v>0</v>
      </c>
      <c r="BO338" s="243">
        <v>0</v>
      </c>
      <c r="BP338" s="243">
        <v>0</v>
      </c>
      <c r="BQ338" s="243">
        <v>0</v>
      </c>
      <c r="BR338" s="243">
        <v>0</v>
      </c>
      <c r="BS338" s="243">
        <v>0</v>
      </c>
      <c r="BT338" s="243">
        <v>0</v>
      </c>
      <c r="BU338" s="243">
        <v>0</v>
      </c>
      <c r="BV338" s="243">
        <v>0</v>
      </c>
      <c r="BW338" s="243">
        <v>0</v>
      </c>
      <c r="BX338" s="4">
        <v>0</v>
      </c>
      <c r="BZ338" s="244">
        <f t="shared" si="115"/>
        <v>2</v>
      </c>
      <c r="CB338" s="3">
        <f t="shared" si="116"/>
        <v>2</v>
      </c>
      <c r="CC338" s="243">
        <f t="shared" si="117"/>
        <v>0</v>
      </c>
      <c r="CD338" s="243">
        <f t="shared" si="118"/>
        <v>0</v>
      </c>
      <c r="CE338" s="243">
        <f t="shared" si="119"/>
        <v>0</v>
      </c>
      <c r="CF338" s="243">
        <f t="shared" si="120"/>
        <v>0</v>
      </c>
      <c r="CG338" s="243">
        <f t="shared" si="121"/>
        <v>0</v>
      </c>
      <c r="CH338" s="243">
        <f t="shared" si="122"/>
        <v>0</v>
      </c>
      <c r="CI338" s="243">
        <f t="shared" si="123"/>
        <v>0</v>
      </c>
      <c r="CJ338" s="243">
        <f t="shared" si="124"/>
        <v>0</v>
      </c>
      <c r="CK338" s="243">
        <f t="shared" si="125"/>
        <v>0</v>
      </c>
      <c r="CL338" s="243">
        <f t="shared" si="126"/>
        <v>0</v>
      </c>
      <c r="CM338" s="4">
        <f t="shared" si="127"/>
        <v>0</v>
      </c>
      <c r="CO338" s="244">
        <f t="shared" si="128"/>
        <v>1</v>
      </c>
      <c r="CT338" s="3">
        <f t="shared" si="129"/>
        <v>2</v>
      </c>
      <c r="CU338" s="243">
        <f t="shared" si="130"/>
        <v>0</v>
      </c>
      <c r="CV338" s="243">
        <f t="shared" si="131"/>
        <v>0</v>
      </c>
      <c r="CW338" s="243">
        <f t="shared" si="132"/>
        <v>0</v>
      </c>
      <c r="CX338" s="243">
        <f t="shared" si="133"/>
        <v>0</v>
      </c>
      <c r="CY338" s="243">
        <f t="shared" si="134"/>
        <v>0</v>
      </c>
      <c r="CZ338" s="243">
        <f t="shared" si="135"/>
        <v>0</v>
      </c>
      <c r="DA338" s="4">
        <f t="shared" si="136"/>
        <v>0</v>
      </c>
      <c r="DD338" s="244">
        <f t="shared" si="137"/>
        <v>1</v>
      </c>
    </row>
    <row r="339" spans="2:108" x14ac:dyDescent="0.35">
      <c r="B339" s="145" t="s">
        <v>117</v>
      </c>
      <c r="C339" s="4" t="s">
        <v>118</v>
      </c>
      <c r="D339" s="30" t="s">
        <v>118</v>
      </c>
      <c r="E339" s="237" t="s">
        <v>1374</v>
      </c>
      <c r="F339" s="237"/>
      <c r="G339" s="31" t="s">
        <v>3704</v>
      </c>
      <c r="H339" s="3">
        <v>0</v>
      </c>
      <c r="I339" s="243">
        <v>0</v>
      </c>
      <c r="J339" s="243">
        <v>0.5</v>
      </c>
      <c r="K339" s="243">
        <v>0.5</v>
      </c>
      <c r="L339" s="243">
        <v>0</v>
      </c>
      <c r="M339" s="243">
        <v>0</v>
      </c>
      <c r="N339" s="243">
        <v>0</v>
      </c>
      <c r="O339" s="243">
        <v>0</v>
      </c>
      <c r="P339" s="243">
        <v>0</v>
      </c>
      <c r="Q339" s="243">
        <v>0</v>
      </c>
      <c r="R339" s="243">
        <v>0</v>
      </c>
      <c r="S339" s="243">
        <v>0</v>
      </c>
      <c r="T339" s="243">
        <v>0</v>
      </c>
      <c r="U339" s="243">
        <v>0</v>
      </c>
      <c r="V339" s="243">
        <v>0</v>
      </c>
      <c r="W339" s="243">
        <v>0</v>
      </c>
      <c r="X339" s="243">
        <v>0</v>
      </c>
      <c r="Y339" s="243">
        <v>0</v>
      </c>
      <c r="Z339" s="243">
        <v>0</v>
      </c>
      <c r="AA339" s="243">
        <v>0</v>
      </c>
      <c r="AB339" s="243">
        <v>0</v>
      </c>
      <c r="AC339" s="243">
        <v>0</v>
      </c>
      <c r="AD339" s="243">
        <v>0</v>
      </c>
      <c r="AE339" s="243">
        <v>0</v>
      </c>
      <c r="AF339" s="243">
        <v>0</v>
      </c>
      <c r="AG339" s="243">
        <v>0</v>
      </c>
      <c r="AH339" s="243">
        <v>0</v>
      </c>
      <c r="AI339" s="243">
        <v>0</v>
      </c>
      <c r="AJ339" s="243">
        <v>0</v>
      </c>
      <c r="AK339" s="243">
        <v>0</v>
      </c>
      <c r="AL339" s="243">
        <v>0</v>
      </c>
      <c r="AM339" s="243">
        <v>0</v>
      </c>
      <c r="AN339" s="243">
        <v>0</v>
      </c>
      <c r="AO339" s="243">
        <v>0</v>
      </c>
      <c r="AP339" s="243">
        <v>0</v>
      </c>
      <c r="AQ339" s="243">
        <v>0</v>
      </c>
      <c r="AR339" s="243">
        <v>0</v>
      </c>
      <c r="AS339" s="243">
        <v>0</v>
      </c>
      <c r="AT339" s="243">
        <v>0</v>
      </c>
      <c r="AU339" s="243">
        <v>0</v>
      </c>
      <c r="AV339" s="243">
        <v>0</v>
      </c>
      <c r="AW339" s="243">
        <v>0</v>
      </c>
      <c r="AX339" s="243">
        <v>0</v>
      </c>
      <c r="AY339" s="243">
        <v>0</v>
      </c>
      <c r="AZ339" s="243">
        <v>0</v>
      </c>
      <c r="BA339" s="243">
        <v>0</v>
      </c>
      <c r="BB339" s="243">
        <v>0</v>
      </c>
      <c r="BC339" s="243">
        <v>0</v>
      </c>
      <c r="BD339" s="243">
        <v>0</v>
      </c>
      <c r="BE339" s="243">
        <v>0</v>
      </c>
      <c r="BF339" s="243">
        <v>0</v>
      </c>
      <c r="BG339" s="243">
        <v>0</v>
      </c>
      <c r="BH339" s="243">
        <v>0</v>
      </c>
      <c r="BI339" s="243">
        <v>0</v>
      </c>
      <c r="BJ339" s="243">
        <v>0</v>
      </c>
      <c r="BK339" s="243">
        <v>0</v>
      </c>
      <c r="BL339" s="243">
        <v>0</v>
      </c>
      <c r="BM339" s="243">
        <v>0</v>
      </c>
      <c r="BN339" s="243">
        <v>0</v>
      </c>
      <c r="BO339" s="243">
        <v>0</v>
      </c>
      <c r="BP339" s="243">
        <v>0</v>
      </c>
      <c r="BQ339" s="243">
        <v>0</v>
      </c>
      <c r="BR339" s="243">
        <v>0</v>
      </c>
      <c r="BS339" s="243">
        <v>0</v>
      </c>
      <c r="BT339" s="243">
        <v>0</v>
      </c>
      <c r="BU339" s="243">
        <v>0</v>
      </c>
      <c r="BV339" s="243">
        <v>0</v>
      </c>
      <c r="BW339" s="243">
        <v>0</v>
      </c>
      <c r="BX339" s="4">
        <v>0</v>
      </c>
      <c r="BZ339" s="244">
        <f t="shared" si="115"/>
        <v>2</v>
      </c>
      <c r="CB339" s="3">
        <f t="shared" si="116"/>
        <v>2</v>
      </c>
      <c r="CC339" s="243">
        <f t="shared" si="117"/>
        <v>0</v>
      </c>
      <c r="CD339" s="243">
        <f t="shared" si="118"/>
        <v>0</v>
      </c>
      <c r="CE339" s="243">
        <f t="shared" si="119"/>
        <v>0</v>
      </c>
      <c r="CF339" s="243">
        <f t="shared" si="120"/>
        <v>0</v>
      </c>
      <c r="CG339" s="243">
        <f t="shared" si="121"/>
        <v>0</v>
      </c>
      <c r="CH339" s="243">
        <f t="shared" si="122"/>
        <v>0</v>
      </c>
      <c r="CI339" s="243">
        <f t="shared" si="123"/>
        <v>0</v>
      </c>
      <c r="CJ339" s="243">
        <f t="shared" si="124"/>
        <v>0</v>
      </c>
      <c r="CK339" s="243">
        <f t="shared" si="125"/>
        <v>0</v>
      </c>
      <c r="CL339" s="243">
        <f t="shared" si="126"/>
        <v>0</v>
      </c>
      <c r="CM339" s="4">
        <f t="shared" si="127"/>
        <v>0</v>
      </c>
      <c r="CO339" s="244">
        <f t="shared" si="128"/>
        <v>1</v>
      </c>
      <c r="CT339" s="3">
        <f t="shared" si="129"/>
        <v>2</v>
      </c>
      <c r="CU339" s="243">
        <f t="shared" si="130"/>
        <v>0</v>
      </c>
      <c r="CV339" s="243">
        <f t="shared" si="131"/>
        <v>0</v>
      </c>
      <c r="CW339" s="243">
        <f t="shared" si="132"/>
        <v>0</v>
      </c>
      <c r="CX339" s="243">
        <f t="shared" si="133"/>
        <v>0</v>
      </c>
      <c r="CY339" s="243">
        <f t="shared" si="134"/>
        <v>0</v>
      </c>
      <c r="CZ339" s="243">
        <f t="shared" si="135"/>
        <v>0</v>
      </c>
      <c r="DA339" s="4">
        <f t="shared" si="136"/>
        <v>0</v>
      </c>
      <c r="DD339" s="244">
        <f t="shared" si="137"/>
        <v>1</v>
      </c>
    </row>
    <row r="340" spans="2:108" x14ac:dyDescent="0.35">
      <c r="B340" s="145" t="s">
        <v>193</v>
      </c>
      <c r="C340" s="4" t="s">
        <v>194</v>
      </c>
      <c r="D340" s="142" t="s">
        <v>913</v>
      </c>
      <c r="E340" s="236" t="s">
        <v>913</v>
      </c>
      <c r="F340" s="236"/>
      <c r="G340" s="139" t="s">
        <v>3703</v>
      </c>
      <c r="H340" s="3">
        <v>0</v>
      </c>
      <c r="I340" s="243">
        <v>0</v>
      </c>
      <c r="J340" s="243">
        <v>0</v>
      </c>
      <c r="K340" s="243">
        <v>0</v>
      </c>
      <c r="L340" s="243">
        <v>0</v>
      </c>
      <c r="M340" s="243">
        <v>0</v>
      </c>
      <c r="N340" s="243">
        <v>0.5</v>
      </c>
      <c r="O340" s="243">
        <v>0.5</v>
      </c>
      <c r="P340" s="243">
        <v>0</v>
      </c>
      <c r="Q340" s="243">
        <v>0</v>
      </c>
      <c r="R340" s="243">
        <v>0</v>
      </c>
      <c r="S340" s="243">
        <v>0</v>
      </c>
      <c r="T340" s="243">
        <v>0</v>
      </c>
      <c r="U340" s="243">
        <v>0</v>
      </c>
      <c r="V340" s="243">
        <v>0</v>
      </c>
      <c r="W340" s="243">
        <v>0</v>
      </c>
      <c r="X340" s="243">
        <v>0</v>
      </c>
      <c r="Y340" s="243">
        <v>0</v>
      </c>
      <c r="Z340" s="243">
        <v>0</v>
      </c>
      <c r="AA340" s="243">
        <v>0</v>
      </c>
      <c r="AB340" s="243">
        <v>0</v>
      </c>
      <c r="AC340" s="243">
        <v>0</v>
      </c>
      <c r="AD340" s="243">
        <v>0</v>
      </c>
      <c r="AE340" s="243">
        <v>0</v>
      </c>
      <c r="AF340" s="243">
        <v>0</v>
      </c>
      <c r="AG340" s="243">
        <v>0</v>
      </c>
      <c r="AH340" s="243">
        <v>0</v>
      </c>
      <c r="AI340" s="243">
        <v>0</v>
      </c>
      <c r="AJ340" s="243">
        <v>0</v>
      </c>
      <c r="AK340" s="243">
        <v>0</v>
      </c>
      <c r="AL340" s="243">
        <v>0</v>
      </c>
      <c r="AM340" s="243">
        <v>0</v>
      </c>
      <c r="AN340" s="243">
        <v>0</v>
      </c>
      <c r="AO340" s="243">
        <v>0</v>
      </c>
      <c r="AP340" s="243">
        <v>0</v>
      </c>
      <c r="AQ340" s="243">
        <v>0</v>
      </c>
      <c r="AR340" s="243">
        <v>0</v>
      </c>
      <c r="AS340" s="243">
        <v>0</v>
      </c>
      <c r="AT340" s="243">
        <v>0</v>
      </c>
      <c r="AU340" s="243">
        <v>0</v>
      </c>
      <c r="AV340" s="243">
        <v>0</v>
      </c>
      <c r="AW340" s="243">
        <v>0</v>
      </c>
      <c r="AX340" s="243">
        <v>0</v>
      </c>
      <c r="AY340" s="243">
        <v>0</v>
      </c>
      <c r="AZ340" s="243">
        <v>0</v>
      </c>
      <c r="BA340" s="243">
        <v>0</v>
      </c>
      <c r="BB340" s="243">
        <v>0</v>
      </c>
      <c r="BC340" s="243">
        <v>0</v>
      </c>
      <c r="BD340" s="243">
        <v>0</v>
      </c>
      <c r="BE340" s="243">
        <v>0</v>
      </c>
      <c r="BF340" s="243">
        <v>0</v>
      </c>
      <c r="BG340" s="243">
        <v>0</v>
      </c>
      <c r="BH340" s="243">
        <v>0</v>
      </c>
      <c r="BI340" s="243">
        <v>0</v>
      </c>
      <c r="BJ340" s="243">
        <v>0</v>
      </c>
      <c r="BK340" s="243">
        <v>0</v>
      </c>
      <c r="BL340" s="243">
        <v>0</v>
      </c>
      <c r="BM340" s="243">
        <v>0</v>
      </c>
      <c r="BN340" s="243">
        <v>0</v>
      </c>
      <c r="BO340" s="243">
        <v>0</v>
      </c>
      <c r="BP340" s="243">
        <v>0</v>
      </c>
      <c r="BQ340" s="243">
        <v>0</v>
      </c>
      <c r="BR340" s="243">
        <v>0</v>
      </c>
      <c r="BS340" s="243">
        <v>0</v>
      </c>
      <c r="BT340" s="243">
        <v>0</v>
      </c>
      <c r="BU340" s="243">
        <v>0</v>
      </c>
      <c r="BV340" s="243">
        <v>0</v>
      </c>
      <c r="BW340" s="243">
        <v>0</v>
      </c>
      <c r="BX340" s="4">
        <v>0</v>
      </c>
      <c r="BZ340" s="244">
        <f t="shared" si="115"/>
        <v>2</v>
      </c>
      <c r="CB340" s="3">
        <f t="shared" si="116"/>
        <v>2</v>
      </c>
      <c r="CC340" s="243">
        <f t="shared" si="117"/>
        <v>0</v>
      </c>
      <c r="CD340" s="243">
        <f t="shared" si="118"/>
        <v>0</v>
      </c>
      <c r="CE340" s="243">
        <f t="shared" si="119"/>
        <v>0</v>
      </c>
      <c r="CF340" s="243">
        <f t="shared" si="120"/>
        <v>0</v>
      </c>
      <c r="CG340" s="243">
        <f t="shared" si="121"/>
        <v>0</v>
      </c>
      <c r="CH340" s="243">
        <f t="shared" si="122"/>
        <v>0</v>
      </c>
      <c r="CI340" s="243">
        <f t="shared" si="123"/>
        <v>0</v>
      </c>
      <c r="CJ340" s="243">
        <f t="shared" si="124"/>
        <v>0</v>
      </c>
      <c r="CK340" s="243">
        <f t="shared" si="125"/>
        <v>0</v>
      </c>
      <c r="CL340" s="243">
        <f t="shared" si="126"/>
        <v>0</v>
      </c>
      <c r="CM340" s="4">
        <f t="shared" si="127"/>
        <v>0</v>
      </c>
      <c r="CO340" s="244">
        <f t="shared" si="128"/>
        <v>1</v>
      </c>
      <c r="CT340" s="3">
        <f t="shared" si="129"/>
        <v>2</v>
      </c>
      <c r="CU340" s="243">
        <f t="shared" si="130"/>
        <v>0</v>
      </c>
      <c r="CV340" s="243">
        <f t="shared" si="131"/>
        <v>0</v>
      </c>
      <c r="CW340" s="243">
        <f t="shared" si="132"/>
        <v>0</v>
      </c>
      <c r="CX340" s="243">
        <f t="shared" si="133"/>
        <v>0</v>
      </c>
      <c r="CY340" s="243">
        <f t="shared" si="134"/>
        <v>0</v>
      </c>
      <c r="CZ340" s="243">
        <f t="shared" si="135"/>
        <v>0</v>
      </c>
      <c r="DA340" s="4">
        <f t="shared" si="136"/>
        <v>0</v>
      </c>
      <c r="DD340" s="244">
        <f t="shared" si="137"/>
        <v>1</v>
      </c>
    </row>
    <row r="341" spans="2:108" x14ac:dyDescent="0.35">
      <c r="B341" s="145" t="s">
        <v>197</v>
      </c>
      <c r="C341" s="4" t="s">
        <v>198</v>
      </c>
      <c r="D341" s="28" t="s">
        <v>198</v>
      </c>
      <c r="E341" s="234" t="s">
        <v>1534</v>
      </c>
      <c r="F341" s="234"/>
      <c r="G341" s="29" t="s">
        <v>3701</v>
      </c>
      <c r="H341" s="3">
        <v>0</v>
      </c>
      <c r="I341" s="243">
        <v>0</v>
      </c>
      <c r="J341" s="243">
        <v>0</v>
      </c>
      <c r="K341" s="243">
        <v>0</v>
      </c>
      <c r="L341" s="243">
        <v>0</v>
      </c>
      <c r="M341" s="243">
        <v>0</v>
      </c>
      <c r="N341" s="243">
        <v>0.5</v>
      </c>
      <c r="O341" s="243">
        <v>0.5</v>
      </c>
      <c r="P341" s="243">
        <v>0</v>
      </c>
      <c r="Q341" s="243">
        <v>0</v>
      </c>
      <c r="R341" s="243">
        <v>0</v>
      </c>
      <c r="S341" s="243">
        <v>0</v>
      </c>
      <c r="T341" s="243">
        <v>0</v>
      </c>
      <c r="U341" s="243">
        <v>0</v>
      </c>
      <c r="V341" s="243">
        <v>0</v>
      </c>
      <c r="W341" s="243">
        <v>0</v>
      </c>
      <c r="X341" s="243">
        <v>0</v>
      </c>
      <c r="Y341" s="243">
        <v>0</v>
      </c>
      <c r="Z341" s="243">
        <v>0</v>
      </c>
      <c r="AA341" s="243">
        <v>0</v>
      </c>
      <c r="AB341" s="243">
        <v>0</v>
      </c>
      <c r="AC341" s="243">
        <v>0</v>
      </c>
      <c r="AD341" s="243">
        <v>0</v>
      </c>
      <c r="AE341" s="243">
        <v>0</v>
      </c>
      <c r="AF341" s="243">
        <v>0</v>
      </c>
      <c r="AG341" s="243">
        <v>0</v>
      </c>
      <c r="AH341" s="243">
        <v>0</v>
      </c>
      <c r="AI341" s="243">
        <v>0</v>
      </c>
      <c r="AJ341" s="243">
        <v>0</v>
      </c>
      <c r="AK341" s="243">
        <v>0</v>
      </c>
      <c r="AL341" s="243">
        <v>0</v>
      </c>
      <c r="AM341" s="243">
        <v>0</v>
      </c>
      <c r="AN341" s="243">
        <v>0</v>
      </c>
      <c r="AO341" s="243">
        <v>0</v>
      </c>
      <c r="AP341" s="243">
        <v>0</v>
      </c>
      <c r="AQ341" s="243">
        <v>0</v>
      </c>
      <c r="AR341" s="243">
        <v>0</v>
      </c>
      <c r="AS341" s="243">
        <v>0</v>
      </c>
      <c r="AT341" s="243">
        <v>0</v>
      </c>
      <c r="AU341" s="243">
        <v>0</v>
      </c>
      <c r="AV341" s="243">
        <v>0</v>
      </c>
      <c r="AW341" s="243">
        <v>0</v>
      </c>
      <c r="AX341" s="243">
        <v>0</v>
      </c>
      <c r="AY341" s="243">
        <v>0</v>
      </c>
      <c r="AZ341" s="243">
        <v>0</v>
      </c>
      <c r="BA341" s="243">
        <v>0</v>
      </c>
      <c r="BB341" s="243">
        <v>0</v>
      </c>
      <c r="BC341" s="243">
        <v>0</v>
      </c>
      <c r="BD341" s="243">
        <v>0</v>
      </c>
      <c r="BE341" s="243">
        <v>0</v>
      </c>
      <c r="BF341" s="243">
        <v>0</v>
      </c>
      <c r="BG341" s="243">
        <v>0</v>
      </c>
      <c r="BH341" s="243">
        <v>0</v>
      </c>
      <c r="BI341" s="243">
        <v>0</v>
      </c>
      <c r="BJ341" s="243">
        <v>0</v>
      </c>
      <c r="BK341" s="243">
        <v>0</v>
      </c>
      <c r="BL341" s="243">
        <v>0</v>
      </c>
      <c r="BM341" s="243">
        <v>0</v>
      </c>
      <c r="BN341" s="243">
        <v>0</v>
      </c>
      <c r="BO341" s="243">
        <v>0</v>
      </c>
      <c r="BP341" s="243">
        <v>0</v>
      </c>
      <c r="BQ341" s="243">
        <v>0</v>
      </c>
      <c r="BR341" s="243">
        <v>0</v>
      </c>
      <c r="BS341" s="243">
        <v>0</v>
      </c>
      <c r="BT341" s="243">
        <v>0</v>
      </c>
      <c r="BU341" s="243">
        <v>0</v>
      </c>
      <c r="BV341" s="243">
        <v>0</v>
      </c>
      <c r="BW341" s="243">
        <v>0</v>
      </c>
      <c r="BX341" s="4">
        <v>0</v>
      </c>
      <c r="BZ341" s="244">
        <f t="shared" si="115"/>
        <v>2</v>
      </c>
      <c r="CB341" s="3">
        <f t="shared" si="116"/>
        <v>2</v>
      </c>
      <c r="CC341" s="243">
        <f t="shared" si="117"/>
        <v>0</v>
      </c>
      <c r="CD341" s="243">
        <f t="shared" si="118"/>
        <v>0</v>
      </c>
      <c r="CE341" s="243">
        <f t="shared" si="119"/>
        <v>0</v>
      </c>
      <c r="CF341" s="243">
        <f t="shared" si="120"/>
        <v>0</v>
      </c>
      <c r="CG341" s="243">
        <f t="shared" si="121"/>
        <v>0</v>
      </c>
      <c r="CH341" s="243">
        <f t="shared" si="122"/>
        <v>0</v>
      </c>
      <c r="CI341" s="243">
        <f t="shared" si="123"/>
        <v>0</v>
      </c>
      <c r="CJ341" s="243">
        <f t="shared" si="124"/>
        <v>0</v>
      </c>
      <c r="CK341" s="243">
        <f t="shared" si="125"/>
        <v>0</v>
      </c>
      <c r="CL341" s="243">
        <f t="shared" si="126"/>
        <v>0</v>
      </c>
      <c r="CM341" s="4">
        <f t="shared" si="127"/>
        <v>0</v>
      </c>
      <c r="CO341" s="244">
        <f t="shared" si="128"/>
        <v>1</v>
      </c>
      <c r="CT341" s="3">
        <f t="shared" si="129"/>
        <v>2</v>
      </c>
      <c r="CU341" s="243">
        <f t="shared" si="130"/>
        <v>0</v>
      </c>
      <c r="CV341" s="243">
        <f t="shared" si="131"/>
        <v>0</v>
      </c>
      <c r="CW341" s="243">
        <f t="shared" si="132"/>
        <v>0</v>
      </c>
      <c r="CX341" s="243">
        <f t="shared" si="133"/>
        <v>0</v>
      </c>
      <c r="CY341" s="243">
        <f t="shared" si="134"/>
        <v>0</v>
      </c>
      <c r="CZ341" s="243">
        <f t="shared" si="135"/>
        <v>0</v>
      </c>
      <c r="DA341" s="4">
        <f t="shared" si="136"/>
        <v>0</v>
      </c>
      <c r="DD341" s="244">
        <f t="shared" si="137"/>
        <v>1</v>
      </c>
    </row>
    <row r="342" spans="2:108" x14ac:dyDescent="0.35">
      <c r="B342" s="145" t="s">
        <v>199</v>
      </c>
      <c r="C342" s="4" t="s">
        <v>200</v>
      </c>
      <c r="D342" s="61"/>
      <c r="E342" s="235" t="s">
        <v>1479</v>
      </c>
      <c r="F342" s="235"/>
      <c r="G342" s="62" t="s">
        <v>3712</v>
      </c>
      <c r="H342" s="3">
        <v>0</v>
      </c>
      <c r="I342" s="243">
        <v>0</v>
      </c>
      <c r="J342" s="243">
        <v>0</v>
      </c>
      <c r="K342" s="243">
        <v>0</v>
      </c>
      <c r="L342" s="243">
        <v>0</v>
      </c>
      <c r="M342" s="243">
        <v>0</v>
      </c>
      <c r="N342" s="243">
        <v>0.5</v>
      </c>
      <c r="O342" s="243">
        <v>0.5</v>
      </c>
      <c r="P342" s="243">
        <v>0</v>
      </c>
      <c r="Q342" s="243">
        <v>0</v>
      </c>
      <c r="R342" s="243">
        <v>0</v>
      </c>
      <c r="S342" s="243">
        <v>0</v>
      </c>
      <c r="T342" s="243">
        <v>0</v>
      </c>
      <c r="U342" s="243">
        <v>0</v>
      </c>
      <c r="V342" s="243">
        <v>0</v>
      </c>
      <c r="W342" s="243">
        <v>0</v>
      </c>
      <c r="X342" s="243">
        <v>0</v>
      </c>
      <c r="Y342" s="243">
        <v>0</v>
      </c>
      <c r="Z342" s="243">
        <v>0</v>
      </c>
      <c r="AA342" s="243">
        <v>0</v>
      </c>
      <c r="AB342" s="243">
        <v>0</v>
      </c>
      <c r="AC342" s="243">
        <v>0</v>
      </c>
      <c r="AD342" s="243">
        <v>0</v>
      </c>
      <c r="AE342" s="243">
        <v>0</v>
      </c>
      <c r="AF342" s="243">
        <v>0</v>
      </c>
      <c r="AG342" s="243">
        <v>0</v>
      </c>
      <c r="AH342" s="243">
        <v>0</v>
      </c>
      <c r="AI342" s="243">
        <v>0</v>
      </c>
      <c r="AJ342" s="243">
        <v>0</v>
      </c>
      <c r="AK342" s="243">
        <v>0</v>
      </c>
      <c r="AL342" s="243">
        <v>0</v>
      </c>
      <c r="AM342" s="243">
        <v>0</v>
      </c>
      <c r="AN342" s="243">
        <v>0</v>
      </c>
      <c r="AO342" s="243">
        <v>0</v>
      </c>
      <c r="AP342" s="243">
        <v>0</v>
      </c>
      <c r="AQ342" s="243">
        <v>0</v>
      </c>
      <c r="AR342" s="243">
        <v>0</v>
      </c>
      <c r="AS342" s="243">
        <v>0</v>
      </c>
      <c r="AT342" s="243">
        <v>0</v>
      </c>
      <c r="AU342" s="243">
        <v>0</v>
      </c>
      <c r="AV342" s="243">
        <v>0</v>
      </c>
      <c r="AW342" s="243">
        <v>0</v>
      </c>
      <c r="AX342" s="243">
        <v>0</v>
      </c>
      <c r="AY342" s="243">
        <v>0</v>
      </c>
      <c r="AZ342" s="243">
        <v>0</v>
      </c>
      <c r="BA342" s="243">
        <v>0</v>
      </c>
      <c r="BB342" s="243">
        <v>0</v>
      </c>
      <c r="BC342" s="243">
        <v>0</v>
      </c>
      <c r="BD342" s="243">
        <v>0</v>
      </c>
      <c r="BE342" s="243">
        <v>0</v>
      </c>
      <c r="BF342" s="243">
        <v>0</v>
      </c>
      <c r="BG342" s="243">
        <v>0</v>
      </c>
      <c r="BH342" s="243">
        <v>0</v>
      </c>
      <c r="BI342" s="243">
        <v>0</v>
      </c>
      <c r="BJ342" s="243">
        <v>0</v>
      </c>
      <c r="BK342" s="243">
        <v>0</v>
      </c>
      <c r="BL342" s="243">
        <v>0</v>
      </c>
      <c r="BM342" s="243">
        <v>0</v>
      </c>
      <c r="BN342" s="243">
        <v>0</v>
      </c>
      <c r="BO342" s="243">
        <v>0</v>
      </c>
      <c r="BP342" s="243">
        <v>0</v>
      </c>
      <c r="BQ342" s="243">
        <v>0</v>
      </c>
      <c r="BR342" s="243">
        <v>0</v>
      </c>
      <c r="BS342" s="243">
        <v>0</v>
      </c>
      <c r="BT342" s="243">
        <v>0</v>
      </c>
      <c r="BU342" s="243">
        <v>0</v>
      </c>
      <c r="BV342" s="243">
        <v>0</v>
      </c>
      <c r="BW342" s="243">
        <v>0</v>
      </c>
      <c r="BX342" s="4">
        <v>0</v>
      </c>
      <c r="BZ342" s="244">
        <f t="shared" si="115"/>
        <v>2</v>
      </c>
      <c r="CB342" s="3">
        <f t="shared" si="116"/>
        <v>2</v>
      </c>
      <c r="CC342" s="243">
        <f t="shared" si="117"/>
        <v>0</v>
      </c>
      <c r="CD342" s="243">
        <f t="shared" si="118"/>
        <v>0</v>
      </c>
      <c r="CE342" s="243">
        <f t="shared" si="119"/>
        <v>0</v>
      </c>
      <c r="CF342" s="243">
        <f t="shared" si="120"/>
        <v>0</v>
      </c>
      <c r="CG342" s="243">
        <f t="shared" si="121"/>
        <v>0</v>
      </c>
      <c r="CH342" s="243">
        <f t="shared" si="122"/>
        <v>0</v>
      </c>
      <c r="CI342" s="243">
        <f t="shared" si="123"/>
        <v>0</v>
      </c>
      <c r="CJ342" s="243">
        <f t="shared" si="124"/>
        <v>0</v>
      </c>
      <c r="CK342" s="243">
        <f t="shared" si="125"/>
        <v>0</v>
      </c>
      <c r="CL342" s="243">
        <f t="shared" si="126"/>
        <v>0</v>
      </c>
      <c r="CM342" s="4">
        <f t="shared" si="127"/>
        <v>0</v>
      </c>
      <c r="CO342" s="244">
        <f t="shared" si="128"/>
        <v>1</v>
      </c>
      <c r="CT342" s="3">
        <f t="shared" si="129"/>
        <v>2</v>
      </c>
      <c r="CU342" s="243">
        <f t="shared" si="130"/>
        <v>0</v>
      </c>
      <c r="CV342" s="243">
        <f t="shared" si="131"/>
        <v>0</v>
      </c>
      <c r="CW342" s="243">
        <f t="shared" si="132"/>
        <v>0</v>
      </c>
      <c r="CX342" s="243">
        <f t="shared" si="133"/>
        <v>0</v>
      </c>
      <c r="CY342" s="243">
        <f t="shared" si="134"/>
        <v>0</v>
      </c>
      <c r="CZ342" s="243">
        <f t="shared" si="135"/>
        <v>0</v>
      </c>
      <c r="DA342" s="4">
        <f t="shared" si="136"/>
        <v>0</v>
      </c>
      <c r="DD342" s="244">
        <f t="shared" si="137"/>
        <v>1</v>
      </c>
    </row>
    <row r="343" spans="2:108" x14ac:dyDescent="0.35">
      <c r="B343" s="145" t="s">
        <v>203</v>
      </c>
      <c r="C343" s="4" t="s">
        <v>204</v>
      </c>
      <c r="D343" s="30" t="s">
        <v>204</v>
      </c>
      <c r="E343" s="237" t="s">
        <v>3745</v>
      </c>
      <c r="F343" s="237"/>
      <c r="G343" s="31" t="s">
        <v>3704</v>
      </c>
      <c r="H343" s="3">
        <v>0</v>
      </c>
      <c r="I343" s="243">
        <v>0</v>
      </c>
      <c r="J343" s="243">
        <v>0</v>
      </c>
      <c r="K343" s="243">
        <v>0</v>
      </c>
      <c r="L343" s="243">
        <v>0</v>
      </c>
      <c r="M343" s="243">
        <v>0</v>
      </c>
      <c r="N343" s="243">
        <v>0.5</v>
      </c>
      <c r="O343" s="243">
        <v>0</v>
      </c>
      <c r="P343" s="243">
        <v>0.5</v>
      </c>
      <c r="Q343" s="243">
        <v>0</v>
      </c>
      <c r="R343" s="243">
        <v>0</v>
      </c>
      <c r="S343" s="243">
        <v>0</v>
      </c>
      <c r="T343" s="243">
        <v>0</v>
      </c>
      <c r="U343" s="243">
        <v>0</v>
      </c>
      <c r="V343" s="243">
        <v>0</v>
      </c>
      <c r="W343" s="243">
        <v>0</v>
      </c>
      <c r="X343" s="243">
        <v>0</v>
      </c>
      <c r="Y343" s="243">
        <v>0</v>
      </c>
      <c r="Z343" s="243">
        <v>0</v>
      </c>
      <c r="AA343" s="243">
        <v>0</v>
      </c>
      <c r="AB343" s="243">
        <v>0</v>
      </c>
      <c r="AC343" s="243">
        <v>0</v>
      </c>
      <c r="AD343" s="243">
        <v>0</v>
      </c>
      <c r="AE343" s="243">
        <v>0</v>
      </c>
      <c r="AF343" s="243">
        <v>0</v>
      </c>
      <c r="AG343" s="243">
        <v>0</v>
      </c>
      <c r="AH343" s="243">
        <v>0</v>
      </c>
      <c r="AI343" s="243">
        <v>0</v>
      </c>
      <c r="AJ343" s="243">
        <v>0</v>
      </c>
      <c r="AK343" s="243">
        <v>0</v>
      </c>
      <c r="AL343" s="243">
        <v>0</v>
      </c>
      <c r="AM343" s="243">
        <v>0</v>
      </c>
      <c r="AN343" s="243">
        <v>0</v>
      </c>
      <c r="AO343" s="243">
        <v>0</v>
      </c>
      <c r="AP343" s="243">
        <v>0</v>
      </c>
      <c r="AQ343" s="243">
        <v>0</v>
      </c>
      <c r="AR343" s="243">
        <v>0</v>
      </c>
      <c r="AS343" s="243">
        <v>0</v>
      </c>
      <c r="AT343" s="243">
        <v>0</v>
      </c>
      <c r="AU343" s="243">
        <v>0</v>
      </c>
      <c r="AV343" s="243">
        <v>0</v>
      </c>
      <c r="AW343" s="243">
        <v>0</v>
      </c>
      <c r="AX343" s="243">
        <v>0</v>
      </c>
      <c r="AY343" s="243">
        <v>0</v>
      </c>
      <c r="AZ343" s="243">
        <v>0</v>
      </c>
      <c r="BA343" s="243">
        <v>0</v>
      </c>
      <c r="BB343" s="243">
        <v>0</v>
      </c>
      <c r="BC343" s="243">
        <v>0</v>
      </c>
      <c r="BD343" s="243">
        <v>0</v>
      </c>
      <c r="BE343" s="243">
        <v>0</v>
      </c>
      <c r="BF343" s="243">
        <v>0</v>
      </c>
      <c r="BG343" s="243">
        <v>0</v>
      </c>
      <c r="BH343" s="243">
        <v>0</v>
      </c>
      <c r="BI343" s="243">
        <v>0</v>
      </c>
      <c r="BJ343" s="243">
        <v>0</v>
      </c>
      <c r="BK343" s="243">
        <v>0</v>
      </c>
      <c r="BL343" s="243">
        <v>0</v>
      </c>
      <c r="BM343" s="243">
        <v>0</v>
      </c>
      <c r="BN343" s="243">
        <v>0</v>
      </c>
      <c r="BO343" s="243">
        <v>0</v>
      </c>
      <c r="BP343" s="243">
        <v>0</v>
      </c>
      <c r="BQ343" s="243">
        <v>0</v>
      </c>
      <c r="BR343" s="243">
        <v>0</v>
      </c>
      <c r="BS343" s="243">
        <v>0</v>
      </c>
      <c r="BT343" s="243">
        <v>0</v>
      </c>
      <c r="BU343" s="243">
        <v>0</v>
      </c>
      <c r="BV343" s="243">
        <v>0</v>
      </c>
      <c r="BW343" s="243">
        <v>0</v>
      </c>
      <c r="BX343" s="4">
        <v>0</v>
      </c>
      <c r="BZ343" s="244">
        <f t="shared" si="115"/>
        <v>2</v>
      </c>
      <c r="CB343" s="3">
        <f t="shared" si="116"/>
        <v>2</v>
      </c>
      <c r="CC343" s="243">
        <f t="shared" si="117"/>
        <v>0</v>
      </c>
      <c r="CD343" s="243">
        <f t="shared" si="118"/>
        <v>0</v>
      </c>
      <c r="CE343" s="243">
        <f t="shared" si="119"/>
        <v>0</v>
      </c>
      <c r="CF343" s="243">
        <f t="shared" si="120"/>
        <v>0</v>
      </c>
      <c r="CG343" s="243">
        <f t="shared" si="121"/>
        <v>0</v>
      </c>
      <c r="CH343" s="243">
        <f t="shared" si="122"/>
        <v>0</v>
      </c>
      <c r="CI343" s="243">
        <f t="shared" si="123"/>
        <v>0</v>
      </c>
      <c r="CJ343" s="243">
        <f t="shared" si="124"/>
        <v>0</v>
      </c>
      <c r="CK343" s="243">
        <f t="shared" si="125"/>
        <v>0</v>
      </c>
      <c r="CL343" s="243">
        <f t="shared" si="126"/>
        <v>0</v>
      </c>
      <c r="CM343" s="4">
        <f t="shared" si="127"/>
        <v>0</v>
      </c>
      <c r="CO343" s="244">
        <f t="shared" si="128"/>
        <v>1</v>
      </c>
      <c r="CT343" s="3">
        <f t="shared" si="129"/>
        <v>2</v>
      </c>
      <c r="CU343" s="243">
        <f t="shared" si="130"/>
        <v>0</v>
      </c>
      <c r="CV343" s="243">
        <f t="shared" si="131"/>
        <v>0</v>
      </c>
      <c r="CW343" s="243">
        <f t="shared" si="132"/>
        <v>0</v>
      </c>
      <c r="CX343" s="243">
        <f t="shared" si="133"/>
        <v>0</v>
      </c>
      <c r="CY343" s="243">
        <f t="shared" si="134"/>
        <v>0</v>
      </c>
      <c r="CZ343" s="243">
        <f t="shared" si="135"/>
        <v>0</v>
      </c>
      <c r="DA343" s="4">
        <f t="shared" si="136"/>
        <v>0</v>
      </c>
      <c r="DD343" s="244">
        <f t="shared" si="137"/>
        <v>1</v>
      </c>
    </row>
    <row r="344" spans="2:108" x14ac:dyDescent="0.35">
      <c r="B344" s="145" t="s">
        <v>205</v>
      </c>
      <c r="C344" s="4" t="s">
        <v>206</v>
      </c>
      <c r="D344" s="54" t="s">
        <v>2717</v>
      </c>
      <c r="E344" s="233" t="s">
        <v>1374</v>
      </c>
      <c r="F344" s="233"/>
      <c r="G344" s="55" t="s">
        <v>3708</v>
      </c>
      <c r="H344" s="3">
        <v>0</v>
      </c>
      <c r="I344" s="243">
        <v>0</v>
      </c>
      <c r="J344" s="243">
        <v>0</v>
      </c>
      <c r="K344" s="243">
        <v>0</v>
      </c>
      <c r="L344" s="243">
        <v>0</v>
      </c>
      <c r="M344" s="243">
        <v>0</v>
      </c>
      <c r="N344" s="243">
        <v>0.5</v>
      </c>
      <c r="O344" s="243">
        <v>0</v>
      </c>
      <c r="P344" s="243">
        <v>0.5</v>
      </c>
      <c r="Q344" s="243">
        <v>0</v>
      </c>
      <c r="R344" s="243">
        <v>0</v>
      </c>
      <c r="S344" s="243">
        <v>0</v>
      </c>
      <c r="T344" s="243">
        <v>0</v>
      </c>
      <c r="U344" s="243">
        <v>0</v>
      </c>
      <c r="V344" s="243">
        <v>0</v>
      </c>
      <c r="W344" s="243">
        <v>0</v>
      </c>
      <c r="X344" s="243">
        <v>0</v>
      </c>
      <c r="Y344" s="243">
        <v>0</v>
      </c>
      <c r="Z344" s="243">
        <v>0</v>
      </c>
      <c r="AA344" s="243">
        <v>0</v>
      </c>
      <c r="AB344" s="243">
        <v>0</v>
      </c>
      <c r="AC344" s="243">
        <v>0</v>
      </c>
      <c r="AD344" s="243">
        <v>0</v>
      </c>
      <c r="AE344" s="243">
        <v>0</v>
      </c>
      <c r="AF344" s="243">
        <v>0</v>
      </c>
      <c r="AG344" s="243">
        <v>0</v>
      </c>
      <c r="AH344" s="243">
        <v>0</v>
      </c>
      <c r="AI344" s="243">
        <v>0</v>
      </c>
      <c r="AJ344" s="243">
        <v>0</v>
      </c>
      <c r="AK344" s="243">
        <v>0</v>
      </c>
      <c r="AL344" s="243">
        <v>0</v>
      </c>
      <c r="AM344" s="243">
        <v>0</v>
      </c>
      <c r="AN344" s="243">
        <v>0</v>
      </c>
      <c r="AO344" s="243">
        <v>0</v>
      </c>
      <c r="AP344" s="243">
        <v>0</v>
      </c>
      <c r="AQ344" s="243">
        <v>0</v>
      </c>
      <c r="AR344" s="243">
        <v>0</v>
      </c>
      <c r="AS344" s="243">
        <v>0</v>
      </c>
      <c r="AT344" s="243">
        <v>0</v>
      </c>
      <c r="AU344" s="243">
        <v>0</v>
      </c>
      <c r="AV344" s="243">
        <v>0</v>
      </c>
      <c r="AW344" s="243">
        <v>0</v>
      </c>
      <c r="AX344" s="243">
        <v>0</v>
      </c>
      <c r="AY344" s="243">
        <v>0</v>
      </c>
      <c r="AZ344" s="243">
        <v>0</v>
      </c>
      <c r="BA344" s="243">
        <v>0</v>
      </c>
      <c r="BB344" s="243">
        <v>0</v>
      </c>
      <c r="BC344" s="243">
        <v>0</v>
      </c>
      <c r="BD344" s="243">
        <v>0</v>
      </c>
      <c r="BE344" s="243">
        <v>0</v>
      </c>
      <c r="BF344" s="243">
        <v>0</v>
      </c>
      <c r="BG344" s="243">
        <v>0</v>
      </c>
      <c r="BH344" s="243">
        <v>0</v>
      </c>
      <c r="BI344" s="243">
        <v>0</v>
      </c>
      <c r="BJ344" s="243">
        <v>0</v>
      </c>
      <c r="BK344" s="243">
        <v>0</v>
      </c>
      <c r="BL344" s="243">
        <v>0</v>
      </c>
      <c r="BM344" s="243">
        <v>0</v>
      </c>
      <c r="BN344" s="243">
        <v>0</v>
      </c>
      <c r="BO344" s="243">
        <v>0</v>
      </c>
      <c r="BP344" s="243">
        <v>0</v>
      </c>
      <c r="BQ344" s="243">
        <v>0</v>
      </c>
      <c r="BR344" s="243">
        <v>0</v>
      </c>
      <c r="BS344" s="243">
        <v>0</v>
      </c>
      <c r="BT344" s="243">
        <v>0</v>
      </c>
      <c r="BU344" s="243">
        <v>0</v>
      </c>
      <c r="BV344" s="243">
        <v>0</v>
      </c>
      <c r="BW344" s="243">
        <v>0</v>
      </c>
      <c r="BX344" s="4">
        <v>0</v>
      </c>
      <c r="BZ344" s="244">
        <f t="shared" si="115"/>
        <v>2</v>
      </c>
      <c r="CB344" s="3">
        <f t="shared" si="116"/>
        <v>2</v>
      </c>
      <c r="CC344" s="243">
        <f t="shared" si="117"/>
        <v>0</v>
      </c>
      <c r="CD344" s="243">
        <f t="shared" si="118"/>
        <v>0</v>
      </c>
      <c r="CE344" s="243">
        <f t="shared" si="119"/>
        <v>0</v>
      </c>
      <c r="CF344" s="243">
        <f t="shared" si="120"/>
        <v>0</v>
      </c>
      <c r="CG344" s="243">
        <f t="shared" si="121"/>
        <v>0</v>
      </c>
      <c r="CH344" s="243">
        <f t="shared" si="122"/>
        <v>0</v>
      </c>
      <c r="CI344" s="243">
        <f t="shared" si="123"/>
        <v>0</v>
      </c>
      <c r="CJ344" s="243">
        <f t="shared" si="124"/>
        <v>0</v>
      </c>
      <c r="CK344" s="243">
        <f t="shared" si="125"/>
        <v>0</v>
      </c>
      <c r="CL344" s="243">
        <f t="shared" si="126"/>
        <v>0</v>
      </c>
      <c r="CM344" s="4">
        <f t="shared" si="127"/>
        <v>0</v>
      </c>
      <c r="CO344" s="244">
        <f t="shared" si="128"/>
        <v>1</v>
      </c>
      <c r="CT344" s="3">
        <f t="shared" si="129"/>
        <v>2</v>
      </c>
      <c r="CU344" s="243">
        <f t="shared" si="130"/>
        <v>0</v>
      </c>
      <c r="CV344" s="243">
        <f t="shared" si="131"/>
        <v>0</v>
      </c>
      <c r="CW344" s="243">
        <f t="shared" si="132"/>
        <v>0</v>
      </c>
      <c r="CX344" s="243">
        <f t="shared" si="133"/>
        <v>0</v>
      </c>
      <c r="CY344" s="243">
        <f t="shared" si="134"/>
        <v>0</v>
      </c>
      <c r="CZ344" s="243">
        <f t="shared" si="135"/>
        <v>0</v>
      </c>
      <c r="DA344" s="4">
        <f t="shared" si="136"/>
        <v>0</v>
      </c>
      <c r="DD344" s="244">
        <f t="shared" si="137"/>
        <v>1</v>
      </c>
    </row>
    <row r="345" spans="2:108" x14ac:dyDescent="0.35">
      <c r="B345" s="145" t="s">
        <v>207</v>
      </c>
      <c r="C345" s="4" t="s">
        <v>208</v>
      </c>
      <c r="D345" s="30" t="s">
        <v>208</v>
      </c>
      <c r="E345" s="237" t="s">
        <v>3606</v>
      </c>
      <c r="F345" s="237"/>
      <c r="G345" s="31" t="s">
        <v>3704</v>
      </c>
      <c r="H345" s="3">
        <v>0</v>
      </c>
      <c r="I345" s="243">
        <v>0</v>
      </c>
      <c r="J345" s="243">
        <v>0</v>
      </c>
      <c r="K345" s="243">
        <v>0</v>
      </c>
      <c r="L345" s="243">
        <v>0</v>
      </c>
      <c r="M345" s="243">
        <v>0</v>
      </c>
      <c r="N345" s="243">
        <v>0.5</v>
      </c>
      <c r="O345" s="243">
        <v>0</v>
      </c>
      <c r="P345" s="243">
        <v>0</v>
      </c>
      <c r="Q345" s="243">
        <v>0.5</v>
      </c>
      <c r="R345" s="243">
        <v>0</v>
      </c>
      <c r="S345" s="243">
        <v>0</v>
      </c>
      <c r="T345" s="243">
        <v>0</v>
      </c>
      <c r="U345" s="243">
        <v>0</v>
      </c>
      <c r="V345" s="243">
        <v>0</v>
      </c>
      <c r="W345" s="243">
        <v>0</v>
      </c>
      <c r="X345" s="243">
        <v>0</v>
      </c>
      <c r="Y345" s="243">
        <v>0</v>
      </c>
      <c r="Z345" s="243">
        <v>0</v>
      </c>
      <c r="AA345" s="243">
        <v>0</v>
      </c>
      <c r="AB345" s="243">
        <v>0</v>
      </c>
      <c r="AC345" s="243">
        <v>0</v>
      </c>
      <c r="AD345" s="243">
        <v>0</v>
      </c>
      <c r="AE345" s="243">
        <v>0</v>
      </c>
      <c r="AF345" s="243">
        <v>0</v>
      </c>
      <c r="AG345" s="243">
        <v>0</v>
      </c>
      <c r="AH345" s="243">
        <v>0</v>
      </c>
      <c r="AI345" s="243">
        <v>0</v>
      </c>
      <c r="AJ345" s="243">
        <v>0</v>
      </c>
      <c r="AK345" s="243">
        <v>0</v>
      </c>
      <c r="AL345" s="243">
        <v>0</v>
      </c>
      <c r="AM345" s="243">
        <v>0</v>
      </c>
      <c r="AN345" s="243">
        <v>0</v>
      </c>
      <c r="AO345" s="243">
        <v>0</v>
      </c>
      <c r="AP345" s="243">
        <v>0</v>
      </c>
      <c r="AQ345" s="243">
        <v>0</v>
      </c>
      <c r="AR345" s="243">
        <v>0</v>
      </c>
      <c r="AS345" s="243">
        <v>0</v>
      </c>
      <c r="AT345" s="243">
        <v>0</v>
      </c>
      <c r="AU345" s="243">
        <v>0</v>
      </c>
      <c r="AV345" s="243">
        <v>0</v>
      </c>
      <c r="AW345" s="243">
        <v>0</v>
      </c>
      <c r="AX345" s="243">
        <v>0</v>
      </c>
      <c r="AY345" s="243">
        <v>0</v>
      </c>
      <c r="AZ345" s="243">
        <v>0</v>
      </c>
      <c r="BA345" s="243">
        <v>0</v>
      </c>
      <c r="BB345" s="243">
        <v>0</v>
      </c>
      <c r="BC345" s="243">
        <v>0</v>
      </c>
      <c r="BD345" s="243">
        <v>0</v>
      </c>
      <c r="BE345" s="243">
        <v>0</v>
      </c>
      <c r="BF345" s="243">
        <v>0</v>
      </c>
      <c r="BG345" s="243">
        <v>0</v>
      </c>
      <c r="BH345" s="243">
        <v>0</v>
      </c>
      <c r="BI345" s="243">
        <v>0</v>
      </c>
      <c r="BJ345" s="243">
        <v>0</v>
      </c>
      <c r="BK345" s="243">
        <v>0</v>
      </c>
      <c r="BL345" s="243">
        <v>0</v>
      </c>
      <c r="BM345" s="243">
        <v>0</v>
      </c>
      <c r="BN345" s="243">
        <v>0</v>
      </c>
      <c r="BO345" s="243">
        <v>0</v>
      </c>
      <c r="BP345" s="243">
        <v>0</v>
      </c>
      <c r="BQ345" s="243">
        <v>0</v>
      </c>
      <c r="BR345" s="243">
        <v>0</v>
      </c>
      <c r="BS345" s="243">
        <v>0</v>
      </c>
      <c r="BT345" s="243">
        <v>0</v>
      </c>
      <c r="BU345" s="243">
        <v>0</v>
      </c>
      <c r="BV345" s="243">
        <v>0</v>
      </c>
      <c r="BW345" s="243">
        <v>0</v>
      </c>
      <c r="BX345" s="4">
        <v>0</v>
      </c>
      <c r="BZ345" s="244">
        <f t="shared" si="115"/>
        <v>2</v>
      </c>
      <c r="CB345" s="3">
        <f t="shared" si="116"/>
        <v>2</v>
      </c>
      <c r="CC345" s="243">
        <f t="shared" si="117"/>
        <v>0</v>
      </c>
      <c r="CD345" s="243">
        <f t="shared" si="118"/>
        <v>0</v>
      </c>
      <c r="CE345" s="243">
        <f t="shared" si="119"/>
        <v>0</v>
      </c>
      <c r="CF345" s="243">
        <f t="shared" si="120"/>
        <v>0</v>
      </c>
      <c r="CG345" s="243">
        <f t="shared" si="121"/>
        <v>0</v>
      </c>
      <c r="CH345" s="243">
        <f t="shared" si="122"/>
        <v>0</v>
      </c>
      <c r="CI345" s="243">
        <f t="shared" si="123"/>
        <v>0</v>
      </c>
      <c r="CJ345" s="243">
        <f t="shared" si="124"/>
        <v>0</v>
      </c>
      <c r="CK345" s="243">
        <f t="shared" si="125"/>
        <v>0</v>
      </c>
      <c r="CL345" s="243">
        <f t="shared" si="126"/>
        <v>0</v>
      </c>
      <c r="CM345" s="4">
        <f t="shared" si="127"/>
        <v>0</v>
      </c>
      <c r="CO345" s="244">
        <f t="shared" si="128"/>
        <v>1</v>
      </c>
      <c r="CT345" s="3">
        <f t="shared" si="129"/>
        <v>2</v>
      </c>
      <c r="CU345" s="243">
        <f t="shared" si="130"/>
        <v>0</v>
      </c>
      <c r="CV345" s="243">
        <f t="shared" si="131"/>
        <v>0</v>
      </c>
      <c r="CW345" s="243">
        <f t="shared" si="132"/>
        <v>0</v>
      </c>
      <c r="CX345" s="243">
        <f t="shared" si="133"/>
        <v>0</v>
      </c>
      <c r="CY345" s="243">
        <f t="shared" si="134"/>
        <v>0</v>
      </c>
      <c r="CZ345" s="243">
        <f t="shared" si="135"/>
        <v>0</v>
      </c>
      <c r="DA345" s="4">
        <f t="shared" si="136"/>
        <v>0</v>
      </c>
      <c r="DD345" s="244">
        <f t="shared" si="137"/>
        <v>1</v>
      </c>
    </row>
    <row r="346" spans="2:108" x14ac:dyDescent="0.35">
      <c r="B346" s="145" t="s">
        <v>219</v>
      </c>
      <c r="C346" s="4" t="s">
        <v>220</v>
      </c>
      <c r="D346" s="28" t="s">
        <v>220</v>
      </c>
      <c r="E346" s="234" t="s">
        <v>2720</v>
      </c>
      <c r="F346" s="234"/>
      <c r="G346" s="29" t="s">
        <v>3701</v>
      </c>
      <c r="H346" s="3">
        <v>0</v>
      </c>
      <c r="I346" s="243">
        <v>0</v>
      </c>
      <c r="J346" s="243">
        <v>0</v>
      </c>
      <c r="K346" s="243">
        <v>0</v>
      </c>
      <c r="L346" s="243">
        <v>0</v>
      </c>
      <c r="M346" s="243">
        <v>0</v>
      </c>
      <c r="N346" s="243">
        <v>0</v>
      </c>
      <c r="O346" s="243">
        <v>0.5</v>
      </c>
      <c r="P346" s="243">
        <v>0.5</v>
      </c>
      <c r="Q346" s="243">
        <v>0</v>
      </c>
      <c r="R346" s="243">
        <v>0</v>
      </c>
      <c r="S346" s="243">
        <v>0</v>
      </c>
      <c r="T346" s="243">
        <v>0</v>
      </c>
      <c r="U346" s="243">
        <v>0</v>
      </c>
      <c r="V346" s="243">
        <v>0</v>
      </c>
      <c r="W346" s="243">
        <v>0</v>
      </c>
      <c r="X346" s="243">
        <v>0</v>
      </c>
      <c r="Y346" s="243">
        <v>0</v>
      </c>
      <c r="Z346" s="243">
        <v>0</v>
      </c>
      <c r="AA346" s="243">
        <v>0</v>
      </c>
      <c r="AB346" s="243">
        <v>0</v>
      </c>
      <c r="AC346" s="243">
        <v>0</v>
      </c>
      <c r="AD346" s="243">
        <v>0</v>
      </c>
      <c r="AE346" s="243">
        <v>0</v>
      </c>
      <c r="AF346" s="243">
        <v>0</v>
      </c>
      <c r="AG346" s="243">
        <v>0</v>
      </c>
      <c r="AH346" s="243">
        <v>0</v>
      </c>
      <c r="AI346" s="243">
        <v>0</v>
      </c>
      <c r="AJ346" s="243">
        <v>0</v>
      </c>
      <c r="AK346" s="243">
        <v>0</v>
      </c>
      <c r="AL346" s="243">
        <v>0</v>
      </c>
      <c r="AM346" s="243">
        <v>0</v>
      </c>
      <c r="AN346" s="243">
        <v>0</v>
      </c>
      <c r="AO346" s="243">
        <v>0</v>
      </c>
      <c r="AP346" s="243">
        <v>0</v>
      </c>
      <c r="AQ346" s="243">
        <v>0</v>
      </c>
      <c r="AR346" s="243">
        <v>0</v>
      </c>
      <c r="AS346" s="243">
        <v>0</v>
      </c>
      <c r="AT346" s="243">
        <v>0</v>
      </c>
      <c r="AU346" s="243">
        <v>0</v>
      </c>
      <c r="AV346" s="243">
        <v>0</v>
      </c>
      <c r="AW346" s="243">
        <v>0</v>
      </c>
      <c r="AX346" s="243">
        <v>0</v>
      </c>
      <c r="AY346" s="243">
        <v>0</v>
      </c>
      <c r="AZ346" s="243">
        <v>0</v>
      </c>
      <c r="BA346" s="243">
        <v>0</v>
      </c>
      <c r="BB346" s="243">
        <v>0</v>
      </c>
      <c r="BC346" s="243">
        <v>0</v>
      </c>
      <c r="BD346" s="243">
        <v>0</v>
      </c>
      <c r="BE346" s="243">
        <v>0</v>
      </c>
      <c r="BF346" s="243">
        <v>0</v>
      </c>
      <c r="BG346" s="243">
        <v>0</v>
      </c>
      <c r="BH346" s="243">
        <v>0</v>
      </c>
      <c r="BI346" s="243">
        <v>0</v>
      </c>
      <c r="BJ346" s="243">
        <v>0</v>
      </c>
      <c r="BK346" s="243">
        <v>0</v>
      </c>
      <c r="BL346" s="243">
        <v>0</v>
      </c>
      <c r="BM346" s="243">
        <v>0</v>
      </c>
      <c r="BN346" s="243">
        <v>0</v>
      </c>
      <c r="BO346" s="243">
        <v>0</v>
      </c>
      <c r="BP346" s="243">
        <v>0</v>
      </c>
      <c r="BQ346" s="243">
        <v>0</v>
      </c>
      <c r="BR346" s="243">
        <v>0</v>
      </c>
      <c r="BS346" s="243">
        <v>0</v>
      </c>
      <c r="BT346" s="243">
        <v>0</v>
      </c>
      <c r="BU346" s="243">
        <v>0</v>
      </c>
      <c r="BV346" s="243">
        <v>0</v>
      </c>
      <c r="BW346" s="243">
        <v>0</v>
      </c>
      <c r="BX346" s="4">
        <v>0</v>
      </c>
      <c r="BZ346" s="244">
        <f t="shared" si="115"/>
        <v>2</v>
      </c>
      <c r="CB346" s="3">
        <f t="shared" si="116"/>
        <v>2</v>
      </c>
      <c r="CC346" s="243">
        <f t="shared" si="117"/>
        <v>0</v>
      </c>
      <c r="CD346" s="243">
        <f t="shared" si="118"/>
        <v>0</v>
      </c>
      <c r="CE346" s="243">
        <f t="shared" si="119"/>
        <v>0</v>
      </c>
      <c r="CF346" s="243">
        <f t="shared" si="120"/>
        <v>0</v>
      </c>
      <c r="CG346" s="243">
        <f t="shared" si="121"/>
        <v>0</v>
      </c>
      <c r="CH346" s="243">
        <f t="shared" si="122"/>
        <v>0</v>
      </c>
      <c r="CI346" s="243">
        <f t="shared" si="123"/>
        <v>0</v>
      </c>
      <c r="CJ346" s="243">
        <f t="shared" si="124"/>
        <v>0</v>
      </c>
      <c r="CK346" s="243">
        <f t="shared" si="125"/>
        <v>0</v>
      </c>
      <c r="CL346" s="243">
        <f t="shared" si="126"/>
        <v>0</v>
      </c>
      <c r="CM346" s="4">
        <f t="shared" si="127"/>
        <v>0</v>
      </c>
      <c r="CO346" s="244">
        <f t="shared" si="128"/>
        <v>1</v>
      </c>
      <c r="CT346" s="3">
        <f t="shared" si="129"/>
        <v>2</v>
      </c>
      <c r="CU346" s="243">
        <f t="shared" si="130"/>
        <v>0</v>
      </c>
      <c r="CV346" s="243">
        <f t="shared" si="131"/>
        <v>0</v>
      </c>
      <c r="CW346" s="243">
        <f t="shared" si="132"/>
        <v>0</v>
      </c>
      <c r="CX346" s="243">
        <f t="shared" si="133"/>
        <v>0</v>
      </c>
      <c r="CY346" s="243">
        <f t="shared" si="134"/>
        <v>0</v>
      </c>
      <c r="CZ346" s="243">
        <f t="shared" si="135"/>
        <v>0</v>
      </c>
      <c r="DA346" s="4">
        <f t="shared" si="136"/>
        <v>0</v>
      </c>
      <c r="DD346" s="244">
        <f t="shared" si="137"/>
        <v>1</v>
      </c>
    </row>
    <row r="347" spans="2:108" x14ac:dyDescent="0.35">
      <c r="B347" s="145" t="s">
        <v>222</v>
      </c>
      <c r="C347" s="4" t="s">
        <v>223</v>
      </c>
      <c r="D347" s="28" t="s">
        <v>223</v>
      </c>
      <c r="E347" s="234" t="s">
        <v>1619</v>
      </c>
      <c r="F347" s="234"/>
      <c r="G347" s="29" t="s">
        <v>3701</v>
      </c>
      <c r="H347" s="3">
        <v>0</v>
      </c>
      <c r="I347" s="243">
        <v>0</v>
      </c>
      <c r="J347" s="243">
        <v>0</v>
      </c>
      <c r="K347" s="243">
        <v>0</v>
      </c>
      <c r="L347" s="243">
        <v>0</v>
      </c>
      <c r="M347" s="243">
        <v>0</v>
      </c>
      <c r="N347" s="243">
        <v>0</v>
      </c>
      <c r="O347" s="243">
        <v>0</v>
      </c>
      <c r="P347" s="243">
        <v>0.5</v>
      </c>
      <c r="Q347" s="243">
        <v>0.5</v>
      </c>
      <c r="R347" s="243">
        <v>0</v>
      </c>
      <c r="S347" s="243">
        <v>0</v>
      </c>
      <c r="T347" s="243">
        <v>0</v>
      </c>
      <c r="U347" s="243">
        <v>0</v>
      </c>
      <c r="V347" s="243">
        <v>0</v>
      </c>
      <c r="W347" s="243">
        <v>0</v>
      </c>
      <c r="X347" s="243">
        <v>0</v>
      </c>
      <c r="Y347" s="243">
        <v>0</v>
      </c>
      <c r="Z347" s="243">
        <v>0</v>
      </c>
      <c r="AA347" s="243">
        <v>0</v>
      </c>
      <c r="AB347" s="243">
        <v>0</v>
      </c>
      <c r="AC347" s="243">
        <v>0</v>
      </c>
      <c r="AD347" s="243">
        <v>0</v>
      </c>
      <c r="AE347" s="243">
        <v>0</v>
      </c>
      <c r="AF347" s="243">
        <v>0</v>
      </c>
      <c r="AG347" s="243">
        <v>0</v>
      </c>
      <c r="AH347" s="243">
        <v>0</v>
      </c>
      <c r="AI347" s="243">
        <v>0</v>
      </c>
      <c r="AJ347" s="243">
        <v>0</v>
      </c>
      <c r="AK347" s="243">
        <v>0</v>
      </c>
      <c r="AL347" s="243">
        <v>0</v>
      </c>
      <c r="AM347" s="243">
        <v>0</v>
      </c>
      <c r="AN347" s="243">
        <v>0</v>
      </c>
      <c r="AO347" s="243">
        <v>0</v>
      </c>
      <c r="AP347" s="243">
        <v>0</v>
      </c>
      <c r="AQ347" s="243">
        <v>0</v>
      </c>
      <c r="AR347" s="243">
        <v>0</v>
      </c>
      <c r="AS347" s="243">
        <v>0</v>
      </c>
      <c r="AT347" s="243">
        <v>0</v>
      </c>
      <c r="AU347" s="243">
        <v>0</v>
      </c>
      <c r="AV347" s="243">
        <v>0</v>
      </c>
      <c r="AW347" s="243">
        <v>0</v>
      </c>
      <c r="AX347" s="243">
        <v>0</v>
      </c>
      <c r="AY347" s="243">
        <v>0</v>
      </c>
      <c r="AZ347" s="243">
        <v>0</v>
      </c>
      <c r="BA347" s="243">
        <v>0</v>
      </c>
      <c r="BB347" s="243">
        <v>0</v>
      </c>
      <c r="BC347" s="243">
        <v>0</v>
      </c>
      <c r="BD347" s="243">
        <v>0</v>
      </c>
      <c r="BE347" s="243">
        <v>0</v>
      </c>
      <c r="BF347" s="243">
        <v>0</v>
      </c>
      <c r="BG347" s="243">
        <v>0</v>
      </c>
      <c r="BH347" s="243">
        <v>0</v>
      </c>
      <c r="BI347" s="243">
        <v>0</v>
      </c>
      <c r="BJ347" s="243">
        <v>0</v>
      </c>
      <c r="BK347" s="243">
        <v>0</v>
      </c>
      <c r="BL347" s="243">
        <v>0</v>
      </c>
      <c r="BM347" s="243">
        <v>0</v>
      </c>
      <c r="BN347" s="243">
        <v>0</v>
      </c>
      <c r="BO347" s="243">
        <v>0</v>
      </c>
      <c r="BP347" s="243">
        <v>0</v>
      </c>
      <c r="BQ347" s="243">
        <v>0</v>
      </c>
      <c r="BR347" s="243">
        <v>0</v>
      </c>
      <c r="BS347" s="243">
        <v>0</v>
      </c>
      <c r="BT347" s="243">
        <v>0</v>
      </c>
      <c r="BU347" s="243">
        <v>0</v>
      </c>
      <c r="BV347" s="243">
        <v>0</v>
      </c>
      <c r="BW347" s="243">
        <v>0</v>
      </c>
      <c r="BX347" s="4">
        <v>0</v>
      </c>
      <c r="BZ347" s="244">
        <f t="shared" si="115"/>
        <v>2</v>
      </c>
      <c r="CB347" s="3">
        <f t="shared" si="116"/>
        <v>2</v>
      </c>
      <c r="CC347" s="243">
        <f t="shared" si="117"/>
        <v>0</v>
      </c>
      <c r="CD347" s="243">
        <f t="shared" si="118"/>
        <v>0</v>
      </c>
      <c r="CE347" s="243">
        <f t="shared" si="119"/>
        <v>0</v>
      </c>
      <c r="CF347" s="243">
        <f t="shared" si="120"/>
        <v>0</v>
      </c>
      <c r="CG347" s="243">
        <f t="shared" si="121"/>
        <v>0</v>
      </c>
      <c r="CH347" s="243">
        <f t="shared" si="122"/>
        <v>0</v>
      </c>
      <c r="CI347" s="243">
        <f t="shared" si="123"/>
        <v>0</v>
      </c>
      <c r="CJ347" s="243">
        <f t="shared" si="124"/>
        <v>0</v>
      </c>
      <c r="CK347" s="243">
        <f t="shared" si="125"/>
        <v>0</v>
      </c>
      <c r="CL347" s="243">
        <f t="shared" si="126"/>
        <v>0</v>
      </c>
      <c r="CM347" s="4">
        <f t="shared" si="127"/>
        <v>0</v>
      </c>
      <c r="CO347" s="244">
        <f t="shared" si="128"/>
        <v>1</v>
      </c>
      <c r="CT347" s="3">
        <f t="shared" si="129"/>
        <v>2</v>
      </c>
      <c r="CU347" s="243">
        <f t="shared" si="130"/>
        <v>0</v>
      </c>
      <c r="CV347" s="243">
        <f t="shared" si="131"/>
        <v>0</v>
      </c>
      <c r="CW347" s="243">
        <f t="shared" si="132"/>
        <v>0</v>
      </c>
      <c r="CX347" s="243">
        <f t="shared" si="133"/>
        <v>0</v>
      </c>
      <c r="CY347" s="243">
        <f t="shared" si="134"/>
        <v>0</v>
      </c>
      <c r="CZ347" s="243">
        <f t="shared" si="135"/>
        <v>0</v>
      </c>
      <c r="DA347" s="4">
        <f t="shared" si="136"/>
        <v>0</v>
      </c>
      <c r="DD347" s="244">
        <f t="shared" si="137"/>
        <v>1</v>
      </c>
    </row>
    <row r="348" spans="2:108" x14ac:dyDescent="0.35">
      <c r="B348" s="145" t="s">
        <v>224</v>
      </c>
      <c r="C348" s="4" t="s">
        <v>225</v>
      </c>
      <c r="D348" s="28" t="s">
        <v>225</v>
      </c>
      <c r="E348" s="234" t="s">
        <v>2725</v>
      </c>
      <c r="F348" s="234"/>
      <c r="G348" s="29" t="s">
        <v>3701</v>
      </c>
      <c r="H348" s="3">
        <v>0</v>
      </c>
      <c r="I348" s="243">
        <v>0</v>
      </c>
      <c r="J348" s="243">
        <v>0</v>
      </c>
      <c r="K348" s="243">
        <v>0</v>
      </c>
      <c r="L348" s="243">
        <v>0</v>
      </c>
      <c r="M348" s="243">
        <v>0</v>
      </c>
      <c r="N348" s="243">
        <v>0</v>
      </c>
      <c r="O348" s="243">
        <v>0</v>
      </c>
      <c r="P348" s="243">
        <v>0.5</v>
      </c>
      <c r="Q348" s="243">
        <v>0.5</v>
      </c>
      <c r="R348" s="243">
        <v>0</v>
      </c>
      <c r="S348" s="243">
        <v>0</v>
      </c>
      <c r="T348" s="243">
        <v>0</v>
      </c>
      <c r="U348" s="243">
        <v>0</v>
      </c>
      <c r="V348" s="243">
        <v>0</v>
      </c>
      <c r="W348" s="243">
        <v>0</v>
      </c>
      <c r="X348" s="243">
        <v>0</v>
      </c>
      <c r="Y348" s="243">
        <v>0</v>
      </c>
      <c r="Z348" s="243">
        <v>0</v>
      </c>
      <c r="AA348" s="243">
        <v>0</v>
      </c>
      <c r="AB348" s="243">
        <v>0</v>
      </c>
      <c r="AC348" s="243">
        <v>0</v>
      </c>
      <c r="AD348" s="243">
        <v>0</v>
      </c>
      <c r="AE348" s="243">
        <v>0</v>
      </c>
      <c r="AF348" s="243">
        <v>0</v>
      </c>
      <c r="AG348" s="243">
        <v>0</v>
      </c>
      <c r="AH348" s="243">
        <v>0</v>
      </c>
      <c r="AI348" s="243">
        <v>0</v>
      </c>
      <c r="AJ348" s="243">
        <v>0</v>
      </c>
      <c r="AK348" s="243">
        <v>0</v>
      </c>
      <c r="AL348" s="243">
        <v>0</v>
      </c>
      <c r="AM348" s="243">
        <v>0</v>
      </c>
      <c r="AN348" s="243">
        <v>0</v>
      </c>
      <c r="AO348" s="243">
        <v>0</v>
      </c>
      <c r="AP348" s="243">
        <v>0</v>
      </c>
      <c r="AQ348" s="243">
        <v>0</v>
      </c>
      <c r="AR348" s="243">
        <v>0</v>
      </c>
      <c r="AS348" s="243">
        <v>0</v>
      </c>
      <c r="AT348" s="243">
        <v>0</v>
      </c>
      <c r="AU348" s="243">
        <v>0</v>
      </c>
      <c r="AV348" s="243">
        <v>0</v>
      </c>
      <c r="AW348" s="243">
        <v>0</v>
      </c>
      <c r="AX348" s="243">
        <v>0</v>
      </c>
      <c r="AY348" s="243">
        <v>0</v>
      </c>
      <c r="AZ348" s="243">
        <v>0</v>
      </c>
      <c r="BA348" s="243">
        <v>0</v>
      </c>
      <c r="BB348" s="243">
        <v>0</v>
      </c>
      <c r="BC348" s="243">
        <v>0</v>
      </c>
      <c r="BD348" s="243">
        <v>0</v>
      </c>
      <c r="BE348" s="243">
        <v>0</v>
      </c>
      <c r="BF348" s="243">
        <v>0</v>
      </c>
      <c r="BG348" s="243">
        <v>0</v>
      </c>
      <c r="BH348" s="243">
        <v>0</v>
      </c>
      <c r="BI348" s="243">
        <v>0</v>
      </c>
      <c r="BJ348" s="243">
        <v>0</v>
      </c>
      <c r="BK348" s="243">
        <v>0</v>
      </c>
      <c r="BL348" s="243">
        <v>0</v>
      </c>
      <c r="BM348" s="243">
        <v>0</v>
      </c>
      <c r="BN348" s="243">
        <v>0</v>
      </c>
      <c r="BO348" s="243">
        <v>0</v>
      </c>
      <c r="BP348" s="243">
        <v>0</v>
      </c>
      <c r="BQ348" s="243">
        <v>0</v>
      </c>
      <c r="BR348" s="243">
        <v>0</v>
      </c>
      <c r="BS348" s="243">
        <v>0</v>
      </c>
      <c r="BT348" s="243">
        <v>0</v>
      </c>
      <c r="BU348" s="243">
        <v>0</v>
      </c>
      <c r="BV348" s="243">
        <v>0</v>
      </c>
      <c r="BW348" s="243">
        <v>0</v>
      </c>
      <c r="BX348" s="4">
        <v>0</v>
      </c>
      <c r="BZ348" s="244">
        <f t="shared" si="115"/>
        <v>2</v>
      </c>
      <c r="CB348" s="3">
        <f t="shared" si="116"/>
        <v>2</v>
      </c>
      <c r="CC348" s="243">
        <f t="shared" si="117"/>
        <v>0</v>
      </c>
      <c r="CD348" s="243">
        <f t="shared" si="118"/>
        <v>0</v>
      </c>
      <c r="CE348" s="243">
        <f t="shared" si="119"/>
        <v>0</v>
      </c>
      <c r="CF348" s="243">
        <f t="shared" si="120"/>
        <v>0</v>
      </c>
      <c r="CG348" s="243">
        <f t="shared" si="121"/>
        <v>0</v>
      </c>
      <c r="CH348" s="243">
        <f t="shared" si="122"/>
        <v>0</v>
      </c>
      <c r="CI348" s="243">
        <f t="shared" si="123"/>
        <v>0</v>
      </c>
      <c r="CJ348" s="243">
        <f t="shared" si="124"/>
        <v>0</v>
      </c>
      <c r="CK348" s="243">
        <f t="shared" si="125"/>
        <v>0</v>
      </c>
      <c r="CL348" s="243">
        <f t="shared" si="126"/>
        <v>0</v>
      </c>
      <c r="CM348" s="4">
        <f t="shared" si="127"/>
        <v>0</v>
      </c>
      <c r="CO348" s="244">
        <f t="shared" si="128"/>
        <v>1</v>
      </c>
      <c r="CT348" s="3">
        <f t="shared" si="129"/>
        <v>2</v>
      </c>
      <c r="CU348" s="243">
        <f t="shared" si="130"/>
        <v>0</v>
      </c>
      <c r="CV348" s="243">
        <f t="shared" si="131"/>
        <v>0</v>
      </c>
      <c r="CW348" s="243">
        <f t="shared" si="132"/>
        <v>0</v>
      </c>
      <c r="CX348" s="243">
        <f t="shared" si="133"/>
        <v>0</v>
      </c>
      <c r="CY348" s="243">
        <f t="shared" si="134"/>
        <v>0</v>
      </c>
      <c r="CZ348" s="243">
        <f t="shared" si="135"/>
        <v>0</v>
      </c>
      <c r="DA348" s="4">
        <f t="shared" si="136"/>
        <v>0</v>
      </c>
      <c r="DD348" s="244">
        <f t="shared" si="137"/>
        <v>1</v>
      </c>
    </row>
    <row r="349" spans="2:108" x14ac:dyDescent="0.35">
      <c r="B349" s="145" t="s">
        <v>226</v>
      </c>
      <c r="C349" s="4" t="s">
        <v>227</v>
      </c>
      <c r="D349" s="30" t="s">
        <v>227</v>
      </c>
      <c r="E349" s="237" t="s">
        <v>1374</v>
      </c>
      <c r="F349" s="237"/>
      <c r="G349" s="31" t="s">
        <v>3704</v>
      </c>
      <c r="H349" s="3">
        <v>0</v>
      </c>
      <c r="I349" s="243">
        <v>0</v>
      </c>
      <c r="J349" s="243">
        <v>0</v>
      </c>
      <c r="K349" s="243">
        <v>0</v>
      </c>
      <c r="L349" s="243">
        <v>0</v>
      </c>
      <c r="M349" s="243">
        <v>0</v>
      </c>
      <c r="N349" s="243">
        <v>0</v>
      </c>
      <c r="O349" s="243">
        <v>0</v>
      </c>
      <c r="P349" s="243">
        <v>0.5</v>
      </c>
      <c r="Q349" s="243">
        <v>0.5</v>
      </c>
      <c r="R349" s="243">
        <v>0</v>
      </c>
      <c r="S349" s="243">
        <v>0</v>
      </c>
      <c r="T349" s="243">
        <v>0</v>
      </c>
      <c r="U349" s="243">
        <v>0</v>
      </c>
      <c r="V349" s="243">
        <v>0</v>
      </c>
      <c r="W349" s="243">
        <v>0</v>
      </c>
      <c r="X349" s="243">
        <v>0</v>
      </c>
      <c r="Y349" s="243">
        <v>0</v>
      </c>
      <c r="Z349" s="243">
        <v>0</v>
      </c>
      <c r="AA349" s="243">
        <v>0</v>
      </c>
      <c r="AB349" s="243">
        <v>0</v>
      </c>
      <c r="AC349" s="243">
        <v>0</v>
      </c>
      <c r="AD349" s="243">
        <v>0</v>
      </c>
      <c r="AE349" s="243">
        <v>0</v>
      </c>
      <c r="AF349" s="243">
        <v>0</v>
      </c>
      <c r="AG349" s="243">
        <v>0</v>
      </c>
      <c r="AH349" s="243">
        <v>0</v>
      </c>
      <c r="AI349" s="243">
        <v>0</v>
      </c>
      <c r="AJ349" s="243">
        <v>0</v>
      </c>
      <c r="AK349" s="243">
        <v>0</v>
      </c>
      <c r="AL349" s="243">
        <v>0</v>
      </c>
      <c r="AM349" s="243">
        <v>0</v>
      </c>
      <c r="AN349" s="243">
        <v>0</v>
      </c>
      <c r="AO349" s="243">
        <v>0</v>
      </c>
      <c r="AP349" s="243">
        <v>0</v>
      </c>
      <c r="AQ349" s="243">
        <v>0</v>
      </c>
      <c r="AR349" s="243">
        <v>0</v>
      </c>
      <c r="AS349" s="243">
        <v>0</v>
      </c>
      <c r="AT349" s="243">
        <v>0</v>
      </c>
      <c r="AU349" s="243">
        <v>0</v>
      </c>
      <c r="AV349" s="243">
        <v>0</v>
      </c>
      <c r="AW349" s="243">
        <v>0</v>
      </c>
      <c r="AX349" s="243">
        <v>0</v>
      </c>
      <c r="AY349" s="243">
        <v>0</v>
      </c>
      <c r="AZ349" s="243">
        <v>0</v>
      </c>
      <c r="BA349" s="243">
        <v>0</v>
      </c>
      <c r="BB349" s="243">
        <v>0</v>
      </c>
      <c r="BC349" s="243">
        <v>0</v>
      </c>
      <c r="BD349" s="243">
        <v>0</v>
      </c>
      <c r="BE349" s="243">
        <v>0</v>
      </c>
      <c r="BF349" s="243">
        <v>0</v>
      </c>
      <c r="BG349" s="243">
        <v>0</v>
      </c>
      <c r="BH349" s="243">
        <v>0</v>
      </c>
      <c r="BI349" s="243">
        <v>0</v>
      </c>
      <c r="BJ349" s="243">
        <v>0</v>
      </c>
      <c r="BK349" s="243">
        <v>0</v>
      </c>
      <c r="BL349" s="243">
        <v>0</v>
      </c>
      <c r="BM349" s="243">
        <v>0</v>
      </c>
      <c r="BN349" s="243">
        <v>0</v>
      </c>
      <c r="BO349" s="243">
        <v>0</v>
      </c>
      <c r="BP349" s="243">
        <v>0</v>
      </c>
      <c r="BQ349" s="243">
        <v>0</v>
      </c>
      <c r="BR349" s="243">
        <v>0</v>
      </c>
      <c r="BS349" s="243">
        <v>0</v>
      </c>
      <c r="BT349" s="243">
        <v>0</v>
      </c>
      <c r="BU349" s="243">
        <v>0</v>
      </c>
      <c r="BV349" s="243">
        <v>0</v>
      </c>
      <c r="BW349" s="243">
        <v>0</v>
      </c>
      <c r="BX349" s="4">
        <v>0</v>
      </c>
      <c r="BZ349" s="244">
        <f t="shared" si="115"/>
        <v>2</v>
      </c>
      <c r="CB349" s="3">
        <f t="shared" si="116"/>
        <v>2</v>
      </c>
      <c r="CC349" s="243">
        <f t="shared" si="117"/>
        <v>0</v>
      </c>
      <c r="CD349" s="243">
        <f t="shared" si="118"/>
        <v>0</v>
      </c>
      <c r="CE349" s="243">
        <f t="shared" si="119"/>
        <v>0</v>
      </c>
      <c r="CF349" s="243">
        <f t="shared" si="120"/>
        <v>0</v>
      </c>
      <c r="CG349" s="243">
        <f t="shared" si="121"/>
        <v>0</v>
      </c>
      <c r="CH349" s="243">
        <f t="shared" si="122"/>
        <v>0</v>
      </c>
      <c r="CI349" s="243">
        <f t="shared" si="123"/>
        <v>0</v>
      </c>
      <c r="CJ349" s="243">
        <f t="shared" si="124"/>
        <v>0</v>
      </c>
      <c r="CK349" s="243">
        <f t="shared" si="125"/>
        <v>0</v>
      </c>
      <c r="CL349" s="243">
        <f t="shared" si="126"/>
        <v>0</v>
      </c>
      <c r="CM349" s="4">
        <f t="shared" si="127"/>
        <v>0</v>
      </c>
      <c r="CO349" s="244">
        <f t="shared" si="128"/>
        <v>1</v>
      </c>
      <c r="CT349" s="3">
        <f t="shared" si="129"/>
        <v>2</v>
      </c>
      <c r="CU349" s="243">
        <f t="shared" si="130"/>
        <v>0</v>
      </c>
      <c r="CV349" s="243">
        <f t="shared" si="131"/>
        <v>0</v>
      </c>
      <c r="CW349" s="243">
        <f t="shared" si="132"/>
        <v>0</v>
      </c>
      <c r="CX349" s="243">
        <f t="shared" si="133"/>
        <v>0</v>
      </c>
      <c r="CY349" s="243">
        <f t="shared" si="134"/>
        <v>0</v>
      </c>
      <c r="CZ349" s="243">
        <f t="shared" si="135"/>
        <v>0</v>
      </c>
      <c r="DA349" s="4">
        <f t="shared" si="136"/>
        <v>0</v>
      </c>
      <c r="DD349" s="244">
        <f t="shared" si="137"/>
        <v>1</v>
      </c>
    </row>
    <row r="350" spans="2:108" x14ac:dyDescent="0.35">
      <c r="B350" s="145" t="s">
        <v>228</v>
      </c>
      <c r="C350" s="4" t="s">
        <v>229</v>
      </c>
      <c r="D350" s="142" t="s">
        <v>913</v>
      </c>
      <c r="E350" s="236" t="s">
        <v>913</v>
      </c>
      <c r="F350" s="236"/>
      <c r="G350" s="139" t="s">
        <v>3703</v>
      </c>
      <c r="H350" s="3">
        <v>0</v>
      </c>
      <c r="I350" s="243">
        <v>0</v>
      </c>
      <c r="J350" s="243">
        <v>0</v>
      </c>
      <c r="K350" s="243">
        <v>0</v>
      </c>
      <c r="L350" s="243">
        <v>0</v>
      </c>
      <c r="M350" s="243">
        <v>0</v>
      </c>
      <c r="N350" s="243">
        <v>0</v>
      </c>
      <c r="O350" s="243">
        <v>0</v>
      </c>
      <c r="P350" s="243">
        <v>0.5</v>
      </c>
      <c r="Q350" s="243">
        <v>0</v>
      </c>
      <c r="R350" s="243">
        <v>0.5</v>
      </c>
      <c r="S350" s="243">
        <v>0</v>
      </c>
      <c r="T350" s="243">
        <v>0</v>
      </c>
      <c r="U350" s="243">
        <v>0</v>
      </c>
      <c r="V350" s="243">
        <v>0</v>
      </c>
      <c r="W350" s="243">
        <v>0</v>
      </c>
      <c r="X350" s="243">
        <v>0</v>
      </c>
      <c r="Y350" s="243">
        <v>0</v>
      </c>
      <c r="Z350" s="243">
        <v>0</v>
      </c>
      <c r="AA350" s="243">
        <v>0</v>
      </c>
      <c r="AB350" s="243">
        <v>0</v>
      </c>
      <c r="AC350" s="243">
        <v>0</v>
      </c>
      <c r="AD350" s="243">
        <v>0</v>
      </c>
      <c r="AE350" s="243">
        <v>0</v>
      </c>
      <c r="AF350" s="243">
        <v>0</v>
      </c>
      <c r="AG350" s="243">
        <v>0</v>
      </c>
      <c r="AH350" s="243">
        <v>0</v>
      </c>
      <c r="AI350" s="243">
        <v>0</v>
      </c>
      <c r="AJ350" s="243">
        <v>0</v>
      </c>
      <c r="AK350" s="243">
        <v>0</v>
      </c>
      <c r="AL350" s="243">
        <v>0</v>
      </c>
      <c r="AM350" s="243">
        <v>0</v>
      </c>
      <c r="AN350" s="243">
        <v>0</v>
      </c>
      <c r="AO350" s="243">
        <v>0</v>
      </c>
      <c r="AP350" s="243">
        <v>0</v>
      </c>
      <c r="AQ350" s="243">
        <v>0</v>
      </c>
      <c r="AR350" s="243">
        <v>0</v>
      </c>
      <c r="AS350" s="243">
        <v>0</v>
      </c>
      <c r="AT350" s="243">
        <v>0</v>
      </c>
      <c r="AU350" s="243">
        <v>0</v>
      </c>
      <c r="AV350" s="243">
        <v>0</v>
      </c>
      <c r="AW350" s="243">
        <v>0</v>
      </c>
      <c r="AX350" s="243">
        <v>0</v>
      </c>
      <c r="AY350" s="243">
        <v>0</v>
      </c>
      <c r="AZ350" s="243">
        <v>0</v>
      </c>
      <c r="BA350" s="243">
        <v>0</v>
      </c>
      <c r="BB350" s="243">
        <v>0</v>
      </c>
      <c r="BC350" s="243">
        <v>0</v>
      </c>
      <c r="BD350" s="243">
        <v>0</v>
      </c>
      <c r="BE350" s="243">
        <v>0</v>
      </c>
      <c r="BF350" s="243">
        <v>0</v>
      </c>
      <c r="BG350" s="243">
        <v>0</v>
      </c>
      <c r="BH350" s="243">
        <v>0</v>
      </c>
      <c r="BI350" s="243">
        <v>0</v>
      </c>
      <c r="BJ350" s="243">
        <v>0</v>
      </c>
      <c r="BK350" s="243">
        <v>0</v>
      </c>
      <c r="BL350" s="243">
        <v>0</v>
      </c>
      <c r="BM350" s="243">
        <v>0</v>
      </c>
      <c r="BN350" s="243">
        <v>0</v>
      </c>
      <c r="BO350" s="243">
        <v>0</v>
      </c>
      <c r="BP350" s="243">
        <v>0</v>
      </c>
      <c r="BQ350" s="243">
        <v>0</v>
      </c>
      <c r="BR350" s="243">
        <v>0</v>
      </c>
      <c r="BS350" s="243">
        <v>0</v>
      </c>
      <c r="BT350" s="243">
        <v>0</v>
      </c>
      <c r="BU350" s="243">
        <v>0</v>
      </c>
      <c r="BV350" s="243">
        <v>0</v>
      </c>
      <c r="BW350" s="243">
        <v>0</v>
      </c>
      <c r="BX350" s="4">
        <v>0</v>
      </c>
      <c r="BZ350" s="244">
        <f t="shared" si="115"/>
        <v>2</v>
      </c>
      <c r="CB350" s="3">
        <f t="shared" si="116"/>
        <v>2</v>
      </c>
      <c r="CC350" s="243">
        <f t="shared" si="117"/>
        <v>0</v>
      </c>
      <c r="CD350" s="243">
        <f t="shared" si="118"/>
        <v>0</v>
      </c>
      <c r="CE350" s="243">
        <f t="shared" si="119"/>
        <v>0</v>
      </c>
      <c r="CF350" s="243">
        <f t="shared" si="120"/>
        <v>0</v>
      </c>
      <c r="CG350" s="243">
        <f t="shared" si="121"/>
        <v>0</v>
      </c>
      <c r="CH350" s="243">
        <f t="shared" si="122"/>
        <v>0</v>
      </c>
      <c r="CI350" s="243">
        <f t="shared" si="123"/>
        <v>0</v>
      </c>
      <c r="CJ350" s="243">
        <f t="shared" si="124"/>
        <v>0</v>
      </c>
      <c r="CK350" s="243">
        <f t="shared" si="125"/>
        <v>0</v>
      </c>
      <c r="CL350" s="243">
        <f t="shared" si="126"/>
        <v>0</v>
      </c>
      <c r="CM350" s="4">
        <f t="shared" si="127"/>
        <v>0</v>
      </c>
      <c r="CO350" s="244">
        <f t="shared" si="128"/>
        <v>1</v>
      </c>
      <c r="CT350" s="3">
        <f t="shared" si="129"/>
        <v>2</v>
      </c>
      <c r="CU350" s="243">
        <f t="shared" si="130"/>
        <v>0</v>
      </c>
      <c r="CV350" s="243">
        <f t="shared" si="131"/>
        <v>0</v>
      </c>
      <c r="CW350" s="243">
        <f t="shared" si="132"/>
        <v>0</v>
      </c>
      <c r="CX350" s="243">
        <f t="shared" si="133"/>
        <v>0</v>
      </c>
      <c r="CY350" s="243">
        <f t="shared" si="134"/>
        <v>0</v>
      </c>
      <c r="CZ350" s="243">
        <f t="shared" si="135"/>
        <v>0</v>
      </c>
      <c r="DA350" s="4">
        <f t="shared" si="136"/>
        <v>0</v>
      </c>
      <c r="DD350" s="244">
        <f t="shared" si="137"/>
        <v>1</v>
      </c>
    </row>
    <row r="351" spans="2:108" x14ac:dyDescent="0.35">
      <c r="B351" s="145" t="s">
        <v>254</v>
      </c>
      <c r="C351" s="4" t="s">
        <v>255</v>
      </c>
      <c r="D351" s="30" t="s">
        <v>3611</v>
      </c>
      <c r="E351" s="237" t="s">
        <v>1374</v>
      </c>
      <c r="F351" s="237"/>
      <c r="G351" s="31" t="s">
        <v>3704</v>
      </c>
      <c r="H351" s="3">
        <v>0</v>
      </c>
      <c r="I351" s="243">
        <v>0</v>
      </c>
      <c r="J351" s="243">
        <v>0</v>
      </c>
      <c r="K351" s="243">
        <v>0</v>
      </c>
      <c r="L351" s="243">
        <v>0</v>
      </c>
      <c r="M351" s="243">
        <v>0</v>
      </c>
      <c r="N351" s="243">
        <v>0</v>
      </c>
      <c r="O351" s="243">
        <v>0</v>
      </c>
      <c r="P351" s="243">
        <v>0</v>
      </c>
      <c r="Q351" s="243">
        <v>0</v>
      </c>
      <c r="R351" s="243">
        <v>0</v>
      </c>
      <c r="S351" s="243">
        <v>1</v>
      </c>
      <c r="T351" s="243">
        <v>1</v>
      </c>
      <c r="U351" s="243">
        <v>0</v>
      </c>
      <c r="V351" s="243">
        <v>0</v>
      </c>
      <c r="W351" s="243">
        <v>0</v>
      </c>
      <c r="X351" s="243">
        <v>0</v>
      </c>
      <c r="Y351" s="243">
        <v>0</v>
      </c>
      <c r="Z351" s="243">
        <v>0</v>
      </c>
      <c r="AA351" s="243">
        <v>0</v>
      </c>
      <c r="AB351" s="243">
        <v>0</v>
      </c>
      <c r="AC351" s="243">
        <v>0</v>
      </c>
      <c r="AD351" s="243">
        <v>0</v>
      </c>
      <c r="AE351" s="243">
        <v>0</v>
      </c>
      <c r="AF351" s="243">
        <v>0</v>
      </c>
      <c r="AG351" s="243">
        <v>0</v>
      </c>
      <c r="AH351" s="243">
        <v>0</v>
      </c>
      <c r="AI351" s="243">
        <v>0</v>
      </c>
      <c r="AJ351" s="243">
        <v>0</v>
      </c>
      <c r="AK351" s="243">
        <v>0</v>
      </c>
      <c r="AL351" s="243">
        <v>0</v>
      </c>
      <c r="AM351" s="243">
        <v>0</v>
      </c>
      <c r="AN351" s="243">
        <v>0</v>
      </c>
      <c r="AO351" s="243">
        <v>0</v>
      </c>
      <c r="AP351" s="243">
        <v>0</v>
      </c>
      <c r="AQ351" s="243">
        <v>0</v>
      </c>
      <c r="AR351" s="243">
        <v>0</v>
      </c>
      <c r="AS351" s="243">
        <v>0</v>
      </c>
      <c r="AT351" s="243">
        <v>0</v>
      </c>
      <c r="AU351" s="243">
        <v>0</v>
      </c>
      <c r="AV351" s="243">
        <v>0</v>
      </c>
      <c r="AW351" s="243">
        <v>0</v>
      </c>
      <c r="AX351" s="243">
        <v>0</v>
      </c>
      <c r="AY351" s="243">
        <v>0</v>
      </c>
      <c r="AZ351" s="243">
        <v>0</v>
      </c>
      <c r="BA351" s="243">
        <v>0</v>
      </c>
      <c r="BB351" s="243">
        <v>0</v>
      </c>
      <c r="BC351" s="243">
        <v>0</v>
      </c>
      <c r="BD351" s="243">
        <v>0</v>
      </c>
      <c r="BE351" s="243">
        <v>0</v>
      </c>
      <c r="BF351" s="243">
        <v>0</v>
      </c>
      <c r="BG351" s="243">
        <v>0</v>
      </c>
      <c r="BH351" s="243">
        <v>0</v>
      </c>
      <c r="BI351" s="243">
        <v>0</v>
      </c>
      <c r="BJ351" s="243">
        <v>0</v>
      </c>
      <c r="BK351" s="243">
        <v>0</v>
      </c>
      <c r="BL351" s="243">
        <v>0</v>
      </c>
      <c r="BM351" s="243">
        <v>0</v>
      </c>
      <c r="BN351" s="243">
        <v>0</v>
      </c>
      <c r="BO351" s="243">
        <v>0</v>
      </c>
      <c r="BP351" s="243">
        <v>0</v>
      </c>
      <c r="BQ351" s="243">
        <v>0</v>
      </c>
      <c r="BR351" s="243">
        <v>0</v>
      </c>
      <c r="BS351" s="243">
        <v>0</v>
      </c>
      <c r="BT351" s="243">
        <v>0</v>
      </c>
      <c r="BU351" s="243">
        <v>0</v>
      </c>
      <c r="BV351" s="243">
        <v>0</v>
      </c>
      <c r="BW351" s="243">
        <v>0</v>
      </c>
      <c r="BX351" s="4">
        <v>0</v>
      </c>
      <c r="BZ351" s="244">
        <f t="shared" si="115"/>
        <v>2</v>
      </c>
      <c r="CB351" s="3">
        <f t="shared" si="116"/>
        <v>0</v>
      </c>
      <c r="CC351" s="243">
        <f t="shared" si="117"/>
        <v>2</v>
      </c>
      <c r="CD351" s="243">
        <f t="shared" si="118"/>
        <v>0</v>
      </c>
      <c r="CE351" s="243">
        <f t="shared" si="119"/>
        <v>0</v>
      </c>
      <c r="CF351" s="243">
        <f t="shared" si="120"/>
        <v>0</v>
      </c>
      <c r="CG351" s="243">
        <f t="shared" si="121"/>
        <v>0</v>
      </c>
      <c r="CH351" s="243">
        <f t="shared" si="122"/>
        <v>0</v>
      </c>
      <c r="CI351" s="243">
        <f t="shared" si="123"/>
        <v>0</v>
      </c>
      <c r="CJ351" s="243">
        <f t="shared" si="124"/>
        <v>0</v>
      </c>
      <c r="CK351" s="243">
        <f t="shared" si="125"/>
        <v>0</v>
      </c>
      <c r="CL351" s="243">
        <f t="shared" si="126"/>
        <v>0</v>
      </c>
      <c r="CM351" s="4">
        <f t="shared" si="127"/>
        <v>0</v>
      </c>
      <c r="CO351" s="244">
        <f t="shared" si="128"/>
        <v>1</v>
      </c>
      <c r="CT351" s="3">
        <f t="shared" si="129"/>
        <v>2</v>
      </c>
      <c r="CU351" s="243">
        <f t="shared" si="130"/>
        <v>0</v>
      </c>
      <c r="CV351" s="243">
        <f t="shared" si="131"/>
        <v>0</v>
      </c>
      <c r="CW351" s="243">
        <f t="shared" si="132"/>
        <v>0</v>
      </c>
      <c r="CX351" s="243">
        <f t="shared" si="133"/>
        <v>0</v>
      </c>
      <c r="CY351" s="243">
        <f t="shared" si="134"/>
        <v>0</v>
      </c>
      <c r="CZ351" s="243">
        <f t="shared" si="135"/>
        <v>0</v>
      </c>
      <c r="DA351" s="4">
        <f t="shared" si="136"/>
        <v>0</v>
      </c>
      <c r="DD351" s="244">
        <f t="shared" si="137"/>
        <v>1</v>
      </c>
    </row>
    <row r="352" spans="2:108" x14ac:dyDescent="0.35">
      <c r="B352" s="145" t="s">
        <v>270</v>
      </c>
      <c r="C352" s="4" t="s">
        <v>271</v>
      </c>
      <c r="D352" s="28" t="s">
        <v>2728</v>
      </c>
      <c r="E352" s="234" t="s">
        <v>910</v>
      </c>
      <c r="F352" s="234"/>
      <c r="G352" s="29" t="s">
        <v>3701</v>
      </c>
      <c r="H352" s="3">
        <v>0</v>
      </c>
      <c r="I352" s="243">
        <v>0</v>
      </c>
      <c r="J352" s="243">
        <v>0</v>
      </c>
      <c r="K352" s="243">
        <v>0</v>
      </c>
      <c r="L352" s="243">
        <v>0</v>
      </c>
      <c r="M352" s="243">
        <v>0</v>
      </c>
      <c r="N352" s="243">
        <v>0</v>
      </c>
      <c r="O352" s="243">
        <v>0</v>
      </c>
      <c r="P352" s="243">
        <v>0</v>
      </c>
      <c r="Q352" s="243">
        <v>0</v>
      </c>
      <c r="R352" s="243">
        <v>0</v>
      </c>
      <c r="S352" s="243">
        <v>0.5</v>
      </c>
      <c r="T352" s="243">
        <v>0.5</v>
      </c>
      <c r="U352" s="243">
        <v>0</v>
      </c>
      <c r="V352" s="243">
        <v>0</v>
      </c>
      <c r="W352" s="243">
        <v>0</v>
      </c>
      <c r="X352" s="243">
        <v>0</v>
      </c>
      <c r="Y352" s="243">
        <v>0</v>
      </c>
      <c r="Z352" s="243">
        <v>0</v>
      </c>
      <c r="AA352" s="243">
        <v>0</v>
      </c>
      <c r="AB352" s="243">
        <v>0</v>
      </c>
      <c r="AC352" s="243">
        <v>0</v>
      </c>
      <c r="AD352" s="243">
        <v>0</v>
      </c>
      <c r="AE352" s="243">
        <v>0</v>
      </c>
      <c r="AF352" s="243">
        <v>0</v>
      </c>
      <c r="AG352" s="243">
        <v>0</v>
      </c>
      <c r="AH352" s="243">
        <v>0</v>
      </c>
      <c r="AI352" s="243">
        <v>0</v>
      </c>
      <c r="AJ352" s="243">
        <v>0</v>
      </c>
      <c r="AK352" s="243">
        <v>0</v>
      </c>
      <c r="AL352" s="243">
        <v>0</v>
      </c>
      <c r="AM352" s="243">
        <v>0</v>
      </c>
      <c r="AN352" s="243">
        <v>0</v>
      </c>
      <c r="AO352" s="243">
        <v>0</v>
      </c>
      <c r="AP352" s="243">
        <v>0</v>
      </c>
      <c r="AQ352" s="243">
        <v>0</v>
      </c>
      <c r="AR352" s="243">
        <v>0</v>
      </c>
      <c r="AS352" s="243">
        <v>0</v>
      </c>
      <c r="AT352" s="243">
        <v>0</v>
      </c>
      <c r="AU352" s="243">
        <v>0</v>
      </c>
      <c r="AV352" s="243">
        <v>0</v>
      </c>
      <c r="AW352" s="243">
        <v>0</v>
      </c>
      <c r="AX352" s="243">
        <v>0</v>
      </c>
      <c r="AY352" s="243">
        <v>0</v>
      </c>
      <c r="AZ352" s="243">
        <v>0</v>
      </c>
      <c r="BA352" s="243">
        <v>0</v>
      </c>
      <c r="BB352" s="243">
        <v>0</v>
      </c>
      <c r="BC352" s="243">
        <v>0</v>
      </c>
      <c r="BD352" s="243">
        <v>0</v>
      </c>
      <c r="BE352" s="243">
        <v>0</v>
      </c>
      <c r="BF352" s="243">
        <v>0</v>
      </c>
      <c r="BG352" s="243">
        <v>0</v>
      </c>
      <c r="BH352" s="243">
        <v>0</v>
      </c>
      <c r="BI352" s="243">
        <v>0</v>
      </c>
      <c r="BJ352" s="243">
        <v>0</v>
      </c>
      <c r="BK352" s="243">
        <v>0</v>
      </c>
      <c r="BL352" s="243">
        <v>0</v>
      </c>
      <c r="BM352" s="243">
        <v>0</v>
      </c>
      <c r="BN352" s="243">
        <v>0</v>
      </c>
      <c r="BO352" s="243">
        <v>0</v>
      </c>
      <c r="BP352" s="243">
        <v>0</v>
      </c>
      <c r="BQ352" s="243">
        <v>0</v>
      </c>
      <c r="BR352" s="243">
        <v>0</v>
      </c>
      <c r="BS352" s="243">
        <v>0</v>
      </c>
      <c r="BT352" s="243">
        <v>0</v>
      </c>
      <c r="BU352" s="243">
        <v>0</v>
      </c>
      <c r="BV352" s="243">
        <v>0</v>
      </c>
      <c r="BW352" s="243">
        <v>0</v>
      </c>
      <c r="BX352" s="4">
        <v>0</v>
      </c>
      <c r="BZ352" s="244">
        <f t="shared" si="115"/>
        <v>2</v>
      </c>
      <c r="CB352" s="3">
        <f t="shared" si="116"/>
        <v>0</v>
      </c>
      <c r="CC352" s="243">
        <f t="shared" si="117"/>
        <v>2</v>
      </c>
      <c r="CD352" s="243">
        <f t="shared" si="118"/>
        <v>0</v>
      </c>
      <c r="CE352" s="243">
        <f t="shared" si="119"/>
        <v>0</v>
      </c>
      <c r="CF352" s="243">
        <f t="shared" si="120"/>
        <v>0</v>
      </c>
      <c r="CG352" s="243">
        <f t="shared" si="121"/>
        <v>0</v>
      </c>
      <c r="CH352" s="243">
        <f t="shared" si="122"/>
        <v>0</v>
      </c>
      <c r="CI352" s="243">
        <f t="shared" si="123"/>
        <v>0</v>
      </c>
      <c r="CJ352" s="243">
        <f t="shared" si="124"/>
        <v>0</v>
      </c>
      <c r="CK352" s="243">
        <f t="shared" si="125"/>
        <v>0</v>
      </c>
      <c r="CL352" s="243">
        <f t="shared" si="126"/>
        <v>0</v>
      </c>
      <c r="CM352" s="4">
        <f t="shared" si="127"/>
        <v>0</v>
      </c>
      <c r="CO352" s="244">
        <f t="shared" si="128"/>
        <v>1</v>
      </c>
      <c r="CT352" s="3">
        <f t="shared" si="129"/>
        <v>2</v>
      </c>
      <c r="CU352" s="243">
        <f t="shared" si="130"/>
        <v>0</v>
      </c>
      <c r="CV352" s="243">
        <f t="shared" si="131"/>
        <v>0</v>
      </c>
      <c r="CW352" s="243">
        <f t="shared" si="132"/>
        <v>0</v>
      </c>
      <c r="CX352" s="243">
        <f t="shared" si="133"/>
        <v>0</v>
      </c>
      <c r="CY352" s="243">
        <f t="shared" si="134"/>
        <v>0</v>
      </c>
      <c r="CZ352" s="243">
        <f t="shared" si="135"/>
        <v>0</v>
      </c>
      <c r="DA352" s="4">
        <f t="shared" si="136"/>
        <v>0</v>
      </c>
      <c r="DD352" s="244">
        <f t="shared" si="137"/>
        <v>1</v>
      </c>
    </row>
    <row r="353" spans="2:108" x14ac:dyDescent="0.35">
      <c r="B353" s="145" t="s">
        <v>272</v>
      </c>
      <c r="C353" s="4" t="s">
        <v>273</v>
      </c>
      <c r="D353" s="110" t="s">
        <v>3614</v>
      </c>
      <c r="E353" s="239" t="s">
        <v>3000</v>
      </c>
      <c r="F353" s="237"/>
      <c r="G353" s="31" t="s">
        <v>3704</v>
      </c>
      <c r="H353" s="3">
        <v>0</v>
      </c>
      <c r="I353" s="243">
        <v>0</v>
      </c>
      <c r="J353" s="243">
        <v>0</v>
      </c>
      <c r="K353" s="243">
        <v>0</v>
      </c>
      <c r="L353" s="243">
        <v>0</v>
      </c>
      <c r="M353" s="243">
        <v>0</v>
      </c>
      <c r="N353" s="243">
        <v>0</v>
      </c>
      <c r="O353" s="243">
        <v>0</v>
      </c>
      <c r="P353" s="243">
        <v>0</v>
      </c>
      <c r="Q353" s="243">
        <v>0</v>
      </c>
      <c r="R353" s="243">
        <v>0</v>
      </c>
      <c r="S353" s="243">
        <v>0.5</v>
      </c>
      <c r="T353" s="243">
        <v>0.5</v>
      </c>
      <c r="U353" s="243">
        <v>0</v>
      </c>
      <c r="V353" s="243">
        <v>0</v>
      </c>
      <c r="W353" s="243">
        <v>0</v>
      </c>
      <c r="X353" s="243">
        <v>0</v>
      </c>
      <c r="Y353" s="243">
        <v>0</v>
      </c>
      <c r="Z353" s="243">
        <v>0</v>
      </c>
      <c r="AA353" s="243">
        <v>0</v>
      </c>
      <c r="AB353" s="243">
        <v>0</v>
      </c>
      <c r="AC353" s="243">
        <v>0</v>
      </c>
      <c r="AD353" s="243">
        <v>0</v>
      </c>
      <c r="AE353" s="243">
        <v>0</v>
      </c>
      <c r="AF353" s="243">
        <v>0</v>
      </c>
      <c r="AG353" s="243">
        <v>0</v>
      </c>
      <c r="AH353" s="243">
        <v>0</v>
      </c>
      <c r="AI353" s="243">
        <v>0</v>
      </c>
      <c r="AJ353" s="243">
        <v>0</v>
      </c>
      <c r="AK353" s="243">
        <v>0</v>
      </c>
      <c r="AL353" s="243">
        <v>0</v>
      </c>
      <c r="AM353" s="243">
        <v>0</v>
      </c>
      <c r="AN353" s="243">
        <v>0</v>
      </c>
      <c r="AO353" s="243">
        <v>0</v>
      </c>
      <c r="AP353" s="243">
        <v>0</v>
      </c>
      <c r="AQ353" s="243">
        <v>0</v>
      </c>
      <c r="AR353" s="243">
        <v>0</v>
      </c>
      <c r="AS353" s="243">
        <v>0</v>
      </c>
      <c r="AT353" s="243">
        <v>0</v>
      </c>
      <c r="AU353" s="243">
        <v>0</v>
      </c>
      <c r="AV353" s="243">
        <v>0</v>
      </c>
      <c r="AW353" s="243">
        <v>0</v>
      </c>
      <c r="AX353" s="243">
        <v>0</v>
      </c>
      <c r="AY353" s="243">
        <v>0</v>
      </c>
      <c r="AZ353" s="243">
        <v>0</v>
      </c>
      <c r="BA353" s="243">
        <v>0</v>
      </c>
      <c r="BB353" s="243">
        <v>0</v>
      </c>
      <c r="BC353" s="243">
        <v>0</v>
      </c>
      <c r="BD353" s="243">
        <v>0</v>
      </c>
      <c r="BE353" s="243">
        <v>0</v>
      </c>
      <c r="BF353" s="243">
        <v>0</v>
      </c>
      <c r="BG353" s="243">
        <v>0</v>
      </c>
      <c r="BH353" s="243">
        <v>0</v>
      </c>
      <c r="BI353" s="243">
        <v>0</v>
      </c>
      <c r="BJ353" s="243">
        <v>0</v>
      </c>
      <c r="BK353" s="243">
        <v>0</v>
      </c>
      <c r="BL353" s="243">
        <v>0</v>
      </c>
      <c r="BM353" s="243">
        <v>0</v>
      </c>
      <c r="BN353" s="243">
        <v>0</v>
      </c>
      <c r="BO353" s="243">
        <v>0</v>
      </c>
      <c r="BP353" s="243">
        <v>0</v>
      </c>
      <c r="BQ353" s="243">
        <v>0</v>
      </c>
      <c r="BR353" s="243">
        <v>0</v>
      </c>
      <c r="BS353" s="243">
        <v>0</v>
      </c>
      <c r="BT353" s="243">
        <v>0</v>
      </c>
      <c r="BU353" s="243">
        <v>0</v>
      </c>
      <c r="BV353" s="243">
        <v>0</v>
      </c>
      <c r="BW353" s="243">
        <v>0</v>
      </c>
      <c r="BX353" s="4">
        <v>0</v>
      </c>
      <c r="BZ353" s="244">
        <f t="shared" si="115"/>
        <v>2</v>
      </c>
      <c r="CB353" s="3">
        <f t="shared" si="116"/>
        <v>0</v>
      </c>
      <c r="CC353" s="243">
        <f t="shared" si="117"/>
        <v>2</v>
      </c>
      <c r="CD353" s="243">
        <f t="shared" si="118"/>
        <v>0</v>
      </c>
      <c r="CE353" s="243">
        <f t="shared" si="119"/>
        <v>0</v>
      </c>
      <c r="CF353" s="243">
        <f t="shared" si="120"/>
        <v>0</v>
      </c>
      <c r="CG353" s="243">
        <f t="shared" si="121"/>
        <v>0</v>
      </c>
      <c r="CH353" s="243">
        <f t="shared" si="122"/>
        <v>0</v>
      </c>
      <c r="CI353" s="243">
        <f t="shared" si="123"/>
        <v>0</v>
      </c>
      <c r="CJ353" s="243">
        <f t="shared" si="124"/>
        <v>0</v>
      </c>
      <c r="CK353" s="243">
        <f t="shared" si="125"/>
        <v>0</v>
      </c>
      <c r="CL353" s="243">
        <f t="shared" si="126"/>
        <v>0</v>
      </c>
      <c r="CM353" s="4">
        <f t="shared" si="127"/>
        <v>0</v>
      </c>
      <c r="CO353" s="244">
        <f t="shared" si="128"/>
        <v>1</v>
      </c>
      <c r="CT353" s="3">
        <f t="shared" si="129"/>
        <v>2</v>
      </c>
      <c r="CU353" s="243">
        <f t="shared" si="130"/>
        <v>0</v>
      </c>
      <c r="CV353" s="243">
        <f t="shared" si="131"/>
        <v>0</v>
      </c>
      <c r="CW353" s="243">
        <f t="shared" si="132"/>
        <v>0</v>
      </c>
      <c r="CX353" s="243">
        <f t="shared" si="133"/>
        <v>0</v>
      </c>
      <c r="CY353" s="243">
        <f t="shared" si="134"/>
        <v>0</v>
      </c>
      <c r="CZ353" s="243">
        <f t="shared" si="135"/>
        <v>0</v>
      </c>
      <c r="DA353" s="4">
        <f t="shared" si="136"/>
        <v>0</v>
      </c>
      <c r="DD353" s="244">
        <f t="shared" si="137"/>
        <v>1</v>
      </c>
    </row>
    <row r="354" spans="2:108" x14ac:dyDescent="0.35">
      <c r="B354" s="145" t="s">
        <v>274</v>
      </c>
      <c r="C354" s="4" t="s">
        <v>275</v>
      </c>
      <c r="D354" s="30" t="s">
        <v>3617</v>
      </c>
      <c r="E354" s="237" t="s">
        <v>3618</v>
      </c>
      <c r="F354" s="237"/>
      <c r="G354" s="31" t="s">
        <v>3704</v>
      </c>
      <c r="H354" s="3">
        <v>0</v>
      </c>
      <c r="I354" s="243">
        <v>0</v>
      </c>
      <c r="J354" s="243">
        <v>0</v>
      </c>
      <c r="K354" s="243">
        <v>0</v>
      </c>
      <c r="L354" s="243">
        <v>0</v>
      </c>
      <c r="M354" s="243">
        <v>0</v>
      </c>
      <c r="N354" s="243">
        <v>0</v>
      </c>
      <c r="O354" s="243">
        <v>0</v>
      </c>
      <c r="P354" s="243">
        <v>0</v>
      </c>
      <c r="Q354" s="243">
        <v>0</v>
      </c>
      <c r="R354" s="243">
        <v>0</v>
      </c>
      <c r="S354" s="243">
        <v>0.5</v>
      </c>
      <c r="T354" s="243">
        <v>0.5</v>
      </c>
      <c r="U354" s="243">
        <v>0</v>
      </c>
      <c r="V354" s="243">
        <v>0</v>
      </c>
      <c r="W354" s="243">
        <v>0</v>
      </c>
      <c r="X354" s="243">
        <v>0</v>
      </c>
      <c r="Y354" s="243">
        <v>0</v>
      </c>
      <c r="Z354" s="243">
        <v>0</v>
      </c>
      <c r="AA354" s="243">
        <v>0</v>
      </c>
      <c r="AB354" s="243">
        <v>0</v>
      </c>
      <c r="AC354" s="243">
        <v>0</v>
      </c>
      <c r="AD354" s="243">
        <v>0</v>
      </c>
      <c r="AE354" s="243">
        <v>0</v>
      </c>
      <c r="AF354" s="243">
        <v>0</v>
      </c>
      <c r="AG354" s="243">
        <v>0</v>
      </c>
      <c r="AH354" s="243">
        <v>0</v>
      </c>
      <c r="AI354" s="243">
        <v>0</v>
      </c>
      <c r="AJ354" s="243">
        <v>0</v>
      </c>
      <c r="AK354" s="243">
        <v>0</v>
      </c>
      <c r="AL354" s="243">
        <v>0</v>
      </c>
      <c r="AM354" s="243">
        <v>0</v>
      </c>
      <c r="AN354" s="243">
        <v>0</v>
      </c>
      <c r="AO354" s="243">
        <v>0</v>
      </c>
      <c r="AP354" s="243">
        <v>0</v>
      </c>
      <c r="AQ354" s="243">
        <v>0</v>
      </c>
      <c r="AR354" s="243">
        <v>0</v>
      </c>
      <c r="AS354" s="243">
        <v>0</v>
      </c>
      <c r="AT354" s="243">
        <v>0</v>
      </c>
      <c r="AU354" s="243">
        <v>0</v>
      </c>
      <c r="AV354" s="243">
        <v>0</v>
      </c>
      <c r="AW354" s="243">
        <v>0</v>
      </c>
      <c r="AX354" s="243">
        <v>0</v>
      </c>
      <c r="AY354" s="243">
        <v>0</v>
      </c>
      <c r="AZ354" s="243">
        <v>0</v>
      </c>
      <c r="BA354" s="243">
        <v>0</v>
      </c>
      <c r="BB354" s="243">
        <v>0</v>
      </c>
      <c r="BC354" s="243">
        <v>0</v>
      </c>
      <c r="BD354" s="243">
        <v>0</v>
      </c>
      <c r="BE354" s="243">
        <v>0</v>
      </c>
      <c r="BF354" s="243">
        <v>0</v>
      </c>
      <c r="BG354" s="243">
        <v>0</v>
      </c>
      <c r="BH354" s="243">
        <v>0</v>
      </c>
      <c r="BI354" s="243">
        <v>0</v>
      </c>
      <c r="BJ354" s="243">
        <v>0</v>
      </c>
      <c r="BK354" s="243">
        <v>0</v>
      </c>
      <c r="BL354" s="243">
        <v>0</v>
      </c>
      <c r="BM354" s="243">
        <v>0</v>
      </c>
      <c r="BN354" s="243">
        <v>0</v>
      </c>
      <c r="BO354" s="243">
        <v>0</v>
      </c>
      <c r="BP354" s="243">
        <v>0</v>
      </c>
      <c r="BQ354" s="243">
        <v>0</v>
      </c>
      <c r="BR354" s="243">
        <v>0</v>
      </c>
      <c r="BS354" s="243">
        <v>0</v>
      </c>
      <c r="BT354" s="243">
        <v>0</v>
      </c>
      <c r="BU354" s="243">
        <v>0</v>
      </c>
      <c r="BV354" s="243">
        <v>0</v>
      </c>
      <c r="BW354" s="243">
        <v>0</v>
      </c>
      <c r="BX354" s="4">
        <v>0</v>
      </c>
      <c r="BZ354" s="244">
        <f t="shared" si="115"/>
        <v>2</v>
      </c>
      <c r="CB354" s="3">
        <f t="shared" si="116"/>
        <v>0</v>
      </c>
      <c r="CC354" s="243">
        <f t="shared" si="117"/>
        <v>2</v>
      </c>
      <c r="CD354" s="243">
        <f t="shared" si="118"/>
        <v>0</v>
      </c>
      <c r="CE354" s="243">
        <f t="shared" si="119"/>
        <v>0</v>
      </c>
      <c r="CF354" s="243">
        <f t="shared" si="120"/>
        <v>0</v>
      </c>
      <c r="CG354" s="243">
        <f t="shared" si="121"/>
        <v>0</v>
      </c>
      <c r="CH354" s="243">
        <f t="shared" si="122"/>
        <v>0</v>
      </c>
      <c r="CI354" s="243">
        <f t="shared" si="123"/>
        <v>0</v>
      </c>
      <c r="CJ354" s="243">
        <f t="shared" si="124"/>
        <v>0</v>
      </c>
      <c r="CK354" s="243">
        <f t="shared" si="125"/>
        <v>0</v>
      </c>
      <c r="CL354" s="243">
        <f t="shared" si="126"/>
        <v>0</v>
      </c>
      <c r="CM354" s="4">
        <f t="shared" si="127"/>
        <v>0</v>
      </c>
      <c r="CO354" s="244">
        <f t="shared" si="128"/>
        <v>1</v>
      </c>
      <c r="CT354" s="3">
        <f t="shared" si="129"/>
        <v>2</v>
      </c>
      <c r="CU354" s="243">
        <f t="shared" si="130"/>
        <v>0</v>
      </c>
      <c r="CV354" s="243">
        <f t="shared" si="131"/>
        <v>0</v>
      </c>
      <c r="CW354" s="243">
        <f t="shared" si="132"/>
        <v>0</v>
      </c>
      <c r="CX354" s="243">
        <f t="shared" si="133"/>
        <v>0</v>
      </c>
      <c r="CY354" s="243">
        <f t="shared" si="134"/>
        <v>0</v>
      </c>
      <c r="CZ354" s="243">
        <f t="shared" si="135"/>
        <v>0</v>
      </c>
      <c r="DA354" s="4">
        <f t="shared" si="136"/>
        <v>0</v>
      </c>
      <c r="DD354" s="244">
        <f t="shared" si="137"/>
        <v>1</v>
      </c>
    </row>
    <row r="355" spans="2:108" x14ac:dyDescent="0.35">
      <c r="B355" s="145" t="s">
        <v>276</v>
      </c>
      <c r="C355" s="4" t="s">
        <v>277</v>
      </c>
      <c r="D355" s="28" t="s">
        <v>2731</v>
      </c>
      <c r="E355" s="234" t="s">
        <v>2732</v>
      </c>
      <c r="F355" s="234"/>
      <c r="G355" s="29" t="s">
        <v>3701</v>
      </c>
      <c r="H355" s="3">
        <v>0</v>
      </c>
      <c r="I355" s="243">
        <v>0</v>
      </c>
      <c r="J355" s="243">
        <v>0</v>
      </c>
      <c r="K355" s="243">
        <v>0</v>
      </c>
      <c r="L355" s="243">
        <v>0</v>
      </c>
      <c r="M355" s="243">
        <v>0</v>
      </c>
      <c r="N355" s="243">
        <v>0</v>
      </c>
      <c r="O355" s="243">
        <v>0</v>
      </c>
      <c r="P355" s="243">
        <v>0</v>
      </c>
      <c r="Q355" s="243">
        <v>0</v>
      </c>
      <c r="R355" s="243">
        <v>0</v>
      </c>
      <c r="S355" s="243">
        <v>0.5</v>
      </c>
      <c r="T355" s="243">
        <v>0.5</v>
      </c>
      <c r="U355" s="243">
        <v>0</v>
      </c>
      <c r="V355" s="243">
        <v>0</v>
      </c>
      <c r="W355" s="243">
        <v>0</v>
      </c>
      <c r="X355" s="243">
        <v>0</v>
      </c>
      <c r="Y355" s="243">
        <v>0</v>
      </c>
      <c r="Z355" s="243">
        <v>0</v>
      </c>
      <c r="AA355" s="243">
        <v>0</v>
      </c>
      <c r="AB355" s="243">
        <v>0</v>
      </c>
      <c r="AC355" s="243">
        <v>0</v>
      </c>
      <c r="AD355" s="243">
        <v>0</v>
      </c>
      <c r="AE355" s="243">
        <v>0</v>
      </c>
      <c r="AF355" s="243">
        <v>0</v>
      </c>
      <c r="AG355" s="243">
        <v>0</v>
      </c>
      <c r="AH355" s="243">
        <v>0</v>
      </c>
      <c r="AI355" s="243">
        <v>0</v>
      </c>
      <c r="AJ355" s="243">
        <v>0</v>
      </c>
      <c r="AK355" s="243">
        <v>0</v>
      </c>
      <c r="AL355" s="243">
        <v>0</v>
      </c>
      <c r="AM355" s="243">
        <v>0</v>
      </c>
      <c r="AN355" s="243">
        <v>0</v>
      </c>
      <c r="AO355" s="243">
        <v>0</v>
      </c>
      <c r="AP355" s="243">
        <v>0</v>
      </c>
      <c r="AQ355" s="243">
        <v>0</v>
      </c>
      <c r="AR355" s="243">
        <v>0</v>
      </c>
      <c r="AS355" s="243">
        <v>0</v>
      </c>
      <c r="AT355" s="243">
        <v>0</v>
      </c>
      <c r="AU355" s="243">
        <v>0</v>
      </c>
      <c r="AV355" s="243">
        <v>0</v>
      </c>
      <c r="AW355" s="243">
        <v>0</v>
      </c>
      <c r="AX355" s="243">
        <v>0</v>
      </c>
      <c r="AY355" s="243">
        <v>0</v>
      </c>
      <c r="AZ355" s="243">
        <v>0</v>
      </c>
      <c r="BA355" s="243">
        <v>0</v>
      </c>
      <c r="BB355" s="243">
        <v>0</v>
      </c>
      <c r="BC355" s="243">
        <v>0</v>
      </c>
      <c r="BD355" s="243">
        <v>0</v>
      </c>
      <c r="BE355" s="243">
        <v>0</v>
      </c>
      <c r="BF355" s="243">
        <v>0</v>
      </c>
      <c r="BG355" s="243">
        <v>0</v>
      </c>
      <c r="BH355" s="243">
        <v>0</v>
      </c>
      <c r="BI355" s="243">
        <v>0</v>
      </c>
      <c r="BJ355" s="243">
        <v>0</v>
      </c>
      <c r="BK355" s="243">
        <v>0</v>
      </c>
      <c r="BL355" s="243">
        <v>0</v>
      </c>
      <c r="BM355" s="243">
        <v>0</v>
      </c>
      <c r="BN355" s="243">
        <v>0</v>
      </c>
      <c r="BO355" s="243">
        <v>0</v>
      </c>
      <c r="BP355" s="243">
        <v>0</v>
      </c>
      <c r="BQ355" s="243">
        <v>0</v>
      </c>
      <c r="BR355" s="243">
        <v>0</v>
      </c>
      <c r="BS355" s="243">
        <v>0</v>
      </c>
      <c r="BT355" s="243">
        <v>0</v>
      </c>
      <c r="BU355" s="243">
        <v>0</v>
      </c>
      <c r="BV355" s="243">
        <v>0</v>
      </c>
      <c r="BW355" s="243">
        <v>0</v>
      </c>
      <c r="BX355" s="4">
        <v>0</v>
      </c>
      <c r="BZ355" s="244">
        <f t="shared" si="115"/>
        <v>2</v>
      </c>
      <c r="CB355" s="3">
        <f t="shared" si="116"/>
        <v>0</v>
      </c>
      <c r="CC355" s="243">
        <f t="shared" si="117"/>
        <v>2</v>
      </c>
      <c r="CD355" s="243">
        <f t="shared" si="118"/>
        <v>0</v>
      </c>
      <c r="CE355" s="243">
        <f t="shared" si="119"/>
        <v>0</v>
      </c>
      <c r="CF355" s="243">
        <f t="shared" si="120"/>
        <v>0</v>
      </c>
      <c r="CG355" s="243">
        <f t="shared" si="121"/>
        <v>0</v>
      </c>
      <c r="CH355" s="243">
        <f t="shared" si="122"/>
        <v>0</v>
      </c>
      <c r="CI355" s="243">
        <f t="shared" si="123"/>
        <v>0</v>
      </c>
      <c r="CJ355" s="243">
        <f t="shared" si="124"/>
        <v>0</v>
      </c>
      <c r="CK355" s="243">
        <f t="shared" si="125"/>
        <v>0</v>
      </c>
      <c r="CL355" s="243">
        <f t="shared" si="126"/>
        <v>0</v>
      </c>
      <c r="CM355" s="4">
        <f t="shared" si="127"/>
        <v>0</v>
      </c>
      <c r="CO355" s="244">
        <f t="shared" si="128"/>
        <v>1</v>
      </c>
      <c r="CT355" s="3">
        <f t="shared" si="129"/>
        <v>2</v>
      </c>
      <c r="CU355" s="243">
        <f t="shared" si="130"/>
        <v>0</v>
      </c>
      <c r="CV355" s="243">
        <f t="shared" si="131"/>
        <v>0</v>
      </c>
      <c r="CW355" s="243">
        <f t="shared" si="132"/>
        <v>0</v>
      </c>
      <c r="CX355" s="243">
        <f t="shared" si="133"/>
        <v>0</v>
      </c>
      <c r="CY355" s="243">
        <f t="shared" si="134"/>
        <v>0</v>
      </c>
      <c r="CZ355" s="243">
        <f t="shared" si="135"/>
        <v>0</v>
      </c>
      <c r="DA355" s="4">
        <f t="shared" si="136"/>
        <v>0</v>
      </c>
      <c r="DD355" s="244">
        <f t="shared" si="137"/>
        <v>1</v>
      </c>
    </row>
    <row r="356" spans="2:108" x14ac:dyDescent="0.35">
      <c r="B356" s="145" t="s">
        <v>278</v>
      </c>
      <c r="C356" s="4" t="s">
        <v>279</v>
      </c>
      <c r="D356" s="28" t="s">
        <v>2735</v>
      </c>
      <c r="E356" s="234" t="s">
        <v>1374</v>
      </c>
      <c r="F356" s="234"/>
      <c r="G356" s="29" t="s">
        <v>3701</v>
      </c>
      <c r="H356" s="3">
        <v>0</v>
      </c>
      <c r="I356" s="243">
        <v>0</v>
      </c>
      <c r="J356" s="243">
        <v>0</v>
      </c>
      <c r="K356" s="243">
        <v>0</v>
      </c>
      <c r="L356" s="243">
        <v>0</v>
      </c>
      <c r="M356" s="243">
        <v>0</v>
      </c>
      <c r="N356" s="243">
        <v>0</v>
      </c>
      <c r="O356" s="243">
        <v>0</v>
      </c>
      <c r="P356" s="243">
        <v>0</v>
      </c>
      <c r="Q356" s="243">
        <v>0</v>
      </c>
      <c r="R356" s="243">
        <v>0</v>
      </c>
      <c r="S356" s="243">
        <v>0.5</v>
      </c>
      <c r="T356" s="243">
        <v>0.5</v>
      </c>
      <c r="U356" s="243">
        <v>0</v>
      </c>
      <c r="V356" s="243">
        <v>0</v>
      </c>
      <c r="W356" s="243">
        <v>0</v>
      </c>
      <c r="X356" s="243">
        <v>0</v>
      </c>
      <c r="Y356" s="243">
        <v>0</v>
      </c>
      <c r="Z356" s="243">
        <v>0</v>
      </c>
      <c r="AA356" s="243">
        <v>0</v>
      </c>
      <c r="AB356" s="243">
        <v>0</v>
      </c>
      <c r="AC356" s="243">
        <v>0</v>
      </c>
      <c r="AD356" s="243">
        <v>0</v>
      </c>
      <c r="AE356" s="243">
        <v>0</v>
      </c>
      <c r="AF356" s="243">
        <v>0</v>
      </c>
      <c r="AG356" s="243">
        <v>0</v>
      </c>
      <c r="AH356" s="243">
        <v>0</v>
      </c>
      <c r="AI356" s="243">
        <v>0</v>
      </c>
      <c r="AJ356" s="243">
        <v>0</v>
      </c>
      <c r="AK356" s="243">
        <v>0</v>
      </c>
      <c r="AL356" s="243">
        <v>0</v>
      </c>
      <c r="AM356" s="243">
        <v>0</v>
      </c>
      <c r="AN356" s="243">
        <v>0</v>
      </c>
      <c r="AO356" s="243">
        <v>0</v>
      </c>
      <c r="AP356" s="243">
        <v>0</v>
      </c>
      <c r="AQ356" s="243">
        <v>0</v>
      </c>
      <c r="AR356" s="243">
        <v>0</v>
      </c>
      <c r="AS356" s="243">
        <v>0</v>
      </c>
      <c r="AT356" s="243">
        <v>0</v>
      </c>
      <c r="AU356" s="243">
        <v>0</v>
      </c>
      <c r="AV356" s="243">
        <v>0</v>
      </c>
      <c r="AW356" s="243">
        <v>0</v>
      </c>
      <c r="AX356" s="243">
        <v>0</v>
      </c>
      <c r="AY356" s="243">
        <v>0</v>
      </c>
      <c r="AZ356" s="243">
        <v>0</v>
      </c>
      <c r="BA356" s="243">
        <v>0</v>
      </c>
      <c r="BB356" s="243">
        <v>0</v>
      </c>
      <c r="BC356" s="243">
        <v>0</v>
      </c>
      <c r="BD356" s="243">
        <v>0</v>
      </c>
      <c r="BE356" s="243">
        <v>0</v>
      </c>
      <c r="BF356" s="243">
        <v>0</v>
      </c>
      <c r="BG356" s="243">
        <v>0</v>
      </c>
      <c r="BH356" s="243">
        <v>0</v>
      </c>
      <c r="BI356" s="243">
        <v>0</v>
      </c>
      <c r="BJ356" s="243">
        <v>0</v>
      </c>
      <c r="BK356" s="243">
        <v>0</v>
      </c>
      <c r="BL356" s="243">
        <v>0</v>
      </c>
      <c r="BM356" s="243">
        <v>0</v>
      </c>
      <c r="BN356" s="243">
        <v>0</v>
      </c>
      <c r="BO356" s="243">
        <v>0</v>
      </c>
      <c r="BP356" s="243">
        <v>0</v>
      </c>
      <c r="BQ356" s="243">
        <v>0</v>
      </c>
      <c r="BR356" s="243">
        <v>0</v>
      </c>
      <c r="BS356" s="243">
        <v>0</v>
      </c>
      <c r="BT356" s="243">
        <v>0</v>
      </c>
      <c r="BU356" s="243">
        <v>0</v>
      </c>
      <c r="BV356" s="243">
        <v>0</v>
      </c>
      <c r="BW356" s="243">
        <v>0</v>
      </c>
      <c r="BX356" s="4">
        <v>0</v>
      </c>
      <c r="BZ356" s="244">
        <f t="shared" si="115"/>
        <v>2</v>
      </c>
      <c r="CB356" s="3">
        <f t="shared" si="116"/>
        <v>0</v>
      </c>
      <c r="CC356" s="243">
        <f t="shared" si="117"/>
        <v>2</v>
      </c>
      <c r="CD356" s="243">
        <f t="shared" si="118"/>
        <v>0</v>
      </c>
      <c r="CE356" s="243">
        <f t="shared" si="119"/>
        <v>0</v>
      </c>
      <c r="CF356" s="243">
        <f t="shared" si="120"/>
        <v>0</v>
      </c>
      <c r="CG356" s="243">
        <f t="shared" si="121"/>
        <v>0</v>
      </c>
      <c r="CH356" s="243">
        <f t="shared" si="122"/>
        <v>0</v>
      </c>
      <c r="CI356" s="243">
        <f t="shared" si="123"/>
        <v>0</v>
      </c>
      <c r="CJ356" s="243">
        <f t="shared" si="124"/>
        <v>0</v>
      </c>
      <c r="CK356" s="243">
        <f t="shared" si="125"/>
        <v>0</v>
      </c>
      <c r="CL356" s="243">
        <f t="shared" si="126"/>
        <v>0</v>
      </c>
      <c r="CM356" s="4">
        <f t="shared" si="127"/>
        <v>0</v>
      </c>
      <c r="CO356" s="244">
        <f t="shared" si="128"/>
        <v>1</v>
      </c>
      <c r="CT356" s="3">
        <f t="shared" si="129"/>
        <v>2</v>
      </c>
      <c r="CU356" s="243">
        <f t="shared" si="130"/>
        <v>0</v>
      </c>
      <c r="CV356" s="243">
        <f t="shared" si="131"/>
        <v>0</v>
      </c>
      <c r="CW356" s="243">
        <f t="shared" si="132"/>
        <v>0</v>
      </c>
      <c r="CX356" s="243">
        <f t="shared" si="133"/>
        <v>0</v>
      </c>
      <c r="CY356" s="243">
        <f t="shared" si="134"/>
        <v>0</v>
      </c>
      <c r="CZ356" s="243">
        <f t="shared" si="135"/>
        <v>0</v>
      </c>
      <c r="DA356" s="4">
        <f t="shared" si="136"/>
        <v>0</v>
      </c>
      <c r="DD356" s="244">
        <f t="shared" si="137"/>
        <v>1</v>
      </c>
    </row>
    <row r="357" spans="2:108" x14ac:dyDescent="0.35">
      <c r="B357" s="145" t="s">
        <v>280</v>
      </c>
      <c r="C357" s="4" t="s">
        <v>281</v>
      </c>
      <c r="D357" s="30" t="s">
        <v>3623</v>
      </c>
      <c r="E357" s="237" t="s">
        <v>3745</v>
      </c>
      <c r="F357" s="237"/>
      <c r="G357" s="31" t="s">
        <v>3704</v>
      </c>
      <c r="H357" s="3">
        <v>0</v>
      </c>
      <c r="I357" s="243">
        <v>0</v>
      </c>
      <c r="J357" s="243">
        <v>0</v>
      </c>
      <c r="K357" s="243">
        <v>0</v>
      </c>
      <c r="L357" s="243">
        <v>0</v>
      </c>
      <c r="M357" s="243">
        <v>0</v>
      </c>
      <c r="N357" s="243">
        <v>0</v>
      </c>
      <c r="O357" s="243">
        <v>0</v>
      </c>
      <c r="P357" s="243">
        <v>0</v>
      </c>
      <c r="Q357" s="243">
        <v>0</v>
      </c>
      <c r="R357" s="243">
        <v>0</v>
      </c>
      <c r="S357" s="243">
        <v>0.5</v>
      </c>
      <c r="T357" s="243">
        <v>0.5</v>
      </c>
      <c r="U357" s="243">
        <v>0</v>
      </c>
      <c r="V357" s="243">
        <v>0</v>
      </c>
      <c r="W357" s="243">
        <v>0</v>
      </c>
      <c r="X357" s="243">
        <v>0</v>
      </c>
      <c r="Y357" s="243">
        <v>0</v>
      </c>
      <c r="Z357" s="243">
        <v>0</v>
      </c>
      <c r="AA357" s="243">
        <v>0</v>
      </c>
      <c r="AB357" s="243">
        <v>0</v>
      </c>
      <c r="AC357" s="243">
        <v>0</v>
      </c>
      <c r="AD357" s="243">
        <v>0</v>
      </c>
      <c r="AE357" s="243">
        <v>0</v>
      </c>
      <c r="AF357" s="243">
        <v>0</v>
      </c>
      <c r="AG357" s="243">
        <v>0</v>
      </c>
      <c r="AH357" s="243">
        <v>0</v>
      </c>
      <c r="AI357" s="243">
        <v>0</v>
      </c>
      <c r="AJ357" s="243">
        <v>0</v>
      </c>
      <c r="AK357" s="243">
        <v>0</v>
      </c>
      <c r="AL357" s="243">
        <v>0</v>
      </c>
      <c r="AM357" s="243">
        <v>0</v>
      </c>
      <c r="AN357" s="243">
        <v>0</v>
      </c>
      <c r="AO357" s="243">
        <v>0</v>
      </c>
      <c r="AP357" s="243">
        <v>0</v>
      </c>
      <c r="AQ357" s="243">
        <v>0</v>
      </c>
      <c r="AR357" s="243">
        <v>0</v>
      </c>
      <c r="AS357" s="243">
        <v>0</v>
      </c>
      <c r="AT357" s="243">
        <v>0</v>
      </c>
      <c r="AU357" s="243">
        <v>0</v>
      </c>
      <c r="AV357" s="243">
        <v>0</v>
      </c>
      <c r="AW357" s="243">
        <v>0</v>
      </c>
      <c r="AX357" s="243">
        <v>0</v>
      </c>
      <c r="AY357" s="243">
        <v>0</v>
      </c>
      <c r="AZ357" s="243">
        <v>0</v>
      </c>
      <c r="BA357" s="243">
        <v>0</v>
      </c>
      <c r="BB357" s="243">
        <v>0</v>
      </c>
      <c r="BC357" s="243">
        <v>0</v>
      </c>
      <c r="BD357" s="243">
        <v>0</v>
      </c>
      <c r="BE357" s="243">
        <v>0</v>
      </c>
      <c r="BF357" s="243">
        <v>0</v>
      </c>
      <c r="BG357" s="243">
        <v>0</v>
      </c>
      <c r="BH357" s="243">
        <v>0</v>
      </c>
      <c r="BI357" s="243">
        <v>0</v>
      </c>
      <c r="BJ357" s="243">
        <v>0</v>
      </c>
      <c r="BK357" s="243">
        <v>0</v>
      </c>
      <c r="BL357" s="243">
        <v>0</v>
      </c>
      <c r="BM357" s="243">
        <v>0</v>
      </c>
      <c r="BN357" s="243">
        <v>0</v>
      </c>
      <c r="BO357" s="243">
        <v>0</v>
      </c>
      <c r="BP357" s="243">
        <v>0</v>
      </c>
      <c r="BQ357" s="243">
        <v>0</v>
      </c>
      <c r="BR357" s="243">
        <v>0</v>
      </c>
      <c r="BS357" s="243">
        <v>0</v>
      </c>
      <c r="BT357" s="243">
        <v>0</v>
      </c>
      <c r="BU357" s="243">
        <v>0</v>
      </c>
      <c r="BV357" s="243">
        <v>0</v>
      </c>
      <c r="BW357" s="243">
        <v>0</v>
      </c>
      <c r="BX357" s="4">
        <v>0</v>
      </c>
      <c r="BZ357" s="244">
        <f t="shared" si="115"/>
        <v>2</v>
      </c>
      <c r="CB357" s="3">
        <f t="shared" si="116"/>
        <v>0</v>
      </c>
      <c r="CC357" s="243">
        <f t="shared" si="117"/>
        <v>2</v>
      </c>
      <c r="CD357" s="243">
        <f t="shared" si="118"/>
        <v>0</v>
      </c>
      <c r="CE357" s="243">
        <f t="shared" si="119"/>
        <v>0</v>
      </c>
      <c r="CF357" s="243">
        <f t="shared" si="120"/>
        <v>0</v>
      </c>
      <c r="CG357" s="243">
        <f t="shared" si="121"/>
        <v>0</v>
      </c>
      <c r="CH357" s="243">
        <f t="shared" si="122"/>
        <v>0</v>
      </c>
      <c r="CI357" s="243">
        <f t="shared" si="123"/>
        <v>0</v>
      </c>
      <c r="CJ357" s="243">
        <f t="shared" si="124"/>
        <v>0</v>
      </c>
      <c r="CK357" s="243">
        <f t="shared" si="125"/>
        <v>0</v>
      </c>
      <c r="CL357" s="243">
        <f t="shared" si="126"/>
        <v>0</v>
      </c>
      <c r="CM357" s="4">
        <f t="shared" si="127"/>
        <v>0</v>
      </c>
      <c r="CO357" s="244">
        <f t="shared" si="128"/>
        <v>1</v>
      </c>
      <c r="CT357" s="3">
        <f t="shared" si="129"/>
        <v>2</v>
      </c>
      <c r="CU357" s="243">
        <f t="shared" si="130"/>
        <v>0</v>
      </c>
      <c r="CV357" s="243">
        <f t="shared" si="131"/>
        <v>0</v>
      </c>
      <c r="CW357" s="243">
        <f t="shared" si="132"/>
        <v>0</v>
      </c>
      <c r="CX357" s="243">
        <f t="shared" si="133"/>
        <v>0</v>
      </c>
      <c r="CY357" s="243">
        <f t="shared" si="134"/>
        <v>0</v>
      </c>
      <c r="CZ357" s="243">
        <f t="shared" si="135"/>
        <v>0</v>
      </c>
      <c r="DA357" s="4">
        <f t="shared" si="136"/>
        <v>0</v>
      </c>
      <c r="DD357" s="244">
        <f t="shared" si="137"/>
        <v>1</v>
      </c>
    </row>
    <row r="358" spans="2:108" x14ac:dyDescent="0.35">
      <c r="B358" s="145" t="s">
        <v>282</v>
      </c>
      <c r="C358" s="4" t="s">
        <v>283</v>
      </c>
      <c r="D358" s="30" t="s">
        <v>3626</v>
      </c>
      <c r="E358" s="237" t="s">
        <v>1374</v>
      </c>
      <c r="F358" s="237"/>
      <c r="G358" s="31" t="s">
        <v>3704</v>
      </c>
      <c r="H358" s="3">
        <v>0</v>
      </c>
      <c r="I358" s="243">
        <v>0</v>
      </c>
      <c r="J358" s="243">
        <v>0</v>
      </c>
      <c r="K358" s="243">
        <v>0</v>
      </c>
      <c r="L358" s="243">
        <v>0</v>
      </c>
      <c r="M358" s="243">
        <v>0</v>
      </c>
      <c r="N358" s="243">
        <v>0</v>
      </c>
      <c r="O358" s="243">
        <v>0</v>
      </c>
      <c r="P358" s="243">
        <v>0</v>
      </c>
      <c r="Q358" s="243">
        <v>0</v>
      </c>
      <c r="R358" s="243">
        <v>0</v>
      </c>
      <c r="S358" s="243">
        <v>0.5</v>
      </c>
      <c r="T358" s="243">
        <v>0.5</v>
      </c>
      <c r="U358" s="243">
        <v>0</v>
      </c>
      <c r="V358" s="243">
        <v>0</v>
      </c>
      <c r="W358" s="243">
        <v>0</v>
      </c>
      <c r="X358" s="243">
        <v>0</v>
      </c>
      <c r="Y358" s="243">
        <v>0</v>
      </c>
      <c r="Z358" s="243">
        <v>0</v>
      </c>
      <c r="AA358" s="243">
        <v>0</v>
      </c>
      <c r="AB358" s="243">
        <v>0</v>
      </c>
      <c r="AC358" s="243">
        <v>0</v>
      </c>
      <c r="AD358" s="243">
        <v>0</v>
      </c>
      <c r="AE358" s="243">
        <v>0</v>
      </c>
      <c r="AF358" s="243">
        <v>0</v>
      </c>
      <c r="AG358" s="243">
        <v>0</v>
      </c>
      <c r="AH358" s="243">
        <v>0</v>
      </c>
      <c r="AI358" s="243">
        <v>0</v>
      </c>
      <c r="AJ358" s="243">
        <v>0</v>
      </c>
      <c r="AK358" s="243">
        <v>0</v>
      </c>
      <c r="AL358" s="243">
        <v>0</v>
      </c>
      <c r="AM358" s="243">
        <v>0</v>
      </c>
      <c r="AN358" s="243">
        <v>0</v>
      </c>
      <c r="AO358" s="243">
        <v>0</v>
      </c>
      <c r="AP358" s="243">
        <v>0</v>
      </c>
      <c r="AQ358" s="243">
        <v>0</v>
      </c>
      <c r="AR358" s="243">
        <v>0</v>
      </c>
      <c r="AS358" s="243">
        <v>0</v>
      </c>
      <c r="AT358" s="243">
        <v>0</v>
      </c>
      <c r="AU358" s="243">
        <v>0</v>
      </c>
      <c r="AV358" s="243">
        <v>0</v>
      </c>
      <c r="AW358" s="243">
        <v>0</v>
      </c>
      <c r="AX358" s="243">
        <v>0</v>
      </c>
      <c r="AY358" s="243">
        <v>0</v>
      </c>
      <c r="AZ358" s="243">
        <v>0</v>
      </c>
      <c r="BA358" s="243">
        <v>0</v>
      </c>
      <c r="BB358" s="243">
        <v>0</v>
      </c>
      <c r="BC358" s="243">
        <v>0</v>
      </c>
      <c r="BD358" s="243">
        <v>0</v>
      </c>
      <c r="BE358" s="243">
        <v>0</v>
      </c>
      <c r="BF358" s="243">
        <v>0</v>
      </c>
      <c r="BG358" s="243">
        <v>0</v>
      </c>
      <c r="BH358" s="243">
        <v>0</v>
      </c>
      <c r="BI358" s="243">
        <v>0</v>
      </c>
      <c r="BJ358" s="243">
        <v>0</v>
      </c>
      <c r="BK358" s="243">
        <v>0</v>
      </c>
      <c r="BL358" s="243">
        <v>0</v>
      </c>
      <c r="BM358" s="243">
        <v>0</v>
      </c>
      <c r="BN358" s="243">
        <v>0</v>
      </c>
      <c r="BO358" s="243">
        <v>0</v>
      </c>
      <c r="BP358" s="243">
        <v>0</v>
      </c>
      <c r="BQ358" s="243">
        <v>0</v>
      </c>
      <c r="BR358" s="243">
        <v>0</v>
      </c>
      <c r="BS358" s="243">
        <v>0</v>
      </c>
      <c r="BT358" s="243">
        <v>0</v>
      </c>
      <c r="BU358" s="243">
        <v>0</v>
      </c>
      <c r="BV358" s="243">
        <v>0</v>
      </c>
      <c r="BW358" s="243">
        <v>0</v>
      </c>
      <c r="BX358" s="4">
        <v>0</v>
      </c>
      <c r="BZ358" s="244">
        <f t="shared" si="115"/>
        <v>2</v>
      </c>
      <c r="CB358" s="3">
        <f t="shared" si="116"/>
        <v>0</v>
      </c>
      <c r="CC358" s="243">
        <f t="shared" si="117"/>
        <v>2</v>
      </c>
      <c r="CD358" s="243">
        <f t="shared" si="118"/>
        <v>0</v>
      </c>
      <c r="CE358" s="243">
        <f t="shared" si="119"/>
        <v>0</v>
      </c>
      <c r="CF358" s="243">
        <f t="shared" si="120"/>
        <v>0</v>
      </c>
      <c r="CG358" s="243">
        <f t="shared" si="121"/>
        <v>0</v>
      </c>
      <c r="CH358" s="243">
        <f t="shared" si="122"/>
        <v>0</v>
      </c>
      <c r="CI358" s="243">
        <f t="shared" si="123"/>
        <v>0</v>
      </c>
      <c r="CJ358" s="243">
        <f t="shared" si="124"/>
        <v>0</v>
      </c>
      <c r="CK358" s="243">
        <f t="shared" si="125"/>
        <v>0</v>
      </c>
      <c r="CL358" s="243">
        <f t="shared" si="126"/>
        <v>0</v>
      </c>
      <c r="CM358" s="4">
        <f t="shared" si="127"/>
        <v>0</v>
      </c>
      <c r="CO358" s="244">
        <f t="shared" si="128"/>
        <v>1</v>
      </c>
      <c r="CT358" s="3">
        <f t="shared" si="129"/>
        <v>2</v>
      </c>
      <c r="CU358" s="243">
        <f t="shared" si="130"/>
        <v>0</v>
      </c>
      <c r="CV358" s="243">
        <f t="shared" si="131"/>
        <v>0</v>
      </c>
      <c r="CW358" s="243">
        <f t="shared" si="132"/>
        <v>0</v>
      </c>
      <c r="CX358" s="243">
        <f t="shared" si="133"/>
        <v>0</v>
      </c>
      <c r="CY358" s="243">
        <f t="shared" si="134"/>
        <v>0</v>
      </c>
      <c r="CZ358" s="243">
        <f t="shared" si="135"/>
        <v>0</v>
      </c>
      <c r="DA358" s="4">
        <f t="shared" si="136"/>
        <v>0</v>
      </c>
      <c r="DD358" s="244">
        <f t="shared" si="137"/>
        <v>1</v>
      </c>
    </row>
    <row r="359" spans="2:108" x14ac:dyDescent="0.35">
      <c r="B359" s="145" t="s">
        <v>284</v>
      </c>
      <c r="C359" s="4" t="s">
        <v>285</v>
      </c>
      <c r="D359" s="30" t="s">
        <v>3746</v>
      </c>
      <c r="E359" s="237" t="s">
        <v>565</v>
      </c>
      <c r="F359" s="237"/>
      <c r="G359" s="31" t="s">
        <v>3704</v>
      </c>
      <c r="H359" s="3">
        <v>0</v>
      </c>
      <c r="I359" s="243">
        <v>0</v>
      </c>
      <c r="J359" s="243">
        <v>0</v>
      </c>
      <c r="K359" s="243">
        <v>0</v>
      </c>
      <c r="L359" s="243">
        <v>0</v>
      </c>
      <c r="M359" s="243">
        <v>0</v>
      </c>
      <c r="N359" s="243">
        <v>0</v>
      </c>
      <c r="O359" s="243">
        <v>0</v>
      </c>
      <c r="P359" s="243">
        <v>0</v>
      </c>
      <c r="Q359" s="243">
        <v>0</v>
      </c>
      <c r="R359" s="243">
        <v>0</v>
      </c>
      <c r="S359" s="243">
        <v>0.5</v>
      </c>
      <c r="T359" s="243">
        <v>0.5</v>
      </c>
      <c r="U359" s="243">
        <v>0</v>
      </c>
      <c r="V359" s="243">
        <v>0</v>
      </c>
      <c r="W359" s="243">
        <v>0</v>
      </c>
      <c r="X359" s="243">
        <v>0</v>
      </c>
      <c r="Y359" s="243">
        <v>0</v>
      </c>
      <c r="Z359" s="243">
        <v>0</v>
      </c>
      <c r="AA359" s="243">
        <v>0</v>
      </c>
      <c r="AB359" s="243">
        <v>0</v>
      </c>
      <c r="AC359" s="243">
        <v>0</v>
      </c>
      <c r="AD359" s="243">
        <v>0</v>
      </c>
      <c r="AE359" s="243">
        <v>0</v>
      </c>
      <c r="AF359" s="243">
        <v>0</v>
      </c>
      <c r="AG359" s="243">
        <v>0</v>
      </c>
      <c r="AH359" s="243">
        <v>0</v>
      </c>
      <c r="AI359" s="243">
        <v>0</v>
      </c>
      <c r="AJ359" s="243">
        <v>0</v>
      </c>
      <c r="AK359" s="243">
        <v>0</v>
      </c>
      <c r="AL359" s="243">
        <v>0</v>
      </c>
      <c r="AM359" s="243">
        <v>0</v>
      </c>
      <c r="AN359" s="243">
        <v>0</v>
      </c>
      <c r="AO359" s="243">
        <v>0</v>
      </c>
      <c r="AP359" s="243">
        <v>0</v>
      </c>
      <c r="AQ359" s="243">
        <v>0</v>
      </c>
      <c r="AR359" s="243">
        <v>0</v>
      </c>
      <c r="AS359" s="243">
        <v>0</v>
      </c>
      <c r="AT359" s="243">
        <v>0</v>
      </c>
      <c r="AU359" s="243">
        <v>0</v>
      </c>
      <c r="AV359" s="243">
        <v>0</v>
      </c>
      <c r="AW359" s="243">
        <v>0</v>
      </c>
      <c r="AX359" s="243">
        <v>0</v>
      </c>
      <c r="AY359" s="243">
        <v>0</v>
      </c>
      <c r="AZ359" s="243">
        <v>0</v>
      </c>
      <c r="BA359" s="243">
        <v>0</v>
      </c>
      <c r="BB359" s="243">
        <v>0</v>
      </c>
      <c r="BC359" s="243">
        <v>0</v>
      </c>
      <c r="BD359" s="243">
        <v>0</v>
      </c>
      <c r="BE359" s="243">
        <v>0</v>
      </c>
      <c r="BF359" s="243">
        <v>0</v>
      </c>
      <c r="BG359" s="243">
        <v>0</v>
      </c>
      <c r="BH359" s="243">
        <v>0</v>
      </c>
      <c r="BI359" s="243">
        <v>0</v>
      </c>
      <c r="BJ359" s="243">
        <v>0</v>
      </c>
      <c r="BK359" s="243">
        <v>0</v>
      </c>
      <c r="BL359" s="243">
        <v>0</v>
      </c>
      <c r="BM359" s="243">
        <v>0</v>
      </c>
      <c r="BN359" s="243">
        <v>0</v>
      </c>
      <c r="BO359" s="243">
        <v>0</v>
      </c>
      <c r="BP359" s="243">
        <v>0</v>
      </c>
      <c r="BQ359" s="243">
        <v>0</v>
      </c>
      <c r="BR359" s="243">
        <v>0</v>
      </c>
      <c r="BS359" s="243">
        <v>0</v>
      </c>
      <c r="BT359" s="243">
        <v>0</v>
      </c>
      <c r="BU359" s="243">
        <v>0</v>
      </c>
      <c r="BV359" s="243">
        <v>0</v>
      </c>
      <c r="BW359" s="243">
        <v>0</v>
      </c>
      <c r="BX359" s="4">
        <v>0</v>
      </c>
      <c r="BZ359" s="244">
        <f t="shared" si="115"/>
        <v>2</v>
      </c>
      <c r="CB359" s="3">
        <f t="shared" si="116"/>
        <v>0</v>
      </c>
      <c r="CC359" s="243">
        <f t="shared" si="117"/>
        <v>2</v>
      </c>
      <c r="CD359" s="243">
        <f t="shared" si="118"/>
        <v>0</v>
      </c>
      <c r="CE359" s="243">
        <f t="shared" si="119"/>
        <v>0</v>
      </c>
      <c r="CF359" s="243">
        <f t="shared" si="120"/>
        <v>0</v>
      </c>
      <c r="CG359" s="243">
        <f t="shared" si="121"/>
        <v>0</v>
      </c>
      <c r="CH359" s="243">
        <f t="shared" si="122"/>
        <v>0</v>
      </c>
      <c r="CI359" s="243">
        <f t="shared" si="123"/>
        <v>0</v>
      </c>
      <c r="CJ359" s="243">
        <f t="shared" si="124"/>
        <v>0</v>
      </c>
      <c r="CK359" s="243">
        <f t="shared" si="125"/>
        <v>0</v>
      </c>
      <c r="CL359" s="243">
        <f t="shared" si="126"/>
        <v>0</v>
      </c>
      <c r="CM359" s="4">
        <f t="shared" si="127"/>
        <v>0</v>
      </c>
      <c r="CO359" s="244">
        <f t="shared" si="128"/>
        <v>1</v>
      </c>
      <c r="CT359" s="3">
        <f t="shared" si="129"/>
        <v>2</v>
      </c>
      <c r="CU359" s="243">
        <f t="shared" si="130"/>
        <v>0</v>
      </c>
      <c r="CV359" s="243">
        <f t="shared" si="131"/>
        <v>0</v>
      </c>
      <c r="CW359" s="243">
        <f t="shared" si="132"/>
        <v>0</v>
      </c>
      <c r="CX359" s="243">
        <f t="shared" si="133"/>
        <v>0</v>
      </c>
      <c r="CY359" s="243">
        <f t="shared" si="134"/>
        <v>0</v>
      </c>
      <c r="CZ359" s="243">
        <f t="shared" si="135"/>
        <v>0</v>
      </c>
      <c r="DA359" s="4">
        <f t="shared" si="136"/>
        <v>0</v>
      </c>
      <c r="DD359" s="244">
        <f t="shared" si="137"/>
        <v>1</v>
      </c>
    </row>
    <row r="360" spans="2:108" x14ac:dyDescent="0.35">
      <c r="B360" s="145" t="s">
        <v>286</v>
      </c>
      <c r="C360" s="4" t="s">
        <v>287</v>
      </c>
      <c r="D360" s="28"/>
      <c r="E360" s="234" t="s">
        <v>1957</v>
      </c>
      <c r="F360" s="234"/>
      <c r="G360" s="29" t="s">
        <v>3701</v>
      </c>
      <c r="H360" s="3">
        <v>0</v>
      </c>
      <c r="I360" s="243">
        <v>0</v>
      </c>
      <c r="J360" s="243">
        <v>0</v>
      </c>
      <c r="K360" s="243">
        <v>0</v>
      </c>
      <c r="L360" s="243">
        <v>0</v>
      </c>
      <c r="M360" s="243">
        <v>0</v>
      </c>
      <c r="N360" s="243">
        <v>0</v>
      </c>
      <c r="O360" s="243">
        <v>0</v>
      </c>
      <c r="P360" s="243">
        <v>0</v>
      </c>
      <c r="Q360" s="243">
        <v>0</v>
      </c>
      <c r="R360" s="243">
        <v>0</v>
      </c>
      <c r="S360" s="243">
        <v>0.5</v>
      </c>
      <c r="T360" s="243">
        <v>0.5</v>
      </c>
      <c r="U360" s="243">
        <v>0</v>
      </c>
      <c r="V360" s="243">
        <v>0</v>
      </c>
      <c r="W360" s="243">
        <v>0</v>
      </c>
      <c r="X360" s="243">
        <v>0</v>
      </c>
      <c r="Y360" s="243">
        <v>0</v>
      </c>
      <c r="Z360" s="243">
        <v>0</v>
      </c>
      <c r="AA360" s="243">
        <v>0</v>
      </c>
      <c r="AB360" s="243">
        <v>0</v>
      </c>
      <c r="AC360" s="243">
        <v>0</v>
      </c>
      <c r="AD360" s="243">
        <v>0</v>
      </c>
      <c r="AE360" s="243">
        <v>0</v>
      </c>
      <c r="AF360" s="243">
        <v>0</v>
      </c>
      <c r="AG360" s="243">
        <v>0</v>
      </c>
      <c r="AH360" s="243">
        <v>0</v>
      </c>
      <c r="AI360" s="243">
        <v>0</v>
      </c>
      <c r="AJ360" s="243">
        <v>0</v>
      </c>
      <c r="AK360" s="243">
        <v>0</v>
      </c>
      <c r="AL360" s="243">
        <v>0</v>
      </c>
      <c r="AM360" s="243">
        <v>0</v>
      </c>
      <c r="AN360" s="243">
        <v>0</v>
      </c>
      <c r="AO360" s="243">
        <v>0</v>
      </c>
      <c r="AP360" s="243">
        <v>0</v>
      </c>
      <c r="AQ360" s="243">
        <v>0</v>
      </c>
      <c r="AR360" s="243">
        <v>0</v>
      </c>
      <c r="AS360" s="243">
        <v>0</v>
      </c>
      <c r="AT360" s="243">
        <v>0</v>
      </c>
      <c r="AU360" s="243">
        <v>0</v>
      </c>
      <c r="AV360" s="243">
        <v>0</v>
      </c>
      <c r="AW360" s="243">
        <v>0</v>
      </c>
      <c r="AX360" s="243">
        <v>0</v>
      </c>
      <c r="AY360" s="243">
        <v>0</v>
      </c>
      <c r="AZ360" s="243">
        <v>0</v>
      </c>
      <c r="BA360" s="243">
        <v>0</v>
      </c>
      <c r="BB360" s="243">
        <v>0</v>
      </c>
      <c r="BC360" s="243">
        <v>0</v>
      </c>
      <c r="BD360" s="243">
        <v>0</v>
      </c>
      <c r="BE360" s="243">
        <v>0</v>
      </c>
      <c r="BF360" s="243">
        <v>0</v>
      </c>
      <c r="BG360" s="243">
        <v>0</v>
      </c>
      <c r="BH360" s="243">
        <v>0</v>
      </c>
      <c r="BI360" s="243">
        <v>0</v>
      </c>
      <c r="BJ360" s="243">
        <v>0</v>
      </c>
      <c r="BK360" s="243">
        <v>0</v>
      </c>
      <c r="BL360" s="243">
        <v>0</v>
      </c>
      <c r="BM360" s="243">
        <v>0</v>
      </c>
      <c r="BN360" s="243">
        <v>0</v>
      </c>
      <c r="BO360" s="243">
        <v>0</v>
      </c>
      <c r="BP360" s="243">
        <v>0</v>
      </c>
      <c r="BQ360" s="243">
        <v>0</v>
      </c>
      <c r="BR360" s="243">
        <v>0</v>
      </c>
      <c r="BS360" s="243">
        <v>0</v>
      </c>
      <c r="BT360" s="243">
        <v>0</v>
      </c>
      <c r="BU360" s="243">
        <v>0</v>
      </c>
      <c r="BV360" s="243">
        <v>0</v>
      </c>
      <c r="BW360" s="243">
        <v>0</v>
      </c>
      <c r="BX360" s="4">
        <v>0</v>
      </c>
      <c r="BZ360" s="244">
        <f t="shared" si="115"/>
        <v>2</v>
      </c>
      <c r="CB360" s="3">
        <f t="shared" si="116"/>
        <v>0</v>
      </c>
      <c r="CC360" s="243">
        <f t="shared" si="117"/>
        <v>2</v>
      </c>
      <c r="CD360" s="243">
        <f t="shared" si="118"/>
        <v>0</v>
      </c>
      <c r="CE360" s="243">
        <f t="shared" si="119"/>
        <v>0</v>
      </c>
      <c r="CF360" s="243">
        <f t="shared" si="120"/>
        <v>0</v>
      </c>
      <c r="CG360" s="243">
        <f t="shared" si="121"/>
        <v>0</v>
      </c>
      <c r="CH360" s="243">
        <f t="shared" si="122"/>
        <v>0</v>
      </c>
      <c r="CI360" s="243">
        <f t="shared" si="123"/>
        <v>0</v>
      </c>
      <c r="CJ360" s="243">
        <f t="shared" si="124"/>
        <v>0</v>
      </c>
      <c r="CK360" s="243">
        <f t="shared" si="125"/>
        <v>0</v>
      </c>
      <c r="CL360" s="243">
        <f t="shared" si="126"/>
        <v>0</v>
      </c>
      <c r="CM360" s="4">
        <f t="shared" si="127"/>
        <v>0</v>
      </c>
      <c r="CO360" s="244">
        <f t="shared" si="128"/>
        <v>1</v>
      </c>
      <c r="CT360" s="3">
        <f t="shared" si="129"/>
        <v>2</v>
      </c>
      <c r="CU360" s="243">
        <f t="shared" si="130"/>
        <v>0</v>
      </c>
      <c r="CV360" s="243">
        <f t="shared" si="131"/>
        <v>0</v>
      </c>
      <c r="CW360" s="243">
        <f t="shared" si="132"/>
        <v>0</v>
      </c>
      <c r="CX360" s="243">
        <f t="shared" si="133"/>
        <v>0</v>
      </c>
      <c r="CY360" s="243">
        <f t="shared" si="134"/>
        <v>0</v>
      </c>
      <c r="CZ360" s="243">
        <f t="shared" si="135"/>
        <v>0</v>
      </c>
      <c r="DA360" s="4">
        <f t="shared" si="136"/>
        <v>0</v>
      </c>
      <c r="DD360" s="244">
        <f t="shared" si="137"/>
        <v>1</v>
      </c>
    </row>
    <row r="361" spans="2:108" x14ac:dyDescent="0.35">
      <c r="B361" s="145" t="s">
        <v>306</v>
      </c>
      <c r="C361" s="4" t="s">
        <v>307</v>
      </c>
      <c r="D361" s="28" t="s">
        <v>2740</v>
      </c>
      <c r="E361" s="234" t="s">
        <v>911</v>
      </c>
      <c r="F361" s="234"/>
      <c r="G361" s="29" t="s">
        <v>3701</v>
      </c>
      <c r="H361" s="3">
        <v>0</v>
      </c>
      <c r="I361" s="243">
        <v>0</v>
      </c>
      <c r="J361" s="243">
        <v>0</v>
      </c>
      <c r="K361" s="243">
        <v>0</v>
      </c>
      <c r="L361" s="243">
        <v>0</v>
      </c>
      <c r="M361" s="243">
        <v>0</v>
      </c>
      <c r="N361" s="243">
        <v>0</v>
      </c>
      <c r="O361" s="243">
        <v>0</v>
      </c>
      <c r="P361" s="243">
        <v>0</v>
      </c>
      <c r="Q361" s="243">
        <v>0</v>
      </c>
      <c r="R361" s="243">
        <v>0</v>
      </c>
      <c r="S361" s="243">
        <v>0</v>
      </c>
      <c r="T361" s="243">
        <v>0.5</v>
      </c>
      <c r="U361" s="243">
        <v>0</v>
      </c>
      <c r="V361" s="243">
        <v>0</v>
      </c>
      <c r="W361" s="243">
        <v>0</v>
      </c>
      <c r="X361" s="243">
        <v>0</v>
      </c>
      <c r="Y361" s="243">
        <v>0</v>
      </c>
      <c r="Z361" s="243">
        <v>0</v>
      </c>
      <c r="AA361" s="243">
        <v>0</v>
      </c>
      <c r="AB361" s="243">
        <v>0</v>
      </c>
      <c r="AC361" s="243">
        <v>0</v>
      </c>
      <c r="AD361" s="243">
        <v>0</v>
      </c>
      <c r="AE361" s="243">
        <v>0.5</v>
      </c>
      <c r="AF361" s="243">
        <v>0</v>
      </c>
      <c r="AG361" s="243">
        <v>0</v>
      </c>
      <c r="AH361" s="243">
        <v>0</v>
      </c>
      <c r="AI361" s="243">
        <v>0</v>
      </c>
      <c r="AJ361" s="243">
        <v>0</v>
      </c>
      <c r="AK361" s="243">
        <v>0</v>
      </c>
      <c r="AL361" s="243">
        <v>0</v>
      </c>
      <c r="AM361" s="243">
        <v>0</v>
      </c>
      <c r="AN361" s="243">
        <v>0</v>
      </c>
      <c r="AO361" s="243">
        <v>0</v>
      </c>
      <c r="AP361" s="243">
        <v>0</v>
      </c>
      <c r="AQ361" s="243">
        <v>0</v>
      </c>
      <c r="AR361" s="243">
        <v>0</v>
      </c>
      <c r="AS361" s="243">
        <v>0</v>
      </c>
      <c r="AT361" s="243">
        <v>0</v>
      </c>
      <c r="AU361" s="243">
        <v>0</v>
      </c>
      <c r="AV361" s="243">
        <v>0</v>
      </c>
      <c r="AW361" s="243">
        <v>0</v>
      </c>
      <c r="AX361" s="243">
        <v>0</v>
      </c>
      <c r="AY361" s="243">
        <v>0</v>
      </c>
      <c r="AZ361" s="243">
        <v>0</v>
      </c>
      <c r="BA361" s="243">
        <v>0</v>
      </c>
      <c r="BB361" s="243">
        <v>0</v>
      </c>
      <c r="BC361" s="243">
        <v>0</v>
      </c>
      <c r="BD361" s="243">
        <v>0</v>
      </c>
      <c r="BE361" s="243">
        <v>0</v>
      </c>
      <c r="BF361" s="243">
        <v>0</v>
      </c>
      <c r="BG361" s="243">
        <v>0</v>
      </c>
      <c r="BH361" s="243">
        <v>0</v>
      </c>
      <c r="BI361" s="243">
        <v>0</v>
      </c>
      <c r="BJ361" s="243">
        <v>0</v>
      </c>
      <c r="BK361" s="243">
        <v>0</v>
      </c>
      <c r="BL361" s="243">
        <v>0</v>
      </c>
      <c r="BM361" s="243">
        <v>0</v>
      </c>
      <c r="BN361" s="243">
        <v>0</v>
      </c>
      <c r="BO361" s="243">
        <v>0</v>
      </c>
      <c r="BP361" s="243">
        <v>0</v>
      </c>
      <c r="BQ361" s="243">
        <v>0</v>
      </c>
      <c r="BR361" s="243">
        <v>0</v>
      </c>
      <c r="BS361" s="243">
        <v>0</v>
      </c>
      <c r="BT361" s="243">
        <v>0</v>
      </c>
      <c r="BU361" s="243">
        <v>0</v>
      </c>
      <c r="BV361" s="243">
        <v>0</v>
      </c>
      <c r="BW361" s="243">
        <v>0</v>
      </c>
      <c r="BX361" s="4">
        <v>0</v>
      </c>
      <c r="BZ361" s="244">
        <f t="shared" si="115"/>
        <v>2</v>
      </c>
      <c r="CB361" s="3">
        <f t="shared" si="116"/>
        <v>0</v>
      </c>
      <c r="CC361" s="243">
        <f t="shared" si="117"/>
        <v>2</v>
      </c>
      <c r="CD361" s="243">
        <f t="shared" si="118"/>
        <v>0</v>
      </c>
      <c r="CE361" s="243">
        <f t="shared" si="119"/>
        <v>0</v>
      </c>
      <c r="CF361" s="243">
        <f t="shared" si="120"/>
        <v>0</v>
      </c>
      <c r="CG361" s="243">
        <f t="shared" si="121"/>
        <v>0</v>
      </c>
      <c r="CH361" s="243">
        <f t="shared" si="122"/>
        <v>0</v>
      </c>
      <c r="CI361" s="243">
        <f t="shared" si="123"/>
        <v>0</v>
      </c>
      <c r="CJ361" s="243">
        <f t="shared" si="124"/>
        <v>0</v>
      </c>
      <c r="CK361" s="243">
        <f t="shared" si="125"/>
        <v>0</v>
      </c>
      <c r="CL361" s="243">
        <f t="shared" si="126"/>
        <v>0</v>
      </c>
      <c r="CM361" s="4">
        <f t="shared" si="127"/>
        <v>0</v>
      </c>
      <c r="CO361" s="244">
        <f t="shared" si="128"/>
        <v>1</v>
      </c>
      <c r="CT361" s="3">
        <f t="shared" si="129"/>
        <v>2</v>
      </c>
      <c r="CU361" s="243">
        <f t="shared" si="130"/>
        <v>0</v>
      </c>
      <c r="CV361" s="243">
        <f t="shared" si="131"/>
        <v>0</v>
      </c>
      <c r="CW361" s="243">
        <f t="shared" si="132"/>
        <v>0</v>
      </c>
      <c r="CX361" s="243">
        <f t="shared" si="133"/>
        <v>0</v>
      </c>
      <c r="CY361" s="243">
        <f t="shared" si="134"/>
        <v>0</v>
      </c>
      <c r="CZ361" s="243">
        <f t="shared" si="135"/>
        <v>0</v>
      </c>
      <c r="DA361" s="4">
        <f t="shared" si="136"/>
        <v>0</v>
      </c>
      <c r="DD361" s="244">
        <f t="shared" si="137"/>
        <v>1</v>
      </c>
    </row>
    <row r="362" spans="2:108" x14ac:dyDescent="0.35">
      <c r="B362" s="145" t="s">
        <v>324</v>
      </c>
      <c r="C362" s="4" t="s">
        <v>325</v>
      </c>
      <c r="D362" s="28" t="s">
        <v>2743</v>
      </c>
      <c r="E362" s="234" t="s">
        <v>911</v>
      </c>
      <c r="F362" s="234"/>
      <c r="G362" s="29" t="s">
        <v>3701</v>
      </c>
      <c r="H362" s="3">
        <v>0</v>
      </c>
      <c r="I362" s="243">
        <v>0</v>
      </c>
      <c r="J362" s="243">
        <v>0</v>
      </c>
      <c r="K362" s="243">
        <v>0</v>
      </c>
      <c r="L362" s="243">
        <v>0</v>
      </c>
      <c r="M362" s="243">
        <v>0</v>
      </c>
      <c r="N362" s="243">
        <v>0</v>
      </c>
      <c r="O362" s="243">
        <v>0</v>
      </c>
      <c r="P362" s="243">
        <v>0</v>
      </c>
      <c r="Q362" s="243">
        <v>0</v>
      </c>
      <c r="R362" s="243">
        <v>0</v>
      </c>
      <c r="S362" s="243">
        <v>0</v>
      </c>
      <c r="T362" s="243">
        <v>0</v>
      </c>
      <c r="U362" s="243">
        <v>0</v>
      </c>
      <c r="V362" s="243">
        <v>1</v>
      </c>
      <c r="W362" s="243">
        <v>0</v>
      </c>
      <c r="X362" s="243">
        <v>1</v>
      </c>
      <c r="Y362" s="243">
        <v>0</v>
      </c>
      <c r="Z362" s="243">
        <v>0</v>
      </c>
      <c r="AA362" s="243">
        <v>0</v>
      </c>
      <c r="AB362" s="243">
        <v>0</v>
      </c>
      <c r="AC362" s="243">
        <v>0</v>
      </c>
      <c r="AD362" s="243">
        <v>0</v>
      </c>
      <c r="AE362" s="243">
        <v>0</v>
      </c>
      <c r="AF362" s="243">
        <v>0</v>
      </c>
      <c r="AG362" s="243">
        <v>0</v>
      </c>
      <c r="AH362" s="243">
        <v>0</v>
      </c>
      <c r="AI362" s="243">
        <v>0</v>
      </c>
      <c r="AJ362" s="243">
        <v>0</v>
      </c>
      <c r="AK362" s="243">
        <v>0</v>
      </c>
      <c r="AL362" s="243">
        <v>0</v>
      </c>
      <c r="AM362" s="243">
        <v>0</v>
      </c>
      <c r="AN362" s="243">
        <v>0</v>
      </c>
      <c r="AO362" s="243">
        <v>0</v>
      </c>
      <c r="AP362" s="243">
        <v>0</v>
      </c>
      <c r="AQ362" s="243">
        <v>0</v>
      </c>
      <c r="AR362" s="243">
        <v>0</v>
      </c>
      <c r="AS362" s="243">
        <v>0</v>
      </c>
      <c r="AT362" s="243">
        <v>0</v>
      </c>
      <c r="AU362" s="243">
        <v>0</v>
      </c>
      <c r="AV362" s="243">
        <v>0</v>
      </c>
      <c r="AW362" s="243">
        <v>0</v>
      </c>
      <c r="AX362" s="243">
        <v>0</v>
      </c>
      <c r="AY362" s="243">
        <v>0</v>
      </c>
      <c r="AZ362" s="243">
        <v>0</v>
      </c>
      <c r="BA362" s="243">
        <v>0</v>
      </c>
      <c r="BB362" s="243">
        <v>0</v>
      </c>
      <c r="BC362" s="243">
        <v>0</v>
      </c>
      <c r="BD362" s="243">
        <v>0</v>
      </c>
      <c r="BE362" s="243">
        <v>0</v>
      </c>
      <c r="BF362" s="243">
        <v>0</v>
      </c>
      <c r="BG362" s="243">
        <v>0</v>
      </c>
      <c r="BH362" s="243">
        <v>0</v>
      </c>
      <c r="BI362" s="243">
        <v>0</v>
      </c>
      <c r="BJ362" s="243">
        <v>0</v>
      </c>
      <c r="BK362" s="243">
        <v>0</v>
      </c>
      <c r="BL362" s="243">
        <v>0</v>
      </c>
      <c r="BM362" s="243">
        <v>0</v>
      </c>
      <c r="BN362" s="243">
        <v>0</v>
      </c>
      <c r="BO362" s="243">
        <v>0</v>
      </c>
      <c r="BP362" s="243">
        <v>0</v>
      </c>
      <c r="BQ362" s="243">
        <v>0</v>
      </c>
      <c r="BR362" s="243">
        <v>0</v>
      </c>
      <c r="BS362" s="243">
        <v>0</v>
      </c>
      <c r="BT362" s="243">
        <v>0</v>
      </c>
      <c r="BU362" s="243">
        <v>0</v>
      </c>
      <c r="BV362" s="243">
        <v>0</v>
      </c>
      <c r="BW362" s="243">
        <v>0</v>
      </c>
      <c r="BX362" s="4">
        <v>0</v>
      </c>
      <c r="BZ362" s="244">
        <f t="shared" si="115"/>
        <v>2</v>
      </c>
      <c r="CB362" s="3">
        <f t="shared" si="116"/>
        <v>0</v>
      </c>
      <c r="CC362" s="243">
        <f t="shared" si="117"/>
        <v>2</v>
      </c>
      <c r="CD362" s="243">
        <f t="shared" si="118"/>
        <v>0</v>
      </c>
      <c r="CE362" s="243">
        <f t="shared" si="119"/>
        <v>0</v>
      </c>
      <c r="CF362" s="243">
        <f t="shared" si="120"/>
        <v>0</v>
      </c>
      <c r="CG362" s="243">
        <f t="shared" si="121"/>
        <v>0</v>
      </c>
      <c r="CH362" s="243">
        <f t="shared" si="122"/>
        <v>0</v>
      </c>
      <c r="CI362" s="243">
        <f t="shared" si="123"/>
        <v>0</v>
      </c>
      <c r="CJ362" s="243">
        <f t="shared" si="124"/>
        <v>0</v>
      </c>
      <c r="CK362" s="243">
        <f t="shared" si="125"/>
        <v>0</v>
      </c>
      <c r="CL362" s="243">
        <f t="shared" si="126"/>
        <v>0</v>
      </c>
      <c r="CM362" s="4">
        <f t="shared" si="127"/>
        <v>0</v>
      </c>
      <c r="CO362" s="244">
        <f t="shared" si="128"/>
        <v>1</v>
      </c>
      <c r="CT362" s="3">
        <f t="shared" si="129"/>
        <v>2</v>
      </c>
      <c r="CU362" s="243">
        <f t="shared" si="130"/>
        <v>0</v>
      </c>
      <c r="CV362" s="243">
        <f t="shared" si="131"/>
        <v>0</v>
      </c>
      <c r="CW362" s="243">
        <f t="shared" si="132"/>
        <v>0</v>
      </c>
      <c r="CX362" s="243">
        <f t="shared" si="133"/>
        <v>0</v>
      </c>
      <c r="CY362" s="243">
        <f t="shared" si="134"/>
        <v>0</v>
      </c>
      <c r="CZ362" s="243">
        <f t="shared" si="135"/>
        <v>0</v>
      </c>
      <c r="DA362" s="4">
        <f t="shared" si="136"/>
        <v>0</v>
      </c>
      <c r="DD362" s="244">
        <f t="shared" si="137"/>
        <v>1</v>
      </c>
    </row>
    <row r="363" spans="2:108" x14ac:dyDescent="0.35">
      <c r="B363" s="145" t="s">
        <v>328</v>
      </c>
      <c r="C363" s="4" t="s">
        <v>329</v>
      </c>
      <c r="D363" s="30" t="s">
        <v>3747</v>
      </c>
      <c r="E363" s="237" t="s">
        <v>1374</v>
      </c>
      <c r="F363" s="237"/>
      <c r="G363" s="31" t="s">
        <v>3704</v>
      </c>
      <c r="H363" s="3">
        <v>0</v>
      </c>
      <c r="I363" s="243">
        <v>0</v>
      </c>
      <c r="J363" s="243">
        <v>0</v>
      </c>
      <c r="K363" s="243">
        <v>0</v>
      </c>
      <c r="L363" s="243">
        <v>0</v>
      </c>
      <c r="M363" s="243">
        <v>0</v>
      </c>
      <c r="N363" s="243">
        <v>0</v>
      </c>
      <c r="O363" s="243">
        <v>0</v>
      </c>
      <c r="P363" s="243">
        <v>0</v>
      </c>
      <c r="Q363" s="243">
        <v>0</v>
      </c>
      <c r="R363" s="243">
        <v>0</v>
      </c>
      <c r="S363" s="243">
        <v>0</v>
      </c>
      <c r="T363" s="243">
        <v>0</v>
      </c>
      <c r="U363" s="243">
        <v>0</v>
      </c>
      <c r="V363" s="243">
        <v>0.5</v>
      </c>
      <c r="W363" s="243">
        <v>0</v>
      </c>
      <c r="X363" s="243">
        <v>0.5</v>
      </c>
      <c r="Y363" s="243">
        <v>0</v>
      </c>
      <c r="Z363" s="243">
        <v>0</v>
      </c>
      <c r="AA363" s="243">
        <v>0</v>
      </c>
      <c r="AB363" s="243">
        <v>0</v>
      </c>
      <c r="AC363" s="243">
        <v>0</v>
      </c>
      <c r="AD363" s="243">
        <v>0</v>
      </c>
      <c r="AE363" s="243">
        <v>0</v>
      </c>
      <c r="AF363" s="243">
        <v>0</v>
      </c>
      <c r="AG363" s="243">
        <v>0</v>
      </c>
      <c r="AH363" s="243">
        <v>0</v>
      </c>
      <c r="AI363" s="243">
        <v>0</v>
      </c>
      <c r="AJ363" s="243">
        <v>0</v>
      </c>
      <c r="AK363" s="243">
        <v>0</v>
      </c>
      <c r="AL363" s="243">
        <v>0</v>
      </c>
      <c r="AM363" s="243">
        <v>0</v>
      </c>
      <c r="AN363" s="243">
        <v>0</v>
      </c>
      <c r="AO363" s="243">
        <v>0</v>
      </c>
      <c r="AP363" s="243">
        <v>0</v>
      </c>
      <c r="AQ363" s="243">
        <v>0</v>
      </c>
      <c r="AR363" s="243">
        <v>0</v>
      </c>
      <c r="AS363" s="243">
        <v>0</v>
      </c>
      <c r="AT363" s="243">
        <v>0</v>
      </c>
      <c r="AU363" s="243">
        <v>0</v>
      </c>
      <c r="AV363" s="243">
        <v>0</v>
      </c>
      <c r="AW363" s="243">
        <v>0</v>
      </c>
      <c r="AX363" s="243">
        <v>0</v>
      </c>
      <c r="AY363" s="243">
        <v>0</v>
      </c>
      <c r="AZ363" s="243">
        <v>0</v>
      </c>
      <c r="BA363" s="243">
        <v>0</v>
      </c>
      <c r="BB363" s="243">
        <v>0</v>
      </c>
      <c r="BC363" s="243">
        <v>0</v>
      </c>
      <c r="BD363" s="243">
        <v>0</v>
      </c>
      <c r="BE363" s="243">
        <v>0</v>
      </c>
      <c r="BF363" s="243">
        <v>0</v>
      </c>
      <c r="BG363" s="243">
        <v>0</v>
      </c>
      <c r="BH363" s="243">
        <v>0</v>
      </c>
      <c r="BI363" s="243">
        <v>0</v>
      </c>
      <c r="BJ363" s="243">
        <v>0</v>
      </c>
      <c r="BK363" s="243">
        <v>0</v>
      </c>
      <c r="BL363" s="243">
        <v>0</v>
      </c>
      <c r="BM363" s="243">
        <v>0</v>
      </c>
      <c r="BN363" s="243">
        <v>0</v>
      </c>
      <c r="BO363" s="243">
        <v>0</v>
      </c>
      <c r="BP363" s="243">
        <v>0</v>
      </c>
      <c r="BQ363" s="243">
        <v>0</v>
      </c>
      <c r="BR363" s="243">
        <v>0</v>
      </c>
      <c r="BS363" s="243">
        <v>0</v>
      </c>
      <c r="BT363" s="243">
        <v>0</v>
      </c>
      <c r="BU363" s="243">
        <v>0</v>
      </c>
      <c r="BV363" s="243">
        <v>0</v>
      </c>
      <c r="BW363" s="243">
        <v>0</v>
      </c>
      <c r="BX363" s="4">
        <v>0</v>
      </c>
      <c r="BZ363" s="244">
        <f t="shared" si="115"/>
        <v>2</v>
      </c>
      <c r="CB363" s="3">
        <f t="shared" si="116"/>
        <v>0</v>
      </c>
      <c r="CC363" s="243">
        <f t="shared" si="117"/>
        <v>2</v>
      </c>
      <c r="CD363" s="243">
        <f t="shared" si="118"/>
        <v>0</v>
      </c>
      <c r="CE363" s="243">
        <f t="shared" si="119"/>
        <v>0</v>
      </c>
      <c r="CF363" s="243">
        <f t="shared" si="120"/>
        <v>0</v>
      </c>
      <c r="CG363" s="243">
        <f t="shared" si="121"/>
        <v>0</v>
      </c>
      <c r="CH363" s="243">
        <f t="shared" si="122"/>
        <v>0</v>
      </c>
      <c r="CI363" s="243">
        <f t="shared" si="123"/>
        <v>0</v>
      </c>
      <c r="CJ363" s="243">
        <f t="shared" si="124"/>
        <v>0</v>
      </c>
      <c r="CK363" s="243">
        <f t="shared" si="125"/>
        <v>0</v>
      </c>
      <c r="CL363" s="243">
        <f t="shared" si="126"/>
        <v>0</v>
      </c>
      <c r="CM363" s="4">
        <f t="shared" si="127"/>
        <v>0</v>
      </c>
      <c r="CO363" s="244">
        <f t="shared" si="128"/>
        <v>1</v>
      </c>
      <c r="CT363" s="3">
        <f t="shared" si="129"/>
        <v>2</v>
      </c>
      <c r="CU363" s="243">
        <f t="shared" si="130"/>
        <v>0</v>
      </c>
      <c r="CV363" s="243">
        <f t="shared" si="131"/>
        <v>0</v>
      </c>
      <c r="CW363" s="243">
        <f t="shared" si="132"/>
        <v>0</v>
      </c>
      <c r="CX363" s="243">
        <f t="shared" si="133"/>
        <v>0</v>
      </c>
      <c r="CY363" s="243">
        <f t="shared" si="134"/>
        <v>0</v>
      </c>
      <c r="CZ363" s="243">
        <f t="shared" si="135"/>
        <v>0</v>
      </c>
      <c r="DA363" s="4">
        <f t="shared" si="136"/>
        <v>0</v>
      </c>
      <c r="DD363" s="244">
        <f t="shared" si="137"/>
        <v>1</v>
      </c>
    </row>
    <row r="364" spans="2:108" x14ac:dyDescent="0.35">
      <c r="B364" s="145" t="s">
        <v>377</v>
      </c>
      <c r="C364" s="4" t="s">
        <v>378</v>
      </c>
      <c r="D364" s="28"/>
      <c r="E364" s="234" t="s">
        <v>1357</v>
      </c>
      <c r="F364" s="234"/>
      <c r="G364" s="29" t="s">
        <v>3701</v>
      </c>
      <c r="H364" s="3">
        <v>0</v>
      </c>
      <c r="I364" s="243">
        <v>0</v>
      </c>
      <c r="J364" s="243">
        <v>0</v>
      </c>
      <c r="K364" s="243">
        <v>0</v>
      </c>
      <c r="L364" s="243">
        <v>0</v>
      </c>
      <c r="M364" s="243">
        <v>0</v>
      </c>
      <c r="N364" s="243">
        <v>0</v>
      </c>
      <c r="O364" s="243">
        <v>0</v>
      </c>
      <c r="P364" s="243">
        <v>0</v>
      </c>
      <c r="Q364" s="243">
        <v>0</v>
      </c>
      <c r="R364" s="243">
        <v>0</v>
      </c>
      <c r="S364" s="243">
        <v>0</v>
      </c>
      <c r="T364" s="243">
        <v>0</v>
      </c>
      <c r="U364" s="243">
        <v>0</v>
      </c>
      <c r="V364" s="243">
        <v>0</v>
      </c>
      <c r="W364" s="243">
        <v>0</v>
      </c>
      <c r="X364" s="243">
        <v>0</v>
      </c>
      <c r="Y364" s="243">
        <v>0</v>
      </c>
      <c r="Z364" s="243">
        <v>0</v>
      </c>
      <c r="AA364" s="243">
        <v>0</v>
      </c>
      <c r="AB364" s="243">
        <v>0</v>
      </c>
      <c r="AC364" s="243">
        <v>0</v>
      </c>
      <c r="AD364" s="243">
        <v>0</v>
      </c>
      <c r="AE364" s="243">
        <v>0</v>
      </c>
      <c r="AF364" s="243">
        <v>0</v>
      </c>
      <c r="AG364" s="243">
        <v>0</v>
      </c>
      <c r="AH364" s="243">
        <v>0</v>
      </c>
      <c r="AI364" s="243">
        <v>0.5</v>
      </c>
      <c r="AJ364" s="243">
        <v>0</v>
      </c>
      <c r="AK364" s="243">
        <v>0</v>
      </c>
      <c r="AL364" s="243">
        <v>0.5</v>
      </c>
      <c r="AM364" s="243">
        <v>0</v>
      </c>
      <c r="AN364" s="243">
        <v>0</v>
      </c>
      <c r="AO364" s="243">
        <v>0</v>
      </c>
      <c r="AP364" s="243">
        <v>0</v>
      </c>
      <c r="AQ364" s="243">
        <v>0</v>
      </c>
      <c r="AR364" s="243">
        <v>0</v>
      </c>
      <c r="AS364" s="243">
        <v>0</v>
      </c>
      <c r="AT364" s="243">
        <v>0</v>
      </c>
      <c r="AU364" s="243">
        <v>0</v>
      </c>
      <c r="AV364" s="243">
        <v>0</v>
      </c>
      <c r="AW364" s="243">
        <v>0</v>
      </c>
      <c r="AX364" s="243">
        <v>0</v>
      </c>
      <c r="AY364" s="243">
        <v>0</v>
      </c>
      <c r="AZ364" s="243">
        <v>0</v>
      </c>
      <c r="BA364" s="243">
        <v>0</v>
      </c>
      <c r="BB364" s="243">
        <v>0</v>
      </c>
      <c r="BC364" s="243">
        <v>0</v>
      </c>
      <c r="BD364" s="243">
        <v>0</v>
      </c>
      <c r="BE364" s="243">
        <v>0</v>
      </c>
      <c r="BF364" s="243">
        <v>0</v>
      </c>
      <c r="BG364" s="243">
        <v>0</v>
      </c>
      <c r="BH364" s="243">
        <v>0</v>
      </c>
      <c r="BI364" s="243">
        <v>0</v>
      </c>
      <c r="BJ364" s="243">
        <v>0</v>
      </c>
      <c r="BK364" s="243">
        <v>0</v>
      </c>
      <c r="BL364" s="243">
        <v>0</v>
      </c>
      <c r="BM364" s="243">
        <v>0</v>
      </c>
      <c r="BN364" s="243">
        <v>0</v>
      </c>
      <c r="BO364" s="243">
        <v>0</v>
      </c>
      <c r="BP364" s="243">
        <v>0</v>
      </c>
      <c r="BQ364" s="243">
        <v>0</v>
      </c>
      <c r="BR364" s="243">
        <v>0</v>
      </c>
      <c r="BS364" s="243">
        <v>0</v>
      </c>
      <c r="BT364" s="243">
        <v>0</v>
      </c>
      <c r="BU364" s="243">
        <v>0</v>
      </c>
      <c r="BV364" s="243">
        <v>0</v>
      </c>
      <c r="BW364" s="243">
        <v>0</v>
      </c>
      <c r="BX364" s="4">
        <v>0</v>
      </c>
      <c r="BZ364" s="244">
        <f t="shared" si="115"/>
        <v>2</v>
      </c>
      <c r="CB364" s="3">
        <f t="shared" si="116"/>
        <v>0</v>
      </c>
      <c r="CC364" s="243">
        <f t="shared" si="117"/>
        <v>0</v>
      </c>
      <c r="CD364" s="243">
        <f t="shared" si="118"/>
        <v>2</v>
      </c>
      <c r="CE364" s="243">
        <f t="shared" si="119"/>
        <v>0</v>
      </c>
      <c r="CF364" s="243">
        <f t="shared" si="120"/>
        <v>0</v>
      </c>
      <c r="CG364" s="243">
        <f t="shared" si="121"/>
        <v>0</v>
      </c>
      <c r="CH364" s="243">
        <f t="shared" si="122"/>
        <v>0</v>
      </c>
      <c r="CI364" s="243">
        <f t="shared" si="123"/>
        <v>0</v>
      </c>
      <c r="CJ364" s="243">
        <f t="shared" si="124"/>
        <v>0</v>
      </c>
      <c r="CK364" s="243">
        <f t="shared" si="125"/>
        <v>0</v>
      </c>
      <c r="CL364" s="243">
        <f t="shared" si="126"/>
        <v>0</v>
      </c>
      <c r="CM364" s="4">
        <f t="shared" si="127"/>
        <v>0</v>
      </c>
      <c r="CO364" s="244">
        <f t="shared" si="128"/>
        <v>1</v>
      </c>
      <c r="CT364" s="3">
        <f t="shared" si="129"/>
        <v>0</v>
      </c>
      <c r="CU364" s="243">
        <f t="shared" si="130"/>
        <v>2</v>
      </c>
      <c r="CV364" s="243">
        <f t="shared" si="131"/>
        <v>0</v>
      </c>
      <c r="CW364" s="243">
        <f t="shared" si="132"/>
        <v>0</v>
      </c>
      <c r="CX364" s="243">
        <f t="shared" si="133"/>
        <v>0</v>
      </c>
      <c r="CY364" s="243">
        <f t="shared" si="134"/>
        <v>0</v>
      </c>
      <c r="CZ364" s="243">
        <f t="shared" si="135"/>
        <v>0</v>
      </c>
      <c r="DA364" s="4">
        <f t="shared" si="136"/>
        <v>0</v>
      </c>
      <c r="DD364" s="244">
        <f t="shared" si="137"/>
        <v>1</v>
      </c>
    </row>
    <row r="365" spans="2:108" x14ac:dyDescent="0.35">
      <c r="B365" s="145" t="s">
        <v>409</v>
      </c>
      <c r="C365" s="4" t="s">
        <v>410</v>
      </c>
      <c r="D365" s="30" t="s">
        <v>410</v>
      </c>
      <c r="E365" s="237" t="s">
        <v>3117</v>
      </c>
      <c r="F365" s="237"/>
      <c r="G365" s="31" t="s">
        <v>3704</v>
      </c>
      <c r="H365" s="3">
        <v>0</v>
      </c>
      <c r="I365" s="243">
        <v>0</v>
      </c>
      <c r="J365" s="243">
        <v>0</v>
      </c>
      <c r="K365" s="243">
        <v>0</v>
      </c>
      <c r="L365" s="243">
        <v>0</v>
      </c>
      <c r="M365" s="243">
        <v>0</v>
      </c>
      <c r="N365" s="243">
        <v>0</v>
      </c>
      <c r="O365" s="243">
        <v>0</v>
      </c>
      <c r="P365" s="243">
        <v>0</v>
      </c>
      <c r="Q365" s="243">
        <v>0</v>
      </c>
      <c r="R365" s="243">
        <v>0</v>
      </c>
      <c r="S365" s="243">
        <v>0</v>
      </c>
      <c r="T365" s="243">
        <v>0</v>
      </c>
      <c r="U365" s="243">
        <v>0</v>
      </c>
      <c r="V365" s="243">
        <v>0</v>
      </c>
      <c r="W365" s="243">
        <v>0</v>
      </c>
      <c r="X365" s="243">
        <v>0</v>
      </c>
      <c r="Y365" s="243">
        <v>0</v>
      </c>
      <c r="Z365" s="243">
        <v>0</v>
      </c>
      <c r="AA365" s="243">
        <v>0</v>
      </c>
      <c r="AB365" s="243">
        <v>0</v>
      </c>
      <c r="AC365" s="243">
        <v>0</v>
      </c>
      <c r="AD365" s="243">
        <v>0</v>
      </c>
      <c r="AE365" s="243">
        <v>0</v>
      </c>
      <c r="AF365" s="243">
        <v>0</v>
      </c>
      <c r="AG365" s="243">
        <v>0</v>
      </c>
      <c r="AH365" s="243">
        <v>0</v>
      </c>
      <c r="AI365" s="243">
        <v>0</v>
      </c>
      <c r="AJ365" s="243">
        <v>0.5</v>
      </c>
      <c r="AK365" s="243">
        <v>0.5</v>
      </c>
      <c r="AL365" s="243">
        <v>0</v>
      </c>
      <c r="AM365" s="243">
        <v>0</v>
      </c>
      <c r="AN365" s="243">
        <v>0</v>
      </c>
      <c r="AO365" s="243">
        <v>0</v>
      </c>
      <c r="AP365" s="243">
        <v>0</v>
      </c>
      <c r="AQ365" s="243">
        <v>0</v>
      </c>
      <c r="AR365" s="243">
        <v>0</v>
      </c>
      <c r="AS365" s="243">
        <v>0</v>
      </c>
      <c r="AT365" s="243">
        <v>0</v>
      </c>
      <c r="AU365" s="243">
        <v>0</v>
      </c>
      <c r="AV365" s="243">
        <v>0</v>
      </c>
      <c r="AW365" s="243">
        <v>0</v>
      </c>
      <c r="AX365" s="243">
        <v>0</v>
      </c>
      <c r="AY365" s="243">
        <v>0</v>
      </c>
      <c r="AZ365" s="243">
        <v>0</v>
      </c>
      <c r="BA365" s="243">
        <v>0</v>
      </c>
      <c r="BB365" s="243">
        <v>0</v>
      </c>
      <c r="BC365" s="243">
        <v>0</v>
      </c>
      <c r="BD365" s="243">
        <v>0</v>
      </c>
      <c r="BE365" s="243">
        <v>0</v>
      </c>
      <c r="BF365" s="243">
        <v>0</v>
      </c>
      <c r="BG365" s="243">
        <v>0</v>
      </c>
      <c r="BH365" s="243">
        <v>0</v>
      </c>
      <c r="BI365" s="243">
        <v>0</v>
      </c>
      <c r="BJ365" s="243">
        <v>0</v>
      </c>
      <c r="BK365" s="243">
        <v>0</v>
      </c>
      <c r="BL365" s="243">
        <v>0</v>
      </c>
      <c r="BM365" s="243">
        <v>0</v>
      </c>
      <c r="BN365" s="243">
        <v>0</v>
      </c>
      <c r="BO365" s="243">
        <v>0</v>
      </c>
      <c r="BP365" s="243">
        <v>0</v>
      </c>
      <c r="BQ365" s="243">
        <v>0</v>
      </c>
      <c r="BR365" s="243">
        <v>0</v>
      </c>
      <c r="BS365" s="243">
        <v>0</v>
      </c>
      <c r="BT365" s="243">
        <v>0</v>
      </c>
      <c r="BU365" s="243">
        <v>0</v>
      </c>
      <c r="BV365" s="243">
        <v>0</v>
      </c>
      <c r="BW365" s="243">
        <v>0</v>
      </c>
      <c r="BX365" s="4">
        <v>0</v>
      </c>
      <c r="BZ365" s="244">
        <f t="shared" si="115"/>
        <v>2</v>
      </c>
      <c r="CB365" s="3">
        <f t="shared" si="116"/>
        <v>0</v>
      </c>
      <c r="CC365" s="243">
        <f t="shared" si="117"/>
        <v>0</v>
      </c>
      <c r="CD365" s="243">
        <f t="shared" si="118"/>
        <v>2</v>
      </c>
      <c r="CE365" s="243">
        <f t="shared" si="119"/>
        <v>0</v>
      </c>
      <c r="CF365" s="243">
        <f t="shared" si="120"/>
        <v>0</v>
      </c>
      <c r="CG365" s="243">
        <f t="shared" si="121"/>
        <v>0</v>
      </c>
      <c r="CH365" s="243">
        <f t="shared" si="122"/>
        <v>0</v>
      </c>
      <c r="CI365" s="243">
        <f t="shared" si="123"/>
        <v>0</v>
      </c>
      <c r="CJ365" s="243">
        <f t="shared" si="124"/>
        <v>0</v>
      </c>
      <c r="CK365" s="243">
        <f t="shared" si="125"/>
        <v>0</v>
      </c>
      <c r="CL365" s="243">
        <f t="shared" si="126"/>
        <v>0</v>
      </c>
      <c r="CM365" s="4">
        <f t="shared" si="127"/>
        <v>0</v>
      </c>
      <c r="CO365" s="244">
        <f t="shared" si="128"/>
        <v>1</v>
      </c>
      <c r="CT365" s="3">
        <f t="shared" si="129"/>
        <v>0</v>
      </c>
      <c r="CU365" s="243">
        <f t="shared" si="130"/>
        <v>2</v>
      </c>
      <c r="CV365" s="243">
        <f t="shared" si="131"/>
        <v>0</v>
      </c>
      <c r="CW365" s="243">
        <f t="shared" si="132"/>
        <v>0</v>
      </c>
      <c r="CX365" s="243">
        <f t="shared" si="133"/>
        <v>0</v>
      </c>
      <c r="CY365" s="243">
        <f t="shared" si="134"/>
        <v>0</v>
      </c>
      <c r="CZ365" s="243">
        <f t="shared" si="135"/>
        <v>0</v>
      </c>
      <c r="DA365" s="4">
        <f t="shared" si="136"/>
        <v>0</v>
      </c>
      <c r="DD365" s="244">
        <f t="shared" si="137"/>
        <v>1</v>
      </c>
    </row>
    <row r="366" spans="2:108" x14ac:dyDescent="0.35">
      <c r="B366" s="145" t="s">
        <v>411</v>
      </c>
      <c r="C366" s="4" t="s">
        <v>412</v>
      </c>
      <c r="D366" s="142" t="s">
        <v>913</v>
      </c>
      <c r="E366" s="236" t="s">
        <v>913</v>
      </c>
      <c r="F366" s="236"/>
      <c r="G366" s="139" t="s">
        <v>3703</v>
      </c>
      <c r="H366" s="3">
        <v>0</v>
      </c>
      <c r="I366" s="243">
        <v>0</v>
      </c>
      <c r="J366" s="243">
        <v>0</v>
      </c>
      <c r="K366" s="243">
        <v>0</v>
      </c>
      <c r="L366" s="243">
        <v>0</v>
      </c>
      <c r="M366" s="243">
        <v>0</v>
      </c>
      <c r="N366" s="243">
        <v>0</v>
      </c>
      <c r="O366" s="243">
        <v>0</v>
      </c>
      <c r="P366" s="243">
        <v>0</v>
      </c>
      <c r="Q366" s="243">
        <v>0</v>
      </c>
      <c r="R366" s="243">
        <v>0</v>
      </c>
      <c r="S366" s="243">
        <v>0</v>
      </c>
      <c r="T366" s="243">
        <v>0</v>
      </c>
      <c r="U366" s="243">
        <v>0</v>
      </c>
      <c r="V366" s="243">
        <v>0</v>
      </c>
      <c r="W366" s="243">
        <v>0</v>
      </c>
      <c r="X366" s="243">
        <v>0</v>
      </c>
      <c r="Y366" s="243">
        <v>0</v>
      </c>
      <c r="Z366" s="243">
        <v>0</v>
      </c>
      <c r="AA366" s="243">
        <v>0</v>
      </c>
      <c r="AB366" s="243">
        <v>0</v>
      </c>
      <c r="AC366" s="243">
        <v>0</v>
      </c>
      <c r="AD366" s="243">
        <v>0</v>
      </c>
      <c r="AE366" s="243">
        <v>0</v>
      </c>
      <c r="AF366" s="243">
        <v>0</v>
      </c>
      <c r="AG366" s="243">
        <v>0</v>
      </c>
      <c r="AH366" s="243">
        <v>0</v>
      </c>
      <c r="AI366" s="243">
        <v>0</v>
      </c>
      <c r="AJ366" s="243">
        <v>0.5</v>
      </c>
      <c r="AK366" s="243">
        <v>0.5</v>
      </c>
      <c r="AL366" s="243">
        <v>0</v>
      </c>
      <c r="AM366" s="243">
        <v>0</v>
      </c>
      <c r="AN366" s="243">
        <v>0</v>
      </c>
      <c r="AO366" s="243">
        <v>0</v>
      </c>
      <c r="AP366" s="243">
        <v>0</v>
      </c>
      <c r="AQ366" s="243">
        <v>0</v>
      </c>
      <c r="AR366" s="243">
        <v>0</v>
      </c>
      <c r="AS366" s="243">
        <v>0</v>
      </c>
      <c r="AT366" s="243">
        <v>0</v>
      </c>
      <c r="AU366" s="243">
        <v>0</v>
      </c>
      <c r="AV366" s="243">
        <v>0</v>
      </c>
      <c r="AW366" s="243">
        <v>0</v>
      </c>
      <c r="AX366" s="243">
        <v>0</v>
      </c>
      <c r="AY366" s="243">
        <v>0</v>
      </c>
      <c r="AZ366" s="243">
        <v>0</v>
      </c>
      <c r="BA366" s="243">
        <v>0</v>
      </c>
      <c r="BB366" s="243">
        <v>0</v>
      </c>
      <c r="BC366" s="243">
        <v>0</v>
      </c>
      <c r="BD366" s="243">
        <v>0</v>
      </c>
      <c r="BE366" s="243">
        <v>0</v>
      </c>
      <c r="BF366" s="243">
        <v>0</v>
      </c>
      <c r="BG366" s="243">
        <v>0</v>
      </c>
      <c r="BH366" s="243">
        <v>0</v>
      </c>
      <c r="BI366" s="243">
        <v>0</v>
      </c>
      <c r="BJ366" s="243">
        <v>0</v>
      </c>
      <c r="BK366" s="243">
        <v>0</v>
      </c>
      <c r="BL366" s="243">
        <v>0</v>
      </c>
      <c r="BM366" s="243">
        <v>0</v>
      </c>
      <c r="BN366" s="243">
        <v>0</v>
      </c>
      <c r="BO366" s="243">
        <v>0</v>
      </c>
      <c r="BP366" s="243">
        <v>0</v>
      </c>
      <c r="BQ366" s="243">
        <v>0</v>
      </c>
      <c r="BR366" s="243">
        <v>0</v>
      </c>
      <c r="BS366" s="243">
        <v>0</v>
      </c>
      <c r="BT366" s="243">
        <v>0</v>
      </c>
      <c r="BU366" s="243">
        <v>0</v>
      </c>
      <c r="BV366" s="243">
        <v>0</v>
      </c>
      <c r="BW366" s="243">
        <v>0</v>
      </c>
      <c r="BX366" s="4">
        <v>0</v>
      </c>
      <c r="BZ366" s="244">
        <f t="shared" si="115"/>
        <v>2</v>
      </c>
      <c r="CB366" s="3">
        <f t="shared" si="116"/>
        <v>0</v>
      </c>
      <c r="CC366" s="243">
        <f t="shared" si="117"/>
        <v>0</v>
      </c>
      <c r="CD366" s="243">
        <f t="shared" si="118"/>
        <v>2</v>
      </c>
      <c r="CE366" s="243">
        <f t="shared" si="119"/>
        <v>0</v>
      </c>
      <c r="CF366" s="243">
        <f t="shared" si="120"/>
        <v>0</v>
      </c>
      <c r="CG366" s="243">
        <f t="shared" si="121"/>
        <v>0</v>
      </c>
      <c r="CH366" s="243">
        <f t="shared" si="122"/>
        <v>0</v>
      </c>
      <c r="CI366" s="243">
        <f t="shared" si="123"/>
        <v>0</v>
      </c>
      <c r="CJ366" s="243">
        <f t="shared" si="124"/>
        <v>0</v>
      </c>
      <c r="CK366" s="243">
        <f t="shared" si="125"/>
        <v>0</v>
      </c>
      <c r="CL366" s="243">
        <f t="shared" si="126"/>
        <v>0</v>
      </c>
      <c r="CM366" s="4">
        <f t="shared" si="127"/>
        <v>0</v>
      </c>
      <c r="CO366" s="244">
        <f t="shared" si="128"/>
        <v>1</v>
      </c>
      <c r="CT366" s="3">
        <f t="shared" si="129"/>
        <v>0</v>
      </c>
      <c r="CU366" s="243">
        <f t="shared" si="130"/>
        <v>2</v>
      </c>
      <c r="CV366" s="243">
        <f t="shared" si="131"/>
        <v>0</v>
      </c>
      <c r="CW366" s="243">
        <f t="shared" si="132"/>
        <v>0</v>
      </c>
      <c r="CX366" s="243">
        <f t="shared" si="133"/>
        <v>0</v>
      </c>
      <c r="CY366" s="243">
        <f t="shared" si="134"/>
        <v>0</v>
      </c>
      <c r="CZ366" s="243">
        <f t="shared" si="135"/>
        <v>0</v>
      </c>
      <c r="DA366" s="4">
        <f t="shared" si="136"/>
        <v>0</v>
      </c>
      <c r="DD366" s="244">
        <f t="shared" si="137"/>
        <v>1</v>
      </c>
    </row>
    <row r="367" spans="2:108" x14ac:dyDescent="0.35">
      <c r="B367" s="145" t="s">
        <v>413</v>
      </c>
      <c r="C367" s="4" t="s">
        <v>414</v>
      </c>
      <c r="D367" s="28" t="s">
        <v>2748</v>
      </c>
      <c r="E367" s="234" t="s">
        <v>2725</v>
      </c>
      <c r="F367" s="234"/>
      <c r="G367" s="29" t="s">
        <v>3701</v>
      </c>
      <c r="H367" s="3">
        <v>0</v>
      </c>
      <c r="I367" s="243">
        <v>0</v>
      </c>
      <c r="J367" s="243">
        <v>0</v>
      </c>
      <c r="K367" s="243">
        <v>0</v>
      </c>
      <c r="L367" s="243">
        <v>0</v>
      </c>
      <c r="M367" s="243">
        <v>0</v>
      </c>
      <c r="N367" s="243">
        <v>0</v>
      </c>
      <c r="O367" s="243">
        <v>0</v>
      </c>
      <c r="P367" s="243">
        <v>0</v>
      </c>
      <c r="Q367" s="243">
        <v>0</v>
      </c>
      <c r="R367" s="243">
        <v>0</v>
      </c>
      <c r="S367" s="243">
        <v>0</v>
      </c>
      <c r="T367" s="243">
        <v>0</v>
      </c>
      <c r="U367" s="243">
        <v>0</v>
      </c>
      <c r="V367" s="243">
        <v>0</v>
      </c>
      <c r="W367" s="243">
        <v>0</v>
      </c>
      <c r="X367" s="243">
        <v>0</v>
      </c>
      <c r="Y367" s="243">
        <v>0</v>
      </c>
      <c r="Z367" s="243">
        <v>0</v>
      </c>
      <c r="AA367" s="243">
        <v>0</v>
      </c>
      <c r="AB367" s="243">
        <v>0</v>
      </c>
      <c r="AC367" s="243">
        <v>0</v>
      </c>
      <c r="AD367" s="243">
        <v>0</v>
      </c>
      <c r="AE367" s="243">
        <v>0</v>
      </c>
      <c r="AF367" s="243">
        <v>0</v>
      </c>
      <c r="AG367" s="243">
        <v>0</v>
      </c>
      <c r="AH367" s="243">
        <v>0</v>
      </c>
      <c r="AI367" s="243">
        <v>0</v>
      </c>
      <c r="AJ367" s="243">
        <v>0.5</v>
      </c>
      <c r="AK367" s="243">
        <v>0.5</v>
      </c>
      <c r="AL367" s="243">
        <v>0</v>
      </c>
      <c r="AM367" s="243">
        <v>0</v>
      </c>
      <c r="AN367" s="243">
        <v>0</v>
      </c>
      <c r="AO367" s="243">
        <v>0</v>
      </c>
      <c r="AP367" s="243">
        <v>0</v>
      </c>
      <c r="AQ367" s="243">
        <v>0</v>
      </c>
      <c r="AR367" s="243">
        <v>0</v>
      </c>
      <c r="AS367" s="243">
        <v>0</v>
      </c>
      <c r="AT367" s="243">
        <v>0</v>
      </c>
      <c r="AU367" s="243">
        <v>0</v>
      </c>
      <c r="AV367" s="243">
        <v>0</v>
      </c>
      <c r="AW367" s="243">
        <v>0</v>
      </c>
      <c r="AX367" s="243">
        <v>0</v>
      </c>
      <c r="AY367" s="243">
        <v>0</v>
      </c>
      <c r="AZ367" s="243">
        <v>0</v>
      </c>
      <c r="BA367" s="243">
        <v>0</v>
      </c>
      <c r="BB367" s="243">
        <v>0</v>
      </c>
      <c r="BC367" s="243">
        <v>0</v>
      </c>
      <c r="BD367" s="243">
        <v>0</v>
      </c>
      <c r="BE367" s="243">
        <v>0</v>
      </c>
      <c r="BF367" s="243">
        <v>0</v>
      </c>
      <c r="BG367" s="243">
        <v>0</v>
      </c>
      <c r="BH367" s="243">
        <v>0</v>
      </c>
      <c r="BI367" s="243">
        <v>0</v>
      </c>
      <c r="BJ367" s="243">
        <v>0</v>
      </c>
      <c r="BK367" s="243">
        <v>0</v>
      </c>
      <c r="BL367" s="243">
        <v>0</v>
      </c>
      <c r="BM367" s="243">
        <v>0</v>
      </c>
      <c r="BN367" s="243">
        <v>0</v>
      </c>
      <c r="BO367" s="243">
        <v>0</v>
      </c>
      <c r="BP367" s="243">
        <v>0</v>
      </c>
      <c r="BQ367" s="243">
        <v>0</v>
      </c>
      <c r="BR367" s="243">
        <v>0</v>
      </c>
      <c r="BS367" s="243">
        <v>0</v>
      </c>
      <c r="BT367" s="243">
        <v>0</v>
      </c>
      <c r="BU367" s="243">
        <v>0</v>
      </c>
      <c r="BV367" s="243">
        <v>0</v>
      </c>
      <c r="BW367" s="243">
        <v>0</v>
      </c>
      <c r="BX367" s="4">
        <v>0</v>
      </c>
      <c r="BZ367" s="244">
        <f t="shared" si="115"/>
        <v>2</v>
      </c>
      <c r="CB367" s="3">
        <f t="shared" si="116"/>
        <v>0</v>
      </c>
      <c r="CC367" s="243">
        <f t="shared" si="117"/>
        <v>0</v>
      </c>
      <c r="CD367" s="243">
        <f t="shared" si="118"/>
        <v>2</v>
      </c>
      <c r="CE367" s="243">
        <f t="shared" si="119"/>
        <v>0</v>
      </c>
      <c r="CF367" s="243">
        <f t="shared" si="120"/>
        <v>0</v>
      </c>
      <c r="CG367" s="243">
        <f t="shared" si="121"/>
        <v>0</v>
      </c>
      <c r="CH367" s="243">
        <f t="shared" si="122"/>
        <v>0</v>
      </c>
      <c r="CI367" s="243">
        <f t="shared" si="123"/>
        <v>0</v>
      </c>
      <c r="CJ367" s="243">
        <f t="shared" si="124"/>
        <v>0</v>
      </c>
      <c r="CK367" s="243">
        <f t="shared" si="125"/>
        <v>0</v>
      </c>
      <c r="CL367" s="243">
        <f t="shared" si="126"/>
        <v>0</v>
      </c>
      <c r="CM367" s="4">
        <f t="shared" si="127"/>
        <v>0</v>
      </c>
      <c r="CO367" s="244">
        <f t="shared" si="128"/>
        <v>1</v>
      </c>
      <c r="CT367" s="3">
        <f t="shared" si="129"/>
        <v>0</v>
      </c>
      <c r="CU367" s="243">
        <f t="shared" si="130"/>
        <v>2</v>
      </c>
      <c r="CV367" s="243">
        <f t="shared" si="131"/>
        <v>0</v>
      </c>
      <c r="CW367" s="243">
        <f t="shared" si="132"/>
        <v>0</v>
      </c>
      <c r="CX367" s="243">
        <f t="shared" si="133"/>
        <v>0</v>
      </c>
      <c r="CY367" s="243">
        <f t="shared" si="134"/>
        <v>0</v>
      </c>
      <c r="CZ367" s="243">
        <f t="shared" si="135"/>
        <v>0</v>
      </c>
      <c r="DA367" s="4">
        <f t="shared" si="136"/>
        <v>0</v>
      </c>
      <c r="DD367" s="244">
        <f t="shared" si="137"/>
        <v>1</v>
      </c>
    </row>
    <row r="368" spans="2:108" x14ac:dyDescent="0.35">
      <c r="B368" s="145" t="s">
        <v>419</v>
      </c>
      <c r="C368" s="4" t="s">
        <v>420</v>
      </c>
      <c r="D368" s="28" t="s">
        <v>2751</v>
      </c>
      <c r="E368" s="234" t="s">
        <v>1534</v>
      </c>
      <c r="F368" s="234"/>
      <c r="G368" s="29" t="s">
        <v>3701</v>
      </c>
      <c r="H368" s="3">
        <v>0</v>
      </c>
      <c r="I368" s="243">
        <v>0</v>
      </c>
      <c r="J368" s="243">
        <v>0</v>
      </c>
      <c r="K368" s="243">
        <v>0</v>
      </c>
      <c r="L368" s="243">
        <v>0</v>
      </c>
      <c r="M368" s="243">
        <v>0</v>
      </c>
      <c r="N368" s="243">
        <v>0</v>
      </c>
      <c r="O368" s="243">
        <v>0</v>
      </c>
      <c r="P368" s="243">
        <v>0</v>
      </c>
      <c r="Q368" s="243">
        <v>0</v>
      </c>
      <c r="R368" s="243">
        <v>0</v>
      </c>
      <c r="S368" s="243">
        <v>0</v>
      </c>
      <c r="T368" s="243">
        <v>0</v>
      </c>
      <c r="U368" s="243">
        <v>0</v>
      </c>
      <c r="V368" s="243">
        <v>0</v>
      </c>
      <c r="W368" s="243">
        <v>0</v>
      </c>
      <c r="X368" s="243">
        <v>0</v>
      </c>
      <c r="Y368" s="243">
        <v>0</v>
      </c>
      <c r="Z368" s="243">
        <v>0</v>
      </c>
      <c r="AA368" s="243">
        <v>0</v>
      </c>
      <c r="AB368" s="243">
        <v>0</v>
      </c>
      <c r="AC368" s="243">
        <v>0</v>
      </c>
      <c r="AD368" s="243">
        <v>0</v>
      </c>
      <c r="AE368" s="243">
        <v>0</v>
      </c>
      <c r="AF368" s="243">
        <v>0</v>
      </c>
      <c r="AG368" s="243">
        <v>0</v>
      </c>
      <c r="AH368" s="243">
        <v>0</v>
      </c>
      <c r="AI368" s="243">
        <v>0</v>
      </c>
      <c r="AJ368" s="243">
        <v>0</v>
      </c>
      <c r="AK368" s="243">
        <v>0.5</v>
      </c>
      <c r="AL368" s="243">
        <v>0.5</v>
      </c>
      <c r="AM368" s="243">
        <v>0</v>
      </c>
      <c r="AN368" s="243">
        <v>0</v>
      </c>
      <c r="AO368" s="243">
        <v>0</v>
      </c>
      <c r="AP368" s="243">
        <v>0</v>
      </c>
      <c r="AQ368" s="243">
        <v>0</v>
      </c>
      <c r="AR368" s="243">
        <v>0</v>
      </c>
      <c r="AS368" s="243">
        <v>0</v>
      </c>
      <c r="AT368" s="243">
        <v>0</v>
      </c>
      <c r="AU368" s="243">
        <v>0</v>
      </c>
      <c r="AV368" s="243">
        <v>0</v>
      </c>
      <c r="AW368" s="243">
        <v>0</v>
      </c>
      <c r="AX368" s="243">
        <v>0</v>
      </c>
      <c r="AY368" s="243">
        <v>0</v>
      </c>
      <c r="AZ368" s="243">
        <v>0</v>
      </c>
      <c r="BA368" s="243">
        <v>0</v>
      </c>
      <c r="BB368" s="243">
        <v>0</v>
      </c>
      <c r="BC368" s="243">
        <v>0</v>
      </c>
      <c r="BD368" s="243">
        <v>0</v>
      </c>
      <c r="BE368" s="243">
        <v>0</v>
      </c>
      <c r="BF368" s="243">
        <v>0</v>
      </c>
      <c r="BG368" s="243">
        <v>0</v>
      </c>
      <c r="BH368" s="243">
        <v>0</v>
      </c>
      <c r="BI368" s="243">
        <v>0</v>
      </c>
      <c r="BJ368" s="243">
        <v>0</v>
      </c>
      <c r="BK368" s="243">
        <v>0</v>
      </c>
      <c r="BL368" s="243">
        <v>0</v>
      </c>
      <c r="BM368" s="243">
        <v>0</v>
      </c>
      <c r="BN368" s="243">
        <v>0</v>
      </c>
      <c r="BO368" s="243">
        <v>0</v>
      </c>
      <c r="BP368" s="243">
        <v>0</v>
      </c>
      <c r="BQ368" s="243">
        <v>0</v>
      </c>
      <c r="BR368" s="243">
        <v>0</v>
      </c>
      <c r="BS368" s="243">
        <v>0</v>
      </c>
      <c r="BT368" s="243">
        <v>0</v>
      </c>
      <c r="BU368" s="243">
        <v>0</v>
      </c>
      <c r="BV368" s="243">
        <v>0</v>
      </c>
      <c r="BW368" s="243">
        <v>0</v>
      </c>
      <c r="BX368" s="4">
        <v>0</v>
      </c>
      <c r="BZ368" s="244">
        <f t="shared" si="115"/>
        <v>2</v>
      </c>
      <c r="CB368" s="3">
        <f t="shared" si="116"/>
        <v>0</v>
      </c>
      <c r="CC368" s="243">
        <f t="shared" si="117"/>
        <v>0</v>
      </c>
      <c r="CD368" s="243">
        <f t="shared" si="118"/>
        <v>2</v>
      </c>
      <c r="CE368" s="243">
        <f t="shared" si="119"/>
        <v>0</v>
      </c>
      <c r="CF368" s="243">
        <f t="shared" si="120"/>
        <v>0</v>
      </c>
      <c r="CG368" s="243">
        <f t="shared" si="121"/>
        <v>0</v>
      </c>
      <c r="CH368" s="243">
        <f t="shared" si="122"/>
        <v>0</v>
      </c>
      <c r="CI368" s="243">
        <f t="shared" si="123"/>
        <v>0</v>
      </c>
      <c r="CJ368" s="243">
        <f t="shared" si="124"/>
        <v>0</v>
      </c>
      <c r="CK368" s="243">
        <f t="shared" si="125"/>
        <v>0</v>
      </c>
      <c r="CL368" s="243">
        <f t="shared" si="126"/>
        <v>0</v>
      </c>
      <c r="CM368" s="4">
        <f t="shared" si="127"/>
        <v>0</v>
      </c>
      <c r="CO368" s="244">
        <f t="shared" si="128"/>
        <v>1</v>
      </c>
      <c r="CT368" s="3">
        <f t="shared" si="129"/>
        <v>0</v>
      </c>
      <c r="CU368" s="243">
        <f t="shared" si="130"/>
        <v>2</v>
      </c>
      <c r="CV368" s="243">
        <f t="shared" si="131"/>
        <v>0</v>
      </c>
      <c r="CW368" s="243">
        <f t="shared" si="132"/>
        <v>0</v>
      </c>
      <c r="CX368" s="243">
        <f t="shared" si="133"/>
        <v>0</v>
      </c>
      <c r="CY368" s="243">
        <f t="shared" si="134"/>
        <v>0</v>
      </c>
      <c r="CZ368" s="243">
        <f t="shared" si="135"/>
        <v>0</v>
      </c>
      <c r="DA368" s="4">
        <f t="shared" si="136"/>
        <v>0</v>
      </c>
      <c r="DD368" s="244">
        <f t="shared" si="137"/>
        <v>1</v>
      </c>
    </row>
    <row r="369" spans="2:108" x14ac:dyDescent="0.35">
      <c r="B369" s="145" t="s">
        <v>421</v>
      </c>
      <c r="C369" s="4" t="s">
        <v>421</v>
      </c>
      <c r="D369" s="28"/>
      <c r="E369" s="234" t="s">
        <v>2223</v>
      </c>
      <c r="F369" s="234"/>
      <c r="G369" s="29" t="s">
        <v>3701</v>
      </c>
      <c r="H369" s="3">
        <v>0</v>
      </c>
      <c r="I369" s="243">
        <v>0</v>
      </c>
      <c r="J369" s="243">
        <v>0</v>
      </c>
      <c r="K369" s="243">
        <v>0</v>
      </c>
      <c r="L369" s="243">
        <v>0</v>
      </c>
      <c r="M369" s="243">
        <v>0</v>
      </c>
      <c r="N369" s="243">
        <v>0</v>
      </c>
      <c r="O369" s="243">
        <v>0</v>
      </c>
      <c r="P369" s="243">
        <v>0</v>
      </c>
      <c r="Q369" s="243">
        <v>0</v>
      </c>
      <c r="R369" s="243">
        <v>0</v>
      </c>
      <c r="S369" s="243">
        <v>0</v>
      </c>
      <c r="T369" s="243">
        <v>0</v>
      </c>
      <c r="U369" s="243">
        <v>0</v>
      </c>
      <c r="V369" s="243">
        <v>0</v>
      </c>
      <c r="W369" s="243">
        <v>0</v>
      </c>
      <c r="X369" s="243">
        <v>0</v>
      </c>
      <c r="Y369" s="243">
        <v>0</v>
      </c>
      <c r="Z369" s="243">
        <v>0</v>
      </c>
      <c r="AA369" s="243">
        <v>0</v>
      </c>
      <c r="AB369" s="243">
        <v>0</v>
      </c>
      <c r="AC369" s="243">
        <v>0</v>
      </c>
      <c r="AD369" s="243">
        <v>0</v>
      </c>
      <c r="AE369" s="243">
        <v>0</v>
      </c>
      <c r="AF369" s="243">
        <v>0</v>
      </c>
      <c r="AG369" s="243">
        <v>0</v>
      </c>
      <c r="AH369" s="243">
        <v>0</v>
      </c>
      <c r="AI369" s="243">
        <v>0</v>
      </c>
      <c r="AJ369" s="243">
        <v>0</v>
      </c>
      <c r="AK369" s="243">
        <v>0.5</v>
      </c>
      <c r="AL369" s="243">
        <v>0</v>
      </c>
      <c r="AM369" s="243">
        <v>0.5</v>
      </c>
      <c r="AN369" s="243">
        <v>0</v>
      </c>
      <c r="AO369" s="243">
        <v>0</v>
      </c>
      <c r="AP369" s="243">
        <v>0</v>
      </c>
      <c r="AQ369" s="243">
        <v>0</v>
      </c>
      <c r="AR369" s="243">
        <v>0</v>
      </c>
      <c r="AS369" s="243">
        <v>0</v>
      </c>
      <c r="AT369" s="243">
        <v>0</v>
      </c>
      <c r="AU369" s="243">
        <v>0</v>
      </c>
      <c r="AV369" s="243">
        <v>0</v>
      </c>
      <c r="AW369" s="243">
        <v>0</v>
      </c>
      <c r="AX369" s="243">
        <v>0</v>
      </c>
      <c r="AY369" s="243">
        <v>0</v>
      </c>
      <c r="AZ369" s="243">
        <v>0</v>
      </c>
      <c r="BA369" s="243">
        <v>0</v>
      </c>
      <c r="BB369" s="243">
        <v>0</v>
      </c>
      <c r="BC369" s="243">
        <v>0</v>
      </c>
      <c r="BD369" s="243">
        <v>0</v>
      </c>
      <c r="BE369" s="243">
        <v>0</v>
      </c>
      <c r="BF369" s="243">
        <v>0</v>
      </c>
      <c r="BG369" s="243">
        <v>0</v>
      </c>
      <c r="BH369" s="243">
        <v>0</v>
      </c>
      <c r="BI369" s="243">
        <v>0</v>
      </c>
      <c r="BJ369" s="243">
        <v>0</v>
      </c>
      <c r="BK369" s="243">
        <v>0</v>
      </c>
      <c r="BL369" s="243">
        <v>0</v>
      </c>
      <c r="BM369" s="243">
        <v>0</v>
      </c>
      <c r="BN369" s="243">
        <v>0</v>
      </c>
      <c r="BO369" s="243">
        <v>0</v>
      </c>
      <c r="BP369" s="243">
        <v>0</v>
      </c>
      <c r="BQ369" s="243">
        <v>0</v>
      </c>
      <c r="BR369" s="243">
        <v>0</v>
      </c>
      <c r="BS369" s="243">
        <v>0</v>
      </c>
      <c r="BT369" s="243">
        <v>0</v>
      </c>
      <c r="BU369" s="243">
        <v>0</v>
      </c>
      <c r="BV369" s="243">
        <v>0</v>
      </c>
      <c r="BW369" s="243">
        <v>0</v>
      </c>
      <c r="BX369" s="4">
        <v>0</v>
      </c>
      <c r="BZ369" s="244">
        <f t="shared" si="115"/>
        <v>2</v>
      </c>
      <c r="CB369" s="3">
        <f t="shared" si="116"/>
        <v>0</v>
      </c>
      <c r="CC369" s="243">
        <f t="shared" si="117"/>
        <v>0</v>
      </c>
      <c r="CD369" s="243">
        <f t="shared" si="118"/>
        <v>2</v>
      </c>
      <c r="CE369" s="243">
        <f t="shared" si="119"/>
        <v>0</v>
      </c>
      <c r="CF369" s="243">
        <f t="shared" si="120"/>
        <v>0</v>
      </c>
      <c r="CG369" s="243">
        <f t="shared" si="121"/>
        <v>0</v>
      </c>
      <c r="CH369" s="243">
        <f t="shared" si="122"/>
        <v>0</v>
      </c>
      <c r="CI369" s="243">
        <f t="shared" si="123"/>
        <v>0</v>
      </c>
      <c r="CJ369" s="243">
        <f t="shared" si="124"/>
        <v>0</v>
      </c>
      <c r="CK369" s="243">
        <f t="shared" si="125"/>
        <v>0</v>
      </c>
      <c r="CL369" s="243">
        <f t="shared" si="126"/>
        <v>0</v>
      </c>
      <c r="CM369" s="4">
        <f t="shared" si="127"/>
        <v>0</v>
      </c>
      <c r="CO369" s="244">
        <f t="shared" si="128"/>
        <v>1</v>
      </c>
      <c r="CT369" s="3">
        <f t="shared" si="129"/>
        <v>0</v>
      </c>
      <c r="CU369" s="243">
        <f t="shared" si="130"/>
        <v>2</v>
      </c>
      <c r="CV369" s="243">
        <f t="shared" si="131"/>
        <v>0</v>
      </c>
      <c r="CW369" s="243">
        <f t="shared" si="132"/>
        <v>0</v>
      </c>
      <c r="CX369" s="243">
        <f t="shared" si="133"/>
        <v>0</v>
      </c>
      <c r="CY369" s="243">
        <f t="shared" si="134"/>
        <v>0</v>
      </c>
      <c r="CZ369" s="243">
        <f t="shared" si="135"/>
        <v>0</v>
      </c>
      <c r="DA369" s="4">
        <f t="shared" si="136"/>
        <v>0</v>
      </c>
      <c r="DD369" s="244">
        <f t="shared" si="137"/>
        <v>1</v>
      </c>
    </row>
    <row r="370" spans="2:108" x14ac:dyDescent="0.35">
      <c r="B370" s="145" t="s">
        <v>422</v>
      </c>
      <c r="C370" s="4" t="s">
        <v>423</v>
      </c>
      <c r="D370" s="142" t="s">
        <v>913</v>
      </c>
      <c r="E370" s="236" t="s">
        <v>913</v>
      </c>
      <c r="F370" s="236"/>
      <c r="G370" s="139" t="s">
        <v>3703</v>
      </c>
      <c r="H370" s="3">
        <v>0</v>
      </c>
      <c r="I370" s="243">
        <v>0</v>
      </c>
      <c r="J370" s="243">
        <v>0</v>
      </c>
      <c r="K370" s="243">
        <v>0</v>
      </c>
      <c r="L370" s="243">
        <v>0</v>
      </c>
      <c r="M370" s="243">
        <v>0</v>
      </c>
      <c r="N370" s="243">
        <v>0</v>
      </c>
      <c r="O370" s="243">
        <v>0</v>
      </c>
      <c r="P370" s="243">
        <v>0</v>
      </c>
      <c r="Q370" s="243">
        <v>0</v>
      </c>
      <c r="R370" s="243">
        <v>0</v>
      </c>
      <c r="S370" s="243">
        <v>0</v>
      </c>
      <c r="T370" s="243">
        <v>0</v>
      </c>
      <c r="U370" s="243">
        <v>0</v>
      </c>
      <c r="V370" s="243">
        <v>0</v>
      </c>
      <c r="W370" s="243">
        <v>0</v>
      </c>
      <c r="X370" s="243">
        <v>0</v>
      </c>
      <c r="Y370" s="243">
        <v>0</v>
      </c>
      <c r="Z370" s="243">
        <v>0</v>
      </c>
      <c r="AA370" s="243">
        <v>0</v>
      </c>
      <c r="AB370" s="243">
        <v>0</v>
      </c>
      <c r="AC370" s="243">
        <v>0</v>
      </c>
      <c r="AD370" s="243">
        <v>0</v>
      </c>
      <c r="AE370" s="243">
        <v>0</v>
      </c>
      <c r="AF370" s="243">
        <v>0</v>
      </c>
      <c r="AG370" s="243">
        <v>0</v>
      </c>
      <c r="AH370" s="243">
        <v>0</v>
      </c>
      <c r="AI370" s="243">
        <v>0</v>
      </c>
      <c r="AJ370" s="243">
        <v>0</v>
      </c>
      <c r="AK370" s="243">
        <v>0.5</v>
      </c>
      <c r="AL370" s="243">
        <v>0</v>
      </c>
      <c r="AM370" s="243">
        <v>0.5</v>
      </c>
      <c r="AN370" s="243">
        <v>0</v>
      </c>
      <c r="AO370" s="243">
        <v>0</v>
      </c>
      <c r="AP370" s="243">
        <v>0</v>
      </c>
      <c r="AQ370" s="243">
        <v>0</v>
      </c>
      <c r="AR370" s="243">
        <v>0</v>
      </c>
      <c r="AS370" s="243">
        <v>0</v>
      </c>
      <c r="AT370" s="243">
        <v>0</v>
      </c>
      <c r="AU370" s="243">
        <v>0</v>
      </c>
      <c r="AV370" s="243">
        <v>0</v>
      </c>
      <c r="AW370" s="243">
        <v>0</v>
      </c>
      <c r="AX370" s="243">
        <v>0</v>
      </c>
      <c r="AY370" s="243">
        <v>0</v>
      </c>
      <c r="AZ370" s="243">
        <v>0</v>
      </c>
      <c r="BA370" s="243">
        <v>0</v>
      </c>
      <c r="BB370" s="243">
        <v>0</v>
      </c>
      <c r="BC370" s="243">
        <v>0</v>
      </c>
      <c r="BD370" s="243">
        <v>0</v>
      </c>
      <c r="BE370" s="243">
        <v>0</v>
      </c>
      <c r="BF370" s="243">
        <v>0</v>
      </c>
      <c r="BG370" s="243">
        <v>0</v>
      </c>
      <c r="BH370" s="243">
        <v>0</v>
      </c>
      <c r="BI370" s="243">
        <v>0</v>
      </c>
      <c r="BJ370" s="243">
        <v>0</v>
      </c>
      <c r="BK370" s="243">
        <v>0</v>
      </c>
      <c r="BL370" s="243">
        <v>0</v>
      </c>
      <c r="BM370" s="243">
        <v>0</v>
      </c>
      <c r="BN370" s="243">
        <v>0</v>
      </c>
      <c r="BO370" s="243">
        <v>0</v>
      </c>
      <c r="BP370" s="243">
        <v>0</v>
      </c>
      <c r="BQ370" s="243">
        <v>0</v>
      </c>
      <c r="BR370" s="243">
        <v>0</v>
      </c>
      <c r="BS370" s="243">
        <v>0</v>
      </c>
      <c r="BT370" s="243">
        <v>0</v>
      </c>
      <c r="BU370" s="243">
        <v>0</v>
      </c>
      <c r="BV370" s="243">
        <v>0</v>
      </c>
      <c r="BW370" s="243">
        <v>0</v>
      </c>
      <c r="BX370" s="4">
        <v>0</v>
      </c>
      <c r="BZ370" s="244">
        <f t="shared" si="115"/>
        <v>2</v>
      </c>
      <c r="CB370" s="3">
        <f t="shared" si="116"/>
        <v>0</v>
      </c>
      <c r="CC370" s="243">
        <f t="shared" si="117"/>
        <v>0</v>
      </c>
      <c r="CD370" s="243">
        <f t="shared" si="118"/>
        <v>2</v>
      </c>
      <c r="CE370" s="243">
        <f t="shared" si="119"/>
        <v>0</v>
      </c>
      <c r="CF370" s="243">
        <f t="shared" si="120"/>
        <v>0</v>
      </c>
      <c r="CG370" s="243">
        <f t="shared" si="121"/>
        <v>0</v>
      </c>
      <c r="CH370" s="243">
        <f t="shared" si="122"/>
        <v>0</v>
      </c>
      <c r="CI370" s="243">
        <f t="shared" si="123"/>
        <v>0</v>
      </c>
      <c r="CJ370" s="243">
        <f t="shared" si="124"/>
        <v>0</v>
      </c>
      <c r="CK370" s="243">
        <f t="shared" si="125"/>
        <v>0</v>
      </c>
      <c r="CL370" s="243">
        <f t="shared" si="126"/>
        <v>0</v>
      </c>
      <c r="CM370" s="4">
        <f t="shared" si="127"/>
        <v>0</v>
      </c>
      <c r="CO370" s="244">
        <f t="shared" si="128"/>
        <v>1</v>
      </c>
      <c r="CT370" s="3">
        <f t="shared" si="129"/>
        <v>0</v>
      </c>
      <c r="CU370" s="243">
        <f t="shared" si="130"/>
        <v>2</v>
      </c>
      <c r="CV370" s="243">
        <f t="shared" si="131"/>
        <v>0</v>
      </c>
      <c r="CW370" s="243">
        <f t="shared" si="132"/>
        <v>0</v>
      </c>
      <c r="CX370" s="243">
        <f t="shared" si="133"/>
        <v>0</v>
      </c>
      <c r="CY370" s="243">
        <f t="shared" si="134"/>
        <v>0</v>
      </c>
      <c r="CZ370" s="243">
        <f t="shared" si="135"/>
        <v>0</v>
      </c>
      <c r="DA370" s="4">
        <f t="shared" si="136"/>
        <v>0</v>
      </c>
      <c r="DD370" s="244">
        <f t="shared" si="137"/>
        <v>1</v>
      </c>
    </row>
    <row r="371" spans="2:108" x14ac:dyDescent="0.35">
      <c r="B371" s="145" t="s">
        <v>477</v>
      </c>
      <c r="C371" s="4" t="s">
        <v>478</v>
      </c>
      <c r="D371" s="28" t="s">
        <v>478</v>
      </c>
      <c r="E371" s="234" t="s">
        <v>911</v>
      </c>
      <c r="F371" s="234"/>
      <c r="G371" s="29" t="s">
        <v>3701</v>
      </c>
      <c r="H371" s="3">
        <v>0</v>
      </c>
      <c r="I371" s="243">
        <v>0</v>
      </c>
      <c r="J371" s="243">
        <v>0</v>
      </c>
      <c r="K371" s="243">
        <v>0</v>
      </c>
      <c r="L371" s="243">
        <v>0</v>
      </c>
      <c r="M371" s="243">
        <v>0</v>
      </c>
      <c r="N371" s="243">
        <v>0</v>
      </c>
      <c r="O371" s="243">
        <v>0</v>
      </c>
      <c r="P371" s="243">
        <v>0</v>
      </c>
      <c r="Q371" s="243">
        <v>0</v>
      </c>
      <c r="R371" s="243">
        <v>0</v>
      </c>
      <c r="S371" s="243">
        <v>0</v>
      </c>
      <c r="T371" s="243">
        <v>0</v>
      </c>
      <c r="U371" s="243">
        <v>0</v>
      </c>
      <c r="V371" s="243">
        <v>0</v>
      </c>
      <c r="W371" s="243">
        <v>0</v>
      </c>
      <c r="X371" s="243">
        <v>0</v>
      </c>
      <c r="Y371" s="243">
        <v>0</v>
      </c>
      <c r="Z371" s="243">
        <v>0</v>
      </c>
      <c r="AA371" s="243">
        <v>0</v>
      </c>
      <c r="AB371" s="243">
        <v>0</v>
      </c>
      <c r="AC371" s="243">
        <v>0</v>
      </c>
      <c r="AD371" s="243">
        <v>0</v>
      </c>
      <c r="AE371" s="243">
        <v>0</v>
      </c>
      <c r="AF371" s="243">
        <v>0</v>
      </c>
      <c r="AG371" s="243">
        <v>0</v>
      </c>
      <c r="AH371" s="243">
        <v>0</v>
      </c>
      <c r="AI371" s="243">
        <v>0</v>
      </c>
      <c r="AJ371" s="243">
        <v>0</v>
      </c>
      <c r="AK371" s="243">
        <v>0</v>
      </c>
      <c r="AL371" s="243">
        <v>0</v>
      </c>
      <c r="AM371" s="243">
        <v>0</v>
      </c>
      <c r="AN371" s="243">
        <v>0.5</v>
      </c>
      <c r="AO371" s="243">
        <v>0</v>
      </c>
      <c r="AP371" s="243">
        <v>0.5</v>
      </c>
      <c r="AQ371" s="243">
        <v>0</v>
      </c>
      <c r="AR371" s="243">
        <v>0</v>
      </c>
      <c r="AS371" s="243">
        <v>0</v>
      </c>
      <c r="AT371" s="243">
        <v>0</v>
      </c>
      <c r="AU371" s="243">
        <v>0</v>
      </c>
      <c r="AV371" s="243">
        <v>0</v>
      </c>
      <c r="AW371" s="243">
        <v>0</v>
      </c>
      <c r="AX371" s="243">
        <v>0</v>
      </c>
      <c r="AY371" s="243">
        <v>0</v>
      </c>
      <c r="AZ371" s="243">
        <v>0</v>
      </c>
      <c r="BA371" s="243">
        <v>0</v>
      </c>
      <c r="BB371" s="243">
        <v>0</v>
      </c>
      <c r="BC371" s="243">
        <v>0</v>
      </c>
      <c r="BD371" s="243">
        <v>0</v>
      </c>
      <c r="BE371" s="243">
        <v>0</v>
      </c>
      <c r="BF371" s="243">
        <v>0</v>
      </c>
      <c r="BG371" s="243">
        <v>0</v>
      </c>
      <c r="BH371" s="243">
        <v>0</v>
      </c>
      <c r="BI371" s="243">
        <v>0</v>
      </c>
      <c r="BJ371" s="243">
        <v>0</v>
      </c>
      <c r="BK371" s="243">
        <v>0</v>
      </c>
      <c r="BL371" s="243">
        <v>0</v>
      </c>
      <c r="BM371" s="243">
        <v>0</v>
      </c>
      <c r="BN371" s="243">
        <v>0</v>
      </c>
      <c r="BO371" s="243">
        <v>0</v>
      </c>
      <c r="BP371" s="243">
        <v>0</v>
      </c>
      <c r="BQ371" s="243">
        <v>0</v>
      </c>
      <c r="BR371" s="243">
        <v>0</v>
      </c>
      <c r="BS371" s="243">
        <v>0</v>
      </c>
      <c r="BT371" s="243">
        <v>0</v>
      </c>
      <c r="BU371" s="243">
        <v>0</v>
      </c>
      <c r="BV371" s="243">
        <v>0</v>
      </c>
      <c r="BW371" s="243">
        <v>0</v>
      </c>
      <c r="BX371" s="4">
        <v>0</v>
      </c>
      <c r="BZ371" s="244">
        <f t="shared" si="115"/>
        <v>2</v>
      </c>
      <c r="CB371" s="3">
        <f t="shared" si="116"/>
        <v>0</v>
      </c>
      <c r="CC371" s="243">
        <f t="shared" si="117"/>
        <v>0</v>
      </c>
      <c r="CD371" s="243">
        <f t="shared" si="118"/>
        <v>0</v>
      </c>
      <c r="CE371" s="243">
        <f t="shared" si="119"/>
        <v>2</v>
      </c>
      <c r="CF371" s="243">
        <f t="shared" si="120"/>
        <v>0</v>
      </c>
      <c r="CG371" s="243">
        <f t="shared" si="121"/>
        <v>0</v>
      </c>
      <c r="CH371" s="243">
        <f t="shared" si="122"/>
        <v>0</v>
      </c>
      <c r="CI371" s="243">
        <f t="shared" si="123"/>
        <v>0</v>
      </c>
      <c r="CJ371" s="243">
        <f t="shared" si="124"/>
        <v>0</v>
      </c>
      <c r="CK371" s="243">
        <f t="shared" si="125"/>
        <v>0</v>
      </c>
      <c r="CL371" s="243">
        <f t="shared" si="126"/>
        <v>0</v>
      </c>
      <c r="CM371" s="4">
        <f t="shared" si="127"/>
        <v>0</v>
      </c>
      <c r="CO371" s="244">
        <f t="shared" si="128"/>
        <v>1</v>
      </c>
      <c r="CT371" s="3">
        <f t="shared" si="129"/>
        <v>0</v>
      </c>
      <c r="CU371" s="243">
        <f t="shared" si="130"/>
        <v>0</v>
      </c>
      <c r="CV371" s="243">
        <f t="shared" si="131"/>
        <v>2</v>
      </c>
      <c r="CW371" s="243">
        <f t="shared" si="132"/>
        <v>0</v>
      </c>
      <c r="CX371" s="243">
        <f t="shared" si="133"/>
        <v>0</v>
      </c>
      <c r="CY371" s="243">
        <f t="shared" si="134"/>
        <v>0</v>
      </c>
      <c r="CZ371" s="243">
        <f t="shared" si="135"/>
        <v>0</v>
      </c>
      <c r="DA371" s="4">
        <f t="shared" si="136"/>
        <v>0</v>
      </c>
      <c r="DD371" s="244">
        <f t="shared" si="137"/>
        <v>1</v>
      </c>
    </row>
    <row r="372" spans="2:108" x14ac:dyDescent="0.35">
      <c r="B372" s="145" t="s">
        <v>481</v>
      </c>
      <c r="C372" s="4" t="s">
        <v>482</v>
      </c>
      <c r="D372" s="28" t="s">
        <v>482</v>
      </c>
      <c r="E372" s="234" t="s">
        <v>1652</v>
      </c>
      <c r="F372" s="234"/>
      <c r="G372" s="29" t="s">
        <v>3701</v>
      </c>
      <c r="H372" s="3">
        <v>0</v>
      </c>
      <c r="I372" s="243">
        <v>0</v>
      </c>
      <c r="J372" s="243">
        <v>0</v>
      </c>
      <c r="K372" s="243">
        <v>0</v>
      </c>
      <c r="L372" s="243">
        <v>0</v>
      </c>
      <c r="M372" s="243">
        <v>0</v>
      </c>
      <c r="N372" s="243">
        <v>0</v>
      </c>
      <c r="O372" s="243">
        <v>0</v>
      </c>
      <c r="P372" s="243">
        <v>0</v>
      </c>
      <c r="Q372" s="243">
        <v>0</v>
      </c>
      <c r="R372" s="243">
        <v>0</v>
      </c>
      <c r="S372" s="243">
        <v>0</v>
      </c>
      <c r="T372" s="243">
        <v>0</v>
      </c>
      <c r="U372" s="243">
        <v>0</v>
      </c>
      <c r="V372" s="243">
        <v>0</v>
      </c>
      <c r="W372" s="243">
        <v>0</v>
      </c>
      <c r="X372" s="243">
        <v>0</v>
      </c>
      <c r="Y372" s="243">
        <v>0</v>
      </c>
      <c r="Z372" s="243">
        <v>0</v>
      </c>
      <c r="AA372" s="243">
        <v>0</v>
      </c>
      <c r="AB372" s="243">
        <v>0</v>
      </c>
      <c r="AC372" s="243">
        <v>0</v>
      </c>
      <c r="AD372" s="243">
        <v>0</v>
      </c>
      <c r="AE372" s="243">
        <v>0</v>
      </c>
      <c r="AF372" s="243">
        <v>0</v>
      </c>
      <c r="AG372" s="243">
        <v>0</v>
      </c>
      <c r="AH372" s="243">
        <v>0</v>
      </c>
      <c r="AI372" s="243">
        <v>0</v>
      </c>
      <c r="AJ372" s="243">
        <v>0</v>
      </c>
      <c r="AK372" s="243">
        <v>0</v>
      </c>
      <c r="AL372" s="243">
        <v>0</v>
      </c>
      <c r="AM372" s="243">
        <v>0</v>
      </c>
      <c r="AN372" s="243">
        <v>0.5</v>
      </c>
      <c r="AO372" s="243">
        <v>0</v>
      </c>
      <c r="AP372" s="243">
        <v>0.5</v>
      </c>
      <c r="AQ372" s="243">
        <v>0</v>
      </c>
      <c r="AR372" s="243">
        <v>0</v>
      </c>
      <c r="AS372" s="243">
        <v>0</v>
      </c>
      <c r="AT372" s="243">
        <v>0</v>
      </c>
      <c r="AU372" s="243">
        <v>0</v>
      </c>
      <c r="AV372" s="243">
        <v>0</v>
      </c>
      <c r="AW372" s="243">
        <v>0</v>
      </c>
      <c r="AX372" s="243">
        <v>0</v>
      </c>
      <c r="AY372" s="243">
        <v>0</v>
      </c>
      <c r="AZ372" s="243">
        <v>0</v>
      </c>
      <c r="BA372" s="243">
        <v>0</v>
      </c>
      <c r="BB372" s="243">
        <v>0</v>
      </c>
      <c r="BC372" s="243">
        <v>0</v>
      </c>
      <c r="BD372" s="243">
        <v>0</v>
      </c>
      <c r="BE372" s="243">
        <v>0</v>
      </c>
      <c r="BF372" s="243">
        <v>0</v>
      </c>
      <c r="BG372" s="243">
        <v>0</v>
      </c>
      <c r="BH372" s="243">
        <v>0</v>
      </c>
      <c r="BI372" s="243">
        <v>0</v>
      </c>
      <c r="BJ372" s="243">
        <v>0</v>
      </c>
      <c r="BK372" s="243">
        <v>0</v>
      </c>
      <c r="BL372" s="243">
        <v>0</v>
      </c>
      <c r="BM372" s="243">
        <v>0</v>
      </c>
      <c r="BN372" s="243">
        <v>0</v>
      </c>
      <c r="BO372" s="243">
        <v>0</v>
      </c>
      <c r="BP372" s="243">
        <v>0</v>
      </c>
      <c r="BQ372" s="243">
        <v>0</v>
      </c>
      <c r="BR372" s="243">
        <v>0</v>
      </c>
      <c r="BS372" s="243">
        <v>0</v>
      </c>
      <c r="BT372" s="243">
        <v>0</v>
      </c>
      <c r="BU372" s="243">
        <v>0</v>
      </c>
      <c r="BV372" s="243">
        <v>0</v>
      </c>
      <c r="BW372" s="243">
        <v>0</v>
      </c>
      <c r="BX372" s="4">
        <v>0</v>
      </c>
      <c r="BZ372" s="244">
        <f t="shared" si="115"/>
        <v>2</v>
      </c>
      <c r="CB372" s="3">
        <f t="shared" si="116"/>
        <v>0</v>
      </c>
      <c r="CC372" s="243">
        <f t="shared" si="117"/>
        <v>0</v>
      </c>
      <c r="CD372" s="243">
        <f t="shared" si="118"/>
        <v>0</v>
      </c>
      <c r="CE372" s="243">
        <f t="shared" si="119"/>
        <v>2</v>
      </c>
      <c r="CF372" s="243">
        <f t="shared" si="120"/>
        <v>0</v>
      </c>
      <c r="CG372" s="243">
        <f t="shared" si="121"/>
        <v>0</v>
      </c>
      <c r="CH372" s="243">
        <f t="shared" si="122"/>
        <v>0</v>
      </c>
      <c r="CI372" s="243">
        <f t="shared" si="123"/>
        <v>0</v>
      </c>
      <c r="CJ372" s="243">
        <f t="shared" si="124"/>
        <v>0</v>
      </c>
      <c r="CK372" s="243">
        <f t="shared" si="125"/>
        <v>0</v>
      </c>
      <c r="CL372" s="243">
        <f t="shared" si="126"/>
        <v>0</v>
      </c>
      <c r="CM372" s="4">
        <f t="shared" si="127"/>
        <v>0</v>
      </c>
      <c r="CO372" s="244">
        <f t="shared" si="128"/>
        <v>1</v>
      </c>
      <c r="CT372" s="3">
        <f t="shared" si="129"/>
        <v>0</v>
      </c>
      <c r="CU372" s="243">
        <f t="shared" si="130"/>
        <v>0</v>
      </c>
      <c r="CV372" s="243">
        <f t="shared" si="131"/>
        <v>2</v>
      </c>
      <c r="CW372" s="243">
        <f t="shared" si="132"/>
        <v>0</v>
      </c>
      <c r="CX372" s="243">
        <f t="shared" si="133"/>
        <v>0</v>
      </c>
      <c r="CY372" s="243">
        <f t="shared" si="134"/>
        <v>0</v>
      </c>
      <c r="CZ372" s="243">
        <f t="shared" si="135"/>
        <v>0</v>
      </c>
      <c r="DA372" s="4">
        <f t="shared" si="136"/>
        <v>0</v>
      </c>
      <c r="DD372" s="244">
        <f t="shared" si="137"/>
        <v>1</v>
      </c>
    </row>
    <row r="373" spans="2:108" x14ac:dyDescent="0.35">
      <c r="B373" s="145" t="s">
        <v>501</v>
      </c>
      <c r="C373" s="4" t="s">
        <v>502</v>
      </c>
      <c r="D373" s="28" t="s">
        <v>549</v>
      </c>
      <c r="E373" s="234" t="s">
        <v>1534</v>
      </c>
      <c r="F373" s="234"/>
      <c r="G373" s="29" t="s">
        <v>3701</v>
      </c>
      <c r="H373" s="3">
        <v>0</v>
      </c>
      <c r="I373" s="243">
        <v>0</v>
      </c>
      <c r="J373" s="243">
        <v>0</v>
      </c>
      <c r="K373" s="243">
        <v>0</v>
      </c>
      <c r="L373" s="243">
        <v>0</v>
      </c>
      <c r="M373" s="243">
        <v>0</v>
      </c>
      <c r="N373" s="243">
        <v>0</v>
      </c>
      <c r="O373" s="243">
        <v>0</v>
      </c>
      <c r="P373" s="243">
        <v>0</v>
      </c>
      <c r="Q373" s="243">
        <v>0</v>
      </c>
      <c r="R373" s="243">
        <v>0</v>
      </c>
      <c r="S373" s="243">
        <v>0</v>
      </c>
      <c r="T373" s="243">
        <v>0</v>
      </c>
      <c r="U373" s="243">
        <v>0</v>
      </c>
      <c r="V373" s="243">
        <v>0</v>
      </c>
      <c r="W373" s="243">
        <v>0</v>
      </c>
      <c r="X373" s="243">
        <v>0</v>
      </c>
      <c r="Y373" s="243">
        <v>0</v>
      </c>
      <c r="Z373" s="243">
        <v>0</v>
      </c>
      <c r="AA373" s="243">
        <v>0</v>
      </c>
      <c r="AB373" s="243">
        <v>0</v>
      </c>
      <c r="AC373" s="243">
        <v>0</v>
      </c>
      <c r="AD373" s="243">
        <v>0</v>
      </c>
      <c r="AE373" s="243">
        <v>0</v>
      </c>
      <c r="AF373" s="243">
        <v>0</v>
      </c>
      <c r="AG373" s="243">
        <v>0</v>
      </c>
      <c r="AH373" s="243">
        <v>0</v>
      </c>
      <c r="AI373" s="243">
        <v>0</v>
      </c>
      <c r="AJ373" s="243">
        <v>0</v>
      </c>
      <c r="AK373" s="243">
        <v>0</v>
      </c>
      <c r="AL373" s="243">
        <v>0</v>
      </c>
      <c r="AM373" s="243">
        <v>0</v>
      </c>
      <c r="AN373" s="243">
        <v>0</v>
      </c>
      <c r="AO373" s="243">
        <v>0.5</v>
      </c>
      <c r="AP373" s="243">
        <v>0.5</v>
      </c>
      <c r="AQ373" s="243">
        <v>0</v>
      </c>
      <c r="AR373" s="243">
        <v>0</v>
      </c>
      <c r="AS373" s="243">
        <v>0</v>
      </c>
      <c r="AT373" s="243">
        <v>0</v>
      </c>
      <c r="AU373" s="243">
        <v>0</v>
      </c>
      <c r="AV373" s="243">
        <v>0</v>
      </c>
      <c r="AW373" s="243">
        <v>0</v>
      </c>
      <c r="AX373" s="243">
        <v>0</v>
      </c>
      <c r="AY373" s="243">
        <v>0</v>
      </c>
      <c r="AZ373" s="243">
        <v>0</v>
      </c>
      <c r="BA373" s="243">
        <v>0</v>
      </c>
      <c r="BB373" s="243">
        <v>0</v>
      </c>
      <c r="BC373" s="243">
        <v>0</v>
      </c>
      <c r="BD373" s="243">
        <v>0</v>
      </c>
      <c r="BE373" s="243">
        <v>0</v>
      </c>
      <c r="BF373" s="243">
        <v>0</v>
      </c>
      <c r="BG373" s="243">
        <v>0</v>
      </c>
      <c r="BH373" s="243">
        <v>0</v>
      </c>
      <c r="BI373" s="243">
        <v>0</v>
      </c>
      <c r="BJ373" s="243">
        <v>0</v>
      </c>
      <c r="BK373" s="243">
        <v>0</v>
      </c>
      <c r="BL373" s="243">
        <v>0</v>
      </c>
      <c r="BM373" s="243">
        <v>0</v>
      </c>
      <c r="BN373" s="243">
        <v>0</v>
      </c>
      <c r="BO373" s="243">
        <v>0</v>
      </c>
      <c r="BP373" s="243">
        <v>0</v>
      </c>
      <c r="BQ373" s="243">
        <v>0</v>
      </c>
      <c r="BR373" s="243">
        <v>0</v>
      </c>
      <c r="BS373" s="243">
        <v>0</v>
      </c>
      <c r="BT373" s="243">
        <v>0</v>
      </c>
      <c r="BU373" s="243">
        <v>0</v>
      </c>
      <c r="BV373" s="243">
        <v>0</v>
      </c>
      <c r="BW373" s="243">
        <v>0</v>
      </c>
      <c r="BX373" s="4">
        <v>0</v>
      </c>
      <c r="BZ373" s="244">
        <f t="shared" si="115"/>
        <v>2</v>
      </c>
      <c r="CB373" s="3">
        <f t="shared" si="116"/>
        <v>0</v>
      </c>
      <c r="CC373" s="243">
        <f t="shared" si="117"/>
        <v>0</v>
      </c>
      <c r="CD373" s="243">
        <f t="shared" si="118"/>
        <v>0</v>
      </c>
      <c r="CE373" s="243">
        <f t="shared" si="119"/>
        <v>2</v>
      </c>
      <c r="CF373" s="243">
        <f t="shared" si="120"/>
        <v>0</v>
      </c>
      <c r="CG373" s="243">
        <f t="shared" si="121"/>
        <v>0</v>
      </c>
      <c r="CH373" s="243">
        <f t="shared" si="122"/>
        <v>0</v>
      </c>
      <c r="CI373" s="243">
        <f t="shared" si="123"/>
        <v>0</v>
      </c>
      <c r="CJ373" s="243">
        <f t="shared" si="124"/>
        <v>0</v>
      </c>
      <c r="CK373" s="243">
        <f t="shared" si="125"/>
        <v>0</v>
      </c>
      <c r="CL373" s="243">
        <f t="shared" si="126"/>
        <v>0</v>
      </c>
      <c r="CM373" s="4">
        <f t="shared" si="127"/>
        <v>0</v>
      </c>
      <c r="CO373" s="244">
        <f t="shared" si="128"/>
        <v>1</v>
      </c>
      <c r="CT373" s="3">
        <f t="shared" si="129"/>
        <v>0</v>
      </c>
      <c r="CU373" s="243">
        <f t="shared" si="130"/>
        <v>0</v>
      </c>
      <c r="CV373" s="243">
        <f t="shared" si="131"/>
        <v>2</v>
      </c>
      <c r="CW373" s="243">
        <f t="shared" si="132"/>
        <v>0</v>
      </c>
      <c r="CX373" s="243">
        <f t="shared" si="133"/>
        <v>0</v>
      </c>
      <c r="CY373" s="243">
        <f t="shared" si="134"/>
        <v>0</v>
      </c>
      <c r="CZ373" s="243">
        <f t="shared" si="135"/>
        <v>0</v>
      </c>
      <c r="DA373" s="4">
        <f t="shared" si="136"/>
        <v>0</v>
      </c>
      <c r="DD373" s="244">
        <f t="shared" si="137"/>
        <v>1</v>
      </c>
    </row>
    <row r="374" spans="2:108" x14ac:dyDescent="0.35">
      <c r="B374" s="145" t="s">
        <v>551</v>
      </c>
      <c r="C374" s="4" t="s">
        <v>552</v>
      </c>
      <c r="D374" s="28" t="s">
        <v>2762</v>
      </c>
      <c r="E374" s="234" t="s">
        <v>1513</v>
      </c>
      <c r="F374" s="234"/>
      <c r="G374" s="29" t="s">
        <v>3701</v>
      </c>
      <c r="H374" s="3">
        <v>0</v>
      </c>
      <c r="I374" s="243">
        <v>0</v>
      </c>
      <c r="J374" s="243">
        <v>0</v>
      </c>
      <c r="K374" s="243">
        <v>0</v>
      </c>
      <c r="L374" s="243">
        <v>0</v>
      </c>
      <c r="M374" s="243">
        <v>0</v>
      </c>
      <c r="N374" s="243">
        <v>0</v>
      </c>
      <c r="O374" s="243">
        <v>0</v>
      </c>
      <c r="P374" s="243">
        <v>0</v>
      </c>
      <c r="Q374" s="243">
        <v>0</v>
      </c>
      <c r="R374" s="243">
        <v>0</v>
      </c>
      <c r="S374" s="243">
        <v>0</v>
      </c>
      <c r="T374" s="243">
        <v>0</v>
      </c>
      <c r="U374" s="243">
        <v>0</v>
      </c>
      <c r="V374" s="243">
        <v>0</v>
      </c>
      <c r="W374" s="243">
        <v>0</v>
      </c>
      <c r="X374" s="243">
        <v>0</v>
      </c>
      <c r="Y374" s="243">
        <v>0</v>
      </c>
      <c r="Z374" s="243">
        <v>0</v>
      </c>
      <c r="AA374" s="243">
        <v>0</v>
      </c>
      <c r="AB374" s="243">
        <v>0</v>
      </c>
      <c r="AC374" s="243">
        <v>0</v>
      </c>
      <c r="AD374" s="243">
        <v>0</v>
      </c>
      <c r="AE374" s="243">
        <v>0</v>
      </c>
      <c r="AF374" s="243">
        <v>0</v>
      </c>
      <c r="AG374" s="243">
        <v>0</v>
      </c>
      <c r="AH374" s="243">
        <v>0</v>
      </c>
      <c r="AI374" s="243">
        <v>0</v>
      </c>
      <c r="AJ374" s="243">
        <v>0</v>
      </c>
      <c r="AK374" s="243">
        <v>0</v>
      </c>
      <c r="AL374" s="243">
        <v>0</v>
      </c>
      <c r="AM374" s="243">
        <v>0</v>
      </c>
      <c r="AN374" s="243">
        <v>0</v>
      </c>
      <c r="AO374" s="243">
        <v>0</v>
      </c>
      <c r="AP374" s="243">
        <v>0</v>
      </c>
      <c r="AQ374" s="243">
        <v>0</v>
      </c>
      <c r="AR374" s="243">
        <v>0.5</v>
      </c>
      <c r="AS374" s="243">
        <v>0.5</v>
      </c>
      <c r="AT374" s="243">
        <v>0</v>
      </c>
      <c r="AU374" s="243">
        <v>0</v>
      </c>
      <c r="AV374" s="243">
        <v>0</v>
      </c>
      <c r="AW374" s="243">
        <v>0</v>
      </c>
      <c r="AX374" s="243">
        <v>0</v>
      </c>
      <c r="AY374" s="243">
        <v>0</v>
      </c>
      <c r="AZ374" s="243">
        <v>0</v>
      </c>
      <c r="BA374" s="243">
        <v>0</v>
      </c>
      <c r="BB374" s="243">
        <v>0</v>
      </c>
      <c r="BC374" s="243">
        <v>0</v>
      </c>
      <c r="BD374" s="243">
        <v>0</v>
      </c>
      <c r="BE374" s="243">
        <v>0</v>
      </c>
      <c r="BF374" s="243">
        <v>0</v>
      </c>
      <c r="BG374" s="243">
        <v>0</v>
      </c>
      <c r="BH374" s="243">
        <v>0</v>
      </c>
      <c r="BI374" s="243">
        <v>0</v>
      </c>
      <c r="BJ374" s="243">
        <v>0</v>
      </c>
      <c r="BK374" s="243">
        <v>0</v>
      </c>
      <c r="BL374" s="243">
        <v>0</v>
      </c>
      <c r="BM374" s="243">
        <v>0</v>
      </c>
      <c r="BN374" s="243">
        <v>0</v>
      </c>
      <c r="BO374" s="243">
        <v>0</v>
      </c>
      <c r="BP374" s="243">
        <v>0</v>
      </c>
      <c r="BQ374" s="243">
        <v>0</v>
      </c>
      <c r="BR374" s="243">
        <v>0</v>
      </c>
      <c r="BS374" s="243">
        <v>0</v>
      </c>
      <c r="BT374" s="243">
        <v>0</v>
      </c>
      <c r="BU374" s="243">
        <v>0</v>
      </c>
      <c r="BV374" s="243">
        <v>0</v>
      </c>
      <c r="BW374" s="243">
        <v>0</v>
      </c>
      <c r="BX374" s="4">
        <v>0</v>
      </c>
      <c r="BZ374" s="244">
        <f t="shared" si="115"/>
        <v>2</v>
      </c>
      <c r="CB374" s="3">
        <f t="shared" si="116"/>
        <v>0</v>
      </c>
      <c r="CC374" s="243">
        <f t="shared" si="117"/>
        <v>0</v>
      </c>
      <c r="CD374" s="243">
        <f t="shared" si="118"/>
        <v>0</v>
      </c>
      <c r="CE374" s="243">
        <f t="shared" si="119"/>
        <v>0</v>
      </c>
      <c r="CF374" s="243">
        <f t="shared" si="120"/>
        <v>0</v>
      </c>
      <c r="CG374" s="243">
        <f t="shared" si="121"/>
        <v>2</v>
      </c>
      <c r="CH374" s="243">
        <f t="shared" si="122"/>
        <v>0</v>
      </c>
      <c r="CI374" s="243">
        <f t="shared" si="123"/>
        <v>0</v>
      </c>
      <c r="CJ374" s="243">
        <f t="shared" si="124"/>
        <v>0</v>
      </c>
      <c r="CK374" s="243">
        <f t="shared" si="125"/>
        <v>0</v>
      </c>
      <c r="CL374" s="243">
        <f t="shared" si="126"/>
        <v>0</v>
      </c>
      <c r="CM374" s="4">
        <f t="shared" si="127"/>
        <v>0</v>
      </c>
      <c r="CO374" s="244">
        <f t="shared" si="128"/>
        <v>1</v>
      </c>
      <c r="CT374" s="3">
        <f t="shared" si="129"/>
        <v>0</v>
      </c>
      <c r="CU374" s="243">
        <f t="shared" si="130"/>
        <v>0</v>
      </c>
      <c r="CV374" s="243">
        <f t="shared" si="131"/>
        <v>0</v>
      </c>
      <c r="CW374" s="243">
        <f t="shared" si="132"/>
        <v>0</v>
      </c>
      <c r="CX374" s="243">
        <f t="shared" si="133"/>
        <v>2</v>
      </c>
      <c r="CY374" s="243">
        <f t="shared" si="134"/>
        <v>0</v>
      </c>
      <c r="CZ374" s="243">
        <f t="shared" si="135"/>
        <v>0</v>
      </c>
      <c r="DA374" s="4">
        <f t="shared" si="136"/>
        <v>0</v>
      </c>
      <c r="DD374" s="244">
        <f t="shared" si="137"/>
        <v>1</v>
      </c>
    </row>
    <row r="375" spans="2:108" x14ac:dyDescent="0.35">
      <c r="B375" s="145" t="s">
        <v>553</v>
      </c>
      <c r="C375" s="4" t="s">
        <v>554</v>
      </c>
      <c r="D375" s="28" t="s">
        <v>2765</v>
      </c>
      <c r="E375" s="234" t="s">
        <v>2007</v>
      </c>
      <c r="F375" s="234"/>
      <c r="G375" s="29" t="s">
        <v>3701</v>
      </c>
      <c r="H375" s="3">
        <v>0</v>
      </c>
      <c r="I375" s="243">
        <v>0</v>
      </c>
      <c r="J375" s="243">
        <v>0</v>
      </c>
      <c r="K375" s="243">
        <v>0</v>
      </c>
      <c r="L375" s="243">
        <v>0</v>
      </c>
      <c r="M375" s="243">
        <v>0</v>
      </c>
      <c r="N375" s="243">
        <v>0</v>
      </c>
      <c r="O375" s="243">
        <v>0</v>
      </c>
      <c r="P375" s="243">
        <v>0</v>
      </c>
      <c r="Q375" s="243">
        <v>0</v>
      </c>
      <c r="R375" s="243">
        <v>0</v>
      </c>
      <c r="S375" s="243">
        <v>0</v>
      </c>
      <c r="T375" s="243">
        <v>0</v>
      </c>
      <c r="U375" s="243">
        <v>0</v>
      </c>
      <c r="V375" s="243">
        <v>0</v>
      </c>
      <c r="W375" s="243">
        <v>0</v>
      </c>
      <c r="X375" s="243">
        <v>0</v>
      </c>
      <c r="Y375" s="243">
        <v>0</v>
      </c>
      <c r="Z375" s="243">
        <v>0</v>
      </c>
      <c r="AA375" s="243">
        <v>0</v>
      </c>
      <c r="AB375" s="243">
        <v>0</v>
      </c>
      <c r="AC375" s="243">
        <v>0</v>
      </c>
      <c r="AD375" s="243">
        <v>0</v>
      </c>
      <c r="AE375" s="243">
        <v>0</v>
      </c>
      <c r="AF375" s="243">
        <v>0</v>
      </c>
      <c r="AG375" s="243">
        <v>0</v>
      </c>
      <c r="AH375" s="243">
        <v>0</v>
      </c>
      <c r="AI375" s="243">
        <v>0</v>
      </c>
      <c r="AJ375" s="243">
        <v>0</v>
      </c>
      <c r="AK375" s="243">
        <v>0</v>
      </c>
      <c r="AL375" s="243">
        <v>0</v>
      </c>
      <c r="AM375" s="243">
        <v>0</v>
      </c>
      <c r="AN375" s="243">
        <v>0</v>
      </c>
      <c r="AO375" s="243">
        <v>0</v>
      </c>
      <c r="AP375" s="243">
        <v>0</v>
      </c>
      <c r="AQ375" s="243">
        <v>0</v>
      </c>
      <c r="AR375" s="243">
        <v>0.5</v>
      </c>
      <c r="AS375" s="243">
        <v>0.5</v>
      </c>
      <c r="AT375" s="243">
        <v>0</v>
      </c>
      <c r="AU375" s="243">
        <v>0</v>
      </c>
      <c r="AV375" s="243">
        <v>0</v>
      </c>
      <c r="AW375" s="243">
        <v>0</v>
      </c>
      <c r="AX375" s="243">
        <v>0</v>
      </c>
      <c r="AY375" s="243">
        <v>0</v>
      </c>
      <c r="AZ375" s="243">
        <v>0</v>
      </c>
      <c r="BA375" s="243">
        <v>0</v>
      </c>
      <c r="BB375" s="243">
        <v>0</v>
      </c>
      <c r="BC375" s="243">
        <v>0</v>
      </c>
      <c r="BD375" s="243">
        <v>0</v>
      </c>
      <c r="BE375" s="243">
        <v>0</v>
      </c>
      <c r="BF375" s="243">
        <v>0</v>
      </c>
      <c r="BG375" s="243">
        <v>0</v>
      </c>
      <c r="BH375" s="243">
        <v>0</v>
      </c>
      <c r="BI375" s="243">
        <v>0</v>
      </c>
      <c r="BJ375" s="243">
        <v>0</v>
      </c>
      <c r="BK375" s="243">
        <v>0</v>
      </c>
      <c r="BL375" s="243">
        <v>0</v>
      </c>
      <c r="BM375" s="243">
        <v>0</v>
      </c>
      <c r="BN375" s="243">
        <v>0</v>
      </c>
      <c r="BO375" s="243">
        <v>0</v>
      </c>
      <c r="BP375" s="243">
        <v>0</v>
      </c>
      <c r="BQ375" s="243">
        <v>0</v>
      </c>
      <c r="BR375" s="243">
        <v>0</v>
      </c>
      <c r="BS375" s="243">
        <v>0</v>
      </c>
      <c r="BT375" s="243">
        <v>0</v>
      </c>
      <c r="BU375" s="243">
        <v>0</v>
      </c>
      <c r="BV375" s="243">
        <v>0</v>
      </c>
      <c r="BW375" s="243">
        <v>0</v>
      </c>
      <c r="BX375" s="4">
        <v>0</v>
      </c>
      <c r="BZ375" s="244">
        <f t="shared" si="115"/>
        <v>2</v>
      </c>
      <c r="CB375" s="3">
        <f t="shared" si="116"/>
        <v>0</v>
      </c>
      <c r="CC375" s="243">
        <f t="shared" si="117"/>
        <v>0</v>
      </c>
      <c r="CD375" s="243">
        <f t="shared" si="118"/>
        <v>0</v>
      </c>
      <c r="CE375" s="243">
        <f t="shared" si="119"/>
        <v>0</v>
      </c>
      <c r="CF375" s="243">
        <f t="shared" si="120"/>
        <v>0</v>
      </c>
      <c r="CG375" s="243">
        <f t="shared" si="121"/>
        <v>2</v>
      </c>
      <c r="CH375" s="243">
        <f t="shared" si="122"/>
        <v>0</v>
      </c>
      <c r="CI375" s="243">
        <f t="shared" si="123"/>
        <v>0</v>
      </c>
      <c r="CJ375" s="243">
        <f t="shared" si="124"/>
        <v>0</v>
      </c>
      <c r="CK375" s="243">
        <f t="shared" si="125"/>
        <v>0</v>
      </c>
      <c r="CL375" s="243">
        <f t="shared" si="126"/>
        <v>0</v>
      </c>
      <c r="CM375" s="4">
        <f t="shared" si="127"/>
        <v>0</v>
      </c>
      <c r="CO375" s="244">
        <f t="shared" si="128"/>
        <v>1</v>
      </c>
      <c r="CT375" s="3">
        <f t="shared" si="129"/>
        <v>0</v>
      </c>
      <c r="CU375" s="243">
        <f t="shared" si="130"/>
        <v>0</v>
      </c>
      <c r="CV375" s="243">
        <f t="shared" si="131"/>
        <v>0</v>
      </c>
      <c r="CW375" s="243">
        <f t="shared" si="132"/>
        <v>0</v>
      </c>
      <c r="CX375" s="243">
        <f t="shared" si="133"/>
        <v>2</v>
      </c>
      <c r="CY375" s="243">
        <f t="shared" si="134"/>
        <v>0</v>
      </c>
      <c r="CZ375" s="243">
        <f t="shared" si="135"/>
        <v>0</v>
      </c>
      <c r="DA375" s="4">
        <f t="shared" si="136"/>
        <v>0</v>
      </c>
      <c r="DD375" s="244">
        <f t="shared" si="137"/>
        <v>1</v>
      </c>
    </row>
    <row r="376" spans="2:108" x14ac:dyDescent="0.35">
      <c r="B376" s="145" t="s">
        <v>555</v>
      </c>
      <c r="C376" s="4" t="s">
        <v>556</v>
      </c>
      <c r="D376" s="54" t="s">
        <v>2768</v>
      </c>
      <c r="E376" s="233" t="s">
        <v>1589</v>
      </c>
      <c r="F376" s="233"/>
      <c r="G376" s="55" t="s">
        <v>3708</v>
      </c>
      <c r="H376" s="3">
        <v>0</v>
      </c>
      <c r="I376" s="243">
        <v>0</v>
      </c>
      <c r="J376" s="243">
        <v>0</v>
      </c>
      <c r="K376" s="243">
        <v>0</v>
      </c>
      <c r="L376" s="243">
        <v>0</v>
      </c>
      <c r="M376" s="243">
        <v>0</v>
      </c>
      <c r="N376" s="243">
        <v>0</v>
      </c>
      <c r="O376" s="243">
        <v>0</v>
      </c>
      <c r="P376" s="243">
        <v>0</v>
      </c>
      <c r="Q376" s="243">
        <v>0</v>
      </c>
      <c r="R376" s="243">
        <v>0</v>
      </c>
      <c r="S376" s="243">
        <v>0</v>
      </c>
      <c r="T376" s="243">
        <v>0</v>
      </c>
      <c r="U376" s="243">
        <v>0</v>
      </c>
      <c r="V376" s="243">
        <v>0</v>
      </c>
      <c r="W376" s="243">
        <v>0</v>
      </c>
      <c r="X376" s="243">
        <v>0</v>
      </c>
      <c r="Y376" s="243">
        <v>0</v>
      </c>
      <c r="Z376" s="243">
        <v>0</v>
      </c>
      <c r="AA376" s="243">
        <v>0</v>
      </c>
      <c r="AB376" s="243">
        <v>0</v>
      </c>
      <c r="AC376" s="243">
        <v>0</v>
      </c>
      <c r="AD376" s="243">
        <v>0</v>
      </c>
      <c r="AE376" s="243">
        <v>0</v>
      </c>
      <c r="AF376" s="243">
        <v>0</v>
      </c>
      <c r="AG376" s="243">
        <v>0</v>
      </c>
      <c r="AH376" s="243">
        <v>0</v>
      </c>
      <c r="AI376" s="243">
        <v>0</v>
      </c>
      <c r="AJ376" s="243">
        <v>0</v>
      </c>
      <c r="AK376" s="243">
        <v>0</v>
      </c>
      <c r="AL376" s="243">
        <v>0</v>
      </c>
      <c r="AM376" s="243">
        <v>0</v>
      </c>
      <c r="AN376" s="243">
        <v>0</v>
      </c>
      <c r="AO376" s="243">
        <v>0</v>
      </c>
      <c r="AP376" s="243">
        <v>0</v>
      </c>
      <c r="AQ376" s="243">
        <v>0</v>
      </c>
      <c r="AR376" s="243">
        <v>0.5</v>
      </c>
      <c r="AS376" s="243">
        <v>0.5</v>
      </c>
      <c r="AT376" s="243">
        <v>0</v>
      </c>
      <c r="AU376" s="243">
        <v>0</v>
      </c>
      <c r="AV376" s="243">
        <v>0</v>
      </c>
      <c r="AW376" s="243">
        <v>0</v>
      </c>
      <c r="AX376" s="243">
        <v>0</v>
      </c>
      <c r="AY376" s="243">
        <v>0</v>
      </c>
      <c r="AZ376" s="243">
        <v>0</v>
      </c>
      <c r="BA376" s="243">
        <v>0</v>
      </c>
      <c r="BB376" s="243">
        <v>0</v>
      </c>
      <c r="BC376" s="243">
        <v>0</v>
      </c>
      <c r="BD376" s="243">
        <v>0</v>
      </c>
      <c r="BE376" s="243">
        <v>0</v>
      </c>
      <c r="BF376" s="243">
        <v>0</v>
      </c>
      <c r="BG376" s="243">
        <v>0</v>
      </c>
      <c r="BH376" s="243">
        <v>0</v>
      </c>
      <c r="BI376" s="243">
        <v>0</v>
      </c>
      <c r="BJ376" s="243">
        <v>0</v>
      </c>
      <c r="BK376" s="243">
        <v>0</v>
      </c>
      <c r="BL376" s="243">
        <v>0</v>
      </c>
      <c r="BM376" s="243">
        <v>0</v>
      </c>
      <c r="BN376" s="243">
        <v>0</v>
      </c>
      <c r="BO376" s="243">
        <v>0</v>
      </c>
      <c r="BP376" s="243">
        <v>0</v>
      </c>
      <c r="BQ376" s="243">
        <v>0</v>
      </c>
      <c r="BR376" s="243">
        <v>0</v>
      </c>
      <c r="BS376" s="243">
        <v>0</v>
      </c>
      <c r="BT376" s="243">
        <v>0</v>
      </c>
      <c r="BU376" s="243">
        <v>0</v>
      </c>
      <c r="BV376" s="243">
        <v>0</v>
      </c>
      <c r="BW376" s="243">
        <v>0</v>
      </c>
      <c r="BX376" s="4">
        <v>0</v>
      </c>
      <c r="BZ376" s="244">
        <f t="shared" si="115"/>
        <v>2</v>
      </c>
      <c r="CB376" s="3">
        <f t="shared" si="116"/>
        <v>0</v>
      </c>
      <c r="CC376" s="243">
        <f t="shared" si="117"/>
        <v>0</v>
      </c>
      <c r="CD376" s="243">
        <f t="shared" si="118"/>
        <v>0</v>
      </c>
      <c r="CE376" s="243">
        <f t="shared" si="119"/>
        <v>0</v>
      </c>
      <c r="CF376" s="243">
        <f t="shared" si="120"/>
        <v>0</v>
      </c>
      <c r="CG376" s="243">
        <f t="shared" si="121"/>
        <v>2</v>
      </c>
      <c r="CH376" s="243">
        <f t="shared" si="122"/>
        <v>0</v>
      </c>
      <c r="CI376" s="243">
        <f t="shared" si="123"/>
        <v>0</v>
      </c>
      <c r="CJ376" s="243">
        <f t="shared" si="124"/>
        <v>0</v>
      </c>
      <c r="CK376" s="243">
        <f t="shared" si="125"/>
        <v>0</v>
      </c>
      <c r="CL376" s="243">
        <f t="shared" si="126"/>
        <v>0</v>
      </c>
      <c r="CM376" s="4">
        <f t="shared" si="127"/>
        <v>0</v>
      </c>
      <c r="CO376" s="244">
        <f t="shared" si="128"/>
        <v>1</v>
      </c>
      <c r="CT376" s="3">
        <f t="shared" si="129"/>
        <v>0</v>
      </c>
      <c r="CU376" s="243">
        <f t="shared" si="130"/>
        <v>0</v>
      </c>
      <c r="CV376" s="243">
        <f t="shared" si="131"/>
        <v>0</v>
      </c>
      <c r="CW376" s="243">
        <f t="shared" si="132"/>
        <v>0</v>
      </c>
      <c r="CX376" s="243">
        <f t="shared" si="133"/>
        <v>2</v>
      </c>
      <c r="CY376" s="243">
        <f t="shared" si="134"/>
        <v>0</v>
      </c>
      <c r="CZ376" s="243">
        <f t="shared" si="135"/>
        <v>0</v>
      </c>
      <c r="DA376" s="4">
        <f t="shared" si="136"/>
        <v>0</v>
      </c>
      <c r="DD376" s="244">
        <f t="shared" si="137"/>
        <v>1</v>
      </c>
    </row>
    <row r="377" spans="2:108" x14ac:dyDescent="0.35">
      <c r="B377" s="145" t="s">
        <v>591</v>
      </c>
      <c r="C377" s="4" t="s">
        <v>592</v>
      </c>
      <c r="D377" s="28"/>
      <c r="E377" s="234" t="s">
        <v>911</v>
      </c>
      <c r="F377" s="234"/>
      <c r="G377" s="29" t="s">
        <v>3701</v>
      </c>
      <c r="H377" s="3">
        <v>0</v>
      </c>
      <c r="I377" s="243">
        <v>0</v>
      </c>
      <c r="J377" s="243">
        <v>0</v>
      </c>
      <c r="K377" s="243">
        <v>0</v>
      </c>
      <c r="L377" s="243">
        <v>0</v>
      </c>
      <c r="M377" s="243">
        <v>0</v>
      </c>
      <c r="N377" s="243">
        <v>0</v>
      </c>
      <c r="O377" s="243">
        <v>0</v>
      </c>
      <c r="P377" s="243">
        <v>0</v>
      </c>
      <c r="Q377" s="243">
        <v>0</v>
      </c>
      <c r="R377" s="243">
        <v>0</v>
      </c>
      <c r="S377" s="243">
        <v>0</v>
      </c>
      <c r="T377" s="243">
        <v>0</v>
      </c>
      <c r="U377" s="243">
        <v>0</v>
      </c>
      <c r="V377" s="243">
        <v>0</v>
      </c>
      <c r="W377" s="243">
        <v>0</v>
      </c>
      <c r="X377" s="243">
        <v>0</v>
      </c>
      <c r="Y377" s="243">
        <v>0</v>
      </c>
      <c r="Z377" s="243">
        <v>0</v>
      </c>
      <c r="AA377" s="243">
        <v>0</v>
      </c>
      <c r="AB377" s="243">
        <v>0</v>
      </c>
      <c r="AC377" s="243">
        <v>0</v>
      </c>
      <c r="AD377" s="243">
        <v>0</v>
      </c>
      <c r="AE377" s="243">
        <v>0</v>
      </c>
      <c r="AF377" s="243">
        <v>0</v>
      </c>
      <c r="AG377" s="243">
        <v>0</v>
      </c>
      <c r="AH377" s="243">
        <v>0</v>
      </c>
      <c r="AI377" s="243">
        <v>0</v>
      </c>
      <c r="AJ377" s="243">
        <v>0</v>
      </c>
      <c r="AK377" s="243">
        <v>0</v>
      </c>
      <c r="AL377" s="243">
        <v>0</v>
      </c>
      <c r="AM377" s="243">
        <v>0</v>
      </c>
      <c r="AN377" s="243">
        <v>0</v>
      </c>
      <c r="AO377" s="243">
        <v>0</v>
      </c>
      <c r="AP377" s="243">
        <v>0</v>
      </c>
      <c r="AQ377" s="243">
        <v>0</v>
      </c>
      <c r="AR377" s="243">
        <v>0</v>
      </c>
      <c r="AS377" s="243">
        <v>0.5</v>
      </c>
      <c r="AT377" s="243">
        <v>0.5</v>
      </c>
      <c r="AU377" s="243">
        <v>0</v>
      </c>
      <c r="AV377" s="243">
        <v>0</v>
      </c>
      <c r="AW377" s="243">
        <v>0</v>
      </c>
      <c r="AX377" s="243">
        <v>0</v>
      </c>
      <c r="AY377" s="243">
        <v>0</v>
      </c>
      <c r="AZ377" s="243">
        <v>0</v>
      </c>
      <c r="BA377" s="243">
        <v>0</v>
      </c>
      <c r="BB377" s="243">
        <v>0</v>
      </c>
      <c r="BC377" s="243">
        <v>0</v>
      </c>
      <c r="BD377" s="243">
        <v>0</v>
      </c>
      <c r="BE377" s="243">
        <v>0</v>
      </c>
      <c r="BF377" s="243">
        <v>0</v>
      </c>
      <c r="BG377" s="243">
        <v>0</v>
      </c>
      <c r="BH377" s="243">
        <v>0</v>
      </c>
      <c r="BI377" s="243">
        <v>0</v>
      </c>
      <c r="BJ377" s="243">
        <v>0</v>
      </c>
      <c r="BK377" s="243">
        <v>0</v>
      </c>
      <c r="BL377" s="243">
        <v>0</v>
      </c>
      <c r="BM377" s="243">
        <v>0</v>
      </c>
      <c r="BN377" s="243">
        <v>0</v>
      </c>
      <c r="BO377" s="243">
        <v>0</v>
      </c>
      <c r="BP377" s="243">
        <v>0</v>
      </c>
      <c r="BQ377" s="243">
        <v>0</v>
      </c>
      <c r="BR377" s="243">
        <v>0</v>
      </c>
      <c r="BS377" s="243">
        <v>0</v>
      </c>
      <c r="BT377" s="243">
        <v>0</v>
      </c>
      <c r="BU377" s="243">
        <v>0</v>
      </c>
      <c r="BV377" s="243">
        <v>0</v>
      </c>
      <c r="BW377" s="243">
        <v>0</v>
      </c>
      <c r="BX377" s="4">
        <v>0</v>
      </c>
      <c r="BZ377" s="244">
        <f t="shared" si="115"/>
        <v>2</v>
      </c>
      <c r="CB377" s="3">
        <f t="shared" si="116"/>
        <v>0</v>
      </c>
      <c r="CC377" s="243">
        <f t="shared" si="117"/>
        <v>0</v>
      </c>
      <c r="CD377" s="243">
        <f t="shared" si="118"/>
        <v>0</v>
      </c>
      <c r="CE377" s="243">
        <f t="shared" si="119"/>
        <v>0</v>
      </c>
      <c r="CF377" s="243">
        <f t="shared" si="120"/>
        <v>0</v>
      </c>
      <c r="CG377" s="243">
        <f t="shared" si="121"/>
        <v>2</v>
      </c>
      <c r="CH377" s="243">
        <f t="shared" si="122"/>
        <v>0</v>
      </c>
      <c r="CI377" s="243">
        <f t="shared" si="123"/>
        <v>0</v>
      </c>
      <c r="CJ377" s="243">
        <f t="shared" si="124"/>
        <v>0</v>
      </c>
      <c r="CK377" s="243">
        <f t="shared" si="125"/>
        <v>0</v>
      </c>
      <c r="CL377" s="243">
        <f t="shared" si="126"/>
        <v>0</v>
      </c>
      <c r="CM377" s="4">
        <f t="shared" si="127"/>
        <v>0</v>
      </c>
      <c r="CO377" s="244">
        <f t="shared" si="128"/>
        <v>1</v>
      </c>
      <c r="CT377" s="3">
        <f t="shared" si="129"/>
        <v>0</v>
      </c>
      <c r="CU377" s="243">
        <f t="shared" si="130"/>
        <v>0</v>
      </c>
      <c r="CV377" s="243">
        <f t="shared" si="131"/>
        <v>0</v>
      </c>
      <c r="CW377" s="243">
        <f t="shared" si="132"/>
        <v>0</v>
      </c>
      <c r="CX377" s="243">
        <f t="shared" si="133"/>
        <v>2</v>
      </c>
      <c r="CY377" s="243">
        <f t="shared" si="134"/>
        <v>0</v>
      </c>
      <c r="CZ377" s="243">
        <f t="shared" si="135"/>
        <v>0</v>
      </c>
      <c r="DA377" s="4">
        <f t="shared" si="136"/>
        <v>0</v>
      </c>
      <c r="DD377" s="244">
        <f t="shared" si="137"/>
        <v>1</v>
      </c>
    </row>
    <row r="378" spans="2:108" x14ac:dyDescent="0.35">
      <c r="B378" s="145" t="s">
        <v>638</v>
      </c>
      <c r="C378" s="4" t="s">
        <v>639</v>
      </c>
      <c r="D378" s="28" t="s">
        <v>2773</v>
      </c>
      <c r="E378" s="234" t="s">
        <v>909</v>
      </c>
      <c r="F378" s="234"/>
      <c r="G378" s="29" t="s">
        <v>3701</v>
      </c>
      <c r="H378" s="3">
        <v>0</v>
      </c>
      <c r="I378" s="243">
        <v>0</v>
      </c>
      <c r="J378" s="243">
        <v>0</v>
      </c>
      <c r="K378" s="243">
        <v>0</v>
      </c>
      <c r="L378" s="243">
        <v>0</v>
      </c>
      <c r="M378" s="243">
        <v>0</v>
      </c>
      <c r="N378" s="243">
        <v>0</v>
      </c>
      <c r="O378" s="243">
        <v>0</v>
      </c>
      <c r="P378" s="243">
        <v>0</v>
      </c>
      <c r="Q378" s="243">
        <v>0</v>
      </c>
      <c r="R378" s="243">
        <v>0</v>
      </c>
      <c r="S378" s="243">
        <v>0</v>
      </c>
      <c r="T378" s="243">
        <v>0</v>
      </c>
      <c r="U378" s="243">
        <v>0</v>
      </c>
      <c r="V378" s="243">
        <v>0</v>
      </c>
      <c r="W378" s="243">
        <v>0</v>
      </c>
      <c r="X378" s="243">
        <v>0</v>
      </c>
      <c r="Y378" s="243">
        <v>0</v>
      </c>
      <c r="Z378" s="243">
        <v>0</v>
      </c>
      <c r="AA378" s="243">
        <v>0</v>
      </c>
      <c r="AB378" s="243">
        <v>0</v>
      </c>
      <c r="AC378" s="243">
        <v>0</v>
      </c>
      <c r="AD378" s="243">
        <v>0</v>
      </c>
      <c r="AE378" s="243">
        <v>0</v>
      </c>
      <c r="AF378" s="243">
        <v>0</v>
      </c>
      <c r="AG378" s="243">
        <v>0</v>
      </c>
      <c r="AH378" s="243">
        <v>0</v>
      </c>
      <c r="AI378" s="243">
        <v>0</v>
      </c>
      <c r="AJ378" s="243">
        <v>0</v>
      </c>
      <c r="AK378" s="243">
        <v>0</v>
      </c>
      <c r="AL378" s="243">
        <v>0</v>
      </c>
      <c r="AM378" s="243">
        <v>0</v>
      </c>
      <c r="AN378" s="243">
        <v>0</v>
      </c>
      <c r="AO378" s="243">
        <v>0</v>
      </c>
      <c r="AP378" s="243">
        <v>0</v>
      </c>
      <c r="AQ378" s="243">
        <v>0</v>
      </c>
      <c r="AR378" s="243">
        <v>0</v>
      </c>
      <c r="AS378" s="243">
        <v>0</v>
      </c>
      <c r="AT378" s="243">
        <v>0.5</v>
      </c>
      <c r="AU378" s="243">
        <v>0</v>
      </c>
      <c r="AV378" s="243">
        <v>0</v>
      </c>
      <c r="AW378" s="243">
        <v>0.5</v>
      </c>
      <c r="AX378" s="243">
        <v>0</v>
      </c>
      <c r="AY378" s="243">
        <v>0</v>
      </c>
      <c r="AZ378" s="243">
        <v>0</v>
      </c>
      <c r="BA378" s="243">
        <v>0</v>
      </c>
      <c r="BB378" s="243">
        <v>0</v>
      </c>
      <c r="BC378" s="243">
        <v>0</v>
      </c>
      <c r="BD378" s="243">
        <v>0</v>
      </c>
      <c r="BE378" s="243">
        <v>0</v>
      </c>
      <c r="BF378" s="243">
        <v>0</v>
      </c>
      <c r="BG378" s="243">
        <v>0</v>
      </c>
      <c r="BH378" s="243">
        <v>0</v>
      </c>
      <c r="BI378" s="243">
        <v>0</v>
      </c>
      <c r="BJ378" s="243">
        <v>0</v>
      </c>
      <c r="BK378" s="243">
        <v>0</v>
      </c>
      <c r="BL378" s="243">
        <v>0</v>
      </c>
      <c r="BM378" s="243">
        <v>0</v>
      </c>
      <c r="BN378" s="243">
        <v>0</v>
      </c>
      <c r="BO378" s="243">
        <v>0</v>
      </c>
      <c r="BP378" s="243">
        <v>0</v>
      </c>
      <c r="BQ378" s="243">
        <v>0</v>
      </c>
      <c r="BR378" s="243">
        <v>0</v>
      </c>
      <c r="BS378" s="243">
        <v>0</v>
      </c>
      <c r="BT378" s="243">
        <v>0</v>
      </c>
      <c r="BU378" s="243">
        <v>0</v>
      </c>
      <c r="BV378" s="243">
        <v>0</v>
      </c>
      <c r="BW378" s="243">
        <v>0</v>
      </c>
      <c r="BX378" s="4">
        <v>0</v>
      </c>
      <c r="BZ378" s="244">
        <f t="shared" si="115"/>
        <v>2</v>
      </c>
      <c r="CB378" s="3">
        <f t="shared" si="116"/>
        <v>0</v>
      </c>
      <c r="CC378" s="243">
        <f t="shared" si="117"/>
        <v>0</v>
      </c>
      <c r="CD378" s="243">
        <f t="shared" si="118"/>
        <v>0</v>
      </c>
      <c r="CE378" s="243">
        <f t="shared" si="119"/>
        <v>0</v>
      </c>
      <c r="CF378" s="243">
        <f t="shared" si="120"/>
        <v>0</v>
      </c>
      <c r="CG378" s="243">
        <f t="shared" si="121"/>
        <v>2</v>
      </c>
      <c r="CH378" s="243">
        <f t="shared" si="122"/>
        <v>0</v>
      </c>
      <c r="CI378" s="243">
        <f t="shared" si="123"/>
        <v>0</v>
      </c>
      <c r="CJ378" s="243">
        <f t="shared" si="124"/>
        <v>0</v>
      </c>
      <c r="CK378" s="243">
        <f t="shared" si="125"/>
        <v>0</v>
      </c>
      <c r="CL378" s="243">
        <f t="shared" si="126"/>
        <v>0</v>
      </c>
      <c r="CM378" s="4">
        <f t="shared" si="127"/>
        <v>0</v>
      </c>
      <c r="CO378" s="244">
        <f t="shared" si="128"/>
        <v>1</v>
      </c>
      <c r="CT378" s="3">
        <f t="shared" si="129"/>
        <v>0</v>
      </c>
      <c r="CU378" s="243">
        <f t="shared" si="130"/>
        <v>0</v>
      </c>
      <c r="CV378" s="243">
        <f t="shared" si="131"/>
        <v>0</v>
      </c>
      <c r="CW378" s="243">
        <f t="shared" si="132"/>
        <v>0</v>
      </c>
      <c r="CX378" s="243">
        <f t="shared" si="133"/>
        <v>2</v>
      </c>
      <c r="CY378" s="243">
        <f t="shared" si="134"/>
        <v>0</v>
      </c>
      <c r="CZ378" s="243">
        <f t="shared" si="135"/>
        <v>0</v>
      </c>
      <c r="DA378" s="4">
        <f t="shared" si="136"/>
        <v>0</v>
      </c>
      <c r="DD378" s="244">
        <f t="shared" si="137"/>
        <v>1</v>
      </c>
    </row>
    <row r="379" spans="2:108" x14ac:dyDescent="0.35">
      <c r="B379" s="145" t="s">
        <v>646</v>
      </c>
      <c r="C379" s="4" t="s">
        <v>647</v>
      </c>
      <c r="D379" s="28" t="s">
        <v>2776</v>
      </c>
      <c r="E379" s="234" t="s">
        <v>926</v>
      </c>
      <c r="F379" s="234"/>
      <c r="G379" s="29" t="s">
        <v>3701</v>
      </c>
      <c r="H379" s="3">
        <v>0</v>
      </c>
      <c r="I379" s="243">
        <v>0</v>
      </c>
      <c r="J379" s="243">
        <v>0</v>
      </c>
      <c r="K379" s="243">
        <v>0</v>
      </c>
      <c r="L379" s="243">
        <v>0</v>
      </c>
      <c r="M379" s="243">
        <v>0</v>
      </c>
      <c r="N379" s="243">
        <v>0</v>
      </c>
      <c r="O379" s="243">
        <v>0</v>
      </c>
      <c r="P379" s="243">
        <v>0</v>
      </c>
      <c r="Q379" s="243">
        <v>0</v>
      </c>
      <c r="R379" s="243">
        <v>0</v>
      </c>
      <c r="S379" s="243">
        <v>0</v>
      </c>
      <c r="T379" s="243">
        <v>0</v>
      </c>
      <c r="U379" s="243">
        <v>0</v>
      </c>
      <c r="V379" s="243">
        <v>0</v>
      </c>
      <c r="W379" s="243">
        <v>0</v>
      </c>
      <c r="X379" s="243">
        <v>0</v>
      </c>
      <c r="Y379" s="243">
        <v>0</v>
      </c>
      <c r="Z379" s="243">
        <v>0</v>
      </c>
      <c r="AA379" s="243">
        <v>0</v>
      </c>
      <c r="AB379" s="243">
        <v>0</v>
      </c>
      <c r="AC379" s="243">
        <v>0</v>
      </c>
      <c r="AD379" s="243">
        <v>0</v>
      </c>
      <c r="AE379" s="243">
        <v>0</v>
      </c>
      <c r="AF379" s="243">
        <v>0</v>
      </c>
      <c r="AG379" s="243">
        <v>0</v>
      </c>
      <c r="AH379" s="243">
        <v>0</v>
      </c>
      <c r="AI379" s="243">
        <v>0</v>
      </c>
      <c r="AJ379" s="243">
        <v>0</v>
      </c>
      <c r="AK379" s="243">
        <v>0</v>
      </c>
      <c r="AL379" s="243">
        <v>0</v>
      </c>
      <c r="AM379" s="243">
        <v>0</v>
      </c>
      <c r="AN379" s="243">
        <v>0</v>
      </c>
      <c r="AO379" s="243">
        <v>0</v>
      </c>
      <c r="AP379" s="243">
        <v>0</v>
      </c>
      <c r="AQ379" s="243">
        <v>0</v>
      </c>
      <c r="AR379" s="243">
        <v>0</v>
      </c>
      <c r="AS379" s="243">
        <v>0</v>
      </c>
      <c r="AT379" s="243">
        <v>0</v>
      </c>
      <c r="AU379" s="243">
        <v>0.5</v>
      </c>
      <c r="AV379" s="243">
        <v>0.5</v>
      </c>
      <c r="AW379" s="243">
        <v>0</v>
      </c>
      <c r="AX379" s="243">
        <v>0</v>
      </c>
      <c r="AY379" s="243">
        <v>0</v>
      </c>
      <c r="AZ379" s="243">
        <v>0</v>
      </c>
      <c r="BA379" s="243">
        <v>0</v>
      </c>
      <c r="BB379" s="243">
        <v>0</v>
      </c>
      <c r="BC379" s="243">
        <v>0</v>
      </c>
      <c r="BD379" s="243">
        <v>0</v>
      </c>
      <c r="BE379" s="243">
        <v>0</v>
      </c>
      <c r="BF379" s="243">
        <v>0</v>
      </c>
      <c r="BG379" s="243">
        <v>0</v>
      </c>
      <c r="BH379" s="243">
        <v>0</v>
      </c>
      <c r="BI379" s="243">
        <v>0</v>
      </c>
      <c r="BJ379" s="243">
        <v>0</v>
      </c>
      <c r="BK379" s="243">
        <v>0</v>
      </c>
      <c r="BL379" s="243">
        <v>0</v>
      </c>
      <c r="BM379" s="243">
        <v>0</v>
      </c>
      <c r="BN379" s="243">
        <v>0</v>
      </c>
      <c r="BO379" s="243">
        <v>0</v>
      </c>
      <c r="BP379" s="243">
        <v>0</v>
      </c>
      <c r="BQ379" s="243">
        <v>0</v>
      </c>
      <c r="BR379" s="243">
        <v>0</v>
      </c>
      <c r="BS379" s="243">
        <v>0</v>
      </c>
      <c r="BT379" s="243">
        <v>0</v>
      </c>
      <c r="BU379" s="243">
        <v>0</v>
      </c>
      <c r="BV379" s="243">
        <v>0</v>
      </c>
      <c r="BW379" s="243">
        <v>0</v>
      </c>
      <c r="BX379" s="4">
        <v>0</v>
      </c>
      <c r="BZ379" s="244">
        <f t="shared" si="115"/>
        <v>2</v>
      </c>
      <c r="CB379" s="3">
        <f t="shared" si="116"/>
        <v>0</v>
      </c>
      <c r="CC379" s="243">
        <f t="shared" si="117"/>
        <v>0</v>
      </c>
      <c r="CD379" s="243">
        <f t="shared" si="118"/>
        <v>0</v>
      </c>
      <c r="CE379" s="243">
        <f t="shared" si="119"/>
        <v>0</v>
      </c>
      <c r="CF379" s="243">
        <f t="shared" si="120"/>
        <v>0</v>
      </c>
      <c r="CG379" s="243">
        <f t="shared" si="121"/>
        <v>2</v>
      </c>
      <c r="CH379" s="243">
        <f t="shared" si="122"/>
        <v>0</v>
      </c>
      <c r="CI379" s="243">
        <f t="shared" si="123"/>
        <v>0</v>
      </c>
      <c r="CJ379" s="243">
        <f t="shared" si="124"/>
        <v>0</v>
      </c>
      <c r="CK379" s="243">
        <f t="shared" si="125"/>
        <v>0</v>
      </c>
      <c r="CL379" s="243">
        <f t="shared" si="126"/>
        <v>0</v>
      </c>
      <c r="CM379" s="4">
        <f t="shared" si="127"/>
        <v>0</v>
      </c>
      <c r="CO379" s="244">
        <f t="shared" si="128"/>
        <v>1</v>
      </c>
      <c r="CT379" s="3">
        <f t="shared" si="129"/>
        <v>0</v>
      </c>
      <c r="CU379" s="243">
        <f t="shared" si="130"/>
        <v>0</v>
      </c>
      <c r="CV379" s="243">
        <f t="shared" si="131"/>
        <v>0</v>
      </c>
      <c r="CW379" s="243">
        <f t="shared" si="132"/>
        <v>0</v>
      </c>
      <c r="CX379" s="243">
        <f t="shared" si="133"/>
        <v>2</v>
      </c>
      <c r="CY379" s="243">
        <f t="shared" si="134"/>
        <v>0</v>
      </c>
      <c r="CZ379" s="243">
        <f t="shared" si="135"/>
        <v>0</v>
      </c>
      <c r="DA379" s="4">
        <f t="shared" si="136"/>
        <v>0</v>
      </c>
      <c r="DD379" s="244">
        <f t="shared" si="137"/>
        <v>1</v>
      </c>
    </row>
    <row r="380" spans="2:108" x14ac:dyDescent="0.35">
      <c r="B380" s="145" t="s">
        <v>648</v>
      </c>
      <c r="C380" s="4" t="s">
        <v>649</v>
      </c>
      <c r="D380" s="28" t="s">
        <v>649</v>
      </c>
      <c r="E380" s="234" t="s">
        <v>1589</v>
      </c>
      <c r="F380" s="234"/>
      <c r="G380" s="29" t="s">
        <v>3701</v>
      </c>
      <c r="H380" s="3">
        <v>0</v>
      </c>
      <c r="I380" s="243">
        <v>0</v>
      </c>
      <c r="J380" s="243">
        <v>0</v>
      </c>
      <c r="K380" s="243">
        <v>0</v>
      </c>
      <c r="L380" s="243">
        <v>0</v>
      </c>
      <c r="M380" s="243">
        <v>0</v>
      </c>
      <c r="N380" s="243">
        <v>0</v>
      </c>
      <c r="O380" s="243">
        <v>0</v>
      </c>
      <c r="P380" s="243">
        <v>0</v>
      </c>
      <c r="Q380" s="243">
        <v>0</v>
      </c>
      <c r="R380" s="243">
        <v>0</v>
      </c>
      <c r="S380" s="243">
        <v>0</v>
      </c>
      <c r="T380" s="243">
        <v>0</v>
      </c>
      <c r="U380" s="243">
        <v>0</v>
      </c>
      <c r="V380" s="243">
        <v>0</v>
      </c>
      <c r="W380" s="243">
        <v>0</v>
      </c>
      <c r="X380" s="243">
        <v>0</v>
      </c>
      <c r="Y380" s="243">
        <v>0</v>
      </c>
      <c r="Z380" s="243">
        <v>0</v>
      </c>
      <c r="AA380" s="243">
        <v>0</v>
      </c>
      <c r="AB380" s="243">
        <v>0</v>
      </c>
      <c r="AC380" s="243">
        <v>0</v>
      </c>
      <c r="AD380" s="243">
        <v>0</v>
      </c>
      <c r="AE380" s="243">
        <v>0</v>
      </c>
      <c r="AF380" s="243">
        <v>0</v>
      </c>
      <c r="AG380" s="243">
        <v>0</v>
      </c>
      <c r="AH380" s="243">
        <v>0</v>
      </c>
      <c r="AI380" s="243">
        <v>0</v>
      </c>
      <c r="AJ380" s="243">
        <v>0</v>
      </c>
      <c r="AK380" s="243">
        <v>0</v>
      </c>
      <c r="AL380" s="243">
        <v>0</v>
      </c>
      <c r="AM380" s="243">
        <v>0</v>
      </c>
      <c r="AN380" s="243">
        <v>0</v>
      </c>
      <c r="AO380" s="243">
        <v>0</v>
      </c>
      <c r="AP380" s="243">
        <v>0</v>
      </c>
      <c r="AQ380" s="243">
        <v>0</v>
      </c>
      <c r="AR380" s="243">
        <v>0</v>
      </c>
      <c r="AS380" s="243">
        <v>0</v>
      </c>
      <c r="AT380" s="243">
        <v>0</v>
      </c>
      <c r="AU380" s="243">
        <v>0.5</v>
      </c>
      <c r="AV380" s="243">
        <v>0.5</v>
      </c>
      <c r="AW380" s="243">
        <v>0</v>
      </c>
      <c r="AX380" s="243">
        <v>0</v>
      </c>
      <c r="AY380" s="243">
        <v>0</v>
      </c>
      <c r="AZ380" s="243">
        <v>0</v>
      </c>
      <c r="BA380" s="243">
        <v>0</v>
      </c>
      <c r="BB380" s="243">
        <v>0</v>
      </c>
      <c r="BC380" s="243">
        <v>0</v>
      </c>
      <c r="BD380" s="243">
        <v>0</v>
      </c>
      <c r="BE380" s="243">
        <v>0</v>
      </c>
      <c r="BF380" s="243">
        <v>0</v>
      </c>
      <c r="BG380" s="243">
        <v>0</v>
      </c>
      <c r="BH380" s="243">
        <v>0</v>
      </c>
      <c r="BI380" s="243">
        <v>0</v>
      </c>
      <c r="BJ380" s="243">
        <v>0</v>
      </c>
      <c r="BK380" s="243">
        <v>0</v>
      </c>
      <c r="BL380" s="243">
        <v>0</v>
      </c>
      <c r="BM380" s="243">
        <v>0</v>
      </c>
      <c r="BN380" s="243">
        <v>0</v>
      </c>
      <c r="BO380" s="243">
        <v>0</v>
      </c>
      <c r="BP380" s="243">
        <v>0</v>
      </c>
      <c r="BQ380" s="243">
        <v>0</v>
      </c>
      <c r="BR380" s="243">
        <v>0</v>
      </c>
      <c r="BS380" s="243">
        <v>0</v>
      </c>
      <c r="BT380" s="243">
        <v>0</v>
      </c>
      <c r="BU380" s="243">
        <v>0</v>
      </c>
      <c r="BV380" s="243">
        <v>0</v>
      </c>
      <c r="BW380" s="243">
        <v>0</v>
      </c>
      <c r="BX380" s="4">
        <v>0</v>
      </c>
      <c r="BZ380" s="244">
        <f t="shared" si="115"/>
        <v>2</v>
      </c>
      <c r="CB380" s="3">
        <f t="shared" si="116"/>
        <v>0</v>
      </c>
      <c r="CC380" s="243">
        <f t="shared" si="117"/>
        <v>0</v>
      </c>
      <c r="CD380" s="243">
        <f t="shared" si="118"/>
        <v>0</v>
      </c>
      <c r="CE380" s="243">
        <f t="shared" si="119"/>
        <v>0</v>
      </c>
      <c r="CF380" s="243">
        <f t="shared" si="120"/>
        <v>0</v>
      </c>
      <c r="CG380" s="243">
        <f t="shared" si="121"/>
        <v>2</v>
      </c>
      <c r="CH380" s="243">
        <f t="shared" si="122"/>
        <v>0</v>
      </c>
      <c r="CI380" s="243">
        <f t="shared" si="123"/>
        <v>0</v>
      </c>
      <c r="CJ380" s="243">
        <f t="shared" si="124"/>
        <v>0</v>
      </c>
      <c r="CK380" s="243">
        <f t="shared" si="125"/>
        <v>0</v>
      </c>
      <c r="CL380" s="243">
        <f t="shared" si="126"/>
        <v>0</v>
      </c>
      <c r="CM380" s="4">
        <f t="shared" si="127"/>
        <v>0</v>
      </c>
      <c r="CO380" s="244">
        <f t="shared" si="128"/>
        <v>1</v>
      </c>
      <c r="CT380" s="3">
        <f t="shared" si="129"/>
        <v>0</v>
      </c>
      <c r="CU380" s="243">
        <f t="shared" si="130"/>
        <v>0</v>
      </c>
      <c r="CV380" s="243">
        <f t="shared" si="131"/>
        <v>0</v>
      </c>
      <c r="CW380" s="243">
        <f t="shared" si="132"/>
        <v>0</v>
      </c>
      <c r="CX380" s="243">
        <f t="shared" si="133"/>
        <v>2</v>
      </c>
      <c r="CY380" s="243">
        <f t="shared" si="134"/>
        <v>0</v>
      </c>
      <c r="CZ380" s="243">
        <f t="shared" si="135"/>
        <v>0</v>
      </c>
      <c r="DA380" s="4">
        <f t="shared" si="136"/>
        <v>0</v>
      </c>
      <c r="DD380" s="244">
        <f t="shared" si="137"/>
        <v>1</v>
      </c>
    </row>
    <row r="381" spans="2:108" x14ac:dyDescent="0.35">
      <c r="B381" s="145" t="s">
        <v>656</v>
      </c>
      <c r="C381" s="4" t="s">
        <v>656</v>
      </c>
      <c r="D381" s="28"/>
      <c r="E381" s="234" t="s">
        <v>2655</v>
      </c>
      <c r="F381" s="234"/>
      <c r="G381" s="29" t="s">
        <v>3701</v>
      </c>
      <c r="H381" s="3">
        <v>0</v>
      </c>
      <c r="I381" s="243">
        <v>0</v>
      </c>
      <c r="J381" s="243">
        <v>0</v>
      </c>
      <c r="K381" s="243">
        <v>0</v>
      </c>
      <c r="L381" s="243">
        <v>0</v>
      </c>
      <c r="M381" s="243">
        <v>0</v>
      </c>
      <c r="N381" s="243">
        <v>0</v>
      </c>
      <c r="O381" s="243">
        <v>0</v>
      </c>
      <c r="P381" s="243">
        <v>0</v>
      </c>
      <c r="Q381" s="243">
        <v>0</v>
      </c>
      <c r="R381" s="243">
        <v>0</v>
      </c>
      <c r="S381" s="243">
        <v>0</v>
      </c>
      <c r="T381" s="243">
        <v>0</v>
      </c>
      <c r="U381" s="243">
        <v>0</v>
      </c>
      <c r="V381" s="243">
        <v>0</v>
      </c>
      <c r="W381" s="243">
        <v>0</v>
      </c>
      <c r="X381" s="243">
        <v>0</v>
      </c>
      <c r="Y381" s="243">
        <v>0</v>
      </c>
      <c r="Z381" s="243">
        <v>0</v>
      </c>
      <c r="AA381" s="243">
        <v>0</v>
      </c>
      <c r="AB381" s="243">
        <v>0</v>
      </c>
      <c r="AC381" s="243">
        <v>0</v>
      </c>
      <c r="AD381" s="243">
        <v>0</v>
      </c>
      <c r="AE381" s="243">
        <v>0</v>
      </c>
      <c r="AF381" s="243">
        <v>0</v>
      </c>
      <c r="AG381" s="243">
        <v>0</v>
      </c>
      <c r="AH381" s="243">
        <v>0</v>
      </c>
      <c r="AI381" s="243">
        <v>0</v>
      </c>
      <c r="AJ381" s="243">
        <v>0</v>
      </c>
      <c r="AK381" s="243">
        <v>0</v>
      </c>
      <c r="AL381" s="243">
        <v>0</v>
      </c>
      <c r="AM381" s="243">
        <v>0</v>
      </c>
      <c r="AN381" s="243">
        <v>0</v>
      </c>
      <c r="AO381" s="243">
        <v>0</v>
      </c>
      <c r="AP381" s="243">
        <v>0</v>
      </c>
      <c r="AQ381" s="243">
        <v>0</v>
      </c>
      <c r="AR381" s="243">
        <v>0</v>
      </c>
      <c r="AS381" s="243">
        <v>0</v>
      </c>
      <c r="AT381" s="243">
        <v>0</v>
      </c>
      <c r="AU381" s="243">
        <v>0</v>
      </c>
      <c r="AV381" s="243">
        <v>0.5</v>
      </c>
      <c r="AW381" s="243">
        <v>0.5</v>
      </c>
      <c r="AX381" s="243">
        <v>0</v>
      </c>
      <c r="AY381" s="243">
        <v>0</v>
      </c>
      <c r="AZ381" s="243">
        <v>0</v>
      </c>
      <c r="BA381" s="243">
        <v>0</v>
      </c>
      <c r="BB381" s="243">
        <v>0</v>
      </c>
      <c r="BC381" s="243">
        <v>0</v>
      </c>
      <c r="BD381" s="243">
        <v>0</v>
      </c>
      <c r="BE381" s="243">
        <v>0</v>
      </c>
      <c r="BF381" s="243">
        <v>0</v>
      </c>
      <c r="BG381" s="243">
        <v>0</v>
      </c>
      <c r="BH381" s="243">
        <v>0</v>
      </c>
      <c r="BI381" s="243">
        <v>0</v>
      </c>
      <c r="BJ381" s="243">
        <v>0</v>
      </c>
      <c r="BK381" s="243">
        <v>0</v>
      </c>
      <c r="BL381" s="243">
        <v>0</v>
      </c>
      <c r="BM381" s="243">
        <v>0</v>
      </c>
      <c r="BN381" s="243">
        <v>0</v>
      </c>
      <c r="BO381" s="243">
        <v>0</v>
      </c>
      <c r="BP381" s="243">
        <v>0</v>
      </c>
      <c r="BQ381" s="243">
        <v>0</v>
      </c>
      <c r="BR381" s="243">
        <v>0</v>
      </c>
      <c r="BS381" s="243">
        <v>0</v>
      </c>
      <c r="BT381" s="243">
        <v>0</v>
      </c>
      <c r="BU381" s="243">
        <v>0</v>
      </c>
      <c r="BV381" s="243">
        <v>0</v>
      </c>
      <c r="BW381" s="243">
        <v>0</v>
      </c>
      <c r="BX381" s="4">
        <v>0</v>
      </c>
      <c r="BZ381" s="244">
        <f t="shared" si="115"/>
        <v>2</v>
      </c>
      <c r="CB381" s="3">
        <f t="shared" si="116"/>
        <v>0</v>
      </c>
      <c r="CC381" s="243">
        <f t="shared" si="117"/>
        <v>0</v>
      </c>
      <c r="CD381" s="243">
        <f t="shared" si="118"/>
        <v>0</v>
      </c>
      <c r="CE381" s="243">
        <f t="shared" si="119"/>
        <v>0</v>
      </c>
      <c r="CF381" s="243">
        <f t="shared" si="120"/>
        <v>0</v>
      </c>
      <c r="CG381" s="243">
        <f t="shared" si="121"/>
        <v>2</v>
      </c>
      <c r="CH381" s="243">
        <f t="shared" si="122"/>
        <v>0</v>
      </c>
      <c r="CI381" s="243">
        <f t="shared" si="123"/>
        <v>0</v>
      </c>
      <c r="CJ381" s="243">
        <f t="shared" si="124"/>
        <v>0</v>
      </c>
      <c r="CK381" s="243">
        <f t="shared" si="125"/>
        <v>0</v>
      </c>
      <c r="CL381" s="243">
        <f t="shared" si="126"/>
        <v>0</v>
      </c>
      <c r="CM381" s="4">
        <f t="shared" si="127"/>
        <v>0</v>
      </c>
      <c r="CO381" s="244">
        <f t="shared" si="128"/>
        <v>1</v>
      </c>
      <c r="CT381" s="3">
        <f t="shared" si="129"/>
        <v>0</v>
      </c>
      <c r="CU381" s="243">
        <f t="shared" si="130"/>
        <v>0</v>
      </c>
      <c r="CV381" s="243">
        <f t="shared" si="131"/>
        <v>0</v>
      </c>
      <c r="CW381" s="243">
        <f t="shared" si="132"/>
        <v>0</v>
      </c>
      <c r="CX381" s="243">
        <f t="shared" si="133"/>
        <v>2</v>
      </c>
      <c r="CY381" s="243">
        <f t="shared" si="134"/>
        <v>0</v>
      </c>
      <c r="CZ381" s="243">
        <f t="shared" si="135"/>
        <v>0</v>
      </c>
      <c r="DA381" s="4">
        <f t="shared" si="136"/>
        <v>0</v>
      </c>
      <c r="DD381" s="244">
        <f t="shared" si="137"/>
        <v>1</v>
      </c>
    </row>
    <row r="382" spans="2:108" x14ac:dyDescent="0.35">
      <c r="B382" s="145" t="s">
        <v>657</v>
      </c>
      <c r="C382" s="4" t="s">
        <v>658</v>
      </c>
      <c r="D382" s="28"/>
      <c r="E382" s="234" t="s">
        <v>911</v>
      </c>
      <c r="F382" s="234"/>
      <c r="G382" s="29" t="s">
        <v>3701</v>
      </c>
      <c r="H382" s="3">
        <v>0</v>
      </c>
      <c r="I382" s="243">
        <v>0</v>
      </c>
      <c r="J382" s="243">
        <v>0</v>
      </c>
      <c r="K382" s="243">
        <v>0</v>
      </c>
      <c r="L382" s="243">
        <v>0</v>
      </c>
      <c r="M382" s="243">
        <v>0</v>
      </c>
      <c r="N382" s="243">
        <v>0</v>
      </c>
      <c r="O382" s="243">
        <v>0</v>
      </c>
      <c r="P382" s="243">
        <v>0</v>
      </c>
      <c r="Q382" s="243">
        <v>0</v>
      </c>
      <c r="R382" s="243">
        <v>0</v>
      </c>
      <c r="S382" s="243">
        <v>0</v>
      </c>
      <c r="T382" s="243">
        <v>0</v>
      </c>
      <c r="U382" s="243">
        <v>0</v>
      </c>
      <c r="V382" s="243">
        <v>0</v>
      </c>
      <c r="W382" s="243">
        <v>0</v>
      </c>
      <c r="X382" s="243">
        <v>0</v>
      </c>
      <c r="Y382" s="243">
        <v>0</v>
      </c>
      <c r="Z382" s="243">
        <v>0</v>
      </c>
      <c r="AA382" s="243">
        <v>0</v>
      </c>
      <c r="AB382" s="243">
        <v>0</v>
      </c>
      <c r="AC382" s="243">
        <v>0</v>
      </c>
      <c r="AD382" s="243">
        <v>0</v>
      </c>
      <c r="AE382" s="243">
        <v>0</v>
      </c>
      <c r="AF382" s="243">
        <v>0</v>
      </c>
      <c r="AG382" s="243">
        <v>0</v>
      </c>
      <c r="AH382" s="243">
        <v>0</v>
      </c>
      <c r="AI382" s="243">
        <v>0</v>
      </c>
      <c r="AJ382" s="243">
        <v>0</v>
      </c>
      <c r="AK382" s="243">
        <v>0</v>
      </c>
      <c r="AL382" s="243">
        <v>0</v>
      </c>
      <c r="AM382" s="243">
        <v>0</v>
      </c>
      <c r="AN382" s="243">
        <v>0</v>
      </c>
      <c r="AO382" s="243">
        <v>0</v>
      </c>
      <c r="AP382" s="243">
        <v>0</v>
      </c>
      <c r="AQ382" s="243">
        <v>0</v>
      </c>
      <c r="AR382" s="243">
        <v>0</v>
      </c>
      <c r="AS382" s="243">
        <v>0</v>
      </c>
      <c r="AT382" s="243">
        <v>0</v>
      </c>
      <c r="AU382" s="243">
        <v>0</v>
      </c>
      <c r="AV382" s="243">
        <v>0.5</v>
      </c>
      <c r="AW382" s="243">
        <v>0.5</v>
      </c>
      <c r="AX382" s="243">
        <v>0</v>
      </c>
      <c r="AY382" s="243">
        <v>0</v>
      </c>
      <c r="AZ382" s="243">
        <v>0</v>
      </c>
      <c r="BA382" s="243">
        <v>0</v>
      </c>
      <c r="BB382" s="243">
        <v>0</v>
      </c>
      <c r="BC382" s="243">
        <v>0</v>
      </c>
      <c r="BD382" s="243">
        <v>0</v>
      </c>
      <c r="BE382" s="243">
        <v>0</v>
      </c>
      <c r="BF382" s="243">
        <v>0</v>
      </c>
      <c r="BG382" s="243">
        <v>0</v>
      </c>
      <c r="BH382" s="243">
        <v>0</v>
      </c>
      <c r="BI382" s="243">
        <v>0</v>
      </c>
      <c r="BJ382" s="243">
        <v>0</v>
      </c>
      <c r="BK382" s="243">
        <v>0</v>
      </c>
      <c r="BL382" s="243">
        <v>0</v>
      </c>
      <c r="BM382" s="243">
        <v>0</v>
      </c>
      <c r="BN382" s="243">
        <v>0</v>
      </c>
      <c r="BO382" s="243">
        <v>0</v>
      </c>
      <c r="BP382" s="243">
        <v>0</v>
      </c>
      <c r="BQ382" s="243">
        <v>0</v>
      </c>
      <c r="BR382" s="243">
        <v>0</v>
      </c>
      <c r="BS382" s="243">
        <v>0</v>
      </c>
      <c r="BT382" s="243">
        <v>0</v>
      </c>
      <c r="BU382" s="243">
        <v>0</v>
      </c>
      <c r="BV382" s="243">
        <v>0</v>
      </c>
      <c r="BW382" s="243">
        <v>0</v>
      </c>
      <c r="BX382" s="4">
        <v>0</v>
      </c>
      <c r="BZ382" s="244">
        <f t="shared" si="115"/>
        <v>2</v>
      </c>
      <c r="CB382" s="3">
        <f t="shared" si="116"/>
        <v>0</v>
      </c>
      <c r="CC382" s="243">
        <f t="shared" si="117"/>
        <v>0</v>
      </c>
      <c r="CD382" s="243">
        <f t="shared" si="118"/>
        <v>0</v>
      </c>
      <c r="CE382" s="243">
        <f t="shared" si="119"/>
        <v>0</v>
      </c>
      <c r="CF382" s="243">
        <f t="shared" si="120"/>
        <v>0</v>
      </c>
      <c r="CG382" s="243">
        <f t="shared" si="121"/>
        <v>2</v>
      </c>
      <c r="CH382" s="243">
        <f t="shared" si="122"/>
        <v>0</v>
      </c>
      <c r="CI382" s="243">
        <f t="shared" si="123"/>
        <v>0</v>
      </c>
      <c r="CJ382" s="243">
        <f t="shared" si="124"/>
        <v>0</v>
      </c>
      <c r="CK382" s="243">
        <f t="shared" si="125"/>
        <v>0</v>
      </c>
      <c r="CL382" s="243">
        <f t="shared" si="126"/>
        <v>0</v>
      </c>
      <c r="CM382" s="4">
        <f t="shared" si="127"/>
        <v>0</v>
      </c>
      <c r="CO382" s="244">
        <f t="shared" si="128"/>
        <v>1</v>
      </c>
      <c r="CT382" s="3">
        <f t="shared" si="129"/>
        <v>0</v>
      </c>
      <c r="CU382" s="243">
        <f t="shared" si="130"/>
        <v>0</v>
      </c>
      <c r="CV382" s="243">
        <f t="shared" si="131"/>
        <v>0</v>
      </c>
      <c r="CW382" s="243">
        <f t="shared" si="132"/>
        <v>0</v>
      </c>
      <c r="CX382" s="243">
        <f t="shared" si="133"/>
        <v>2</v>
      </c>
      <c r="CY382" s="243">
        <f t="shared" si="134"/>
        <v>0</v>
      </c>
      <c r="CZ382" s="243">
        <f t="shared" si="135"/>
        <v>0</v>
      </c>
      <c r="DA382" s="4">
        <f t="shared" si="136"/>
        <v>0</v>
      </c>
      <c r="DD382" s="244">
        <f t="shared" si="137"/>
        <v>1</v>
      </c>
    </row>
    <row r="383" spans="2:108" x14ac:dyDescent="0.35">
      <c r="B383" s="145" t="s">
        <v>659</v>
      </c>
      <c r="C383" s="4" t="s">
        <v>660</v>
      </c>
      <c r="D383" s="142" t="s">
        <v>913</v>
      </c>
      <c r="E383" s="236" t="s">
        <v>913</v>
      </c>
      <c r="F383" s="236"/>
      <c r="G383" s="139" t="s">
        <v>3703</v>
      </c>
      <c r="H383" s="3">
        <v>0</v>
      </c>
      <c r="I383" s="243">
        <v>0</v>
      </c>
      <c r="J383" s="243">
        <v>0</v>
      </c>
      <c r="K383" s="243">
        <v>0</v>
      </c>
      <c r="L383" s="243">
        <v>0</v>
      </c>
      <c r="M383" s="243">
        <v>0</v>
      </c>
      <c r="N383" s="243">
        <v>0</v>
      </c>
      <c r="O383" s="243">
        <v>0</v>
      </c>
      <c r="P383" s="243">
        <v>0</v>
      </c>
      <c r="Q383" s="243">
        <v>0</v>
      </c>
      <c r="R383" s="243">
        <v>0</v>
      </c>
      <c r="S383" s="243">
        <v>0</v>
      </c>
      <c r="T383" s="243">
        <v>0</v>
      </c>
      <c r="U383" s="243">
        <v>0</v>
      </c>
      <c r="V383" s="243">
        <v>0</v>
      </c>
      <c r="W383" s="243">
        <v>0</v>
      </c>
      <c r="X383" s="243">
        <v>0</v>
      </c>
      <c r="Y383" s="243">
        <v>0</v>
      </c>
      <c r="Z383" s="243">
        <v>0</v>
      </c>
      <c r="AA383" s="243">
        <v>0</v>
      </c>
      <c r="AB383" s="243">
        <v>0</v>
      </c>
      <c r="AC383" s="243">
        <v>0</v>
      </c>
      <c r="AD383" s="243">
        <v>0</v>
      </c>
      <c r="AE383" s="243">
        <v>0</v>
      </c>
      <c r="AF383" s="243">
        <v>0</v>
      </c>
      <c r="AG383" s="243">
        <v>0</v>
      </c>
      <c r="AH383" s="243">
        <v>0</v>
      </c>
      <c r="AI383" s="243">
        <v>0</v>
      </c>
      <c r="AJ383" s="243">
        <v>0</v>
      </c>
      <c r="AK383" s="243">
        <v>0</v>
      </c>
      <c r="AL383" s="243">
        <v>0</v>
      </c>
      <c r="AM383" s="243">
        <v>0</v>
      </c>
      <c r="AN383" s="243">
        <v>0</v>
      </c>
      <c r="AO383" s="243">
        <v>0</v>
      </c>
      <c r="AP383" s="243">
        <v>0</v>
      </c>
      <c r="AQ383" s="243">
        <v>0</v>
      </c>
      <c r="AR383" s="243">
        <v>0</v>
      </c>
      <c r="AS383" s="243">
        <v>0</v>
      </c>
      <c r="AT383" s="243">
        <v>0</v>
      </c>
      <c r="AU383" s="243">
        <v>0</v>
      </c>
      <c r="AV383" s="243">
        <v>0.5</v>
      </c>
      <c r="AW383" s="243">
        <v>0.5</v>
      </c>
      <c r="AX383" s="243">
        <v>0</v>
      </c>
      <c r="AY383" s="243">
        <v>0</v>
      </c>
      <c r="AZ383" s="243">
        <v>0</v>
      </c>
      <c r="BA383" s="243">
        <v>0</v>
      </c>
      <c r="BB383" s="243">
        <v>0</v>
      </c>
      <c r="BC383" s="243">
        <v>0</v>
      </c>
      <c r="BD383" s="243">
        <v>0</v>
      </c>
      <c r="BE383" s="243">
        <v>0</v>
      </c>
      <c r="BF383" s="243">
        <v>0</v>
      </c>
      <c r="BG383" s="243">
        <v>0</v>
      </c>
      <c r="BH383" s="243">
        <v>0</v>
      </c>
      <c r="BI383" s="243">
        <v>0</v>
      </c>
      <c r="BJ383" s="243">
        <v>0</v>
      </c>
      <c r="BK383" s="243">
        <v>0</v>
      </c>
      <c r="BL383" s="243">
        <v>0</v>
      </c>
      <c r="BM383" s="243">
        <v>0</v>
      </c>
      <c r="BN383" s="243">
        <v>0</v>
      </c>
      <c r="BO383" s="243">
        <v>0</v>
      </c>
      <c r="BP383" s="243">
        <v>0</v>
      </c>
      <c r="BQ383" s="243">
        <v>0</v>
      </c>
      <c r="BR383" s="243">
        <v>0</v>
      </c>
      <c r="BS383" s="243">
        <v>0</v>
      </c>
      <c r="BT383" s="243">
        <v>0</v>
      </c>
      <c r="BU383" s="243">
        <v>0</v>
      </c>
      <c r="BV383" s="243">
        <v>0</v>
      </c>
      <c r="BW383" s="243">
        <v>0</v>
      </c>
      <c r="BX383" s="4">
        <v>0</v>
      </c>
      <c r="BZ383" s="244">
        <f t="shared" si="115"/>
        <v>2</v>
      </c>
      <c r="CB383" s="3">
        <f t="shared" si="116"/>
        <v>0</v>
      </c>
      <c r="CC383" s="243">
        <f t="shared" si="117"/>
        <v>0</v>
      </c>
      <c r="CD383" s="243">
        <f t="shared" si="118"/>
        <v>0</v>
      </c>
      <c r="CE383" s="243">
        <f t="shared" si="119"/>
        <v>0</v>
      </c>
      <c r="CF383" s="243">
        <f t="shared" si="120"/>
        <v>0</v>
      </c>
      <c r="CG383" s="243">
        <f t="shared" si="121"/>
        <v>2</v>
      </c>
      <c r="CH383" s="243">
        <f t="shared" si="122"/>
        <v>0</v>
      </c>
      <c r="CI383" s="243">
        <f t="shared" si="123"/>
        <v>0</v>
      </c>
      <c r="CJ383" s="243">
        <f t="shared" si="124"/>
        <v>0</v>
      </c>
      <c r="CK383" s="243">
        <f t="shared" si="125"/>
        <v>0</v>
      </c>
      <c r="CL383" s="243">
        <f t="shared" si="126"/>
        <v>0</v>
      </c>
      <c r="CM383" s="4">
        <f t="shared" si="127"/>
        <v>0</v>
      </c>
      <c r="CO383" s="244">
        <f t="shared" si="128"/>
        <v>1</v>
      </c>
      <c r="CT383" s="3">
        <f t="shared" si="129"/>
        <v>0</v>
      </c>
      <c r="CU383" s="243">
        <f t="shared" si="130"/>
        <v>0</v>
      </c>
      <c r="CV383" s="243">
        <f t="shared" si="131"/>
        <v>0</v>
      </c>
      <c r="CW383" s="243">
        <f t="shared" si="132"/>
        <v>0</v>
      </c>
      <c r="CX383" s="243">
        <f t="shared" si="133"/>
        <v>2</v>
      </c>
      <c r="CY383" s="243">
        <f t="shared" si="134"/>
        <v>0</v>
      </c>
      <c r="CZ383" s="243">
        <f t="shared" si="135"/>
        <v>0</v>
      </c>
      <c r="DA383" s="4">
        <f t="shared" si="136"/>
        <v>0</v>
      </c>
      <c r="DD383" s="244">
        <f t="shared" si="137"/>
        <v>1</v>
      </c>
    </row>
    <row r="384" spans="2:108" x14ac:dyDescent="0.35">
      <c r="B384" s="145" t="s">
        <v>661</v>
      </c>
      <c r="C384" s="4" t="s">
        <v>662</v>
      </c>
      <c r="D384" s="30" t="s">
        <v>3646</v>
      </c>
      <c r="E384" s="237" t="s">
        <v>1374</v>
      </c>
      <c r="F384" s="237"/>
      <c r="G384" s="31" t="s">
        <v>3704</v>
      </c>
      <c r="H384" s="3">
        <v>0</v>
      </c>
      <c r="I384" s="243">
        <v>0</v>
      </c>
      <c r="J384" s="243">
        <v>0</v>
      </c>
      <c r="K384" s="243">
        <v>0</v>
      </c>
      <c r="L384" s="243">
        <v>0</v>
      </c>
      <c r="M384" s="243">
        <v>0</v>
      </c>
      <c r="N384" s="243">
        <v>0</v>
      </c>
      <c r="O384" s="243">
        <v>0</v>
      </c>
      <c r="P384" s="243">
        <v>0</v>
      </c>
      <c r="Q384" s="243">
        <v>0</v>
      </c>
      <c r="R384" s="243">
        <v>0</v>
      </c>
      <c r="S384" s="243">
        <v>0</v>
      </c>
      <c r="T384" s="243">
        <v>0</v>
      </c>
      <c r="U384" s="243">
        <v>0</v>
      </c>
      <c r="V384" s="243">
        <v>0</v>
      </c>
      <c r="W384" s="243">
        <v>0</v>
      </c>
      <c r="X384" s="243">
        <v>0</v>
      </c>
      <c r="Y384" s="243">
        <v>0</v>
      </c>
      <c r="Z384" s="243">
        <v>0</v>
      </c>
      <c r="AA384" s="243">
        <v>0</v>
      </c>
      <c r="AB384" s="243">
        <v>0</v>
      </c>
      <c r="AC384" s="243">
        <v>0</v>
      </c>
      <c r="AD384" s="243">
        <v>0</v>
      </c>
      <c r="AE384" s="243">
        <v>0</v>
      </c>
      <c r="AF384" s="243">
        <v>0</v>
      </c>
      <c r="AG384" s="243">
        <v>0</v>
      </c>
      <c r="AH384" s="243">
        <v>0</v>
      </c>
      <c r="AI384" s="243">
        <v>0</v>
      </c>
      <c r="AJ384" s="243">
        <v>0</v>
      </c>
      <c r="AK384" s="243">
        <v>0</v>
      </c>
      <c r="AL384" s="243">
        <v>0</v>
      </c>
      <c r="AM384" s="243">
        <v>0</v>
      </c>
      <c r="AN384" s="243">
        <v>0</v>
      </c>
      <c r="AO384" s="243">
        <v>0</v>
      </c>
      <c r="AP384" s="243">
        <v>0</v>
      </c>
      <c r="AQ384" s="243">
        <v>0</v>
      </c>
      <c r="AR384" s="243">
        <v>0</v>
      </c>
      <c r="AS384" s="243">
        <v>0</v>
      </c>
      <c r="AT384" s="243">
        <v>0</v>
      </c>
      <c r="AU384" s="243">
        <v>0</v>
      </c>
      <c r="AV384" s="243">
        <v>0.5</v>
      </c>
      <c r="AW384" s="243">
        <v>0.5</v>
      </c>
      <c r="AX384" s="243">
        <v>0</v>
      </c>
      <c r="AY384" s="243">
        <v>0</v>
      </c>
      <c r="AZ384" s="243">
        <v>0</v>
      </c>
      <c r="BA384" s="243">
        <v>0</v>
      </c>
      <c r="BB384" s="243">
        <v>0</v>
      </c>
      <c r="BC384" s="243">
        <v>0</v>
      </c>
      <c r="BD384" s="243">
        <v>0</v>
      </c>
      <c r="BE384" s="243">
        <v>0</v>
      </c>
      <c r="BF384" s="243">
        <v>0</v>
      </c>
      <c r="BG384" s="243">
        <v>0</v>
      </c>
      <c r="BH384" s="243">
        <v>0</v>
      </c>
      <c r="BI384" s="243">
        <v>0</v>
      </c>
      <c r="BJ384" s="243">
        <v>0</v>
      </c>
      <c r="BK384" s="243">
        <v>0</v>
      </c>
      <c r="BL384" s="243">
        <v>0</v>
      </c>
      <c r="BM384" s="243">
        <v>0</v>
      </c>
      <c r="BN384" s="243">
        <v>0</v>
      </c>
      <c r="BO384" s="243">
        <v>0</v>
      </c>
      <c r="BP384" s="243">
        <v>0</v>
      </c>
      <c r="BQ384" s="243">
        <v>0</v>
      </c>
      <c r="BR384" s="243">
        <v>0</v>
      </c>
      <c r="BS384" s="243">
        <v>0</v>
      </c>
      <c r="BT384" s="243">
        <v>0</v>
      </c>
      <c r="BU384" s="243">
        <v>0</v>
      </c>
      <c r="BV384" s="243">
        <v>0</v>
      </c>
      <c r="BW384" s="243">
        <v>0</v>
      </c>
      <c r="BX384" s="4">
        <v>0</v>
      </c>
      <c r="BZ384" s="244">
        <f t="shared" si="115"/>
        <v>2</v>
      </c>
      <c r="CB384" s="3">
        <f t="shared" si="116"/>
        <v>0</v>
      </c>
      <c r="CC384" s="243">
        <f t="shared" si="117"/>
        <v>0</v>
      </c>
      <c r="CD384" s="243">
        <f t="shared" si="118"/>
        <v>0</v>
      </c>
      <c r="CE384" s="243">
        <f t="shared" si="119"/>
        <v>0</v>
      </c>
      <c r="CF384" s="243">
        <f t="shared" si="120"/>
        <v>0</v>
      </c>
      <c r="CG384" s="243">
        <f t="shared" si="121"/>
        <v>2</v>
      </c>
      <c r="CH384" s="243">
        <f t="shared" si="122"/>
        <v>0</v>
      </c>
      <c r="CI384" s="243">
        <f t="shared" si="123"/>
        <v>0</v>
      </c>
      <c r="CJ384" s="243">
        <f t="shared" si="124"/>
        <v>0</v>
      </c>
      <c r="CK384" s="243">
        <f t="shared" si="125"/>
        <v>0</v>
      </c>
      <c r="CL384" s="243">
        <f t="shared" si="126"/>
        <v>0</v>
      </c>
      <c r="CM384" s="4">
        <f t="shared" si="127"/>
        <v>0</v>
      </c>
      <c r="CO384" s="244">
        <f t="shared" si="128"/>
        <v>1</v>
      </c>
      <c r="CT384" s="3">
        <f t="shared" si="129"/>
        <v>0</v>
      </c>
      <c r="CU384" s="243">
        <f t="shared" si="130"/>
        <v>0</v>
      </c>
      <c r="CV384" s="243">
        <f t="shared" si="131"/>
        <v>0</v>
      </c>
      <c r="CW384" s="243">
        <f t="shared" si="132"/>
        <v>0</v>
      </c>
      <c r="CX384" s="243">
        <f t="shared" si="133"/>
        <v>2</v>
      </c>
      <c r="CY384" s="243">
        <f t="shared" si="134"/>
        <v>0</v>
      </c>
      <c r="CZ384" s="243">
        <f t="shared" si="135"/>
        <v>0</v>
      </c>
      <c r="DA384" s="4">
        <f t="shared" si="136"/>
        <v>0</v>
      </c>
      <c r="DD384" s="244">
        <f t="shared" si="137"/>
        <v>1</v>
      </c>
    </row>
    <row r="385" spans="2:108" x14ac:dyDescent="0.35">
      <c r="B385" s="145" t="s">
        <v>663</v>
      </c>
      <c r="C385" s="4" t="s">
        <v>663</v>
      </c>
      <c r="D385" s="54"/>
      <c r="E385" s="233" t="s">
        <v>911</v>
      </c>
      <c r="F385" s="233"/>
      <c r="G385" s="55" t="s">
        <v>3708</v>
      </c>
      <c r="H385" s="3">
        <v>0</v>
      </c>
      <c r="I385" s="243">
        <v>0</v>
      </c>
      <c r="J385" s="243">
        <v>0</v>
      </c>
      <c r="K385" s="243">
        <v>0</v>
      </c>
      <c r="L385" s="243">
        <v>0</v>
      </c>
      <c r="M385" s="243">
        <v>0</v>
      </c>
      <c r="N385" s="243">
        <v>0</v>
      </c>
      <c r="O385" s="243">
        <v>0</v>
      </c>
      <c r="P385" s="243">
        <v>0</v>
      </c>
      <c r="Q385" s="243">
        <v>0</v>
      </c>
      <c r="R385" s="243">
        <v>0</v>
      </c>
      <c r="S385" s="243">
        <v>0</v>
      </c>
      <c r="T385" s="243">
        <v>0</v>
      </c>
      <c r="U385" s="243">
        <v>0</v>
      </c>
      <c r="V385" s="243">
        <v>0</v>
      </c>
      <c r="W385" s="243">
        <v>0</v>
      </c>
      <c r="X385" s="243">
        <v>0</v>
      </c>
      <c r="Y385" s="243">
        <v>0</v>
      </c>
      <c r="Z385" s="243">
        <v>0</v>
      </c>
      <c r="AA385" s="243">
        <v>0</v>
      </c>
      <c r="AB385" s="243">
        <v>0</v>
      </c>
      <c r="AC385" s="243">
        <v>0</v>
      </c>
      <c r="AD385" s="243">
        <v>0</v>
      </c>
      <c r="AE385" s="243">
        <v>0</v>
      </c>
      <c r="AF385" s="243">
        <v>0</v>
      </c>
      <c r="AG385" s="243">
        <v>0</v>
      </c>
      <c r="AH385" s="243">
        <v>0</v>
      </c>
      <c r="AI385" s="243">
        <v>0</v>
      </c>
      <c r="AJ385" s="243">
        <v>0</v>
      </c>
      <c r="AK385" s="243">
        <v>0</v>
      </c>
      <c r="AL385" s="243">
        <v>0</v>
      </c>
      <c r="AM385" s="243">
        <v>0</v>
      </c>
      <c r="AN385" s="243">
        <v>0</v>
      </c>
      <c r="AO385" s="243">
        <v>0</v>
      </c>
      <c r="AP385" s="243">
        <v>0</v>
      </c>
      <c r="AQ385" s="243">
        <v>0</v>
      </c>
      <c r="AR385" s="243">
        <v>0</v>
      </c>
      <c r="AS385" s="243">
        <v>0</v>
      </c>
      <c r="AT385" s="243">
        <v>0</v>
      </c>
      <c r="AU385" s="243">
        <v>0</v>
      </c>
      <c r="AV385" s="243">
        <v>0.5</v>
      </c>
      <c r="AW385" s="243">
        <v>0.5</v>
      </c>
      <c r="AX385" s="243">
        <v>0</v>
      </c>
      <c r="AY385" s="243">
        <v>0</v>
      </c>
      <c r="AZ385" s="243">
        <v>0</v>
      </c>
      <c r="BA385" s="243">
        <v>0</v>
      </c>
      <c r="BB385" s="243">
        <v>0</v>
      </c>
      <c r="BC385" s="243">
        <v>0</v>
      </c>
      <c r="BD385" s="243">
        <v>0</v>
      </c>
      <c r="BE385" s="243">
        <v>0</v>
      </c>
      <c r="BF385" s="243">
        <v>0</v>
      </c>
      <c r="BG385" s="243">
        <v>0</v>
      </c>
      <c r="BH385" s="243">
        <v>0</v>
      </c>
      <c r="BI385" s="243">
        <v>0</v>
      </c>
      <c r="BJ385" s="243">
        <v>0</v>
      </c>
      <c r="BK385" s="243">
        <v>0</v>
      </c>
      <c r="BL385" s="243">
        <v>0</v>
      </c>
      <c r="BM385" s="243">
        <v>0</v>
      </c>
      <c r="BN385" s="243">
        <v>0</v>
      </c>
      <c r="BO385" s="243">
        <v>0</v>
      </c>
      <c r="BP385" s="243">
        <v>0</v>
      </c>
      <c r="BQ385" s="243">
        <v>0</v>
      </c>
      <c r="BR385" s="243">
        <v>0</v>
      </c>
      <c r="BS385" s="243">
        <v>0</v>
      </c>
      <c r="BT385" s="243">
        <v>0</v>
      </c>
      <c r="BU385" s="243">
        <v>0</v>
      </c>
      <c r="BV385" s="243">
        <v>0</v>
      </c>
      <c r="BW385" s="243">
        <v>0</v>
      </c>
      <c r="BX385" s="4">
        <v>0</v>
      </c>
      <c r="BZ385" s="244">
        <f t="shared" si="115"/>
        <v>2</v>
      </c>
      <c r="CB385" s="3">
        <f t="shared" si="116"/>
        <v>0</v>
      </c>
      <c r="CC385" s="243">
        <f t="shared" si="117"/>
        <v>0</v>
      </c>
      <c r="CD385" s="243">
        <f t="shared" si="118"/>
        <v>0</v>
      </c>
      <c r="CE385" s="243">
        <f t="shared" si="119"/>
        <v>0</v>
      </c>
      <c r="CF385" s="243">
        <f t="shared" si="120"/>
        <v>0</v>
      </c>
      <c r="CG385" s="243">
        <f t="shared" si="121"/>
        <v>2</v>
      </c>
      <c r="CH385" s="243">
        <f t="shared" si="122"/>
        <v>0</v>
      </c>
      <c r="CI385" s="243">
        <f t="shared" si="123"/>
        <v>0</v>
      </c>
      <c r="CJ385" s="243">
        <f t="shared" si="124"/>
        <v>0</v>
      </c>
      <c r="CK385" s="243">
        <f t="shared" si="125"/>
        <v>0</v>
      </c>
      <c r="CL385" s="243">
        <f t="shared" si="126"/>
        <v>0</v>
      </c>
      <c r="CM385" s="4">
        <f t="shared" si="127"/>
        <v>0</v>
      </c>
      <c r="CO385" s="244">
        <f t="shared" si="128"/>
        <v>1</v>
      </c>
      <c r="CT385" s="3">
        <f t="shared" si="129"/>
        <v>0</v>
      </c>
      <c r="CU385" s="243">
        <f t="shared" si="130"/>
        <v>0</v>
      </c>
      <c r="CV385" s="243">
        <f t="shared" si="131"/>
        <v>0</v>
      </c>
      <c r="CW385" s="243">
        <f t="shared" si="132"/>
        <v>0</v>
      </c>
      <c r="CX385" s="243">
        <f t="shared" si="133"/>
        <v>2</v>
      </c>
      <c r="CY385" s="243">
        <f t="shared" si="134"/>
        <v>0</v>
      </c>
      <c r="CZ385" s="243">
        <f t="shared" si="135"/>
        <v>0</v>
      </c>
      <c r="DA385" s="4">
        <f t="shared" si="136"/>
        <v>0</v>
      </c>
      <c r="DD385" s="244">
        <f t="shared" si="137"/>
        <v>1</v>
      </c>
    </row>
    <row r="386" spans="2:108" x14ac:dyDescent="0.35">
      <c r="B386" s="145" t="s">
        <v>679</v>
      </c>
      <c r="C386" s="4" t="s">
        <v>679</v>
      </c>
      <c r="D386" s="54" t="s">
        <v>1892</v>
      </c>
      <c r="E386" s="233" t="s">
        <v>911</v>
      </c>
      <c r="F386" s="233"/>
      <c r="G386" s="55" t="s">
        <v>3708</v>
      </c>
      <c r="H386" s="3">
        <v>0</v>
      </c>
      <c r="I386" s="243">
        <v>0</v>
      </c>
      <c r="J386" s="243">
        <v>0</v>
      </c>
      <c r="K386" s="243">
        <v>0</v>
      </c>
      <c r="L386" s="243">
        <v>0</v>
      </c>
      <c r="M386" s="243">
        <v>0</v>
      </c>
      <c r="N386" s="243">
        <v>0</v>
      </c>
      <c r="O386" s="243">
        <v>0</v>
      </c>
      <c r="P386" s="243">
        <v>0</v>
      </c>
      <c r="Q386" s="243">
        <v>0</v>
      </c>
      <c r="R386" s="243">
        <v>0</v>
      </c>
      <c r="S386" s="243">
        <v>0</v>
      </c>
      <c r="T386" s="243">
        <v>0</v>
      </c>
      <c r="U386" s="243">
        <v>0</v>
      </c>
      <c r="V386" s="243">
        <v>0</v>
      </c>
      <c r="W386" s="243">
        <v>0</v>
      </c>
      <c r="X386" s="243">
        <v>0</v>
      </c>
      <c r="Y386" s="243">
        <v>0</v>
      </c>
      <c r="Z386" s="243">
        <v>0</v>
      </c>
      <c r="AA386" s="243">
        <v>0</v>
      </c>
      <c r="AB386" s="243">
        <v>0</v>
      </c>
      <c r="AC386" s="243">
        <v>0</v>
      </c>
      <c r="AD386" s="243">
        <v>0</v>
      </c>
      <c r="AE386" s="243">
        <v>0</v>
      </c>
      <c r="AF386" s="243">
        <v>0</v>
      </c>
      <c r="AG386" s="243">
        <v>0</v>
      </c>
      <c r="AH386" s="243">
        <v>0</v>
      </c>
      <c r="AI386" s="243">
        <v>0</v>
      </c>
      <c r="AJ386" s="243">
        <v>0</v>
      </c>
      <c r="AK386" s="243">
        <v>0</v>
      </c>
      <c r="AL386" s="243">
        <v>0</v>
      </c>
      <c r="AM386" s="243">
        <v>0</v>
      </c>
      <c r="AN386" s="243">
        <v>0</v>
      </c>
      <c r="AO386" s="243">
        <v>0</v>
      </c>
      <c r="AP386" s="243">
        <v>0</v>
      </c>
      <c r="AQ386" s="243">
        <v>0</v>
      </c>
      <c r="AR386" s="243">
        <v>0</v>
      </c>
      <c r="AS386" s="243">
        <v>0</v>
      </c>
      <c r="AT386" s="243">
        <v>0</v>
      </c>
      <c r="AU386" s="243">
        <v>0</v>
      </c>
      <c r="AV386" s="243">
        <v>0</v>
      </c>
      <c r="AW386" s="243">
        <v>0</v>
      </c>
      <c r="AX386" s="243">
        <v>1</v>
      </c>
      <c r="AY386" s="243">
        <v>0</v>
      </c>
      <c r="AZ386" s="243">
        <v>1</v>
      </c>
      <c r="BA386" s="243">
        <v>0</v>
      </c>
      <c r="BB386" s="243">
        <v>0</v>
      </c>
      <c r="BC386" s="243">
        <v>0</v>
      </c>
      <c r="BD386" s="243">
        <v>0</v>
      </c>
      <c r="BE386" s="243">
        <v>0</v>
      </c>
      <c r="BF386" s="243">
        <v>0</v>
      </c>
      <c r="BG386" s="243">
        <v>0</v>
      </c>
      <c r="BH386" s="243">
        <v>0</v>
      </c>
      <c r="BI386" s="243">
        <v>0</v>
      </c>
      <c r="BJ386" s="243">
        <v>0</v>
      </c>
      <c r="BK386" s="243">
        <v>0</v>
      </c>
      <c r="BL386" s="243">
        <v>0</v>
      </c>
      <c r="BM386" s="243">
        <v>0</v>
      </c>
      <c r="BN386" s="243">
        <v>0</v>
      </c>
      <c r="BO386" s="243">
        <v>0</v>
      </c>
      <c r="BP386" s="243">
        <v>0</v>
      </c>
      <c r="BQ386" s="243">
        <v>0</v>
      </c>
      <c r="BR386" s="243">
        <v>0</v>
      </c>
      <c r="BS386" s="243">
        <v>0</v>
      </c>
      <c r="BT386" s="243">
        <v>0</v>
      </c>
      <c r="BU386" s="243">
        <v>0</v>
      </c>
      <c r="BV386" s="243">
        <v>0</v>
      </c>
      <c r="BW386" s="243">
        <v>0</v>
      </c>
      <c r="BX386" s="4">
        <v>0</v>
      </c>
      <c r="BZ386" s="244">
        <f t="shared" si="115"/>
        <v>2</v>
      </c>
      <c r="CB386" s="3">
        <f t="shared" si="116"/>
        <v>0</v>
      </c>
      <c r="CC386" s="243">
        <f t="shared" si="117"/>
        <v>0</v>
      </c>
      <c r="CD386" s="243">
        <f t="shared" si="118"/>
        <v>0</v>
      </c>
      <c r="CE386" s="243">
        <f t="shared" si="119"/>
        <v>0</v>
      </c>
      <c r="CF386" s="243">
        <f t="shared" si="120"/>
        <v>0</v>
      </c>
      <c r="CG386" s="243">
        <f t="shared" si="121"/>
        <v>0</v>
      </c>
      <c r="CH386" s="243">
        <f t="shared" si="122"/>
        <v>2</v>
      </c>
      <c r="CI386" s="243">
        <f t="shared" si="123"/>
        <v>0</v>
      </c>
      <c r="CJ386" s="243">
        <f t="shared" si="124"/>
        <v>0</v>
      </c>
      <c r="CK386" s="243">
        <f t="shared" si="125"/>
        <v>0</v>
      </c>
      <c r="CL386" s="243">
        <f t="shared" si="126"/>
        <v>0</v>
      </c>
      <c r="CM386" s="4">
        <f t="shared" si="127"/>
        <v>0</v>
      </c>
      <c r="CO386" s="244">
        <f t="shared" si="128"/>
        <v>1</v>
      </c>
      <c r="CT386" s="3">
        <f t="shared" si="129"/>
        <v>0</v>
      </c>
      <c r="CU386" s="243">
        <f t="shared" si="130"/>
        <v>0</v>
      </c>
      <c r="CV386" s="243">
        <f t="shared" si="131"/>
        <v>0</v>
      </c>
      <c r="CW386" s="243">
        <f t="shared" si="132"/>
        <v>0</v>
      </c>
      <c r="CX386" s="243">
        <f t="shared" si="133"/>
        <v>2</v>
      </c>
      <c r="CY386" s="243">
        <f t="shared" si="134"/>
        <v>0</v>
      </c>
      <c r="CZ386" s="243">
        <f t="shared" si="135"/>
        <v>0</v>
      </c>
      <c r="DA386" s="4">
        <f t="shared" si="136"/>
        <v>0</v>
      </c>
      <c r="DD386" s="244">
        <f t="shared" si="137"/>
        <v>1</v>
      </c>
    </row>
    <row r="387" spans="2:108" x14ac:dyDescent="0.35">
      <c r="B387" s="145" t="s">
        <v>682</v>
      </c>
      <c r="C387" s="4" t="s">
        <v>683</v>
      </c>
      <c r="D387" s="28" t="s">
        <v>2787</v>
      </c>
      <c r="E387" s="234" t="s">
        <v>1357</v>
      </c>
      <c r="F387" s="234"/>
      <c r="G387" s="29" t="s">
        <v>3701</v>
      </c>
      <c r="H387" s="3">
        <v>0</v>
      </c>
      <c r="I387" s="243">
        <v>0</v>
      </c>
      <c r="J387" s="243">
        <v>0</v>
      </c>
      <c r="K387" s="243">
        <v>0</v>
      </c>
      <c r="L387" s="243">
        <v>0</v>
      </c>
      <c r="M387" s="243">
        <v>0</v>
      </c>
      <c r="N387" s="243">
        <v>0</v>
      </c>
      <c r="O387" s="243">
        <v>0</v>
      </c>
      <c r="P387" s="243">
        <v>0</v>
      </c>
      <c r="Q387" s="243">
        <v>0</v>
      </c>
      <c r="R387" s="243">
        <v>0</v>
      </c>
      <c r="S387" s="243">
        <v>0</v>
      </c>
      <c r="T387" s="243">
        <v>0</v>
      </c>
      <c r="U387" s="243">
        <v>0</v>
      </c>
      <c r="V387" s="243">
        <v>0</v>
      </c>
      <c r="W387" s="243">
        <v>0</v>
      </c>
      <c r="X387" s="243">
        <v>0</v>
      </c>
      <c r="Y387" s="243">
        <v>0</v>
      </c>
      <c r="Z387" s="243">
        <v>0</v>
      </c>
      <c r="AA387" s="243">
        <v>0</v>
      </c>
      <c r="AB387" s="243">
        <v>0</v>
      </c>
      <c r="AC387" s="243">
        <v>0</v>
      </c>
      <c r="AD387" s="243">
        <v>0</v>
      </c>
      <c r="AE387" s="243">
        <v>0</v>
      </c>
      <c r="AF387" s="243">
        <v>0</v>
      </c>
      <c r="AG387" s="243">
        <v>0</v>
      </c>
      <c r="AH387" s="243">
        <v>0</v>
      </c>
      <c r="AI387" s="243">
        <v>0</v>
      </c>
      <c r="AJ387" s="243">
        <v>0</v>
      </c>
      <c r="AK387" s="243">
        <v>0</v>
      </c>
      <c r="AL387" s="243">
        <v>0</v>
      </c>
      <c r="AM387" s="243">
        <v>0</v>
      </c>
      <c r="AN387" s="243">
        <v>0</v>
      </c>
      <c r="AO387" s="243">
        <v>0</v>
      </c>
      <c r="AP387" s="243">
        <v>0</v>
      </c>
      <c r="AQ387" s="243">
        <v>0</v>
      </c>
      <c r="AR387" s="243">
        <v>0</v>
      </c>
      <c r="AS387" s="243">
        <v>0</v>
      </c>
      <c r="AT387" s="243">
        <v>0</v>
      </c>
      <c r="AU387" s="243">
        <v>0</v>
      </c>
      <c r="AV387" s="243">
        <v>0</v>
      </c>
      <c r="AW387" s="243">
        <v>0</v>
      </c>
      <c r="AX387" s="243">
        <v>0.5</v>
      </c>
      <c r="AY387" s="243">
        <v>0</v>
      </c>
      <c r="AZ387" s="243">
        <v>0</v>
      </c>
      <c r="BA387" s="243">
        <v>0.5</v>
      </c>
      <c r="BB387" s="243">
        <v>0</v>
      </c>
      <c r="BC387" s="243">
        <v>0</v>
      </c>
      <c r="BD387" s="243">
        <v>0</v>
      </c>
      <c r="BE387" s="243">
        <v>0</v>
      </c>
      <c r="BF387" s="243">
        <v>0</v>
      </c>
      <c r="BG387" s="243">
        <v>0</v>
      </c>
      <c r="BH387" s="243">
        <v>0</v>
      </c>
      <c r="BI387" s="243">
        <v>0</v>
      </c>
      <c r="BJ387" s="243">
        <v>0</v>
      </c>
      <c r="BK387" s="243">
        <v>0</v>
      </c>
      <c r="BL387" s="243">
        <v>0</v>
      </c>
      <c r="BM387" s="243">
        <v>0</v>
      </c>
      <c r="BN387" s="243">
        <v>0</v>
      </c>
      <c r="BO387" s="243">
        <v>0</v>
      </c>
      <c r="BP387" s="243">
        <v>0</v>
      </c>
      <c r="BQ387" s="243">
        <v>0</v>
      </c>
      <c r="BR387" s="243">
        <v>0</v>
      </c>
      <c r="BS387" s="243">
        <v>0</v>
      </c>
      <c r="BT387" s="243">
        <v>0</v>
      </c>
      <c r="BU387" s="243">
        <v>0</v>
      </c>
      <c r="BV387" s="243">
        <v>0</v>
      </c>
      <c r="BW387" s="243">
        <v>0</v>
      </c>
      <c r="BX387" s="4">
        <v>0</v>
      </c>
      <c r="BZ387" s="244">
        <f t="shared" si="115"/>
        <v>2</v>
      </c>
      <c r="CB387" s="3">
        <f t="shared" si="116"/>
        <v>0</v>
      </c>
      <c r="CC387" s="243">
        <f t="shared" si="117"/>
        <v>0</v>
      </c>
      <c r="CD387" s="243">
        <f t="shared" si="118"/>
        <v>0</v>
      </c>
      <c r="CE387" s="243">
        <f t="shared" si="119"/>
        <v>0</v>
      </c>
      <c r="CF387" s="243">
        <f t="shared" si="120"/>
        <v>0</v>
      </c>
      <c r="CG387" s="243">
        <f t="shared" si="121"/>
        <v>0</v>
      </c>
      <c r="CH387" s="243">
        <f t="shared" si="122"/>
        <v>2</v>
      </c>
      <c r="CI387" s="243">
        <f t="shared" si="123"/>
        <v>0</v>
      </c>
      <c r="CJ387" s="243">
        <f t="shared" si="124"/>
        <v>0</v>
      </c>
      <c r="CK387" s="243">
        <f t="shared" si="125"/>
        <v>0</v>
      </c>
      <c r="CL387" s="243">
        <f t="shared" si="126"/>
        <v>0</v>
      </c>
      <c r="CM387" s="4">
        <f t="shared" si="127"/>
        <v>0</v>
      </c>
      <c r="CO387" s="244">
        <f t="shared" si="128"/>
        <v>1</v>
      </c>
      <c r="CT387" s="3">
        <f t="shared" si="129"/>
        <v>0</v>
      </c>
      <c r="CU387" s="243">
        <f t="shared" si="130"/>
        <v>0</v>
      </c>
      <c r="CV387" s="243">
        <f t="shared" si="131"/>
        <v>0</v>
      </c>
      <c r="CW387" s="243">
        <f t="shared" si="132"/>
        <v>0</v>
      </c>
      <c r="CX387" s="243">
        <f t="shared" si="133"/>
        <v>2</v>
      </c>
      <c r="CY387" s="243">
        <f t="shared" si="134"/>
        <v>0</v>
      </c>
      <c r="CZ387" s="243">
        <f t="shared" si="135"/>
        <v>0</v>
      </c>
      <c r="DA387" s="4">
        <f t="shared" si="136"/>
        <v>0</v>
      </c>
      <c r="DD387" s="244">
        <f t="shared" si="137"/>
        <v>1</v>
      </c>
    </row>
    <row r="388" spans="2:108" x14ac:dyDescent="0.35">
      <c r="B388" s="145" t="s">
        <v>684</v>
      </c>
      <c r="C388" s="4" t="s">
        <v>685</v>
      </c>
      <c r="D388" s="110" t="s">
        <v>3649</v>
      </c>
      <c r="E388" s="239" t="s">
        <v>1374</v>
      </c>
      <c r="F388" s="237"/>
      <c r="G388" s="31" t="s">
        <v>3704</v>
      </c>
      <c r="H388" s="3">
        <v>0</v>
      </c>
      <c r="I388" s="243">
        <v>0</v>
      </c>
      <c r="J388" s="243">
        <v>0</v>
      </c>
      <c r="K388" s="243">
        <v>0</v>
      </c>
      <c r="L388" s="243">
        <v>0</v>
      </c>
      <c r="M388" s="243">
        <v>0</v>
      </c>
      <c r="N388" s="243">
        <v>0</v>
      </c>
      <c r="O388" s="243">
        <v>0</v>
      </c>
      <c r="P388" s="243">
        <v>0</v>
      </c>
      <c r="Q388" s="243">
        <v>0</v>
      </c>
      <c r="R388" s="243">
        <v>0</v>
      </c>
      <c r="S388" s="243">
        <v>0</v>
      </c>
      <c r="T388" s="243">
        <v>0</v>
      </c>
      <c r="U388" s="243">
        <v>0</v>
      </c>
      <c r="V388" s="243">
        <v>0</v>
      </c>
      <c r="W388" s="243">
        <v>0</v>
      </c>
      <c r="X388" s="243">
        <v>0</v>
      </c>
      <c r="Y388" s="243">
        <v>0</v>
      </c>
      <c r="Z388" s="243">
        <v>0</v>
      </c>
      <c r="AA388" s="243">
        <v>0</v>
      </c>
      <c r="AB388" s="243">
        <v>0</v>
      </c>
      <c r="AC388" s="243">
        <v>0</v>
      </c>
      <c r="AD388" s="243">
        <v>0</v>
      </c>
      <c r="AE388" s="243">
        <v>0</v>
      </c>
      <c r="AF388" s="243">
        <v>0</v>
      </c>
      <c r="AG388" s="243">
        <v>0</v>
      </c>
      <c r="AH388" s="243">
        <v>0</v>
      </c>
      <c r="AI388" s="243">
        <v>0</v>
      </c>
      <c r="AJ388" s="243">
        <v>0</v>
      </c>
      <c r="AK388" s="243">
        <v>0</v>
      </c>
      <c r="AL388" s="243">
        <v>0</v>
      </c>
      <c r="AM388" s="243">
        <v>0</v>
      </c>
      <c r="AN388" s="243">
        <v>0</v>
      </c>
      <c r="AO388" s="243">
        <v>0</v>
      </c>
      <c r="AP388" s="243">
        <v>0</v>
      </c>
      <c r="AQ388" s="243">
        <v>0</v>
      </c>
      <c r="AR388" s="243">
        <v>0</v>
      </c>
      <c r="AS388" s="243">
        <v>0</v>
      </c>
      <c r="AT388" s="243">
        <v>0</v>
      </c>
      <c r="AU388" s="243">
        <v>0</v>
      </c>
      <c r="AV388" s="243">
        <v>0</v>
      </c>
      <c r="AW388" s="243">
        <v>0</v>
      </c>
      <c r="AX388" s="243">
        <v>0.5</v>
      </c>
      <c r="AY388" s="243">
        <v>0</v>
      </c>
      <c r="AZ388" s="243">
        <v>0</v>
      </c>
      <c r="BA388" s="243">
        <v>0.5</v>
      </c>
      <c r="BB388" s="243">
        <v>0</v>
      </c>
      <c r="BC388" s="243">
        <v>0</v>
      </c>
      <c r="BD388" s="243">
        <v>0</v>
      </c>
      <c r="BE388" s="243">
        <v>0</v>
      </c>
      <c r="BF388" s="243">
        <v>0</v>
      </c>
      <c r="BG388" s="243">
        <v>0</v>
      </c>
      <c r="BH388" s="243">
        <v>0</v>
      </c>
      <c r="BI388" s="243">
        <v>0</v>
      </c>
      <c r="BJ388" s="243">
        <v>0</v>
      </c>
      <c r="BK388" s="243">
        <v>0</v>
      </c>
      <c r="BL388" s="243">
        <v>0</v>
      </c>
      <c r="BM388" s="243">
        <v>0</v>
      </c>
      <c r="BN388" s="243">
        <v>0</v>
      </c>
      <c r="BO388" s="243">
        <v>0</v>
      </c>
      <c r="BP388" s="243">
        <v>0</v>
      </c>
      <c r="BQ388" s="243">
        <v>0</v>
      </c>
      <c r="BR388" s="243">
        <v>0</v>
      </c>
      <c r="BS388" s="243">
        <v>0</v>
      </c>
      <c r="BT388" s="243">
        <v>0</v>
      </c>
      <c r="BU388" s="243">
        <v>0</v>
      </c>
      <c r="BV388" s="243">
        <v>0</v>
      </c>
      <c r="BW388" s="243">
        <v>0</v>
      </c>
      <c r="BX388" s="4">
        <v>0</v>
      </c>
      <c r="BZ388" s="244">
        <f t="shared" ref="BZ388:BZ424" si="138">COUNTIF(H388:BX388, "&gt;0")</f>
        <v>2</v>
      </c>
      <c r="CB388" s="3">
        <f t="shared" ref="CB388:CB424" si="139">COUNTIF(H388:R388, "&gt;0")</f>
        <v>0</v>
      </c>
      <c r="CC388" s="243">
        <f t="shared" ref="CC388:CC424" si="140">COUNTIF(S388:AG388, "&gt;0")</f>
        <v>0</v>
      </c>
      <c r="CD388" s="243">
        <f t="shared" ref="CD388:CD424" si="141">COUNTIF(AH388:AM388, "&gt;0")</f>
        <v>0</v>
      </c>
      <c r="CE388" s="243">
        <f t="shared" ref="CE388:CE424" si="142">COUNTIF(AN388:AP388,"&gt;0")</f>
        <v>0</v>
      </c>
      <c r="CF388" s="243">
        <f t="shared" ref="CF388:CF424" si="143">COUNTIF(AQ388,"&gt;0")</f>
        <v>0</v>
      </c>
      <c r="CG388" s="243">
        <f t="shared" ref="CG388:CG424" si="144">COUNTIF(AR388:AW388, "&gt;0")</f>
        <v>0</v>
      </c>
      <c r="CH388" s="243">
        <f t="shared" ref="CH388:CH424" si="145">COUNTIF(AX388:BA388, "&gt;0")</f>
        <v>2</v>
      </c>
      <c r="CI388" s="243">
        <f t="shared" ref="CI388:CI424" si="146">COUNTIF(BB388:BE388, "&gt;0")</f>
        <v>0</v>
      </c>
      <c r="CJ388" s="243">
        <f t="shared" ref="CJ388:CJ424" si="147">COUNTIF(BF388:BJ388, "&gt;0")</f>
        <v>0</v>
      </c>
      <c r="CK388" s="243">
        <f t="shared" ref="CK388:CK424" si="148">COUNTIF(BK388:BO388, "&gt;0")</f>
        <v>0</v>
      </c>
      <c r="CL388" s="243">
        <f t="shared" ref="CL388:CL424" si="149">COUNTIF(BP388:BT388, "&gt;0")</f>
        <v>0</v>
      </c>
      <c r="CM388" s="4">
        <f t="shared" ref="CM388:CM424" si="150">COUNTIF(BU388:BX388, "&gt;0")</f>
        <v>0</v>
      </c>
      <c r="CO388" s="244">
        <f t="shared" ref="CO388:CO424" si="151">COUNTIF(CB388:CM388, "&gt;0")</f>
        <v>1</v>
      </c>
      <c r="CT388" s="3">
        <f t="shared" ref="CT388:CT424" si="152">COUNTIF(H388:AG388, "&gt;0")</f>
        <v>0</v>
      </c>
      <c r="CU388" s="243">
        <f t="shared" ref="CU388:CU424" si="153">COUNTIF(AH388:AM388, "&gt;0")</f>
        <v>0</v>
      </c>
      <c r="CV388" s="243">
        <f t="shared" ref="CV388:CV424" si="154">COUNTIF(AN388:AP388, "&gt;0")</f>
        <v>0</v>
      </c>
      <c r="CW388" s="243">
        <f t="shared" ref="CW388:CW424" si="155">COUNTIF(AQ388, "&gt;0")</f>
        <v>0</v>
      </c>
      <c r="CX388" s="243">
        <f t="shared" ref="CX388:CX424" si="156">COUNTIF(AR388:BJ388, "&gt;0")</f>
        <v>2</v>
      </c>
      <c r="CY388" s="243">
        <f t="shared" ref="CY388:CY424" si="157">COUNTIF(BK388:BO388, "&gt;0")</f>
        <v>0</v>
      </c>
      <c r="CZ388" s="243">
        <f t="shared" ref="CZ388:CZ424" si="158">COUNTIF(BP388:BT388, "&gt;0")</f>
        <v>0</v>
      </c>
      <c r="DA388" s="4">
        <f t="shared" ref="DA388:DA424" si="159">COUNTIF(BU388:BX388, "&gt;0")</f>
        <v>0</v>
      </c>
      <c r="DD388" s="244">
        <f t="shared" ref="DD388:DD424" si="160">COUNTIF(CT388:DA388, "&gt;0")</f>
        <v>1</v>
      </c>
    </row>
    <row r="389" spans="2:108" x14ac:dyDescent="0.35">
      <c r="B389" s="145" t="s">
        <v>686</v>
      </c>
      <c r="C389" s="4" t="s">
        <v>687</v>
      </c>
      <c r="D389" s="61"/>
      <c r="E389" s="235" t="s">
        <v>3759</v>
      </c>
      <c r="F389" s="235"/>
      <c r="G389" s="62" t="s">
        <v>3712</v>
      </c>
      <c r="H389" s="3">
        <v>0</v>
      </c>
      <c r="I389" s="243">
        <v>0</v>
      </c>
      <c r="J389" s="243">
        <v>0</v>
      </c>
      <c r="K389" s="243">
        <v>0</v>
      </c>
      <c r="L389" s="243">
        <v>0</v>
      </c>
      <c r="M389" s="243">
        <v>0</v>
      </c>
      <c r="N389" s="243">
        <v>0</v>
      </c>
      <c r="O389" s="243">
        <v>0</v>
      </c>
      <c r="P389" s="243">
        <v>0</v>
      </c>
      <c r="Q389" s="243">
        <v>0</v>
      </c>
      <c r="R389" s="243">
        <v>0</v>
      </c>
      <c r="S389" s="243">
        <v>0</v>
      </c>
      <c r="T389" s="243">
        <v>0</v>
      </c>
      <c r="U389" s="243">
        <v>0</v>
      </c>
      <c r="V389" s="243">
        <v>0</v>
      </c>
      <c r="W389" s="243">
        <v>0</v>
      </c>
      <c r="X389" s="243">
        <v>0</v>
      </c>
      <c r="Y389" s="243">
        <v>0</v>
      </c>
      <c r="Z389" s="243">
        <v>0</v>
      </c>
      <c r="AA389" s="243">
        <v>0</v>
      </c>
      <c r="AB389" s="243">
        <v>0</v>
      </c>
      <c r="AC389" s="243">
        <v>0</v>
      </c>
      <c r="AD389" s="243">
        <v>0</v>
      </c>
      <c r="AE389" s="243">
        <v>0</v>
      </c>
      <c r="AF389" s="243">
        <v>0</v>
      </c>
      <c r="AG389" s="243">
        <v>0</v>
      </c>
      <c r="AH389" s="243">
        <v>0</v>
      </c>
      <c r="AI389" s="243">
        <v>0</v>
      </c>
      <c r="AJ389" s="243">
        <v>0</v>
      </c>
      <c r="AK389" s="243">
        <v>0</v>
      </c>
      <c r="AL389" s="243">
        <v>0</v>
      </c>
      <c r="AM389" s="243">
        <v>0</v>
      </c>
      <c r="AN389" s="243">
        <v>0</v>
      </c>
      <c r="AO389" s="243">
        <v>0</v>
      </c>
      <c r="AP389" s="243">
        <v>0</v>
      </c>
      <c r="AQ389" s="243">
        <v>0</v>
      </c>
      <c r="AR389" s="243">
        <v>0</v>
      </c>
      <c r="AS389" s="243">
        <v>0</v>
      </c>
      <c r="AT389" s="243">
        <v>0</v>
      </c>
      <c r="AU389" s="243">
        <v>0</v>
      </c>
      <c r="AV389" s="243">
        <v>0</v>
      </c>
      <c r="AW389" s="243">
        <v>0</v>
      </c>
      <c r="AX389" s="243">
        <v>0.5</v>
      </c>
      <c r="AY389" s="243">
        <v>0</v>
      </c>
      <c r="AZ389" s="243">
        <v>0</v>
      </c>
      <c r="BA389" s="243">
        <v>0.5</v>
      </c>
      <c r="BB389" s="243">
        <v>0</v>
      </c>
      <c r="BC389" s="243">
        <v>0</v>
      </c>
      <c r="BD389" s="243">
        <v>0</v>
      </c>
      <c r="BE389" s="243">
        <v>0</v>
      </c>
      <c r="BF389" s="243">
        <v>0</v>
      </c>
      <c r="BG389" s="243">
        <v>0</v>
      </c>
      <c r="BH389" s="243">
        <v>0</v>
      </c>
      <c r="BI389" s="243">
        <v>0</v>
      </c>
      <c r="BJ389" s="243">
        <v>0</v>
      </c>
      <c r="BK389" s="243">
        <v>0</v>
      </c>
      <c r="BL389" s="243">
        <v>0</v>
      </c>
      <c r="BM389" s="243">
        <v>0</v>
      </c>
      <c r="BN389" s="243">
        <v>0</v>
      </c>
      <c r="BO389" s="243">
        <v>0</v>
      </c>
      <c r="BP389" s="243">
        <v>0</v>
      </c>
      <c r="BQ389" s="243">
        <v>0</v>
      </c>
      <c r="BR389" s="243">
        <v>0</v>
      </c>
      <c r="BS389" s="243">
        <v>0</v>
      </c>
      <c r="BT389" s="243">
        <v>0</v>
      </c>
      <c r="BU389" s="243">
        <v>0</v>
      </c>
      <c r="BV389" s="243">
        <v>0</v>
      </c>
      <c r="BW389" s="243">
        <v>0</v>
      </c>
      <c r="BX389" s="4">
        <v>0</v>
      </c>
      <c r="BZ389" s="244">
        <f t="shared" si="138"/>
        <v>2</v>
      </c>
      <c r="CB389" s="3">
        <f t="shared" si="139"/>
        <v>0</v>
      </c>
      <c r="CC389" s="243">
        <f t="shared" si="140"/>
        <v>0</v>
      </c>
      <c r="CD389" s="243">
        <f t="shared" si="141"/>
        <v>0</v>
      </c>
      <c r="CE389" s="243">
        <f t="shared" si="142"/>
        <v>0</v>
      </c>
      <c r="CF389" s="243">
        <f t="shared" si="143"/>
        <v>0</v>
      </c>
      <c r="CG389" s="243">
        <f t="shared" si="144"/>
        <v>0</v>
      </c>
      <c r="CH389" s="243">
        <f t="shared" si="145"/>
        <v>2</v>
      </c>
      <c r="CI389" s="243">
        <f t="shared" si="146"/>
        <v>0</v>
      </c>
      <c r="CJ389" s="243">
        <f t="shared" si="147"/>
        <v>0</v>
      </c>
      <c r="CK389" s="243">
        <f t="shared" si="148"/>
        <v>0</v>
      </c>
      <c r="CL389" s="243">
        <f t="shared" si="149"/>
        <v>0</v>
      </c>
      <c r="CM389" s="4">
        <f t="shared" si="150"/>
        <v>0</v>
      </c>
      <c r="CO389" s="244">
        <f t="shared" si="151"/>
        <v>1</v>
      </c>
      <c r="CT389" s="3">
        <f t="shared" si="152"/>
        <v>0</v>
      </c>
      <c r="CU389" s="243">
        <f t="shared" si="153"/>
        <v>0</v>
      </c>
      <c r="CV389" s="243">
        <f t="shared" si="154"/>
        <v>0</v>
      </c>
      <c r="CW389" s="243">
        <f t="shared" si="155"/>
        <v>0</v>
      </c>
      <c r="CX389" s="243">
        <f t="shared" si="156"/>
        <v>2</v>
      </c>
      <c r="CY389" s="243">
        <f t="shared" si="157"/>
        <v>0</v>
      </c>
      <c r="CZ389" s="243">
        <f t="shared" si="158"/>
        <v>0</v>
      </c>
      <c r="DA389" s="4">
        <f t="shared" si="159"/>
        <v>0</v>
      </c>
      <c r="DD389" s="244">
        <f t="shared" si="160"/>
        <v>1</v>
      </c>
    </row>
    <row r="390" spans="2:108" x14ac:dyDescent="0.35">
      <c r="B390" s="145" t="s">
        <v>688</v>
      </c>
      <c r="C390" s="4" t="s">
        <v>689</v>
      </c>
      <c r="D390" s="61" t="s">
        <v>689</v>
      </c>
      <c r="E390" s="235" t="s">
        <v>1374</v>
      </c>
      <c r="F390" s="235"/>
      <c r="G390" s="62" t="s">
        <v>3712</v>
      </c>
      <c r="H390" s="3">
        <v>0</v>
      </c>
      <c r="I390" s="243">
        <v>0</v>
      </c>
      <c r="J390" s="243">
        <v>0</v>
      </c>
      <c r="K390" s="243">
        <v>0</v>
      </c>
      <c r="L390" s="243">
        <v>0</v>
      </c>
      <c r="M390" s="243">
        <v>0</v>
      </c>
      <c r="N390" s="243">
        <v>0</v>
      </c>
      <c r="O390" s="243">
        <v>0</v>
      </c>
      <c r="P390" s="243">
        <v>0</v>
      </c>
      <c r="Q390" s="243">
        <v>0</v>
      </c>
      <c r="R390" s="243">
        <v>0</v>
      </c>
      <c r="S390" s="243">
        <v>0</v>
      </c>
      <c r="T390" s="243">
        <v>0</v>
      </c>
      <c r="U390" s="243">
        <v>0</v>
      </c>
      <c r="V390" s="243">
        <v>0</v>
      </c>
      <c r="W390" s="243">
        <v>0</v>
      </c>
      <c r="X390" s="243">
        <v>0</v>
      </c>
      <c r="Y390" s="243">
        <v>0</v>
      </c>
      <c r="Z390" s="243">
        <v>0</v>
      </c>
      <c r="AA390" s="243">
        <v>0</v>
      </c>
      <c r="AB390" s="243">
        <v>0</v>
      </c>
      <c r="AC390" s="243">
        <v>0</v>
      </c>
      <c r="AD390" s="243">
        <v>0</v>
      </c>
      <c r="AE390" s="243">
        <v>0</v>
      </c>
      <c r="AF390" s="243">
        <v>0</v>
      </c>
      <c r="AG390" s="243">
        <v>0</v>
      </c>
      <c r="AH390" s="243">
        <v>0</v>
      </c>
      <c r="AI390" s="243">
        <v>0</v>
      </c>
      <c r="AJ390" s="243">
        <v>0</v>
      </c>
      <c r="AK390" s="243">
        <v>0</v>
      </c>
      <c r="AL390" s="243">
        <v>0</v>
      </c>
      <c r="AM390" s="243">
        <v>0</v>
      </c>
      <c r="AN390" s="243">
        <v>0</v>
      </c>
      <c r="AO390" s="243">
        <v>0</v>
      </c>
      <c r="AP390" s="243">
        <v>0</v>
      </c>
      <c r="AQ390" s="243">
        <v>0</v>
      </c>
      <c r="AR390" s="243">
        <v>0</v>
      </c>
      <c r="AS390" s="243">
        <v>0</v>
      </c>
      <c r="AT390" s="243">
        <v>0</v>
      </c>
      <c r="AU390" s="243">
        <v>0</v>
      </c>
      <c r="AV390" s="243">
        <v>0</v>
      </c>
      <c r="AW390" s="243">
        <v>0</v>
      </c>
      <c r="AX390" s="243">
        <v>0.5</v>
      </c>
      <c r="AY390" s="243">
        <v>0</v>
      </c>
      <c r="AZ390" s="243">
        <v>0</v>
      </c>
      <c r="BA390" s="243">
        <v>0.5</v>
      </c>
      <c r="BB390" s="243">
        <v>0</v>
      </c>
      <c r="BC390" s="243">
        <v>0</v>
      </c>
      <c r="BD390" s="243">
        <v>0</v>
      </c>
      <c r="BE390" s="243">
        <v>0</v>
      </c>
      <c r="BF390" s="243">
        <v>0</v>
      </c>
      <c r="BG390" s="243">
        <v>0</v>
      </c>
      <c r="BH390" s="243">
        <v>0</v>
      </c>
      <c r="BI390" s="243">
        <v>0</v>
      </c>
      <c r="BJ390" s="243">
        <v>0</v>
      </c>
      <c r="BK390" s="243">
        <v>0</v>
      </c>
      <c r="BL390" s="243">
        <v>0</v>
      </c>
      <c r="BM390" s="243">
        <v>0</v>
      </c>
      <c r="BN390" s="243">
        <v>0</v>
      </c>
      <c r="BO390" s="243">
        <v>0</v>
      </c>
      <c r="BP390" s="243">
        <v>0</v>
      </c>
      <c r="BQ390" s="243">
        <v>0</v>
      </c>
      <c r="BR390" s="243">
        <v>0</v>
      </c>
      <c r="BS390" s="243">
        <v>0</v>
      </c>
      <c r="BT390" s="243">
        <v>0</v>
      </c>
      <c r="BU390" s="243">
        <v>0</v>
      </c>
      <c r="BV390" s="243">
        <v>0</v>
      </c>
      <c r="BW390" s="243">
        <v>0</v>
      </c>
      <c r="BX390" s="4">
        <v>0</v>
      </c>
      <c r="BZ390" s="244">
        <f t="shared" si="138"/>
        <v>2</v>
      </c>
      <c r="CB390" s="3">
        <f t="shared" si="139"/>
        <v>0</v>
      </c>
      <c r="CC390" s="243">
        <f t="shared" si="140"/>
        <v>0</v>
      </c>
      <c r="CD390" s="243">
        <f t="shared" si="141"/>
        <v>0</v>
      </c>
      <c r="CE390" s="243">
        <f t="shared" si="142"/>
        <v>0</v>
      </c>
      <c r="CF390" s="243">
        <f t="shared" si="143"/>
        <v>0</v>
      </c>
      <c r="CG390" s="243">
        <f t="shared" si="144"/>
        <v>0</v>
      </c>
      <c r="CH390" s="243">
        <f t="shared" si="145"/>
        <v>2</v>
      </c>
      <c r="CI390" s="243">
        <f t="shared" si="146"/>
        <v>0</v>
      </c>
      <c r="CJ390" s="243">
        <f t="shared" si="147"/>
        <v>0</v>
      </c>
      <c r="CK390" s="243">
        <f t="shared" si="148"/>
        <v>0</v>
      </c>
      <c r="CL390" s="243">
        <f t="shared" si="149"/>
        <v>0</v>
      </c>
      <c r="CM390" s="4">
        <f t="shared" si="150"/>
        <v>0</v>
      </c>
      <c r="CO390" s="244">
        <f t="shared" si="151"/>
        <v>1</v>
      </c>
      <c r="CT390" s="3">
        <f t="shared" si="152"/>
        <v>0</v>
      </c>
      <c r="CU390" s="243">
        <f t="shared" si="153"/>
        <v>0</v>
      </c>
      <c r="CV390" s="243">
        <f t="shared" si="154"/>
        <v>0</v>
      </c>
      <c r="CW390" s="243">
        <f t="shared" si="155"/>
        <v>0</v>
      </c>
      <c r="CX390" s="243">
        <f t="shared" si="156"/>
        <v>2</v>
      </c>
      <c r="CY390" s="243">
        <f t="shared" si="157"/>
        <v>0</v>
      </c>
      <c r="CZ390" s="243">
        <f t="shared" si="158"/>
        <v>0</v>
      </c>
      <c r="DA390" s="4">
        <f t="shared" si="159"/>
        <v>0</v>
      </c>
      <c r="DD390" s="244">
        <f t="shared" si="160"/>
        <v>1</v>
      </c>
    </row>
    <row r="391" spans="2:108" x14ac:dyDescent="0.35">
      <c r="B391" s="145" t="s">
        <v>690</v>
      </c>
      <c r="C391" s="4" t="s">
        <v>691</v>
      </c>
      <c r="D391" s="30" t="s">
        <v>3748</v>
      </c>
      <c r="E391" s="237" t="s">
        <v>2975</v>
      </c>
      <c r="F391" s="237" t="s">
        <v>3199</v>
      </c>
      <c r="G391" s="31" t="s">
        <v>3704</v>
      </c>
      <c r="H391" s="3">
        <v>0</v>
      </c>
      <c r="I391" s="243">
        <v>0</v>
      </c>
      <c r="J391" s="243">
        <v>0</v>
      </c>
      <c r="K391" s="243">
        <v>0</v>
      </c>
      <c r="L391" s="243">
        <v>0</v>
      </c>
      <c r="M391" s="243">
        <v>0</v>
      </c>
      <c r="N391" s="243">
        <v>0</v>
      </c>
      <c r="O391" s="243">
        <v>0</v>
      </c>
      <c r="P391" s="243">
        <v>0</v>
      </c>
      <c r="Q391" s="243">
        <v>0</v>
      </c>
      <c r="R391" s="243">
        <v>0</v>
      </c>
      <c r="S391" s="243">
        <v>0</v>
      </c>
      <c r="T391" s="243">
        <v>0</v>
      </c>
      <c r="U391" s="243">
        <v>0</v>
      </c>
      <c r="V391" s="243">
        <v>0</v>
      </c>
      <c r="W391" s="243">
        <v>0</v>
      </c>
      <c r="X391" s="243">
        <v>0</v>
      </c>
      <c r="Y391" s="243">
        <v>0</v>
      </c>
      <c r="Z391" s="243">
        <v>0</v>
      </c>
      <c r="AA391" s="243">
        <v>0</v>
      </c>
      <c r="AB391" s="243">
        <v>0</v>
      </c>
      <c r="AC391" s="243">
        <v>0</v>
      </c>
      <c r="AD391" s="243">
        <v>0</v>
      </c>
      <c r="AE391" s="243">
        <v>0</v>
      </c>
      <c r="AF391" s="243">
        <v>0</v>
      </c>
      <c r="AG391" s="243">
        <v>0</v>
      </c>
      <c r="AH391" s="243">
        <v>0</v>
      </c>
      <c r="AI391" s="243">
        <v>0</v>
      </c>
      <c r="AJ391" s="243">
        <v>0</v>
      </c>
      <c r="AK391" s="243">
        <v>0</v>
      </c>
      <c r="AL391" s="243">
        <v>0</v>
      </c>
      <c r="AM391" s="243">
        <v>0</v>
      </c>
      <c r="AN391" s="243">
        <v>0</v>
      </c>
      <c r="AO391" s="243">
        <v>0</v>
      </c>
      <c r="AP391" s="243">
        <v>0</v>
      </c>
      <c r="AQ391" s="243">
        <v>0</v>
      </c>
      <c r="AR391" s="243">
        <v>0</v>
      </c>
      <c r="AS391" s="243">
        <v>0</v>
      </c>
      <c r="AT391" s="243">
        <v>0</v>
      </c>
      <c r="AU391" s="243">
        <v>0</v>
      </c>
      <c r="AV391" s="243">
        <v>0</v>
      </c>
      <c r="AW391" s="243">
        <v>0</v>
      </c>
      <c r="AX391" s="243">
        <v>0.5</v>
      </c>
      <c r="AY391" s="243">
        <v>0</v>
      </c>
      <c r="AZ391" s="243">
        <v>0</v>
      </c>
      <c r="BA391" s="243">
        <v>0.5</v>
      </c>
      <c r="BB391" s="243">
        <v>0</v>
      </c>
      <c r="BC391" s="243">
        <v>0</v>
      </c>
      <c r="BD391" s="243">
        <v>0</v>
      </c>
      <c r="BE391" s="243">
        <v>0</v>
      </c>
      <c r="BF391" s="243">
        <v>0</v>
      </c>
      <c r="BG391" s="243">
        <v>0</v>
      </c>
      <c r="BH391" s="243">
        <v>0</v>
      </c>
      <c r="BI391" s="243">
        <v>0</v>
      </c>
      <c r="BJ391" s="243">
        <v>0</v>
      </c>
      <c r="BK391" s="243">
        <v>0</v>
      </c>
      <c r="BL391" s="243">
        <v>0</v>
      </c>
      <c r="BM391" s="243">
        <v>0</v>
      </c>
      <c r="BN391" s="243">
        <v>0</v>
      </c>
      <c r="BO391" s="243">
        <v>0</v>
      </c>
      <c r="BP391" s="243">
        <v>0</v>
      </c>
      <c r="BQ391" s="243">
        <v>0</v>
      </c>
      <c r="BR391" s="243">
        <v>0</v>
      </c>
      <c r="BS391" s="243">
        <v>0</v>
      </c>
      <c r="BT391" s="243">
        <v>0</v>
      </c>
      <c r="BU391" s="243">
        <v>0</v>
      </c>
      <c r="BV391" s="243">
        <v>0</v>
      </c>
      <c r="BW391" s="243">
        <v>0</v>
      </c>
      <c r="BX391" s="4">
        <v>0</v>
      </c>
      <c r="BZ391" s="244">
        <f t="shared" si="138"/>
        <v>2</v>
      </c>
      <c r="CB391" s="3">
        <f t="shared" si="139"/>
        <v>0</v>
      </c>
      <c r="CC391" s="243">
        <f t="shared" si="140"/>
        <v>0</v>
      </c>
      <c r="CD391" s="243">
        <f t="shared" si="141"/>
        <v>0</v>
      </c>
      <c r="CE391" s="243">
        <f t="shared" si="142"/>
        <v>0</v>
      </c>
      <c r="CF391" s="243">
        <f t="shared" si="143"/>
        <v>0</v>
      </c>
      <c r="CG391" s="243">
        <f t="shared" si="144"/>
        <v>0</v>
      </c>
      <c r="CH391" s="243">
        <f t="shared" si="145"/>
        <v>2</v>
      </c>
      <c r="CI391" s="243">
        <f t="shared" si="146"/>
        <v>0</v>
      </c>
      <c r="CJ391" s="243">
        <f t="shared" si="147"/>
        <v>0</v>
      </c>
      <c r="CK391" s="243">
        <f t="shared" si="148"/>
        <v>0</v>
      </c>
      <c r="CL391" s="243">
        <f t="shared" si="149"/>
        <v>0</v>
      </c>
      <c r="CM391" s="4">
        <f t="shared" si="150"/>
        <v>0</v>
      </c>
      <c r="CO391" s="244">
        <f t="shared" si="151"/>
        <v>1</v>
      </c>
      <c r="CT391" s="3">
        <f t="shared" si="152"/>
        <v>0</v>
      </c>
      <c r="CU391" s="243">
        <f t="shared" si="153"/>
        <v>0</v>
      </c>
      <c r="CV391" s="243">
        <f t="shared" si="154"/>
        <v>0</v>
      </c>
      <c r="CW391" s="243">
        <f t="shared" si="155"/>
        <v>0</v>
      </c>
      <c r="CX391" s="243">
        <f t="shared" si="156"/>
        <v>2</v>
      </c>
      <c r="CY391" s="243">
        <f t="shared" si="157"/>
        <v>0</v>
      </c>
      <c r="CZ391" s="243">
        <f t="shared" si="158"/>
        <v>0</v>
      </c>
      <c r="DA391" s="4">
        <f t="shared" si="159"/>
        <v>0</v>
      </c>
      <c r="DD391" s="244">
        <f t="shared" si="160"/>
        <v>1</v>
      </c>
    </row>
    <row r="392" spans="2:108" x14ac:dyDescent="0.35">
      <c r="B392" s="145" t="s">
        <v>692</v>
      </c>
      <c r="C392" s="4" t="s">
        <v>693</v>
      </c>
      <c r="D392" s="142" t="s">
        <v>913</v>
      </c>
      <c r="E392" s="236" t="s">
        <v>913</v>
      </c>
      <c r="F392" s="236"/>
      <c r="G392" s="139" t="s">
        <v>3703</v>
      </c>
      <c r="H392" s="3">
        <v>0</v>
      </c>
      <c r="I392" s="243">
        <v>0</v>
      </c>
      <c r="J392" s="243">
        <v>0</v>
      </c>
      <c r="K392" s="243">
        <v>0</v>
      </c>
      <c r="L392" s="243">
        <v>0</v>
      </c>
      <c r="M392" s="243">
        <v>0</v>
      </c>
      <c r="N392" s="243">
        <v>0</v>
      </c>
      <c r="O392" s="243">
        <v>0</v>
      </c>
      <c r="P392" s="243">
        <v>0</v>
      </c>
      <c r="Q392" s="243">
        <v>0</v>
      </c>
      <c r="R392" s="243">
        <v>0</v>
      </c>
      <c r="S392" s="243">
        <v>0</v>
      </c>
      <c r="T392" s="243">
        <v>0</v>
      </c>
      <c r="U392" s="243">
        <v>0</v>
      </c>
      <c r="V392" s="243">
        <v>0</v>
      </c>
      <c r="W392" s="243">
        <v>0</v>
      </c>
      <c r="X392" s="243">
        <v>0</v>
      </c>
      <c r="Y392" s="243">
        <v>0</v>
      </c>
      <c r="Z392" s="243">
        <v>0</v>
      </c>
      <c r="AA392" s="243">
        <v>0</v>
      </c>
      <c r="AB392" s="243">
        <v>0</v>
      </c>
      <c r="AC392" s="243">
        <v>0</v>
      </c>
      <c r="AD392" s="243">
        <v>0</v>
      </c>
      <c r="AE392" s="243">
        <v>0</v>
      </c>
      <c r="AF392" s="243">
        <v>0</v>
      </c>
      <c r="AG392" s="243">
        <v>0</v>
      </c>
      <c r="AH392" s="243">
        <v>0</v>
      </c>
      <c r="AI392" s="243">
        <v>0</v>
      </c>
      <c r="AJ392" s="243">
        <v>0</v>
      </c>
      <c r="AK392" s="243">
        <v>0</v>
      </c>
      <c r="AL392" s="243">
        <v>0</v>
      </c>
      <c r="AM392" s="243">
        <v>0</v>
      </c>
      <c r="AN392" s="243">
        <v>0</v>
      </c>
      <c r="AO392" s="243">
        <v>0</v>
      </c>
      <c r="AP392" s="243">
        <v>0</v>
      </c>
      <c r="AQ392" s="243">
        <v>0</v>
      </c>
      <c r="AR392" s="243">
        <v>0</v>
      </c>
      <c r="AS392" s="243">
        <v>0</v>
      </c>
      <c r="AT392" s="243">
        <v>0</v>
      </c>
      <c r="AU392" s="243">
        <v>0</v>
      </c>
      <c r="AV392" s="243">
        <v>0</v>
      </c>
      <c r="AW392" s="243">
        <v>0</v>
      </c>
      <c r="AX392" s="243">
        <v>0.5</v>
      </c>
      <c r="AY392" s="243">
        <v>0</v>
      </c>
      <c r="AZ392" s="243">
        <v>0</v>
      </c>
      <c r="BA392" s="243">
        <v>0.5</v>
      </c>
      <c r="BB392" s="243">
        <v>0</v>
      </c>
      <c r="BC392" s="243">
        <v>0</v>
      </c>
      <c r="BD392" s="243">
        <v>0</v>
      </c>
      <c r="BE392" s="243">
        <v>0</v>
      </c>
      <c r="BF392" s="243">
        <v>0</v>
      </c>
      <c r="BG392" s="243">
        <v>0</v>
      </c>
      <c r="BH392" s="243">
        <v>0</v>
      </c>
      <c r="BI392" s="243">
        <v>0</v>
      </c>
      <c r="BJ392" s="243">
        <v>0</v>
      </c>
      <c r="BK392" s="243">
        <v>0</v>
      </c>
      <c r="BL392" s="243">
        <v>0</v>
      </c>
      <c r="BM392" s="243">
        <v>0</v>
      </c>
      <c r="BN392" s="243">
        <v>0</v>
      </c>
      <c r="BO392" s="243">
        <v>0</v>
      </c>
      <c r="BP392" s="243">
        <v>0</v>
      </c>
      <c r="BQ392" s="243">
        <v>0</v>
      </c>
      <c r="BR392" s="243">
        <v>0</v>
      </c>
      <c r="BS392" s="243">
        <v>0</v>
      </c>
      <c r="BT392" s="243">
        <v>0</v>
      </c>
      <c r="BU392" s="243">
        <v>0</v>
      </c>
      <c r="BV392" s="243">
        <v>0</v>
      </c>
      <c r="BW392" s="243">
        <v>0</v>
      </c>
      <c r="BX392" s="4">
        <v>0</v>
      </c>
      <c r="BZ392" s="244">
        <f t="shared" si="138"/>
        <v>2</v>
      </c>
      <c r="CB392" s="3">
        <f t="shared" si="139"/>
        <v>0</v>
      </c>
      <c r="CC392" s="243">
        <f t="shared" si="140"/>
        <v>0</v>
      </c>
      <c r="CD392" s="243">
        <f t="shared" si="141"/>
        <v>0</v>
      </c>
      <c r="CE392" s="243">
        <f t="shared" si="142"/>
        <v>0</v>
      </c>
      <c r="CF392" s="243">
        <f t="shared" si="143"/>
        <v>0</v>
      </c>
      <c r="CG392" s="243">
        <f t="shared" si="144"/>
        <v>0</v>
      </c>
      <c r="CH392" s="243">
        <f t="shared" si="145"/>
        <v>2</v>
      </c>
      <c r="CI392" s="243">
        <f t="shared" si="146"/>
        <v>0</v>
      </c>
      <c r="CJ392" s="243">
        <f t="shared" si="147"/>
        <v>0</v>
      </c>
      <c r="CK392" s="243">
        <f t="shared" si="148"/>
        <v>0</v>
      </c>
      <c r="CL392" s="243">
        <f t="shared" si="149"/>
        <v>0</v>
      </c>
      <c r="CM392" s="4">
        <f t="shared" si="150"/>
        <v>0</v>
      </c>
      <c r="CO392" s="244">
        <f t="shared" si="151"/>
        <v>1</v>
      </c>
      <c r="CT392" s="3">
        <f t="shared" si="152"/>
        <v>0</v>
      </c>
      <c r="CU392" s="243">
        <f t="shared" si="153"/>
        <v>0</v>
      </c>
      <c r="CV392" s="243">
        <f t="shared" si="154"/>
        <v>0</v>
      </c>
      <c r="CW392" s="243">
        <f t="shared" si="155"/>
        <v>0</v>
      </c>
      <c r="CX392" s="243">
        <f t="shared" si="156"/>
        <v>2</v>
      </c>
      <c r="CY392" s="243">
        <f t="shared" si="157"/>
        <v>0</v>
      </c>
      <c r="CZ392" s="243">
        <f t="shared" si="158"/>
        <v>0</v>
      </c>
      <c r="DA392" s="4">
        <f t="shared" si="159"/>
        <v>0</v>
      </c>
      <c r="DD392" s="244">
        <f t="shared" si="160"/>
        <v>1</v>
      </c>
    </row>
    <row r="393" spans="2:108" x14ac:dyDescent="0.35">
      <c r="B393" s="145" t="s">
        <v>694</v>
      </c>
      <c r="C393" s="4" t="s">
        <v>694</v>
      </c>
      <c r="D393" s="54"/>
      <c r="E393" s="233" t="s">
        <v>911</v>
      </c>
      <c r="F393" s="233"/>
      <c r="G393" s="55" t="s">
        <v>3708</v>
      </c>
      <c r="H393" s="3">
        <v>0</v>
      </c>
      <c r="I393" s="243">
        <v>0</v>
      </c>
      <c r="J393" s="243">
        <v>0</v>
      </c>
      <c r="K393" s="243">
        <v>0</v>
      </c>
      <c r="L393" s="243">
        <v>0</v>
      </c>
      <c r="M393" s="243">
        <v>0</v>
      </c>
      <c r="N393" s="243">
        <v>0</v>
      </c>
      <c r="O393" s="243">
        <v>0</v>
      </c>
      <c r="P393" s="243">
        <v>0</v>
      </c>
      <c r="Q393" s="243">
        <v>0</v>
      </c>
      <c r="R393" s="243">
        <v>0</v>
      </c>
      <c r="S393" s="243">
        <v>0</v>
      </c>
      <c r="T393" s="243">
        <v>0</v>
      </c>
      <c r="U393" s="243">
        <v>0</v>
      </c>
      <c r="V393" s="243">
        <v>0</v>
      </c>
      <c r="W393" s="243">
        <v>0</v>
      </c>
      <c r="X393" s="243">
        <v>0</v>
      </c>
      <c r="Y393" s="243">
        <v>0</v>
      </c>
      <c r="Z393" s="243">
        <v>0</v>
      </c>
      <c r="AA393" s="243">
        <v>0</v>
      </c>
      <c r="AB393" s="243">
        <v>0</v>
      </c>
      <c r="AC393" s="243">
        <v>0</v>
      </c>
      <c r="AD393" s="243">
        <v>0</v>
      </c>
      <c r="AE393" s="243">
        <v>0</v>
      </c>
      <c r="AF393" s="243">
        <v>0</v>
      </c>
      <c r="AG393" s="243">
        <v>0</v>
      </c>
      <c r="AH393" s="243">
        <v>0</v>
      </c>
      <c r="AI393" s="243">
        <v>0</v>
      </c>
      <c r="AJ393" s="243">
        <v>0</v>
      </c>
      <c r="AK393" s="243">
        <v>0</v>
      </c>
      <c r="AL393" s="243">
        <v>0</v>
      </c>
      <c r="AM393" s="243">
        <v>0</v>
      </c>
      <c r="AN393" s="243">
        <v>0</v>
      </c>
      <c r="AO393" s="243">
        <v>0</v>
      </c>
      <c r="AP393" s="243">
        <v>0</v>
      </c>
      <c r="AQ393" s="243">
        <v>0</v>
      </c>
      <c r="AR393" s="243">
        <v>0</v>
      </c>
      <c r="AS393" s="243">
        <v>0</v>
      </c>
      <c r="AT393" s="243">
        <v>0</v>
      </c>
      <c r="AU393" s="243">
        <v>0</v>
      </c>
      <c r="AV393" s="243">
        <v>0</v>
      </c>
      <c r="AW393" s="243">
        <v>0</v>
      </c>
      <c r="AX393" s="243">
        <v>0.5</v>
      </c>
      <c r="AY393" s="243">
        <v>0</v>
      </c>
      <c r="AZ393" s="243">
        <v>0</v>
      </c>
      <c r="BA393" s="243">
        <v>0.5</v>
      </c>
      <c r="BB393" s="243">
        <v>0</v>
      </c>
      <c r="BC393" s="243">
        <v>0</v>
      </c>
      <c r="BD393" s="243">
        <v>0</v>
      </c>
      <c r="BE393" s="243">
        <v>0</v>
      </c>
      <c r="BF393" s="243">
        <v>0</v>
      </c>
      <c r="BG393" s="243">
        <v>0</v>
      </c>
      <c r="BH393" s="243">
        <v>0</v>
      </c>
      <c r="BI393" s="243">
        <v>0</v>
      </c>
      <c r="BJ393" s="243">
        <v>0</v>
      </c>
      <c r="BK393" s="243">
        <v>0</v>
      </c>
      <c r="BL393" s="243">
        <v>0</v>
      </c>
      <c r="BM393" s="243">
        <v>0</v>
      </c>
      <c r="BN393" s="243">
        <v>0</v>
      </c>
      <c r="BO393" s="243">
        <v>0</v>
      </c>
      <c r="BP393" s="243">
        <v>0</v>
      </c>
      <c r="BQ393" s="243">
        <v>0</v>
      </c>
      <c r="BR393" s="243">
        <v>0</v>
      </c>
      <c r="BS393" s="243">
        <v>0</v>
      </c>
      <c r="BT393" s="243">
        <v>0</v>
      </c>
      <c r="BU393" s="243">
        <v>0</v>
      </c>
      <c r="BV393" s="243">
        <v>0</v>
      </c>
      <c r="BW393" s="243">
        <v>0</v>
      </c>
      <c r="BX393" s="4">
        <v>0</v>
      </c>
      <c r="BZ393" s="244">
        <f t="shared" si="138"/>
        <v>2</v>
      </c>
      <c r="CB393" s="3">
        <f t="shared" si="139"/>
        <v>0</v>
      </c>
      <c r="CC393" s="243">
        <f t="shared" si="140"/>
        <v>0</v>
      </c>
      <c r="CD393" s="243">
        <f t="shared" si="141"/>
        <v>0</v>
      </c>
      <c r="CE393" s="243">
        <f t="shared" si="142"/>
        <v>0</v>
      </c>
      <c r="CF393" s="243">
        <f t="shared" si="143"/>
        <v>0</v>
      </c>
      <c r="CG393" s="243">
        <f t="shared" si="144"/>
        <v>0</v>
      </c>
      <c r="CH393" s="243">
        <f t="shared" si="145"/>
        <v>2</v>
      </c>
      <c r="CI393" s="243">
        <f t="shared" si="146"/>
        <v>0</v>
      </c>
      <c r="CJ393" s="243">
        <f t="shared" si="147"/>
        <v>0</v>
      </c>
      <c r="CK393" s="243">
        <f t="shared" si="148"/>
        <v>0</v>
      </c>
      <c r="CL393" s="243">
        <f t="shared" si="149"/>
        <v>0</v>
      </c>
      <c r="CM393" s="4">
        <f t="shared" si="150"/>
        <v>0</v>
      </c>
      <c r="CO393" s="244">
        <f t="shared" si="151"/>
        <v>1</v>
      </c>
      <c r="CT393" s="3">
        <f t="shared" si="152"/>
        <v>0</v>
      </c>
      <c r="CU393" s="243">
        <f t="shared" si="153"/>
        <v>0</v>
      </c>
      <c r="CV393" s="243">
        <f t="shared" si="154"/>
        <v>0</v>
      </c>
      <c r="CW393" s="243">
        <f t="shared" si="155"/>
        <v>0</v>
      </c>
      <c r="CX393" s="243">
        <f t="shared" si="156"/>
        <v>2</v>
      </c>
      <c r="CY393" s="243">
        <f t="shared" si="157"/>
        <v>0</v>
      </c>
      <c r="CZ393" s="243">
        <f t="shared" si="158"/>
        <v>0</v>
      </c>
      <c r="DA393" s="4">
        <f t="shared" si="159"/>
        <v>0</v>
      </c>
      <c r="DD393" s="244">
        <f t="shared" si="160"/>
        <v>1</v>
      </c>
    </row>
    <row r="394" spans="2:108" x14ac:dyDescent="0.35">
      <c r="B394" s="145" t="s">
        <v>695</v>
      </c>
      <c r="C394" s="4" t="s">
        <v>696</v>
      </c>
      <c r="D394" s="54" t="s">
        <v>2930</v>
      </c>
      <c r="E394" s="233" t="s">
        <v>1534</v>
      </c>
      <c r="F394" s="233" t="s">
        <v>1374</v>
      </c>
      <c r="G394" s="55" t="s">
        <v>3708</v>
      </c>
      <c r="H394" s="3">
        <v>0</v>
      </c>
      <c r="I394" s="243">
        <v>0</v>
      </c>
      <c r="J394" s="243">
        <v>0</v>
      </c>
      <c r="K394" s="243">
        <v>0</v>
      </c>
      <c r="L394" s="243">
        <v>0</v>
      </c>
      <c r="M394" s="243">
        <v>0</v>
      </c>
      <c r="N394" s="243">
        <v>0</v>
      </c>
      <c r="O394" s="243">
        <v>0</v>
      </c>
      <c r="P394" s="243">
        <v>0</v>
      </c>
      <c r="Q394" s="243">
        <v>0</v>
      </c>
      <c r="R394" s="243">
        <v>0</v>
      </c>
      <c r="S394" s="243">
        <v>0</v>
      </c>
      <c r="T394" s="243">
        <v>0</v>
      </c>
      <c r="U394" s="243">
        <v>0</v>
      </c>
      <c r="V394" s="243">
        <v>0</v>
      </c>
      <c r="W394" s="243">
        <v>0</v>
      </c>
      <c r="X394" s="243">
        <v>0</v>
      </c>
      <c r="Y394" s="243">
        <v>0</v>
      </c>
      <c r="Z394" s="243">
        <v>0</v>
      </c>
      <c r="AA394" s="243">
        <v>0</v>
      </c>
      <c r="AB394" s="243">
        <v>0</v>
      </c>
      <c r="AC394" s="243">
        <v>0</v>
      </c>
      <c r="AD394" s="243">
        <v>0</v>
      </c>
      <c r="AE394" s="243">
        <v>0</v>
      </c>
      <c r="AF394" s="243">
        <v>0</v>
      </c>
      <c r="AG394" s="243">
        <v>0</v>
      </c>
      <c r="AH394" s="243">
        <v>0</v>
      </c>
      <c r="AI394" s="243">
        <v>0</v>
      </c>
      <c r="AJ394" s="243">
        <v>0</v>
      </c>
      <c r="AK394" s="243">
        <v>0</v>
      </c>
      <c r="AL394" s="243">
        <v>0</v>
      </c>
      <c r="AM394" s="243">
        <v>0</v>
      </c>
      <c r="AN394" s="243">
        <v>0</v>
      </c>
      <c r="AO394" s="243">
        <v>0</v>
      </c>
      <c r="AP394" s="243">
        <v>0</v>
      </c>
      <c r="AQ394" s="243">
        <v>0</v>
      </c>
      <c r="AR394" s="243">
        <v>0</v>
      </c>
      <c r="AS394" s="243">
        <v>0</v>
      </c>
      <c r="AT394" s="243">
        <v>0</v>
      </c>
      <c r="AU394" s="243">
        <v>0</v>
      </c>
      <c r="AV394" s="243">
        <v>0</v>
      </c>
      <c r="AW394" s="243">
        <v>0</v>
      </c>
      <c r="AX394" s="243">
        <v>0.5</v>
      </c>
      <c r="AY394" s="243">
        <v>0</v>
      </c>
      <c r="AZ394" s="243">
        <v>0</v>
      </c>
      <c r="BA394" s="243">
        <v>0.5</v>
      </c>
      <c r="BB394" s="243">
        <v>0</v>
      </c>
      <c r="BC394" s="243">
        <v>0</v>
      </c>
      <c r="BD394" s="243">
        <v>0</v>
      </c>
      <c r="BE394" s="243">
        <v>0</v>
      </c>
      <c r="BF394" s="243">
        <v>0</v>
      </c>
      <c r="BG394" s="243">
        <v>0</v>
      </c>
      <c r="BH394" s="243">
        <v>0</v>
      </c>
      <c r="BI394" s="243">
        <v>0</v>
      </c>
      <c r="BJ394" s="243">
        <v>0</v>
      </c>
      <c r="BK394" s="243">
        <v>0</v>
      </c>
      <c r="BL394" s="243">
        <v>0</v>
      </c>
      <c r="BM394" s="243">
        <v>0</v>
      </c>
      <c r="BN394" s="243">
        <v>0</v>
      </c>
      <c r="BO394" s="243">
        <v>0</v>
      </c>
      <c r="BP394" s="243">
        <v>0</v>
      </c>
      <c r="BQ394" s="243">
        <v>0</v>
      </c>
      <c r="BR394" s="243">
        <v>0</v>
      </c>
      <c r="BS394" s="243">
        <v>0</v>
      </c>
      <c r="BT394" s="243">
        <v>0</v>
      </c>
      <c r="BU394" s="243">
        <v>0</v>
      </c>
      <c r="BV394" s="243">
        <v>0</v>
      </c>
      <c r="BW394" s="243">
        <v>0</v>
      </c>
      <c r="BX394" s="4">
        <v>0</v>
      </c>
      <c r="BZ394" s="244">
        <f t="shared" si="138"/>
        <v>2</v>
      </c>
      <c r="CB394" s="3">
        <f t="shared" si="139"/>
        <v>0</v>
      </c>
      <c r="CC394" s="243">
        <f t="shared" si="140"/>
        <v>0</v>
      </c>
      <c r="CD394" s="243">
        <f t="shared" si="141"/>
        <v>0</v>
      </c>
      <c r="CE394" s="243">
        <f t="shared" si="142"/>
        <v>0</v>
      </c>
      <c r="CF394" s="243">
        <f t="shared" si="143"/>
        <v>0</v>
      </c>
      <c r="CG394" s="243">
        <f t="shared" si="144"/>
        <v>0</v>
      </c>
      <c r="CH394" s="243">
        <f t="shared" si="145"/>
        <v>2</v>
      </c>
      <c r="CI394" s="243">
        <f t="shared" si="146"/>
        <v>0</v>
      </c>
      <c r="CJ394" s="243">
        <f t="shared" si="147"/>
        <v>0</v>
      </c>
      <c r="CK394" s="243">
        <f t="shared" si="148"/>
        <v>0</v>
      </c>
      <c r="CL394" s="243">
        <f t="shared" si="149"/>
        <v>0</v>
      </c>
      <c r="CM394" s="4">
        <f t="shared" si="150"/>
        <v>0</v>
      </c>
      <c r="CO394" s="244">
        <f t="shared" si="151"/>
        <v>1</v>
      </c>
      <c r="CT394" s="3">
        <f t="shared" si="152"/>
        <v>0</v>
      </c>
      <c r="CU394" s="243">
        <f t="shared" si="153"/>
        <v>0</v>
      </c>
      <c r="CV394" s="243">
        <f t="shared" si="154"/>
        <v>0</v>
      </c>
      <c r="CW394" s="243">
        <f t="shared" si="155"/>
        <v>0</v>
      </c>
      <c r="CX394" s="243">
        <f t="shared" si="156"/>
        <v>2</v>
      </c>
      <c r="CY394" s="243">
        <f t="shared" si="157"/>
        <v>0</v>
      </c>
      <c r="CZ394" s="243">
        <f t="shared" si="158"/>
        <v>0</v>
      </c>
      <c r="DA394" s="4">
        <f t="shared" si="159"/>
        <v>0</v>
      </c>
      <c r="DD394" s="244">
        <f t="shared" si="160"/>
        <v>1</v>
      </c>
    </row>
    <row r="395" spans="2:108" x14ac:dyDescent="0.35">
      <c r="B395" s="145" t="s">
        <v>697</v>
      </c>
      <c r="C395" s="4" t="s">
        <v>698</v>
      </c>
      <c r="D395" s="30" t="s">
        <v>698</v>
      </c>
      <c r="E395" s="237" t="s">
        <v>3759</v>
      </c>
      <c r="F395" s="237"/>
      <c r="G395" s="31" t="s">
        <v>3704</v>
      </c>
      <c r="H395" s="3">
        <v>0</v>
      </c>
      <c r="I395" s="243">
        <v>0</v>
      </c>
      <c r="J395" s="243">
        <v>0</v>
      </c>
      <c r="K395" s="243">
        <v>0</v>
      </c>
      <c r="L395" s="243">
        <v>0</v>
      </c>
      <c r="M395" s="243">
        <v>0</v>
      </c>
      <c r="N395" s="243">
        <v>0</v>
      </c>
      <c r="O395" s="243">
        <v>0</v>
      </c>
      <c r="P395" s="243">
        <v>0</v>
      </c>
      <c r="Q395" s="243">
        <v>0</v>
      </c>
      <c r="R395" s="243">
        <v>0</v>
      </c>
      <c r="S395" s="243">
        <v>0</v>
      </c>
      <c r="T395" s="243">
        <v>0</v>
      </c>
      <c r="U395" s="243">
        <v>0</v>
      </c>
      <c r="V395" s="243">
        <v>0</v>
      </c>
      <c r="W395" s="243">
        <v>0</v>
      </c>
      <c r="X395" s="243">
        <v>0</v>
      </c>
      <c r="Y395" s="243">
        <v>0</v>
      </c>
      <c r="Z395" s="243">
        <v>0</v>
      </c>
      <c r="AA395" s="243">
        <v>0</v>
      </c>
      <c r="AB395" s="243">
        <v>0</v>
      </c>
      <c r="AC395" s="243">
        <v>0</v>
      </c>
      <c r="AD395" s="243">
        <v>0</v>
      </c>
      <c r="AE395" s="243">
        <v>0</v>
      </c>
      <c r="AF395" s="243">
        <v>0</v>
      </c>
      <c r="AG395" s="243">
        <v>0</v>
      </c>
      <c r="AH395" s="243">
        <v>0</v>
      </c>
      <c r="AI395" s="243">
        <v>0</v>
      </c>
      <c r="AJ395" s="243">
        <v>0</v>
      </c>
      <c r="AK395" s="243">
        <v>0</v>
      </c>
      <c r="AL395" s="243">
        <v>0</v>
      </c>
      <c r="AM395" s="243">
        <v>0</v>
      </c>
      <c r="AN395" s="243">
        <v>0</v>
      </c>
      <c r="AO395" s="243">
        <v>0</v>
      </c>
      <c r="AP395" s="243">
        <v>0</v>
      </c>
      <c r="AQ395" s="243">
        <v>0</v>
      </c>
      <c r="AR395" s="243">
        <v>0</v>
      </c>
      <c r="AS395" s="243">
        <v>0</v>
      </c>
      <c r="AT395" s="243">
        <v>0</v>
      </c>
      <c r="AU395" s="243">
        <v>0</v>
      </c>
      <c r="AV395" s="243">
        <v>0</v>
      </c>
      <c r="AW395" s="243">
        <v>0</v>
      </c>
      <c r="AX395" s="243">
        <v>0.5</v>
      </c>
      <c r="AY395" s="243">
        <v>0</v>
      </c>
      <c r="AZ395" s="243">
        <v>0</v>
      </c>
      <c r="BA395" s="243">
        <v>0.5</v>
      </c>
      <c r="BB395" s="243">
        <v>0</v>
      </c>
      <c r="BC395" s="243">
        <v>0</v>
      </c>
      <c r="BD395" s="243">
        <v>0</v>
      </c>
      <c r="BE395" s="243">
        <v>0</v>
      </c>
      <c r="BF395" s="243">
        <v>0</v>
      </c>
      <c r="BG395" s="243">
        <v>0</v>
      </c>
      <c r="BH395" s="243">
        <v>0</v>
      </c>
      <c r="BI395" s="243">
        <v>0</v>
      </c>
      <c r="BJ395" s="243">
        <v>0</v>
      </c>
      <c r="BK395" s="243">
        <v>0</v>
      </c>
      <c r="BL395" s="243">
        <v>0</v>
      </c>
      <c r="BM395" s="243">
        <v>0</v>
      </c>
      <c r="BN395" s="243">
        <v>0</v>
      </c>
      <c r="BO395" s="243">
        <v>0</v>
      </c>
      <c r="BP395" s="243">
        <v>0</v>
      </c>
      <c r="BQ395" s="243">
        <v>0</v>
      </c>
      <c r="BR395" s="243">
        <v>0</v>
      </c>
      <c r="BS395" s="243">
        <v>0</v>
      </c>
      <c r="BT395" s="243">
        <v>0</v>
      </c>
      <c r="BU395" s="243">
        <v>0</v>
      </c>
      <c r="BV395" s="243">
        <v>0</v>
      </c>
      <c r="BW395" s="243">
        <v>0</v>
      </c>
      <c r="BX395" s="4">
        <v>0</v>
      </c>
      <c r="BZ395" s="244">
        <f t="shared" si="138"/>
        <v>2</v>
      </c>
      <c r="CB395" s="3">
        <f t="shared" si="139"/>
        <v>0</v>
      </c>
      <c r="CC395" s="243">
        <f t="shared" si="140"/>
        <v>0</v>
      </c>
      <c r="CD395" s="243">
        <f t="shared" si="141"/>
        <v>0</v>
      </c>
      <c r="CE395" s="243">
        <f t="shared" si="142"/>
        <v>0</v>
      </c>
      <c r="CF395" s="243">
        <f t="shared" si="143"/>
        <v>0</v>
      </c>
      <c r="CG395" s="243">
        <f t="shared" si="144"/>
        <v>0</v>
      </c>
      <c r="CH395" s="243">
        <f t="shared" si="145"/>
        <v>2</v>
      </c>
      <c r="CI395" s="243">
        <f t="shared" si="146"/>
        <v>0</v>
      </c>
      <c r="CJ395" s="243">
        <f t="shared" si="147"/>
        <v>0</v>
      </c>
      <c r="CK395" s="243">
        <f t="shared" si="148"/>
        <v>0</v>
      </c>
      <c r="CL395" s="243">
        <f t="shared" si="149"/>
        <v>0</v>
      </c>
      <c r="CM395" s="4">
        <f t="shared" si="150"/>
        <v>0</v>
      </c>
      <c r="CO395" s="244">
        <f t="shared" si="151"/>
        <v>1</v>
      </c>
      <c r="CT395" s="3">
        <f t="shared" si="152"/>
        <v>0</v>
      </c>
      <c r="CU395" s="243">
        <f t="shared" si="153"/>
        <v>0</v>
      </c>
      <c r="CV395" s="243">
        <f t="shared" si="154"/>
        <v>0</v>
      </c>
      <c r="CW395" s="243">
        <f t="shared" si="155"/>
        <v>0</v>
      </c>
      <c r="CX395" s="243">
        <f t="shared" si="156"/>
        <v>2</v>
      </c>
      <c r="CY395" s="243">
        <f t="shared" si="157"/>
        <v>0</v>
      </c>
      <c r="CZ395" s="243">
        <f t="shared" si="158"/>
        <v>0</v>
      </c>
      <c r="DA395" s="4">
        <f t="shared" si="159"/>
        <v>0</v>
      </c>
      <c r="DD395" s="244">
        <f t="shared" si="160"/>
        <v>1</v>
      </c>
    </row>
    <row r="396" spans="2:108" x14ac:dyDescent="0.35">
      <c r="B396" s="145" t="s">
        <v>699</v>
      </c>
      <c r="C396" s="4" t="s">
        <v>700</v>
      </c>
      <c r="D396" s="142" t="s">
        <v>913</v>
      </c>
      <c r="E396" s="236" t="s">
        <v>913</v>
      </c>
      <c r="F396" s="236"/>
      <c r="G396" s="139" t="s">
        <v>3703</v>
      </c>
      <c r="H396" s="3">
        <v>0</v>
      </c>
      <c r="I396" s="243">
        <v>0</v>
      </c>
      <c r="J396" s="243">
        <v>0</v>
      </c>
      <c r="K396" s="243">
        <v>0</v>
      </c>
      <c r="L396" s="243">
        <v>0</v>
      </c>
      <c r="M396" s="243">
        <v>0</v>
      </c>
      <c r="N396" s="243">
        <v>0</v>
      </c>
      <c r="O396" s="243">
        <v>0</v>
      </c>
      <c r="P396" s="243">
        <v>0</v>
      </c>
      <c r="Q396" s="243">
        <v>0</v>
      </c>
      <c r="R396" s="243">
        <v>0</v>
      </c>
      <c r="S396" s="243">
        <v>0</v>
      </c>
      <c r="T396" s="243">
        <v>0</v>
      </c>
      <c r="U396" s="243">
        <v>0</v>
      </c>
      <c r="V396" s="243">
        <v>0</v>
      </c>
      <c r="W396" s="243">
        <v>0</v>
      </c>
      <c r="X396" s="243">
        <v>0</v>
      </c>
      <c r="Y396" s="243">
        <v>0</v>
      </c>
      <c r="Z396" s="243">
        <v>0</v>
      </c>
      <c r="AA396" s="243">
        <v>0</v>
      </c>
      <c r="AB396" s="243">
        <v>0</v>
      </c>
      <c r="AC396" s="243">
        <v>0</v>
      </c>
      <c r="AD396" s="243">
        <v>0</v>
      </c>
      <c r="AE396" s="243">
        <v>0</v>
      </c>
      <c r="AF396" s="243">
        <v>0</v>
      </c>
      <c r="AG396" s="243">
        <v>0</v>
      </c>
      <c r="AH396" s="243">
        <v>0</v>
      </c>
      <c r="AI396" s="243">
        <v>0</v>
      </c>
      <c r="AJ396" s="243">
        <v>0</v>
      </c>
      <c r="AK396" s="243">
        <v>0</v>
      </c>
      <c r="AL396" s="243">
        <v>0</v>
      </c>
      <c r="AM396" s="243">
        <v>0</v>
      </c>
      <c r="AN396" s="243">
        <v>0</v>
      </c>
      <c r="AO396" s="243">
        <v>0</v>
      </c>
      <c r="AP396" s="243">
        <v>0</v>
      </c>
      <c r="AQ396" s="243">
        <v>0</v>
      </c>
      <c r="AR396" s="243">
        <v>0</v>
      </c>
      <c r="AS396" s="243">
        <v>0</v>
      </c>
      <c r="AT396" s="243">
        <v>0</v>
      </c>
      <c r="AU396" s="243">
        <v>0</v>
      </c>
      <c r="AV396" s="243">
        <v>0</v>
      </c>
      <c r="AW396" s="243">
        <v>0</v>
      </c>
      <c r="AX396" s="243">
        <v>0.5</v>
      </c>
      <c r="AY396" s="243">
        <v>0</v>
      </c>
      <c r="AZ396" s="243">
        <v>0</v>
      </c>
      <c r="BA396" s="243">
        <v>0.5</v>
      </c>
      <c r="BB396" s="243">
        <v>0</v>
      </c>
      <c r="BC396" s="243">
        <v>0</v>
      </c>
      <c r="BD396" s="243">
        <v>0</v>
      </c>
      <c r="BE396" s="243">
        <v>0</v>
      </c>
      <c r="BF396" s="243">
        <v>0</v>
      </c>
      <c r="BG396" s="243">
        <v>0</v>
      </c>
      <c r="BH396" s="243">
        <v>0</v>
      </c>
      <c r="BI396" s="243">
        <v>0</v>
      </c>
      <c r="BJ396" s="243">
        <v>0</v>
      </c>
      <c r="BK396" s="243">
        <v>0</v>
      </c>
      <c r="BL396" s="243">
        <v>0</v>
      </c>
      <c r="BM396" s="243">
        <v>0</v>
      </c>
      <c r="BN396" s="243">
        <v>0</v>
      </c>
      <c r="BO396" s="243">
        <v>0</v>
      </c>
      <c r="BP396" s="243">
        <v>0</v>
      </c>
      <c r="BQ396" s="243">
        <v>0</v>
      </c>
      <c r="BR396" s="243">
        <v>0</v>
      </c>
      <c r="BS396" s="243">
        <v>0</v>
      </c>
      <c r="BT396" s="243">
        <v>0</v>
      </c>
      <c r="BU396" s="243">
        <v>0</v>
      </c>
      <c r="BV396" s="243">
        <v>0</v>
      </c>
      <c r="BW396" s="243">
        <v>0</v>
      </c>
      <c r="BX396" s="4">
        <v>0</v>
      </c>
      <c r="BZ396" s="244">
        <f t="shared" si="138"/>
        <v>2</v>
      </c>
      <c r="CB396" s="3">
        <f t="shared" si="139"/>
        <v>0</v>
      </c>
      <c r="CC396" s="243">
        <f t="shared" si="140"/>
        <v>0</v>
      </c>
      <c r="CD396" s="243">
        <f t="shared" si="141"/>
        <v>0</v>
      </c>
      <c r="CE396" s="243">
        <f t="shared" si="142"/>
        <v>0</v>
      </c>
      <c r="CF396" s="243">
        <f t="shared" si="143"/>
        <v>0</v>
      </c>
      <c r="CG396" s="243">
        <f t="shared" si="144"/>
        <v>0</v>
      </c>
      <c r="CH396" s="243">
        <f t="shared" si="145"/>
        <v>2</v>
      </c>
      <c r="CI396" s="243">
        <f t="shared" si="146"/>
        <v>0</v>
      </c>
      <c r="CJ396" s="243">
        <f t="shared" si="147"/>
        <v>0</v>
      </c>
      <c r="CK396" s="243">
        <f t="shared" si="148"/>
        <v>0</v>
      </c>
      <c r="CL396" s="243">
        <f t="shared" si="149"/>
        <v>0</v>
      </c>
      <c r="CM396" s="4">
        <f t="shared" si="150"/>
        <v>0</v>
      </c>
      <c r="CO396" s="244">
        <f t="shared" si="151"/>
        <v>1</v>
      </c>
      <c r="CT396" s="3">
        <f t="shared" si="152"/>
        <v>0</v>
      </c>
      <c r="CU396" s="243">
        <f t="shared" si="153"/>
        <v>0</v>
      </c>
      <c r="CV396" s="243">
        <f t="shared" si="154"/>
        <v>0</v>
      </c>
      <c r="CW396" s="243">
        <f t="shared" si="155"/>
        <v>0</v>
      </c>
      <c r="CX396" s="243">
        <f t="shared" si="156"/>
        <v>2</v>
      </c>
      <c r="CY396" s="243">
        <f t="shared" si="157"/>
        <v>0</v>
      </c>
      <c r="CZ396" s="243">
        <f t="shared" si="158"/>
        <v>0</v>
      </c>
      <c r="DA396" s="4">
        <f t="shared" si="159"/>
        <v>0</v>
      </c>
      <c r="DD396" s="244">
        <f t="shared" si="160"/>
        <v>1</v>
      </c>
    </row>
    <row r="397" spans="2:108" x14ac:dyDescent="0.35">
      <c r="B397" s="145" t="s">
        <v>701</v>
      </c>
      <c r="C397" s="4" t="s">
        <v>702</v>
      </c>
      <c r="D397" s="30" t="s">
        <v>702</v>
      </c>
      <c r="E397" s="237" t="s">
        <v>2975</v>
      </c>
      <c r="F397" s="237"/>
      <c r="G397" s="31" t="s">
        <v>3704</v>
      </c>
      <c r="H397" s="3">
        <v>0</v>
      </c>
      <c r="I397" s="243">
        <v>0</v>
      </c>
      <c r="J397" s="243">
        <v>0</v>
      </c>
      <c r="K397" s="243">
        <v>0</v>
      </c>
      <c r="L397" s="243">
        <v>0</v>
      </c>
      <c r="M397" s="243">
        <v>0</v>
      </c>
      <c r="N397" s="243">
        <v>0</v>
      </c>
      <c r="O397" s="243">
        <v>0</v>
      </c>
      <c r="P397" s="243">
        <v>0</v>
      </c>
      <c r="Q397" s="243">
        <v>0</v>
      </c>
      <c r="R397" s="243">
        <v>0</v>
      </c>
      <c r="S397" s="243">
        <v>0</v>
      </c>
      <c r="T397" s="243">
        <v>0</v>
      </c>
      <c r="U397" s="243">
        <v>0</v>
      </c>
      <c r="V397" s="243">
        <v>0</v>
      </c>
      <c r="W397" s="243">
        <v>0</v>
      </c>
      <c r="X397" s="243">
        <v>0</v>
      </c>
      <c r="Y397" s="243">
        <v>0</v>
      </c>
      <c r="Z397" s="243">
        <v>0</v>
      </c>
      <c r="AA397" s="243">
        <v>0</v>
      </c>
      <c r="AB397" s="243">
        <v>0</v>
      </c>
      <c r="AC397" s="243">
        <v>0</v>
      </c>
      <c r="AD397" s="243">
        <v>0</v>
      </c>
      <c r="AE397" s="243">
        <v>0</v>
      </c>
      <c r="AF397" s="243">
        <v>0</v>
      </c>
      <c r="AG397" s="243">
        <v>0</v>
      </c>
      <c r="AH397" s="243">
        <v>0</v>
      </c>
      <c r="AI397" s="243">
        <v>0</v>
      </c>
      <c r="AJ397" s="243">
        <v>0</v>
      </c>
      <c r="AK397" s="243">
        <v>0</v>
      </c>
      <c r="AL397" s="243">
        <v>0</v>
      </c>
      <c r="AM397" s="243">
        <v>0</v>
      </c>
      <c r="AN397" s="243">
        <v>0</v>
      </c>
      <c r="AO397" s="243">
        <v>0</v>
      </c>
      <c r="AP397" s="243">
        <v>0</v>
      </c>
      <c r="AQ397" s="243">
        <v>0</v>
      </c>
      <c r="AR397" s="243">
        <v>0</v>
      </c>
      <c r="AS397" s="243">
        <v>0</v>
      </c>
      <c r="AT397" s="243">
        <v>0</v>
      </c>
      <c r="AU397" s="243">
        <v>0</v>
      </c>
      <c r="AV397" s="243">
        <v>0</v>
      </c>
      <c r="AW397" s="243">
        <v>0</v>
      </c>
      <c r="AX397" s="243">
        <v>0.5</v>
      </c>
      <c r="AY397" s="243">
        <v>0</v>
      </c>
      <c r="AZ397" s="243">
        <v>0</v>
      </c>
      <c r="BA397" s="243">
        <v>0.5</v>
      </c>
      <c r="BB397" s="243">
        <v>0</v>
      </c>
      <c r="BC397" s="243">
        <v>0</v>
      </c>
      <c r="BD397" s="243">
        <v>0</v>
      </c>
      <c r="BE397" s="243">
        <v>0</v>
      </c>
      <c r="BF397" s="243">
        <v>0</v>
      </c>
      <c r="BG397" s="243">
        <v>0</v>
      </c>
      <c r="BH397" s="243">
        <v>0</v>
      </c>
      <c r="BI397" s="243">
        <v>0</v>
      </c>
      <c r="BJ397" s="243">
        <v>0</v>
      </c>
      <c r="BK397" s="243">
        <v>0</v>
      </c>
      <c r="BL397" s="243">
        <v>0</v>
      </c>
      <c r="BM397" s="243">
        <v>0</v>
      </c>
      <c r="BN397" s="243">
        <v>0</v>
      </c>
      <c r="BO397" s="243">
        <v>0</v>
      </c>
      <c r="BP397" s="243">
        <v>0</v>
      </c>
      <c r="BQ397" s="243">
        <v>0</v>
      </c>
      <c r="BR397" s="243">
        <v>0</v>
      </c>
      <c r="BS397" s="243">
        <v>0</v>
      </c>
      <c r="BT397" s="243">
        <v>0</v>
      </c>
      <c r="BU397" s="243">
        <v>0</v>
      </c>
      <c r="BV397" s="243">
        <v>0</v>
      </c>
      <c r="BW397" s="243">
        <v>0</v>
      </c>
      <c r="BX397" s="4">
        <v>0</v>
      </c>
      <c r="BZ397" s="244">
        <f t="shared" si="138"/>
        <v>2</v>
      </c>
      <c r="CB397" s="3">
        <f t="shared" si="139"/>
        <v>0</v>
      </c>
      <c r="CC397" s="243">
        <f t="shared" si="140"/>
        <v>0</v>
      </c>
      <c r="CD397" s="243">
        <f t="shared" si="141"/>
        <v>0</v>
      </c>
      <c r="CE397" s="243">
        <f t="shared" si="142"/>
        <v>0</v>
      </c>
      <c r="CF397" s="243">
        <f t="shared" si="143"/>
        <v>0</v>
      </c>
      <c r="CG397" s="243">
        <f t="shared" si="144"/>
        <v>0</v>
      </c>
      <c r="CH397" s="243">
        <f t="shared" si="145"/>
        <v>2</v>
      </c>
      <c r="CI397" s="243">
        <f t="shared" si="146"/>
        <v>0</v>
      </c>
      <c r="CJ397" s="243">
        <f t="shared" si="147"/>
        <v>0</v>
      </c>
      <c r="CK397" s="243">
        <f t="shared" si="148"/>
        <v>0</v>
      </c>
      <c r="CL397" s="243">
        <f t="shared" si="149"/>
        <v>0</v>
      </c>
      <c r="CM397" s="4">
        <f t="shared" si="150"/>
        <v>0</v>
      </c>
      <c r="CO397" s="244">
        <f t="shared" si="151"/>
        <v>1</v>
      </c>
      <c r="CT397" s="3">
        <f t="shared" si="152"/>
        <v>0</v>
      </c>
      <c r="CU397" s="243">
        <f t="shared" si="153"/>
        <v>0</v>
      </c>
      <c r="CV397" s="243">
        <f t="shared" si="154"/>
        <v>0</v>
      </c>
      <c r="CW397" s="243">
        <f t="shared" si="155"/>
        <v>0</v>
      </c>
      <c r="CX397" s="243">
        <f t="shared" si="156"/>
        <v>2</v>
      </c>
      <c r="CY397" s="243">
        <f t="shared" si="157"/>
        <v>0</v>
      </c>
      <c r="CZ397" s="243">
        <f t="shared" si="158"/>
        <v>0</v>
      </c>
      <c r="DA397" s="4">
        <f t="shared" si="159"/>
        <v>0</v>
      </c>
      <c r="DD397" s="244">
        <f t="shared" si="160"/>
        <v>1</v>
      </c>
    </row>
    <row r="398" spans="2:108" x14ac:dyDescent="0.35">
      <c r="B398" s="145" t="s">
        <v>703</v>
      </c>
      <c r="C398" s="4" t="s">
        <v>704</v>
      </c>
      <c r="D398" s="61" t="s">
        <v>704</v>
      </c>
      <c r="E398" s="235" t="s">
        <v>1374</v>
      </c>
      <c r="F398" s="235"/>
      <c r="G398" s="62" t="s">
        <v>3712</v>
      </c>
      <c r="H398" s="3">
        <v>0</v>
      </c>
      <c r="I398" s="243">
        <v>0</v>
      </c>
      <c r="J398" s="243">
        <v>0</v>
      </c>
      <c r="K398" s="243">
        <v>0</v>
      </c>
      <c r="L398" s="243">
        <v>0</v>
      </c>
      <c r="M398" s="243">
        <v>0</v>
      </c>
      <c r="N398" s="243">
        <v>0</v>
      </c>
      <c r="O398" s="243">
        <v>0</v>
      </c>
      <c r="P398" s="243">
        <v>0</v>
      </c>
      <c r="Q398" s="243">
        <v>0</v>
      </c>
      <c r="R398" s="243">
        <v>0</v>
      </c>
      <c r="S398" s="243">
        <v>0</v>
      </c>
      <c r="T398" s="243">
        <v>0</v>
      </c>
      <c r="U398" s="243">
        <v>0</v>
      </c>
      <c r="V398" s="243">
        <v>0</v>
      </c>
      <c r="W398" s="243">
        <v>0</v>
      </c>
      <c r="X398" s="243">
        <v>0</v>
      </c>
      <c r="Y398" s="243">
        <v>0</v>
      </c>
      <c r="Z398" s="243">
        <v>0</v>
      </c>
      <c r="AA398" s="243">
        <v>0</v>
      </c>
      <c r="AB398" s="243">
        <v>0</v>
      </c>
      <c r="AC398" s="243">
        <v>0</v>
      </c>
      <c r="AD398" s="243">
        <v>0</v>
      </c>
      <c r="AE398" s="243">
        <v>0</v>
      </c>
      <c r="AF398" s="243">
        <v>0</v>
      </c>
      <c r="AG398" s="243">
        <v>0</v>
      </c>
      <c r="AH398" s="243">
        <v>0</v>
      </c>
      <c r="AI398" s="243">
        <v>0</v>
      </c>
      <c r="AJ398" s="243">
        <v>0</v>
      </c>
      <c r="AK398" s="243">
        <v>0</v>
      </c>
      <c r="AL398" s="243">
        <v>0</v>
      </c>
      <c r="AM398" s="243">
        <v>0</v>
      </c>
      <c r="AN398" s="243">
        <v>0</v>
      </c>
      <c r="AO398" s="243">
        <v>0</v>
      </c>
      <c r="AP398" s="243">
        <v>0</v>
      </c>
      <c r="AQ398" s="243">
        <v>0</v>
      </c>
      <c r="AR398" s="243">
        <v>0</v>
      </c>
      <c r="AS398" s="243">
        <v>0</v>
      </c>
      <c r="AT398" s="243">
        <v>0</v>
      </c>
      <c r="AU398" s="243">
        <v>0</v>
      </c>
      <c r="AV398" s="243">
        <v>0</v>
      </c>
      <c r="AW398" s="243">
        <v>0</v>
      </c>
      <c r="AX398" s="243">
        <v>0.5</v>
      </c>
      <c r="AY398" s="243">
        <v>0</v>
      </c>
      <c r="AZ398" s="243">
        <v>0</v>
      </c>
      <c r="BA398" s="243">
        <v>0.5</v>
      </c>
      <c r="BB398" s="243">
        <v>0</v>
      </c>
      <c r="BC398" s="243">
        <v>0</v>
      </c>
      <c r="BD398" s="243">
        <v>0</v>
      </c>
      <c r="BE398" s="243">
        <v>0</v>
      </c>
      <c r="BF398" s="243">
        <v>0</v>
      </c>
      <c r="BG398" s="243">
        <v>0</v>
      </c>
      <c r="BH398" s="243">
        <v>0</v>
      </c>
      <c r="BI398" s="243">
        <v>0</v>
      </c>
      <c r="BJ398" s="243">
        <v>0</v>
      </c>
      <c r="BK398" s="243">
        <v>0</v>
      </c>
      <c r="BL398" s="243">
        <v>0</v>
      </c>
      <c r="BM398" s="243">
        <v>0</v>
      </c>
      <c r="BN398" s="243">
        <v>0</v>
      </c>
      <c r="BO398" s="243">
        <v>0</v>
      </c>
      <c r="BP398" s="243">
        <v>0</v>
      </c>
      <c r="BQ398" s="243">
        <v>0</v>
      </c>
      <c r="BR398" s="243">
        <v>0</v>
      </c>
      <c r="BS398" s="243">
        <v>0</v>
      </c>
      <c r="BT398" s="243">
        <v>0</v>
      </c>
      <c r="BU398" s="243">
        <v>0</v>
      </c>
      <c r="BV398" s="243">
        <v>0</v>
      </c>
      <c r="BW398" s="243">
        <v>0</v>
      </c>
      <c r="BX398" s="4">
        <v>0</v>
      </c>
      <c r="BZ398" s="244">
        <f t="shared" si="138"/>
        <v>2</v>
      </c>
      <c r="CB398" s="3">
        <f t="shared" si="139"/>
        <v>0</v>
      </c>
      <c r="CC398" s="243">
        <f t="shared" si="140"/>
        <v>0</v>
      </c>
      <c r="CD398" s="243">
        <f t="shared" si="141"/>
        <v>0</v>
      </c>
      <c r="CE398" s="243">
        <f t="shared" si="142"/>
        <v>0</v>
      </c>
      <c r="CF398" s="243">
        <f t="shared" si="143"/>
        <v>0</v>
      </c>
      <c r="CG398" s="243">
        <f t="shared" si="144"/>
        <v>0</v>
      </c>
      <c r="CH398" s="243">
        <f t="shared" si="145"/>
        <v>2</v>
      </c>
      <c r="CI398" s="243">
        <f t="shared" si="146"/>
        <v>0</v>
      </c>
      <c r="CJ398" s="243">
        <f t="shared" si="147"/>
        <v>0</v>
      </c>
      <c r="CK398" s="243">
        <f t="shared" si="148"/>
        <v>0</v>
      </c>
      <c r="CL398" s="243">
        <f t="shared" si="149"/>
        <v>0</v>
      </c>
      <c r="CM398" s="4">
        <f t="shared" si="150"/>
        <v>0</v>
      </c>
      <c r="CO398" s="244">
        <f t="shared" si="151"/>
        <v>1</v>
      </c>
      <c r="CT398" s="3">
        <f t="shared" si="152"/>
        <v>0</v>
      </c>
      <c r="CU398" s="243">
        <f t="shared" si="153"/>
        <v>0</v>
      </c>
      <c r="CV398" s="243">
        <f t="shared" si="154"/>
        <v>0</v>
      </c>
      <c r="CW398" s="243">
        <f t="shared" si="155"/>
        <v>0</v>
      </c>
      <c r="CX398" s="243">
        <f t="shared" si="156"/>
        <v>2</v>
      </c>
      <c r="CY398" s="243">
        <f t="shared" si="157"/>
        <v>0</v>
      </c>
      <c r="CZ398" s="243">
        <f t="shared" si="158"/>
        <v>0</v>
      </c>
      <c r="DA398" s="4">
        <f t="shared" si="159"/>
        <v>0</v>
      </c>
      <c r="DD398" s="244">
        <f t="shared" si="160"/>
        <v>1</v>
      </c>
    </row>
    <row r="399" spans="2:108" x14ac:dyDescent="0.35">
      <c r="B399" s="145" t="s">
        <v>719</v>
      </c>
      <c r="C399" s="4" t="s">
        <v>719</v>
      </c>
      <c r="D399" s="104"/>
      <c r="E399" s="238" t="s">
        <v>1374</v>
      </c>
      <c r="F399" s="235"/>
      <c r="G399" s="62" t="s">
        <v>3712</v>
      </c>
      <c r="H399" s="3">
        <v>0</v>
      </c>
      <c r="I399" s="243">
        <v>0</v>
      </c>
      <c r="J399" s="243">
        <v>0</v>
      </c>
      <c r="K399" s="243">
        <v>0</v>
      </c>
      <c r="L399" s="243">
        <v>0</v>
      </c>
      <c r="M399" s="243">
        <v>0</v>
      </c>
      <c r="N399" s="243">
        <v>0</v>
      </c>
      <c r="O399" s="243">
        <v>0</v>
      </c>
      <c r="P399" s="243">
        <v>0</v>
      </c>
      <c r="Q399" s="243">
        <v>0</v>
      </c>
      <c r="R399" s="243">
        <v>0</v>
      </c>
      <c r="S399" s="243">
        <v>0</v>
      </c>
      <c r="T399" s="243">
        <v>0</v>
      </c>
      <c r="U399" s="243">
        <v>0</v>
      </c>
      <c r="V399" s="243">
        <v>0</v>
      </c>
      <c r="W399" s="243">
        <v>0</v>
      </c>
      <c r="X399" s="243">
        <v>0</v>
      </c>
      <c r="Y399" s="243">
        <v>0</v>
      </c>
      <c r="Z399" s="243">
        <v>0</v>
      </c>
      <c r="AA399" s="243">
        <v>0</v>
      </c>
      <c r="AB399" s="243">
        <v>0</v>
      </c>
      <c r="AC399" s="243">
        <v>0</v>
      </c>
      <c r="AD399" s="243">
        <v>0</v>
      </c>
      <c r="AE399" s="243">
        <v>0</v>
      </c>
      <c r="AF399" s="243">
        <v>0</v>
      </c>
      <c r="AG399" s="243">
        <v>0</v>
      </c>
      <c r="AH399" s="243">
        <v>0</v>
      </c>
      <c r="AI399" s="243">
        <v>0</v>
      </c>
      <c r="AJ399" s="243">
        <v>0</v>
      </c>
      <c r="AK399" s="243">
        <v>0</v>
      </c>
      <c r="AL399" s="243">
        <v>0</v>
      </c>
      <c r="AM399" s="243">
        <v>0</v>
      </c>
      <c r="AN399" s="243">
        <v>0</v>
      </c>
      <c r="AO399" s="243">
        <v>0</v>
      </c>
      <c r="AP399" s="243">
        <v>0</v>
      </c>
      <c r="AQ399" s="243">
        <v>0</v>
      </c>
      <c r="AR399" s="243">
        <v>0</v>
      </c>
      <c r="AS399" s="243">
        <v>0</v>
      </c>
      <c r="AT399" s="243">
        <v>0</v>
      </c>
      <c r="AU399" s="243">
        <v>0</v>
      </c>
      <c r="AV399" s="243">
        <v>0</v>
      </c>
      <c r="AW399" s="243">
        <v>0</v>
      </c>
      <c r="AX399" s="243">
        <v>0</v>
      </c>
      <c r="AY399" s="243">
        <v>0.5</v>
      </c>
      <c r="AZ399" s="243">
        <v>0.5</v>
      </c>
      <c r="BA399" s="243">
        <v>0</v>
      </c>
      <c r="BB399" s="243">
        <v>0</v>
      </c>
      <c r="BC399" s="243">
        <v>0</v>
      </c>
      <c r="BD399" s="243">
        <v>0</v>
      </c>
      <c r="BE399" s="243">
        <v>0</v>
      </c>
      <c r="BF399" s="243">
        <v>0</v>
      </c>
      <c r="BG399" s="243">
        <v>0</v>
      </c>
      <c r="BH399" s="243">
        <v>0</v>
      </c>
      <c r="BI399" s="243">
        <v>0</v>
      </c>
      <c r="BJ399" s="243">
        <v>0</v>
      </c>
      <c r="BK399" s="243">
        <v>0</v>
      </c>
      <c r="BL399" s="243">
        <v>0</v>
      </c>
      <c r="BM399" s="243">
        <v>0</v>
      </c>
      <c r="BN399" s="243">
        <v>0</v>
      </c>
      <c r="BO399" s="243">
        <v>0</v>
      </c>
      <c r="BP399" s="243">
        <v>0</v>
      </c>
      <c r="BQ399" s="243">
        <v>0</v>
      </c>
      <c r="BR399" s="243">
        <v>0</v>
      </c>
      <c r="BS399" s="243">
        <v>0</v>
      </c>
      <c r="BT399" s="243">
        <v>0</v>
      </c>
      <c r="BU399" s="243">
        <v>0</v>
      </c>
      <c r="BV399" s="243">
        <v>0</v>
      </c>
      <c r="BW399" s="243">
        <v>0</v>
      </c>
      <c r="BX399" s="4">
        <v>0</v>
      </c>
      <c r="BZ399" s="244">
        <f t="shared" si="138"/>
        <v>2</v>
      </c>
      <c r="CB399" s="3">
        <f t="shared" si="139"/>
        <v>0</v>
      </c>
      <c r="CC399" s="243">
        <f t="shared" si="140"/>
        <v>0</v>
      </c>
      <c r="CD399" s="243">
        <f t="shared" si="141"/>
        <v>0</v>
      </c>
      <c r="CE399" s="243">
        <f t="shared" si="142"/>
        <v>0</v>
      </c>
      <c r="CF399" s="243">
        <f t="shared" si="143"/>
        <v>0</v>
      </c>
      <c r="CG399" s="243">
        <f t="shared" si="144"/>
        <v>0</v>
      </c>
      <c r="CH399" s="243">
        <f t="shared" si="145"/>
        <v>2</v>
      </c>
      <c r="CI399" s="243">
        <f t="shared" si="146"/>
        <v>0</v>
      </c>
      <c r="CJ399" s="243">
        <f t="shared" si="147"/>
        <v>0</v>
      </c>
      <c r="CK399" s="243">
        <f t="shared" si="148"/>
        <v>0</v>
      </c>
      <c r="CL399" s="243">
        <f t="shared" si="149"/>
        <v>0</v>
      </c>
      <c r="CM399" s="4">
        <f t="shared" si="150"/>
        <v>0</v>
      </c>
      <c r="CO399" s="244">
        <f t="shared" si="151"/>
        <v>1</v>
      </c>
      <c r="CT399" s="3">
        <f t="shared" si="152"/>
        <v>0</v>
      </c>
      <c r="CU399" s="243">
        <f t="shared" si="153"/>
        <v>0</v>
      </c>
      <c r="CV399" s="243">
        <f t="shared" si="154"/>
        <v>0</v>
      </c>
      <c r="CW399" s="243">
        <f t="shared" si="155"/>
        <v>0</v>
      </c>
      <c r="CX399" s="243">
        <f t="shared" si="156"/>
        <v>2</v>
      </c>
      <c r="CY399" s="243">
        <f t="shared" si="157"/>
        <v>0</v>
      </c>
      <c r="CZ399" s="243">
        <f t="shared" si="158"/>
        <v>0</v>
      </c>
      <c r="DA399" s="4">
        <f t="shared" si="159"/>
        <v>0</v>
      </c>
      <c r="DD399" s="244">
        <f t="shared" si="160"/>
        <v>1</v>
      </c>
    </row>
    <row r="400" spans="2:108" x14ac:dyDescent="0.35">
      <c r="B400" s="145" t="s">
        <v>724</v>
      </c>
      <c r="C400" s="4" t="s">
        <v>725</v>
      </c>
      <c r="D400" s="28" t="s">
        <v>2818</v>
      </c>
      <c r="E400" s="234" t="s">
        <v>1534</v>
      </c>
      <c r="F400" s="234"/>
      <c r="G400" s="29" t="s">
        <v>3701</v>
      </c>
      <c r="H400" s="3">
        <v>0</v>
      </c>
      <c r="I400" s="243">
        <v>0</v>
      </c>
      <c r="J400" s="243">
        <v>0</v>
      </c>
      <c r="K400" s="243">
        <v>0</v>
      </c>
      <c r="L400" s="243">
        <v>0</v>
      </c>
      <c r="M400" s="243">
        <v>0</v>
      </c>
      <c r="N400" s="243">
        <v>0</v>
      </c>
      <c r="O400" s="243">
        <v>0</v>
      </c>
      <c r="P400" s="243">
        <v>0</v>
      </c>
      <c r="Q400" s="243">
        <v>0</v>
      </c>
      <c r="R400" s="243">
        <v>0</v>
      </c>
      <c r="S400" s="243">
        <v>0</v>
      </c>
      <c r="T400" s="243">
        <v>0</v>
      </c>
      <c r="U400" s="243">
        <v>0</v>
      </c>
      <c r="V400" s="243">
        <v>0</v>
      </c>
      <c r="W400" s="243">
        <v>0</v>
      </c>
      <c r="X400" s="243">
        <v>0</v>
      </c>
      <c r="Y400" s="243">
        <v>0</v>
      </c>
      <c r="Z400" s="243">
        <v>0</v>
      </c>
      <c r="AA400" s="243">
        <v>0</v>
      </c>
      <c r="AB400" s="243">
        <v>0</v>
      </c>
      <c r="AC400" s="243">
        <v>0</v>
      </c>
      <c r="AD400" s="243">
        <v>0</v>
      </c>
      <c r="AE400" s="243">
        <v>0</v>
      </c>
      <c r="AF400" s="243">
        <v>0</v>
      </c>
      <c r="AG400" s="243">
        <v>0</v>
      </c>
      <c r="AH400" s="243">
        <v>0</v>
      </c>
      <c r="AI400" s="243">
        <v>0</v>
      </c>
      <c r="AJ400" s="243">
        <v>0</v>
      </c>
      <c r="AK400" s="243">
        <v>0</v>
      </c>
      <c r="AL400" s="243">
        <v>0</v>
      </c>
      <c r="AM400" s="243">
        <v>0</v>
      </c>
      <c r="AN400" s="243">
        <v>0</v>
      </c>
      <c r="AO400" s="243">
        <v>0</v>
      </c>
      <c r="AP400" s="243">
        <v>0</v>
      </c>
      <c r="AQ400" s="243">
        <v>0</v>
      </c>
      <c r="AR400" s="243">
        <v>0</v>
      </c>
      <c r="AS400" s="243">
        <v>0</v>
      </c>
      <c r="AT400" s="243">
        <v>0</v>
      </c>
      <c r="AU400" s="243">
        <v>0</v>
      </c>
      <c r="AV400" s="243">
        <v>0</v>
      </c>
      <c r="AW400" s="243">
        <v>0</v>
      </c>
      <c r="AX400" s="243">
        <v>0</v>
      </c>
      <c r="AY400" s="243">
        <v>0.5</v>
      </c>
      <c r="AZ400" s="243">
        <v>0</v>
      </c>
      <c r="BA400" s="243">
        <v>0.5</v>
      </c>
      <c r="BB400" s="243">
        <v>0</v>
      </c>
      <c r="BC400" s="243">
        <v>0</v>
      </c>
      <c r="BD400" s="243">
        <v>0</v>
      </c>
      <c r="BE400" s="243">
        <v>0</v>
      </c>
      <c r="BF400" s="243">
        <v>0</v>
      </c>
      <c r="BG400" s="243">
        <v>0</v>
      </c>
      <c r="BH400" s="243">
        <v>0</v>
      </c>
      <c r="BI400" s="243">
        <v>0</v>
      </c>
      <c r="BJ400" s="243">
        <v>0</v>
      </c>
      <c r="BK400" s="243">
        <v>0</v>
      </c>
      <c r="BL400" s="243">
        <v>0</v>
      </c>
      <c r="BM400" s="243">
        <v>0</v>
      </c>
      <c r="BN400" s="243">
        <v>0</v>
      </c>
      <c r="BO400" s="243">
        <v>0</v>
      </c>
      <c r="BP400" s="243">
        <v>0</v>
      </c>
      <c r="BQ400" s="243">
        <v>0</v>
      </c>
      <c r="BR400" s="243">
        <v>0</v>
      </c>
      <c r="BS400" s="243">
        <v>0</v>
      </c>
      <c r="BT400" s="243">
        <v>0</v>
      </c>
      <c r="BU400" s="243">
        <v>0</v>
      </c>
      <c r="BV400" s="243">
        <v>0</v>
      </c>
      <c r="BW400" s="243">
        <v>0</v>
      </c>
      <c r="BX400" s="4">
        <v>0</v>
      </c>
      <c r="BZ400" s="244">
        <f t="shared" si="138"/>
        <v>2</v>
      </c>
      <c r="CB400" s="3">
        <f t="shared" si="139"/>
        <v>0</v>
      </c>
      <c r="CC400" s="243">
        <f t="shared" si="140"/>
        <v>0</v>
      </c>
      <c r="CD400" s="243">
        <f t="shared" si="141"/>
        <v>0</v>
      </c>
      <c r="CE400" s="243">
        <f t="shared" si="142"/>
        <v>0</v>
      </c>
      <c r="CF400" s="243">
        <f t="shared" si="143"/>
        <v>0</v>
      </c>
      <c r="CG400" s="243">
        <f t="shared" si="144"/>
        <v>0</v>
      </c>
      <c r="CH400" s="243">
        <f t="shared" si="145"/>
        <v>2</v>
      </c>
      <c r="CI400" s="243">
        <f t="shared" si="146"/>
        <v>0</v>
      </c>
      <c r="CJ400" s="243">
        <f t="shared" si="147"/>
        <v>0</v>
      </c>
      <c r="CK400" s="243">
        <f t="shared" si="148"/>
        <v>0</v>
      </c>
      <c r="CL400" s="243">
        <f t="shared" si="149"/>
        <v>0</v>
      </c>
      <c r="CM400" s="4">
        <f t="shared" si="150"/>
        <v>0</v>
      </c>
      <c r="CO400" s="244">
        <f t="shared" si="151"/>
        <v>1</v>
      </c>
      <c r="CT400" s="3">
        <f t="shared" si="152"/>
        <v>0</v>
      </c>
      <c r="CU400" s="243">
        <f t="shared" si="153"/>
        <v>0</v>
      </c>
      <c r="CV400" s="243">
        <f t="shared" si="154"/>
        <v>0</v>
      </c>
      <c r="CW400" s="243">
        <f t="shared" si="155"/>
        <v>0</v>
      </c>
      <c r="CX400" s="243">
        <f t="shared" si="156"/>
        <v>2</v>
      </c>
      <c r="CY400" s="243">
        <f t="shared" si="157"/>
        <v>0</v>
      </c>
      <c r="CZ400" s="243">
        <f t="shared" si="158"/>
        <v>0</v>
      </c>
      <c r="DA400" s="4">
        <f t="shared" si="159"/>
        <v>0</v>
      </c>
      <c r="DD400" s="244">
        <f t="shared" si="160"/>
        <v>1</v>
      </c>
    </row>
    <row r="401" spans="2:108" x14ac:dyDescent="0.35">
      <c r="B401" s="145" t="s">
        <v>726</v>
      </c>
      <c r="C401" s="4" t="s">
        <v>727</v>
      </c>
      <c r="D401" s="54" t="s">
        <v>2821</v>
      </c>
      <c r="E401" s="233" t="s">
        <v>911</v>
      </c>
      <c r="F401" s="233"/>
      <c r="G401" s="55" t="s">
        <v>3708</v>
      </c>
      <c r="H401" s="3">
        <v>0</v>
      </c>
      <c r="I401" s="243">
        <v>0</v>
      </c>
      <c r="J401" s="243">
        <v>0</v>
      </c>
      <c r="K401" s="243">
        <v>0</v>
      </c>
      <c r="L401" s="243">
        <v>0</v>
      </c>
      <c r="M401" s="243">
        <v>0</v>
      </c>
      <c r="N401" s="243">
        <v>0</v>
      </c>
      <c r="O401" s="243">
        <v>0</v>
      </c>
      <c r="P401" s="243">
        <v>0</v>
      </c>
      <c r="Q401" s="243">
        <v>0</v>
      </c>
      <c r="R401" s="243">
        <v>0</v>
      </c>
      <c r="S401" s="243">
        <v>0</v>
      </c>
      <c r="T401" s="243">
        <v>0</v>
      </c>
      <c r="U401" s="243">
        <v>0</v>
      </c>
      <c r="V401" s="243">
        <v>0</v>
      </c>
      <c r="W401" s="243">
        <v>0</v>
      </c>
      <c r="X401" s="243">
        <v>0</v>
      </c>
      <c r="Y401" s="243">
        <v>0</v>
      </c>
      <c r="Z401" s="243">
        <v>0</v>
      </c>
      <c r="AA401" s="243">
        <v>0</v>
      </c>
      <c r="AB401" s="243">
        <v>0</v>
      </c>
      <c r="AC401" s="243">
        <v>0</v>
      </c>
      <c r="AD401" s="243">
        <v>0</v>
      </c>
      <c r="AE401" s="243">
        <v>0</v>
      </c>
      <c r="AF401" s="243">
        <v>0</v>
      </c>
      <c r="AG401" s="243">
        <v>0</v>
      </c>
      <c r="AH401" s="243">
        <v>0</v>
      </c>
      <c r="AI401" s="243">
        <v>0</v>
      </c>
      <c r="AJ401" s="243">
        <v>0</v>
      </c>
      <c r="AK401" s="243">
        <v>0</v>
      </c>
      <c r="AL401" s="243">
        <v>0</v>
      </c>
      <c r="AM401" s="243">
        <v>0</v>
      </c>
      <c r="AN401" s="243">
        <v>0</v>
      </c>
      <c r="AO401" s="243">
        <v>0</v>
      </c>
      <c r="AP401" s="243">
        <v>0</v>
      </c>
      <c r="AQ401" s="243">
        <v>0</v>
      </c>
      <c r="AR401" s="243">
        <v>0</v>
      </c>
      <c r="AS401" s="243">
        <v>0</v>
      </c>
      <c r="AT401" s="243">
        <v>0</v>
      </c>
      <c r="AU401" s="243">
        <v>0</v>
      </c>
      <c r="AV401" s="243">
        <v>0</v>
      </c>
      <c r="AW401" s="243">
        <v>0</v>
      </c>
      <c r="AX401" s="243">
        <v>0</v>
      </c>
      <c r="AY401" s="243">
        <v>0</v>
      </c>
      <c r="AZ401" s="243">
        <v>0.5</v>
      </c>
      <c r="BA401" s="243">
        <v>0.5</v>
      </c>
      <c r="BB401" s="243">
        <v>0</v>
      </c>
      <c r="BC401" s="243">
        <v>0</v>
      </c>
      <c r="BD401" s="243">
        <v>0</v>
      </c>
      <c r="BE401" s="243">
        <v>0</v>
      </c>
      <c r="BF401" s="243">
        <v>0</v>
      </c>
      <c r="BG401" s="243">
        <v>0</v>
      </c>
      <c r="BH401" s="243">
        <v>0</v>
      </c>
      <c r="BI401" s="243">
        <v>0</v>
      </c>
      <c r="BJ401" s="243">
        <v>0</v>
      </c>
      <c r="BK401" s="243">
        <v>0</v>
      </c>
      <c r="BL401" s="243">
        <v>0</v>
      </c>
      <c r="BM401" s="243">
        <v>0</v>
      </c>
      <c r="BN401" s="243">
        <v>0</v>
      </c>
      <c r="BO401" s="243">
        <v>0</v>
      </c>
      <c r="BP401" s="243">
        <v>0</v>
      </c>
      <c r="BQ401" s="243">
        <v>0</v>
      </c>
      <c r="BR401" s="243">
        <v>0</v>
      </c>
      <c r="BS401" s="243">
        <v>0</v>
      </c>
      <c r="BT401" s="243">
        <v>0</v>
      </c>
      <c r="BU401" s="243">
        <v>0</v>
      </c>
      <c r="BV401" s="243">
        <v>0</v>
      </c>
      <c r="BW401" s="243">
        <v>0</v>
      </c>
      <c r="BX401" s="4">
        <v>0</v>
      </c>
      <c r="BZ401" s="244">
        <f t="shared" si="138"/>
        <v>2</v>
      </c>
      <c r="CB401" s="3">
        <f t="shared" si="139"/>
        <v>0</v>
      </c>
      <c r="CC401" s="243">
        <f t="shared" si="140"/>
        <v>0</v>
      </c>
      <c r="CD401" s="243">
        <f t="shared" si="141"/>
        <v>0</v>
      </c>
      <c r="CE401" s="243">
        <f t="shared" si="142"/>
        <v>0</v>
      </c>
      <c r="CF401" s="243">
        <f t="shared" si="143"/>
        <v>0</v>
      </c>
      <c r="CG401" s="243">
        <f t="shared" si="144"/>
        <v>0</v>
      </c>
      <c r="CH401" s="243">
        <f t="shared" si="145"/>
        <v>2</v>
      </c>
      <c r="CI401" s="243">
        <f t="shared" si="146"/>
        <v>0</v>
      </c>
      <c r="CJ401" s="243">
        <f t="shared" si="147"/>
        <v>0</v>
      </c>
      <c r="CK401" s="243">
        <f t="shared" si="148"/>
        <v>0</v>
      </c>
      <c r="CL401" s="243">
        <f t="shared" si="149"/>
        <v>0</v>
      </c>
      <c r="CM401" s="4">
        <f t="shared" si="150"/>
        <v>0</v>
      </c>
      <c r="CO401" s="244">
        <f t="shared" si="151"/>
        <v>1</v>
      </c>
      <c r="CT401" s="3">
        <f t="shared" si="152"/>
        <v>0</v>
      </c>
      <c r="CU401" s="243">
        <f t="shared" si="153"/>
        <v>0</v>
      </c>
      <c r="CV401" s="243">
        <f t="shared" si="154"/>
        <v>0</v>
      </c>
      <c r="CW401" s="243">
        <f t="shared" si="155"/>
        <v>0</v>
      </c>
      <c r="CX401" s="243">
        <f t="shared" si="156"/>
        <v>2</v>
      </c>
      <c r="CY401" s="243">
        <f t="shared" si="157"/>
        <v>0</v>
      </c>
      <c r="CZ401" s="243">
        <f t="shared" si="158"/>
        <v>0</v>
      </c>
      <c r="DA401" s="4">
        <f t="shared" si="159"/>
        <v>0</v>
      </c>
      <c r="DD401" s="244">
        <f t="shared" si="160"/>
        <v>1</v>
      </c>
    </row>
    <row r="402" spans="2:108" x14ac:dyDescent="0.35">
      <c r="B402" s="145" t="s">
        <v>765</v>
      </c>
      <c r="C402" s="4" t="s">
        <v>766</v>
      </c>
      <c r="D402" s="104"/>
      <c r="E402" s="238" t="s">
        <v>1374</v>
      </c>
      <c r="F402" s="235"/>
      <c r="G402" s="62" t="s">
        <v>3712</v>
      </c>
      <c r="H402" s="3">
        <v>0</v>
      </c>
      <c r="I402" s="243">
        <v>0</v>
      </c>
      <c r="J402" s="243">
        <v>0</v>
      </c>
      <c r="K402" s="243">
        <v>0</v>
      </c>
      <c r="L402" s="243">
        <v>0</v>
      </c>
      <c r="M402" s="243">
        <v>0</v>
      </c>
      <c r="N402" s="243">
        <v>0</v>
      </c>
      <c r="O402" s="243">
        <v>0</v>
      </c>
      <c r="P402" s="243">
        <v>0</v>
      </c>
      <c r="Q402" s="243">
        <v>0</v>
      </c>
      <c r="R402" s="243">
        <v>0</v>
      </c>
      <c r="S402" s="243">
        <v>0</v>
      </c>
      <c r="T402" s="243">
        <v>0</v>
      </c>
      <c r="U402" s="243">
        <v>0</v>
      </c>
      <c r="V402" s="243">
        <v>0</v>
      </c>
      <c r="W402" s="243">
        <v>0</v>
      </c>
      <c r="X402" s="243">
        <v>0</v>
      </c>
      <c r="Y402" s="243">
        <v>0</v>
      </c>
      <c r="Z402" s="243">
        <v>0</v>
      </c>
      <c r="AA402" s="243">
        <v>0</v>
      </c>
      <c r="AB402" s="243">
        <v>0</v>
      </c>
      <c r="AC402" s="243">
        <v>0</v>
      </c>
      <c r="AD402" s="243">
        <v>0</v>
      </c>
      <c r="AE402" s="243">
        <v>0</v>
      </c>
      <c r="AF402" s="243">
        <v>0</v>
      </c>
      <c r="AG402" s="243">
        <v>0</v>
      </c>
      <c r="AH402" s="243">
        <v>0</v>
      </c>
      <c r="AI402" s="243">
        <v>0</v>
      </c>
      <c r="AJ402" s="243">
        <v>0</v>
      </c>
      <c r="AK402" s="243">
        <v>0</v>
      </c>
      <c r="AL402" s="243">
        <v>0</v>
      </c>
      <c r="AM402" s="243">
        <v>0</v>
      </c>
      <c r="AN402" s="243">
        <v>0</v>
      </c>
      <c r="AO402" s="243">
        <v>0</v>
      </c>
      <c r="AP402" s="243">
        <v>0</v>
      </c>
      <c r="AQ402" s="243">
        <v>0</v>
      </c>
      <c r="AR402" s="243">
        <v>0</v>
      </c>
      <c r="AS402" s="243">
        <v>0</v>
      </c>
      <c r="AT402" s="243">
        <v>0</v>
      </c>
      <c r="AU402" s="243">
        <v>0</v>
      </c>
      <c r="AV402" s="243">
        <v>0</v>
      </c>
      <c r="AW402" s="243">
        <v>0</v>
      </c>
      <c r="AX402" s="243">
        <v>0</v>
      </c>
      <c r="AY402" s="243">
        <v>0</v>
      </c>
      <c r="AZ402" s="243">
        <v>0</v>
      </c>
      <c r="BA402" s="243">
        <v>0</v>
      </c>
      <c r="BB402" s="243">
        <v>0</v>
      </c>
      <c r="BC402" s="243">
        <v>0</v>
      </c>
      <c r="BD402" s="243">
        <v>0.5</v>
      </c>
      <c r="BE402" s="243">
        <v>0.5</v>
      </c>
      <c r="BF402" s="243">
        <v>0</v>
      </c>
      <c r="BG402" s="243">
        <v>0</v>
      </c>
      <c r="BH402" s="243">
        <v>0</v>
      </c>
      <c r="BI402" s="243">
        <v>0</v>
      </c>
      <c r="BJ402" s="243">
        <v>0</v>
      </c>
      <c r="BK402" s="243">
        <v>0</v>
      </c>
      <c r="BL402" s="243">
        <v>0</v>
      </c>
      <c r="BM402" s="243">
        <v>0</v>
      </c>
      <c r="BN402" s="243">
        <v>0</v>
      </c>
      <c r="BO402" s="243">
        <v>0</v>
      </c>
      <c r="BP402" s="243">
        <v>0</v>
      </c>
      <c r="BQ402" s="243">
        <v>0</v>
      </c>
      <c r="BR402" s="243">
        <v>0</v>
      </c>
      <c r="BS402" s="243">
        <v>0</v>
      </c>
      <c r="BT402" s="243">
        <v>0</v>
      </c>
      <c r="BU402" s="243">
        <v>0</v>
      </c>
      <c r="BV402" s="243">
        <v>0</v>
      </c>
      <c r="BW402" s="243">
        <v>0</v>
      </c>
      <c r="BX402" s="4">
        <v>0</v>
      </c>
      <c r="BZ402" s="244">
        <f t="shared" si="138"/>
        <v>2</v>
      </c>
      <c r="CB402" s="3">
        <f t="shared" si="139"/>
        <v>0</v>
      </c>
      <c r="CC402" s="243">
        <f t="shared" si="140"/>
        <v>0</v>
      </c>
      <c r="CD402" s="243">
        <f t="shared" si="141"/>
        <v>0</v>
      </c>
      <c r="CE402" s="243">
        <f t="shared" si="142"/>
        <v>0</v>
      </c>
      <c r="CF402" s="243">
        <f t="shared" si="143"/>
        <v>0</v>
      </c>
      <c r="CG402" s="243">
        <f t="shared" si="144"/>
        <v>0</v>
      </c>
      <c r="CH402" s="243">
        <f t="shared" si="145"/>
        <v>0</v>
      </c>
      <c r="CI402" s="243">
        <f t="shared" si="146"/>
        <v>2</v>
      </c>
      <c r="CJ402" s="243">
        <f t="shared" si="147"/>
        <v>0</v>
      </c>
      <c r="CK402" s="243">
        <f t="shared" si="148"/>
        <v>0</v>
      </c>
      <c r="CL402" s="243">
        <f t="shared" si="149"/>
        <v>0</v>
      </c>
      <c r="CM402" s="4">
        <f t="shared" si="150"/>
        <v>0</v>
      </c>
      <c r="CO402" s="244">
        <f t="shared" si="151"/>
        <v>1</v>
      </c>
      <c r="CT402" s="3">
        <f t="shared" si="152"/>
        <v>0</v>
      </c>
      <c r="CU402" s="243">
        <f t="shared" si="153"/>
        <v>0</v>
      </c>
      <c r="CV402" s="243">
        <f t="shared" si="154"/>
        <v>0</v>
      </c>
      <c r="CW402" s="243">
        <f t="shared" si="155"/>
        <v>0</v>
      </c>
      <c r="CX402" s="243">
        <f t="shared" si="156"/>
        <v>2</v>
      </c>
      <c r="CY402" s="243">
        <f t="shared" si="157"/>
        <v>0</v>
      </c>
      <c r="CZ402" s="243">
        <f t="shared" si="158"/>
        <v>0</v>
      </c>
      <c r="DA402" s="4">
        <f t="shared" si="159"/>
        <v>0</v>
      </c>
      <c r="DD402" s="244">
        <f t="shared" si="160"/>
        <v>1</v>
      </c>
    </row>
    <row r="403" spans="2:108" x14ac:dyDescent="0.35">
      <c r="B403" s="145" t="s">
        <v>792</v>
      </c>
      <c r="C403" s="4" t="s">
        <v>793</v>
      </c>
      <c r="D403" s="110" t="s">
        <v>793</v>
      </c>
      <c r="E403" s="239" t="s">
        <v>2975</v>
      </c>
      <c r="F403" s="237"/>
      <c r="G403" s="31" t="s">
        <v>3704</v>
      </c>
      <c r="H403" s="3">
        <v>0</v>
      </c>
      <c r="I403" s="243">
        <v>0</v>
      </c>
      <c r="J403" s="243">
        <v>0</v>
      </c>
      <c r="K403" s="243">
        <v>0</v>
      </c>
      <c r="L403" s="243">
        <v>0</v>
      </c>
      <c r="M403" s="243">
        <v>0</v>
      </c>
      <c r="N403" s="243">
        <v>0</v>
      </c>
      <c r="O403" s="243">
        <v>0</v>
      </c>
      <c r="P403" s="243">
        <v>0</v>
      </c>
      <c r="Q403" s="243">
        <v>0</v>
      </c>
      <c r="R403" s="243">
        <v>0</v>
      </c>
      <c r="S403" s="243">
        <v>0</v>
      </c>
      <c r="T403" s="243">
        <v>0</v>
      </c>
      <c r="U403" s="243">
        <v>0</v>
      </c>
      <c r="V403" s="243">
        <v>0</v>
      </c>
      <c r="W403" s="243">
        <v>0</v>
      </c>
      <c r="X403" s="243">
        <v>0</v>
      </c>
      <c r="Y403" s="243">
        <v>0</v>
      </c>
      <c r="Z403" s="243">
        <v>0</v>
      </c>
      <c r="AA403" s="243">
        <v>0</v>
      </c>
      <c r="AB403" s="243">
        <v>0</v>
      </c>
      <c r="AC403" s="243">
        <v>0</v>
      </c>
      <c r="AD403" s="243">
        <v>0</v>
      </c>
      <c r="AE403" s="243">
        <v>0</v>
      </c>
      <c r="AF403" s="243">
        <v>0</v>
      </c>
      <c r="AG403" s="243">
        <v>0</v>
      </c>
      <c r="AH403" s="243">
        <v>0</v>
      </c>
      <c r="AI403" s="243">
        <v>0</v>
      </c>
      <c r="AJ403" s="243">
        <v>0</v>
      </c>
      <c r="AK403" s="243">
        <v>0</v>
      </c>
      <c r="AL403" s="243">
        <v>0</v>
      </c>
      <c r="AM403" s="243">
        <v>0</v>
      </c>
      <c r="AN403" s="243">
        <v>0</v>
      </c>
      <c r="AO403" s="243">
        <v>0</v>
      </c>
      <c r="AP403" s="243">
        <v>0</v>
      </c>
      <c r="AQ403" s="243">
        <v>0</v>
      </c>
      <c r="AR403" s="243">
        <v>0</v>
      </c>
      <c r="AS403" s="243">
        <v>0</v>
      </c>
      <c r="AT403" s="243">
        <v>0</v>
      </c>
      <c r="AU403" s="243">
        <v>0</v>
      </c>
      <c r="AV403" s="243">
        <v>0</v>
      </c>
      <c r="AW403" s="243">
        <v>0</v>
      </c>
      <c r="AX403" s="243">
        <v>0</v>
      </c>
      <c r="AY403" s="243">
        <v>0</v>
      </c>
      <c r="AZ403" s="243">
        <v>0</v>
      </c>
      <c r="BA403" s="243">
        <v>0</v>
      </c>
      <c r="BB403" s="243">
        <v>0</v>
      </c>
      <c r="BC403" s="243">
        <v>0</v>
      </c>
      <c r="BD403" s="243">
        <v>0</v>
      </c>
      <c r="BE403" s="243">
        <v>0</v>
      </c>
      <c r="BF403" s="243">
        <v>0.5</v>
      </c>
      <c r="BG403" s="243">
        <v>0.5</v>
      </c>
      <c r="BH403" s="243">
        <v>0</v>
      </c>
      <c r="BI403" s="243">
        <v>0</v>
      </c>
      <c r="BJ403" s="243">
        <v>0</v>
      </c>
      <c r="BK403" s="243">
        <v>0</v>
      </c>
      <c r="BL403" s="243">
        <v>0</v>
      </c>
      <c r="BM403" s="243">
        <v>0</v>
      </c>
      <c r="BN403" s="243">
        <v>0</v>
      </c>
      <c r="BO403" s="243">
        <v>0</v>
      </c>
      <c r="BP403" s="243">
        <v>0</v>
      </c>
      <c r="BQ403" s="243">
        <v>0</v>
      </c>
      <c r="BR403" s="243">
        <v>0</v>
      </c>
      <c r="BS403" s="243">
        <v>0</v>
      </c>
      <c r="BT403" s="243">
        <v>0</v>
      </c>
      <c r="BU403" s="243">
        <v>0</v>
      </c>
      <c r="BV403" s="243">
        <v>0</v>
      </c>
      <c r="BW403" s="243">
        <v>0</v>
      </c>
      <c r="BX403" s="4">
        <v>0</v>
      </c>
      <c r="BZ403" s="244">
        <f t="shared" si="138"/>
        <v>2</v>
      </c>
      <c r="CB403" s="3">
        <f t="shared" si="139"/>
        <v>0</v>
      </c>
      <c r="CC403" s="243">
        <f t="shared" si="140"/>
        <v>0</v>
      </c>
      <c r="CD403" s="243">
        <f t="shared" si="141"/>
        <v>0</v>
      </c>
      <c r="CE403" s="243">
        <f t="shared" si="142"/>
        <v>0</v>
      </c>
      <c r="CF403" s="243">
        <f t="shared" si="143"/>
        <v>0</v>
      </c>
      <c r="CG403" s="243">
        <f t="shared" si="144"/>
        <v>0</v>
      </c>
      <c r="CH403" s="243">
        <f t="shared" si="145"/>
        <v>0</v>
      </c>
      <c r="CI403" s="243">
        <f t="shared" si="146"/>
        <v>0</v>
      </c>
      <c r="CJ403" s="243">
        <f t="shared" si="147"/>
        <v>2</v>
      </c>
      <c r="CK403" s="243">
        <f t="shared" si="148"/>
        <v>0</v>
      </c>
      <c r="CL403" s="243">
        <f t="shared" si="149"/>
        <v>0</v>
      </c>
      <c r="CM403" s="4">
        <f t="shared" si="150"/>
        <v>0</v>
      </c>
      <c r="CO403" s="244">
        <f t="shared" si="151"/>
        <v>1</v>
      </c>
      <c r="CT403" s="3">
        <f t="shared" si="152"/>
        <v>0</v>
      </c>
      <c r="CU403" s="243">
        <f t="shared" si="153"/>
        <v>0</v>
      </c>
      <c r="CV403" s="243">
        <f t="shared" si="154"/>
        <v>0</v>
      </c>
      <c r="CW403" s="243">
        <f t="shared" si="155"/>
        <v>0</v>
      </c>
      <c r="CX403" s="243">
        <f t="shared" si="156"/>
        <v>2</v>
      </c>
      <c r="CY403" s="243">
        <f t="shared" si="157"/>
        <v>0</v>
      </c>
      <c r="CZ403" s="243">
        <f t="shared" si="158"/>
        <v>0</v>
      </c>
      <c r="DA403" s="4">
        <f t="shared" si="159"/>
        <v>0</v>
      </c>
      <c r="DD403" s="244">
        <f t="shared" si="160"/>
        <v>1</v>
      </c>
    </row>
    <row r="404" spans="2:108" x14ac:dyDescent="0.35">
      <c r="B404" s="145" t="s">
        <v>796</v>
      </c>
      <c r="C404" s="4" t="s">
        <v>797</v>
      </c>
      <c r="D404" s="28" t="s">
        <v>2827</v>
      </c>
      <c r="E404" s="234" t="s">
        <v>2824</v>
      </c>
      <c r="F404" s="234"/>
      <c r="G404" s="29" t="s">
        <v>3701</v>
      </c>
      <c r="H404" s="3">
        <v>0</v>
      </c>
      <c r="I404" s="243">
        <v>0</v>
      </c>
      <c r="J404" s="243">
        <v>0</v>
      </c>
      <c r="K404" s="243">
        <v>0</v>
      </c>
      <c r="L404" s="243">
        <v>0</v>
      </c>
      <c r="M404" s="243">
        <v>0</v>
      </c>
      <c r="N404" s="243">
        <v>0</v>
      </c>
      <c r="O404" s="243">
        <v>0</v>
      </c>
      <c r="P404" s="243">
        <v>0</v>
      </c>
      <c r="Q404" s="243">
        <v>0</v>
      </c>
      <c r="R404" s="243">
        <v>0</v>
      </c>
      <c r="S404" s="243">
        <v>0</v>
      </c>
      <c r="T404" s="243">
        <v>0</v>
      </c>
      <c r="U404" s="243">
        <v>0</v>
      </c>
      <c r="V404" s="243">
        <v>0</v>
      </c>
      <c r="W404" s="243">
        <v>0</v>
      </c>
      <c r="X404" s="243">
        <v>0</v>
      </c>
      <c r="Y404" s="243">
        <v>0</v>
      </c>
      <c r="Z404" s="243">
        <v>0</v>
      </c>
      <c r="AA404" s="243">
        <v>0</v>
      </c>
      <c r="AB404" s="243">
        <v>0</v>
      </c>
      <c r="AC404" s="243">
        <v>0</v>
      </c>
      <c r="AD404" s="243">
        <v>0</v>
      </c>
      <c r="AE404" s="243">
        <v>0</v>
      </c>
      <c r="AF404" s="243">
        <v>0</v>
      </c>
      <c r="AG404" s="243">
        <v>0</v>
      </c>
      <c r="AH404" s="243">
        <v>0</v>
      </c>
      <c r="AI404" s="243">
        <v>0</v>
      </c>
      <c r="AJ404" s="243">
        <v>0</v>
      </c>
      <c r="AK404" s="243">
        <v>0</v>
      </c>
      <c r="AL404" s="243">
        <v>0</v>
      </c>
      <c r="AM404" s="243">
        <v>0</v>
      </c>
      <c r="AN404" s="243">
        <v>0</v>
      </c>
      <c r="AO404" s="243">
        <v>0</v>
      </c>
      <c r="AP404" s="243">
        <v>0</v>
      </c>
      <c r="AQ404" s="243">
        <v>0</v>
      </c>
      <c r="AR404" s="243">
        <v>0</v>
      </c>
      <c r="AS404" s="243">
        <v>0</v>
      </c>
      <c r="AT404" s="243">
        <v>0</v>
      </c>
      <c r="AU404" s="243">
        <v>0</v>
      </c>
      <c r="AV404" s="243">
        <v>0</v>
      </c>
      <c r="AW404" s="243">
        <v>0</v>
      </c>
      <c r="AX404" s="243">
        <v>0</v>
      </c>
      <c r="AY404" s="243">
        <v>0</v>
      </c>
      <c r="AZ404" s="243">
        <v>0</v>
      </c>
      <c r="BA404" s="243">
        <v>0</v>
      </c>
      <c r="BB404" s="243">
        <v>0</v>
      </c>
      <c r="BC404" s="243">
        <v>0</v>
      </c>
      <c r="BD404" s="243">
        <v>0</v>
      </c>
      <c r="BE404" s="243">
        <v>0</v>
      </c>
      <c r="BF404" s="243">
        <v>0.5</v>
      </c>
      <c r="BG404" s="243">
        <v>0</v>
      </c>
      <c r="BH404" s="243">
        <v>0</v>
      </c>
      <c r="BI404" s="243">
        <v>0.5</v>
      </c>
      <c r="BJ404" s="243">
        <v>0</v>
      </c>
      <c r="BK404" s="243">
        <v>0</v>
      </c>
      <c r="BL404" s="243">
        <v>0</v>
      </c>
      <c r="BM404" s="243">
        <v>0</v>
      </c>
      <c r="BN404" s="243">
        <v>0</v>
      </c>
      <c r="BO404" s="243">
        <v>0</v>
      </c>
      <c r="BP404" s="243">
        <v>0</v>
      </c>
      <c r="BQ404" s="243">
        <v>0</v>
      </c>
      <c r="BR404" s="243">
        <v>0</v>
      </c>
      <c r="BS404" s="243">
        <v>0</v>
      </c>
      <c r="BT404" s="243">
        <v>0</v>
      </c>
      <c r="BU404" s="243">
        <v>0</v>
      </c>
      <c r="BV404" s="243">
        <v>0</v>
      </c>
      <c r="BW404" s="243">
        <v>0</v>
      </c>
      <c r="BX404" s="4">
        <v>0</v>
      </c>
      <c r="BZ404" s="244">
        <f t="shared" si="138"/>
        <v>2</v>
      </c>
      <c r="CB404" s="3">
        <f t="shared" si="139"/>
        <v>0</v>
      </c>
      <c r="CC404" s="243">
        <f t="shared" si="140"/>
        <v>0</v>
      </c>
      <c r="CD404" s="243">
        <f t="shared" si="141"/>
        <v>0</v>
      </c>
      <c r="CE404" s="243">
        <f t="shared" si="142"/>
        <v>0</v>
      </c>
      <c r="CF404" s="243">
        <f t="shared" si="143"/>
        <v>0</v>
      </c>
      <c r="CG404" s="243">
        <f t="shared" si="144"/>
        <v>0</v>
      </c>
      <c r="CH404" s="243">
        <f t="shared" si="145"/>
        <v>0</v>
      </c>
      <c r="CI404" s="243">
        <f t="shared" si="146"/>
        <v>0</v>
      </c>
      <c r="CJ404" s="243">
        <f t="shared" si="147"/>
        <v>2</v>
      </c>
      <c r="CK404" s="243">
        <f t="shared" si="148"/>
        <v>0</v>
      </c>
      <c r="CL404" s="243">
        <f t="shared" si="149"/>
        <v>0</v>
      </c>
      <c r="CM404" s="4">
        <f t="shared" si="150"/>
        <v>0</v>
      </c>
      <c r="CO404" s="244">
        <f t="shared" si="151"/>
        <v>1</v>
      </c>
      <c r="CT404" s="3">
        <f t="shared" si="152"/>
        <v>0</v>
      </c>
      <c r="CU404" s="243">
        <f t="shared" si="153"/>
        <v>0</v>
      </c>
      <c r="CV404" s="243">
        <f t="shared" si="154"/>
        <v>0</v>
      </c>
      <c r="CW404" s="243">
        <f t="shared" si="155"/>
        <v>0</v>
      </c>
      <c r="CX404" s="243">
        <f t="shared" si="156"/>
        <v>2</v>
      </c>
      <c r="CY404" s="243">
        <f t="shared" si="157"/>
        <v>0</v>
      </c>
      <c r="CZ404" s="243">
        <f t="shared" si="158"/>
        <v>0</v>
      </c>
      <c r="DA404" s="4">
        <f t="shared" si="159"/>
        <v>0</v>
      </c>
      <c r="DD404" s="244">
        <f t="shared" si="160"/>
        <v>1</v>
      </c>
    </row>
    <row r="405" spans="2:108" x14ac:dyDescent="0.35">
      <c r="B405" s="145" t="s">
        <v>800</v>
      </c>
      <c r="C405" s="4" t="s">
        <v>801</v>
      </c>
      <c r="D405" s="28" t="s">
        <v>2833</v>
      </c>
      <c r="E405" s="234" t="s">
        <v>909</v>
      </c>
      <c r="F405" s="234"/>
      <c r="G405" s="29" t="s">
        <v>3701</v>
      </c>
      <c r="H405" s="3">
        <v>0</v>
      </c>
      <c r="I405" s="243">
        <v>0</v>
      </c>
      <c r="J405" s="243">
        <v>0</v>
      </c>
      <c r="K405" s="243">
        <v>0</v>
      </c>
      <c r="L405" s="243">
        <v>0</v>
      </c>
      <c r="M405" s="243">
        <v>0</v>
      </c>
      <c r="N405" s="243">
        <v>0</v>
      </c>
      <c r="O405" s="243">
        <v>0</v>
      </c>
      <c r="P405" s="243">
        <v>0</v>
      </c>
      <c r="Q405" s="243">
        <v>0</v>
      </c>
      <c r="R405" s="243">
        <v>0</v>
      </c>
      <c r="S405" s="243">
        <v>0</v>
      </c>
      <c r="T405" s="243">
        <v>0</v>
      </c>
      <c r="U405" s="243">
        <v>0</v>
      </c>
      <c r="V405" s="243">
        <v>0</v>
      </c>
      <c r="W405" s="243">
        <v>0</v>
      </c>
      <c r="X405" s="243">
        <v>0</v>
      </c>
      <c r="Y405" s="243">
        <v>0</v>
      </c>
      <c r="Z405" s="243">
        <v>0</v>
      </c>
      <c r="AA405" s="243">
        <v>0</v>
      </c>
      <c r="AB405" s="243">
        <v>0</v>
      </c>
      <c r="AC405" s="243">
        <v>0</v>
      </c>
      <c r="AD405" s="243">
        <v>0</v>
      </c>
      <c r="AE405" s="243">
        <v>0</v>
      </c>
      <c r="AF405" s="243">
        <v>0</v>
      </c>
      <c r="AG405" s="243">
        <v>0</v>
      </c>
      <c r="AH405" s="243">
        <v>0</v>
      </c>
      <c r="AI405" s="243">
        <v>0</v>
      </c>
      <c r="AJ405" s="243">
        <v>0</v>
      </c>
      <c r="AK405" s="243">
        <v>0</v>
      </c>
      <c r="AL405" s="243">
        <v>0</v>
      </c>
      <c r="AM405" s="243">
        <v>0</v>
      </c>
      <c r="AN405" s="243">
        <v>0</v>
      </c>
      <c r="AO405" s="243">
        <v>0</v>
      </c>
      <c r="AP405" s="243">
        <v>0</v>
      </c>
      <c r="AQ405" s="243">
        <v>0</v>
      </c>
      <c r="AR405" s="243">
        <v>0</v>
      </c>
      <c r="AS405" s="243">
        <v>0</v>
      </c>
      <c r="AT405" s="243">
        <v>0</v>
      </c>
      <c r="AU405" s="243">
        <v>0</v>
      </c>
      <c r="AV405" s="243">
        <v>0</v>
      </c>
      <c r="AW405" s="243">
        <v>0</v>
      </c>
      <c r="AX405" s="243">
        <v>0</v>
      </c>
      <c r="AY405" s="243">
        <v>0</v>
      </c>
      <c r="AZ405" s="243">
        <v>0</v>
      </c>
      <c r="BA405" s="243">
        <v>0</v>
      </c>
      <c r="BB405" s="243">
        <v>0</v>
      </c>
      <c r="BC405" s="243">
        <v>0</v>
      </c>
      <c r="BD405" s="243">
        <v>0</v>
      </c>
      <c r="BE405" s="243">
        <v>0</v>
      </c>
      <c r="BF405" s="243">
        <v>0.5</v>
      </c>
      <c r="BG405" s="243">
        <v>0</v>
      </c>
      <c r="BH405" s="243">
        <v>0</v>
      </c>
      <c r="BI405" s="243">
        <v>0</v>
      </c>
      <c r="BJ405" s="243">
        <v>0.5</v>
      </c>
      <c r="BK405" s="243">
        <v>0</v>
      </c>
      <c r="BL405" s="243">
        <v>0</v>
      </c>
      <c r="BM405" s="243">
        <v>0</v>
      </c>
      <c r="BN405" s="243">
        <v>0</v>
      </c>
      <c r="BO405" s="243">
        <v>0</v>
      </c>
      <c r="BP405" s="243">
        <v>0</v>
      </c>
      <c r="BQ405" s="243">
        <v>0</v>
      </c>
      <c r="BR405" s="243">
        <v>0</v>
      </c>
      <c r="BS405" s="243">
        <v>0</v>
      </c>
      <c r="BT405" s="243">
        <v>0</v>
      </c>
      <c r="BU405" s="243">
        <v>0</v>
      </c>
      <c r="BV405" s="243">
        <v>0</v>
      </c>
      <c r="BW405" s="243">
        <v>0</v>
      </c>
      <c r="BX405" s="4">
        <v>0</v>
      </c>
      <c r="BZ405" s="244">
        <f t="shared" si="138"/>
        <v>2</v>
      </c>
      <c r="CB405" s="3">
        <f t="shared" si="139"/>
        <v>0</v>
      </c>
      <c r="CC405" s="243">
        <f t="shared" si="140"/>
        <v>0</v>
      </c>
      <c r="CD405" s="243">
        <f t="shared" si="141"/>
        <v>0</v>
      </c>
      <c r="CE405" s="243">
        <f t="shared" si="142"/>
        <v>0</v>
      </c>
      <c r="CF405" s="243">
        <f t="shared" si="143"/>
        <v>0</v>
      </c>
      <c r="CG405" s="243">
        <f t="shared" si="144"/>
        <v>0</v>
      </c>
      <c r="CH405" s="243">
        <f t="shared" si="145"/>
        <v>0</v>
      </c>
      <c r="CI405" s="243">
        <f t="shared" si="146"/>
        <v>0</v>
      </c>
      <c r="CJ405" s="243">
        <f t="shared" si="147"/>
        <v>2</v>
      </c>
      <c r="CK405" s="243">
        <f t="shared" si="148"/>
        <v>0</v>
      </c>
      <c r="CL405" s="243">
        <f t="shared" si="149"/>
        <v>0</v>
      </c>
      <c r="CM405" s="4">
        <f t="shared" si="150"/>
        <v>0</v>
      </c>
      <c r="CO405" s="244">
        <f t="shared" si="151"/>
        <v>1</v>
      </c>
      <c r="CT405" s="3">
        <f t="shared" si="152"/>
        <v>0</v>
      </c>
      <c r="CU405" s="243">
        <f t="shared" si="153"/>
        <v>0</v>
      </c>
      <c r="CV405" s="243">
        <f t="shared" si="154"/>
        <v>0</v>
      </c>
      <c r="CW405" s="243">
        <f t="shared" si="155"/>
        <v>0</v>
      </c>
      <c r="CX405" s="243">
        <f t="shared" si="156"/>
        <v>2</v>
      </c>
      <c r="CY405" s="243">
        <f t="shared" si="157"/>
        <v>0</v>
      </c>
      <c r="CZ405" s="243">
        <f t="shared" si="158"/>
        <v>0</v>
      </c>
      <c r="DA405" s="4">
        <f t="shared" si="159"/>
        <v>0</v>
      </c>
      <c r="DD405" s="244">
        <f t="shared" si="160"/>
        <v>1</v>
      </c>
    </row>
    <row r="406" spans="2:108" x14ac:dyDescent="0.35">
      <c r="B406" s="145" t="s">
        <v>814</v>
      </c>
      <c r="C406" s="4" t="s">
        <v>815</v>
      </c>
      <c r="D406" s="54" t="s">
        <v>2836</v>
      </c>
      <c r="E406" s="233" t="s">
        <v>911</v>
      </c>
      <c r="F406" s="233"/>
      <c r="G406" s="55" t="s">
        <v>3708</v>
      </c>
      <c r="H406" s="3">
        <v>0</v>
      </c>
      <c r="I406" s="243">
        <v>0</v>
      </c>
      <c r="J406" s="243">
        <v>0</v>
      </c>
      <c r="K406" s="243">
        <v>0</v>
      </c>
      <c r="L406" s="243">
        <v>0</v>
      </c>
      <c r="M406" s="243">
        <v>0</v>
      </c>
      <c r="N406" s="243">
        <v>0</v>
      </c>
      <c r="O406" s="243">
        <v>0</v>
      </c>
      <c r="P406" s="243">
        <v>0</v>
      </c>
      <c r="Q406" s="243">
        <v>0</v>
      </c>
      <c r="R406" s="243">
        <v>0</v>
      </c>
      <c r="S406" s="243">
        <v>0</v>
      </c>
      <c r="T406" s="243">
        <v>0</v>
      </c>
      <c r="U406" s="243">
        <v>0</v>
      </c>
      <c r="V406" s="243">
        <v>0</v>
      </c>
      <c r="W406" s="243">
        <v>0</v>
      </c>
      <c r="X406" s="243">
        <v>0</v>
      </c>
      <c r="Y406" s="243">
        <v>0</v>
      </c>
      <c r="Z406" s="243">
        <v>0</v>
      </c>
      <c r="AA406" s="243">
        <v>0</v>
      </c>
      <c r="AB406" s="243">
        <v>0</v>
      </c>
      <c r="AC406" s="243">
        <v>0</v>
      </c>
      <c r="AD406" s="243">
        <v>0</v>
      </c>
      <c r="AE406" s="243">
        <v>0</v>
      </c>
      <c r="AF406" s="243">
        <v>0</v>
      </c>
      <c r="AG406" s="243">
        <v>0</v>
      </c>
      <c r="AH406" s="243">
        <v>0</v>
      </c>
      <c r="AI406" s="243">
        <v>0</v>
      </c>
      <c r="AJ406" s="243">
        <v>0</v>
      </c>
      <c r="AK406" s="243">
        <v>0</v>
      </c>
      <c r="AL406" s="243">
        <v>0</v>
      </c>
      <c r="AM406" s="243">
        <v>0</v>
      </c>
      <c r="AN406" s="243">
        <v>0</v>
      </c>
      <c r="AO406" s="243">
        <v>0</v>
      </c>
      <c r="AP406" s="243">
        <v>0</v>
      </c>
      <c r="AQ406" s="243">
        <v>0</v>
      </c>
      <c r="AR406" s="243">
        <v>0</v>
      </c>
      <c r="AS406" s="243">
        <v>0</v>
      </c>
      <c r="AT406" s="243">
        <v>0</v>
      </c>
      <c r="AU406" s="243">
        <v>0</v>
      </c>
      <c r="AV406" s="243">
        <v>0</v>
      </c>
      <c r="AW406" s="243">
        <v>0</v>
      </c>
      <c r="AX406" s="243">
        <v>0</v>
      </c>
      <c r="AY406" s="243">
        <v>0</v>
      </c>
      <c r="AZ406" s="243">
        <v>0</v>
      </c>
      <c r="BA406" s="243">
        <v>0</v>
      </c>
      <c r="BB406" s="243">
        <v>0</v>
      </c>
      <c r="BC406" s="243">
        <v>0</v>
      </c>
      <c r="BD406" s="243">
        <v>0</v>
      </c>
      <c r="BE406" s="243">
        <v>0</v>
      </c>
      <c r="BF406" s="243">
        <v>0</v>
      </c>
      <c r="BG406" s="243">
        <v>0.5</v>
      </c>
      <c r="BH406" s="243">
        <v>0</v>
      </c>
      <c r="BI406" s="243">
        <v>0.5</v>
      </c>
      <c r="BJ406" s="243">
        <v>0</v>
      </c>
      <c r="BK406" s="243">
        <v>0</v>
      </c>
      <c r="BL406" s="243">
        <v>0</v>
      </c>
      <c r="BM406" s="243">
        <v>0</v>
      </c>
      <c r="BN406" s="243">
        <v>0</v>
      </c>
      <c r="BO406" s="243">
        <v>0</v>
      </c>
      <c r="BP406" s="243">
        <v>0</v>
      </c>
      <c r="BQ406" s="243">
        <v>0</v>
      </c>
      <c r="BR406" s="243">
        <v>0</v>
      </c>
      <c r="BS406" s="243">
        <v>0</v>
      </c>
      <c r="BT406" s="243">
        <v>0</v>
      </c>
      <c r="BU406" s="243">
        <v>0</v>
      </c>
      <c r="BV406" s="243">
        <v>0</v>
      </c>
      <c r="BW406" s="243">
        <v>0</v>
      </c>
      <c r="BX406" s="4">
        <v>0</v>
      </c>
      <c r="BZ406" s="244">
        <f t="shared" si="138"/>
        <v>2</v>
      </c>
      <c r="CB406" s="3">
        <f t="shared" si="139"/>
        <v>0</v>
      </c>
      <c r="CC406" s="243">
        <f t="shared" si="140"/>
        <v>0</v>
      </c>
      <c r="CD406" s="243">
        <f t="shared" si="141"/>
        <v>0</v>
      </c>
      <c r="CE406" s="243">
        <f t="shared" si="142"/>
        <v>0</v>
      </c>
      <c r="CF406" s="243">
        <f t="shared" si="143"/>
        <v>0</v>
      </c>
      <c r="CG406" s="243">
        <f t="shared" si="144"/>
        <v>0</v>
      </c>
      <c r="CH406" s="243">
        <f t="shared" si="145"/>
        <v>0</v>
      </c>
      <c r="CI406" s="243">
        <f t="shared" si="146"/>
        <v>0</v>
      </c>
      <c r="CJ406" s="243">
        <f t="shared" si="147"/>
        <v>2</v>
      </c>
      <c r="CK406" s="243">
        <f t="shared" si="148"/>
        <v>0</v>
      </c>
      <c r="CL406" s="243">
        <f t="shared" si="149"/>
        <v>0</v>
      </c>
      <c r="CM406" s="4">
        <f t="shared" si="150"/>
        <v>0</v>
      </c>
      <c r="CO406" s="244">
        <f t="shared" si="151"/>
        <v>1</v>
      </c>
      <c r="CT406" s="3">
        <f t="shared" si="152"/>
        <v>0</v>
      </c>
      <c r="CU406" s="243">
        <f t="shared" si="153"/>
        <v>0</v>
      </c>
      <c r="CV406" s="243">
        <f t="shared" si="154"/>
        <v>0</v>
      </c>
      <c r="CW406" s="243">
        <f t="shared" si="155"/>
        <v>0</v>
      </c>
      <c r="CX406" s="243">
        <f t="shared" si="156"/>
        <v>2</v>
      </c>
      <c r="CY406" s="243">
        <f t="shared" si="157"/>
        <v>0</v>
      </c>
      <c r="CZ406" s="243">
        <f t="shared" si="158"/>
        <v>0</v>
      </c>
      <c r="DA406" s="4">
        <f t="shared" si="159"/>
        <v>0</v>
      </c>
      <c r="DD406" s="244">
        <f t="shared" si="160"/>
        <v>1</v>
      </c>
    </row>
    <row r="407" spans="2:108" x14ac:dyDescent="0.35">
      <c r="B407" s="145" t="s">
        <v>816</v>
      </c>
      <c r="C407" s="4" t="s">
        <v>817</v>
      </c>
      <c r="D407" s="28" t="s">
        <v>2839</v>
      </c>
      <c r="E407" s="234" t="s">
        <v>909</v>
      </c>
      <c r="F407" s="234"/>
      <c r="G407" s="29" t="s">
        <v>3701</v>
      </c>
      <c r="H407" s="3">
        <v>0</v>
      </c>
      <c r="I407" s="243">
        <v>0</v>
      </c>
      <c r="J407" s="243">
        <v>0</v>
      </c>
      <c r="K407" s="243">
        <v>0</v>
      </c>
      <c r="L407" s="243">
        <v>0</v>
      </c>
      <c r="M407" s="243">
        <v>0</v>
      </c>
      <c r="N407" s="243">
        <v>0</v>
      </c>
      <c r="O407" s="243">
        <v>0</v>
      </c>
      <c r="P407" s="243">
        <v>0</v>
      </c>
      <c r="Q407" s="243">
        <v>0</v>
      </c>
      <c r="R407" s="243">
        <v>0</v>
      </c>
      <c r="S407" s="243">
        <v>0</v>
      </c>
      <c r="T407" s="243">
        <v>0</v>
      </c>
      <c r="U407" s="243">
        <v>0</v>
      </c>
      <c r="V407" s="243">
        <v>0</v>
      </c>
      <c r="W407" s="243">
        <v>0</v>
      </c>
      <c r="X407" s="243">
        <v>0</v>
      </c>
      <c r="Y407" s="243">
        <v>0</v>
      </c>
      <c r="Z407" s="243">
        <v>0</v>
      </c>
      <c r="AA407" s="243">
        <v>0</v>
      </c>
      <c r="AB407" s="243">
        <v>0</v>
      </c>
      <c r="AC407" s="243">
        <v>0</v>
      </c>
      <c r="AD407" s="243">
        <v>0</v>
      </c>
      <c r="AE407" s="243">
        <v>0</v>
      </c>
      <c r="AF407" s="243">
        <v>0</v>
      </c>
      <c r="AG407" s="243">
        <v>0</v>
      </c>
      <c r="AH407" s="243">
        <v>0</v>
      </c>
      <c r="AI407" s="243">
        <v>0</v>
      </c>
      <c r="AJ407" s="243">
        <v>0</v>
      </c>
      <c r="AK407" s="243">
        <v>0</v>
      </c>
      <c r="AL407" s="243">
        <v>0</v>
      </c>
      <c r="AM407" s="243">
        <v>0</v>
      </c>
      <c r="AN407" s="243">
        <v>0</v>
      </c>
      <c r="AO407" s="243">
        <v>0</v>
      </c>
      <c r="AP407" s="243">
        <v>0</v>
      </c>
      <c r="AQ407" s="243">
        <v>0</v>
      </c>
      <c r="AR407" s="243">
        <v>0</v>
      </c>
      <c r="AS407" s="243">
        <v>0</v>
      </c>
      <c r="AT407" s="243">
        <v>0</v>
      </c>
      <c r="AU407" s="243">
        <v>0</v>
      </c>
      <c r="AV407" s="243">
        <v>0</v>
      </c>
      <c r="AW407" s="243">
        <v>0</v>
      </c>
      <c r="AX407" s="243">
        <v>0</v>
      </c>
      <c r="AY407" s="243">
        <v>0</v>
      </c>
      <c r="AZ407" s="243">
        <v>0</v>
      </c>
      <c r="BA407" s="243">
        <v>0</v>
      </c>
      <c r="BB407" s="243">
        <v>0</v>
      </c>
      <c r="BC407" s="243">
        <v>0</v>
      </c>
      <c r="BD407" s="243">
        <v>0</v>
      </c>
      <c r="BE407" s="243">
        <v>0</v>
      </c>
      <c r="BF407" s="243">
        <v>0</v>
      </c>
      <c r="BG407" s="243">
        <v>0.5</v>
      </c>
      <c r="BH407" s="243">
        <v>0</v>
      </c>
      <c r="BI407" s="243">
        <v>0.5</v>
      </c>
      <c r="BJ407" s="243">
        <v>0</v>
      </c>
      <c r="BK407" s="243">
        <v>0</v>
      </c>
      <c r="BL407" s="243">
        <v>0</v>
      </c>
      <c r="BM407" s="243">
        <v>0</v>
      </c>
      <c r="BN407" s="243">
        <v>0</v>
      </c>
      <c r="BO407" s="243">
        <v>0</v>
      </c>
      <c r="BP407" s="243">
        <v>0</v>
      </c>
      <c r="BQ407" s="243">
        <v>0</v>
      </c>
      <c r="BR407" s="243">
        <v>0</v>
      </c>
      <c r="BS407" s="243">
        <v>0</v>
      </c>
      <c r="BT407" s="243">
        <v>0</v>
      </c>
      <c r="BU407" s="243">
        <v>0</v>
      </c>
      <c r="BV407" s="243">
        <v>0</v>
      </c>
      <c r="BW407" s="243">
        <v>0</v>
      </c>
      <c r="BX407" s="4">
        <v>0</v>
      </c>
      <c r="BZ407" s="244">
        <f t="shared" si="138"/>
        <v>2</v>
      </c>
      <c r="CB407" s="3">
        <f t="shared" si="139"/>
        <v>0</v>
      </c>
      <c r="CC407" s="243">
        <f t="shared" si="140"/>
        <v>0</v>
      </c>
      <c r="CD407" s="243">
        <f t="shared" si="141"/>
        <v>0</v>
      </c>
      <c r="CE407" s="243">
        <f t="shared" si="142"/>
        <v>0</v>
      </c>
      <c r="CF407" s="243">
        <f t="shared" si="143"/>
        <v>0</v>
      </c>
      <c r="CG407" s="243">
        <f t="shared" si="144"/>
        <v>0</v>
      </c>
      <c r="CH407" s="243">
        <f t="shared" si="145"/>
        <v>0</v>
      </c>
      <c r="CI407" s="243">
        <f t="shared" si="146"/>
        <v>0</v>
      </c>
      <c r="CJ407" s="243">
        <f t="shared" si="147"/>
        <v>2</v>
      </c>
      <c r="CK407" s="243">
        <f t="shared" si="148"/>
        <v>0</v>
      </c>
      <c r="CL407" s="243">
        <f t="shared" si="149"/>
        <v>0</v>
      </c>
      <c r="CM407" s="4">
        <f t="shared" si="150"/>
        <v>0</v>
      </c>
      <c r="CO407" s="244">
        <f t="shared" si="151"/>
        <v>1</v>
      </c>
      <c r="CT407" s="3">
        <f t="shared" si="152"/>
        <v>0</v>
      </c>
      <c r="CU407" s="243">
        <f t="shared" si="153"/>
        <v>0</v>
      </c>
      <c r="CV407" s="243">
        <f t="shared" si="154"/>
        <v>0</v>
      </c>
      <c r="CW407" s="243">
        <f t="shared" si="155"/>
        <v>0</v>
      </c>
      <c r="CX407" s="243">
        <f t="shared" si="156"/>
        <v>2</v>
      </c>
      <c r="CY407" s="243">
        <f t="shared" si="157"/>
        <v>0</v>
      </c>
      <c r="CZ407" s="243">
        <f t="shared" si="158"/>
        <v>0</v>
      </c>
      <c r="DA407" s="4">
        <f t="shared" si="159"/>
        <v>0</v>
      </c>
      <c r="DD407" s="244">
        <f t="shared" si="160"/>
        <v>1</v>
      </c>
    </row>
    <row r="408" spans="2:108" x14ac:dyDescent="0.35">
      <c r="B408" s="145" t="s">
        <v>818</v>
      </c>
      <c r="C408" s="4" t="s">
        <v>598</v>
      </c>
      <c r="D408" s="30" t="s">
        <v>3749</v>
      </c>
      <c r="E408" s="237" t="s">
        <v>1374</v>
      </c>
      <c r="F408" s="237"/>
      <c r="G408" s="31" t="s">
        <v>3704</v>
      </c>
      <c r="H408" s="3">
        <v>0</v>
      </c>
      <c r="I408" s="243">
        <v>0</v>
      </c>
      <c r="J408" s="243">
        <v>0</v>
      </c>
      <c r="K408" s="243">
        <v>0</v>
      </c>
      <c r="L408" s="243">
        <v>0</v>
      </c>
      <c r="M408" s="243">
        <v>0</v>
      </c>
      <c r="N408" s="243">
        <v>0</v>
      </c>
      <c r="O408" s="243">
        <v>0</v>
      </c>
      <c r="P408" s="243">
        <v>0</v>
      </c>
      <c r="Q408" s="243">
        <v>0</v>
      </c>
      <c r="R408" s="243">
        <v>0</v>
      </c>
      <c r="S408" s="243">
        <v>0</v>
      </c>
      <c r="T408" s="243">
        <v>0</v>
      </c>
      <c r="U408" s="243">
        <v>0</v>
      </c>
      <c r="V408" s="243">
        <v>0</v>
      </c>
      <c r="W408" s="243">
        <v>0</v>
      </c>
      <c r="X408" s="243">
        <v>0</v>
      </c>
      <c r="Y408" s="243">
        <v>0</v>
      </c>
      <c r="Z408" s="243">
        <v>0</v>
      </c>
      <c r="AA408" s="243">
        <v>0</v>
      </c>
      <c r="AB408" s="243">
        <v>0</v>
      </c>
      <c r="AC408" s="243">
        <v>0</v>
      </c>
      <c r="AD408" s="243">
        <v>0</v>
      </c>
      <c r="AE408" s="243">
        <v>0</v>
      </c>
      <c r="AF408" s="243">
        <v>0</v>
      </c>
      <c r="AG408" s="243">
        <v>0</v>
      </c>
      <c r="AH408" s="243">
        <v>0</v>
      </c>
      <c r="AI408" s="243">
        <v>0</v>
      </c>
      <c r="AJ408" s="243">
        <v>0</v>
      </c>
      <c r="AK408" s="243">
        <v>0</v>
      </c>
      <c r="AL408" s="243">
        <v>0</v>
      </c>
      <c r="AM408" s="243">
        <v>0</v>
      </c>
      <c r="AN408" s="243">
        <v>0</v>
      </c>
      <c r="AO408" s="243">
        <v>0</v>
      </c>
      <c r="AP408" s="243">
        <v>0</v>
      </c>
      <c r="AQ408" s="243">
        <v>0</v>
      </c>
      <c r="AR408" s="243">
        <v>0</v>
      </c>
      <c r="AS408" s="243">
        <v>0</v>
      </c>
      <c r="AT408" s="243">
        <v>0</v>
      </c>
      <c r="AU408" s="243">
        <v>0</v>
      </c>
      <c r="AV408" s="243">
        <v>0</v>
      </c>
      <c r="AW408" s="243">
        <v>0</v>
      </c>
      <c r="AX408" s="243">
        <v>0</v>
      </c>
      <c r="AY408" s="243">
        <v>0</v>
      </c>
      <c r="AZ408" s="243">
        <v>0</v>
      </c>
      <c r="BA408" s="243">
        <v>0</v>
      </c>
      <c r="BB408" s="243">
        <v>0</v>
      </c>
      <c r="BC408" s="243">
        <v>0</v>
      </c>
      <c r="BD408" s="243">
        <v>0</v>
      </c>
      <c r="BE408" s="243">
        <v>0</v>
      </c>
      <c r="BF408" s="243">
        <v>0</v>
      </c>
      <c r="BG408" s="243">
        <v>0.5</v>
      </c>
      <c r="BH408" s="243">
        <v>0</v>
      </c>
      <c r="BI408" s="243">
        <v>0.5</v>
      </c>
      <c r="BJ408" s="243">
        <v>0</v>
      </c>
      <c r="BK408" s="243">
        <v>0</v>
      </c>
      <c r="BL408" s="243">
        <v>0</v>
      </c>
      <c r="BM408" s="243">
        <v>0</v>
      </c>
      <c r="BN408" s="243">
        <v>0</v>
      </c>
      <c r="BO408" s="243">
        <v>0</v>
      </c>
      <c r="BP408" s="243">
        <v>0</v>
      </c>
      <c r="BQ408" s="243">
        <v>0</v>
      </c>
      <c r="BR408" s="243">
        <v>0</v>
      </c>
      <c r="BS408" s="243">
        <v>0</v>
      </c>
      <c r="BT408" s="243">
        <v>0</v>
      </c>
      <c r="BU408" s="243">
        <v>0</v>
      </c>
      <c r="BV408" s="243">
        <v>0</v>
      </c>
      <c r="BW408" s="243">
        <v>0</v>
      </c>
      <c r="BX408" s="4">
        <v>0</v>
      </c>
      <c r="BZ408" s="244">
        <f t="shared" si="138"/>
        <v>2</v>
      </c>
      <c r="CB408" s="3">
        <f t="shared" si="139"/>
        <v>0</v>
      </c>
      <c r="CC408" s="243">
        <f t="shared" si="140"/>
        <v>0</v>
      </c>
      <c r="CD408" s="243">
        <f t="shared" si="141"/>
        <v>0</v>
      </c>
      <c r="CE408" s="243">
        <f t="shared" si="142"/>
        <v>0</v>
      </c>
      <c r="CF408" s="243">
        <f t="shared" si="143"/>
        <v>0</v>
      </c>
      <c r="CG408" s="243">
        <f t="shared" si="144"/>
        <v>0</v>
      </c>
      <c r="CH408" s="243">
        <f t="shared" si="145"/>
        <v>0</v>
      </c>
      <c r="CI408" s="243">
        <f t="shared" si="146"/>
        <v>0</v>
      </c>
      <c r="CJ408" s="243">
        <f t="shared" si="147"/>
        <v>2</v>
      </c>
      <c r="CK408" s="243">
        <f t="shared" si="148"/>
        <v>0</v>
      </c>
      <c r="CL408" s="243">
        <f t="shared" si="149"/>
        <v>0</v>
      </c>
      <c r="CM408" s="4">
        <f t="shared" si="150"/>
        <v>0</v>
      </c>
      <c r="CO408" s="244">
        <f t="shared" si="151"/>
        <v>1</v>
      </c>
      <c r="CT408" s="3">
        <f t="shared" si="152"/>
        <v>0</v>
      </c>
      <c r="CU408" s="243">
        <f t="shared" si="153"/>
        <v>0</v>
      </c>
      <c r="CV408" s="243">
        <f t="shared" si="154"/>
        <v>0</v>
      </c>
      <c r="CW408" s="243">
        <f t="shared" si="155"/>
        <v>0</v>
      </c>
      <c r="CX408" s="243">
        <f t="shared" si="156"/>
        <v>2</v>
      </c>
      <c r="CY408" s="243">
        <f t="shared" si="157"/>
        <v>0</v>
      </c>
      <c r="CZ408" s="243">
        <f t="shared" si="158"/>
        <v>0</v>
      </c>
      <c r="DA408" s="4">
        <f t="shared" si="159"/>
        <v>0</v>
      </c>
      <c r="DD408" s="244">
        <f t="shared" si="160"/>
        <v>1</v>
      </c>
    </row>
    <row r="409" spans="2:108" x14ac:dyDescent="0.35">
      <c r="B409" s="145" t="s">
        <v>820</v>
      </c>
      <c r="C409" s="4" t="s">
        <v>821</v>
      </c>
      <c r="D409" s="28"/>
      <c r="E409" s="234" t="s">
        <v>909</v>
      </c>
      <c r="F409" s="234"/>
      <c r="G409" s="29" t="s">
        <v>3701</v>
      </c>
      <c r="H409" s="3">
        <v>0</v>
      </c>
      <c r="I409" s="243">
        <v>0</v>
      </c>
      <c r="J409" s="243">
        <v>0</v>
      </c>
      <c r="K409" s="243">
        <v>0</v>
      </c>
      <c r="L409" s="243">
        <v>0</v>
      </c>
      <c r="M409" s="243">
        <v>0</v>
      </c>
      <c r="N409" s="243">
        <v>0</v>
      </c>
      <c r="O409" s="243">
        <v>0</v>
      </c>
      <c r="P409" s="243">
        <v>0</v>
      </c>
      <c r="Q409" s="243">
        <v>0</v>
      </c>
      <c r="R409" s="243">
        <v>0</v>
      </c>
      <c r="S409" s="243">
        <v>0</v>
      </c>
      <c r="T409" s="243">
        <v>0</v>
      </c>
      <c r="U409" s="243">
        <v>0</v>
      </c>
      <c r="V409" s="243">
        <v>0</v>
      </c>
      <c r="W409" s="243">
        <v>0</v>
      </c>
      <c r="X409" s="243">
        <v>0</v>
      </c>
      <c r="Y409" s="243">
        <v>0</v>
      </c>
      <c r="Z409" s="243">
        <v>0</v>
      </c>
      <c r="AA409" s="243">
        <v>0</v>
      </c>
      <c r="AB409" s="243">
        <v>0</v>
      </c>
      <c r="AC409" s="243">
        <v>0</v>
      </c>
      <c r="AD409" s="243">
        <v>0</v>
      </c>
      <c r="AE409" s="243">
        <v>0</v>
      </c>
      <c r="AF409" s="243">
        <v>0</v>
      </c>
      <c r="AG409" s="243">
        <v>0</v>
      </c>
      <c r="AH409" s="243">
        <v>0</v>
      </c>
      <c r="AI409" s="243">
        <v>0</v>
      </c>
      <c r="AJ409" s="243">
        <v>0</v>
      </c>
      <c r="AK409" s="243">
        <v>0</v>
      </c>
      <c r="AL409" s="243">
        <v>0</v>
      </c>
      <c r="AM409" s="243">
        <v>0</v>
      </c>
      <c r="AN409" s="243">
        <v>0</v>
      </c>
      <c r="AO409" s="243">
        <v>0</v>
      </c>
      <c r="AP409" s="243">
        <v>0</v>
      </c>
      <c r="AQ409" s="243">
        <v>0</v>
      </c>
      <c r="AR409" s="243">
        <v>0</v>
      </c>
      <c r="AS409" s="243">
        <v>0</v>
      </c>
      <c r="AT409" s="243">
        <v>0</v>
      </c>
      <c r="AU409" s="243">
        <v>0</v>
      </c>
      <c r="AV409" s="243">
        <v>0</v>
      </c>
      <c r="AW409" s="243">
        <v>0</v>
      </c>
      <c r="AX409" s="243">
        <v>0</v>
      </c>
      <c r="AY409" s="243">
        <v>0</v>
      </c>
      <c r="AZ409" s="243">
        <v>0</v>
      </c>
      <c r="BA409" s="243">
        <v>0</v>
      </c>
      <c r="BB409" s="243">
        <v>0</v>
      </c>
      <c r="BC409" s="243">
        <v>0</v>
      </c>
      <c r="BD409" s="243">
        <v>0</v>
      </c>
      <c r="BE409" s="243">
        <v>0</v>
      </c>
      <c r="BF409" s="243">
        <v>0</v>
      </c>
      <c r="BG409" s="243">
        <v>0</v>
      </c>
      <c r="BH409" s="243">
        <v>0.5</v>
      </c>
      <c r="BI409" s="243">
        <v>0.5</v>
      </c>
      <c r="BJ409" s="243">
        <v>0</v>
      </c>
      <c r="BK409" s="243">
        <v>0</v>
      </c>
      <c r="BL409" s="243">
        <v>0</v>
      </c>
      <c r="BM409" s="243">
        <v>0</v>
      </c>
      <c r="BN409" s="243">
        <v>0</v>
      </c>
      <c r="BO409" s="243">
        <v>0</v>
      </c>
      <c r="BP409" s="243">
        <v>0</v>
      </c>
      <c r="BQ409" s="243">
        <v>0</v>
      </c>
      <c r="BR409" s="243">
        <v>0</v>
      </c>
      <c r="BS409" s="243">
        <v>0</v>
      </c>
      <c r="BT409" s="243">
        <v>0</v>
      </c>
      <c r="BU409" s="243">
        <v>0</v>
      </c>
      <c r="BV409" s="243">
        <v>0</v>
      </c>
      <c r="BW409" s="243">
        <v>0</v>
      </c>
      <c r="BX409" s="4">
        <v>0</v>
      </c>
      <c r="BZ409" s="244">
        <f t="shared" si="138"/>
        <v>2</v>
      </c>
      <c r="CB409" s="3">
        <f t="shared" si="139"/>
        <v>0</v>
      </c>
      <c r="CC409" s="243">
        <f t="shared" si="140"/>
        <v>0</v>
      </c>
      <c r="CD409" s="243">
        <f t="shared" si="141"/>
        <v>0</v>
      </c>
      <c r="CE409" s="243">
        <f t="shared" si="142"/>
        <v>0</v>
      </c>
      <c r="CF409" s="243">
        <f t="shared" si="143"/>
        <v>0</v>
      </c>
      <c r="CG409" s="243">
        <f t="shared" si="144"/>
        <v>0</v>
      </c>
      <c r="CH409" s="243">
        <f t="shared" si="145"/>
        <v>0</v>
      </c>
      <c r="CI409" s="243">
        <f t="shared" si="146"/>
        <v>0</v>
      </c>
      <c r="CJ409" s="243">
        <f t="shared" si="147"/>
        <v>2</v>
      </c>
      <c r="CK409" s="243">
        <f t="shared" si="148"/>
        <v>0</v>
      </c>
      <c r="CL409" s="243">
        <f t="shared" si="149"/>
        <v>0</v>
      </c>
      <c r="CM409" s="4">
        <f t="shared" si="150"/>
        <v>0</v>
      </c>
      <c r="CO409" s="244">
        <f t="shared" si="151"/>
        <v>1</v>
      </c>
      <c r="CT409" s="3">
        <f t="shared" si="152"/>
        <v>0</v>
      </c>
      <c r="CU409" s="243">
        <f t="shared" si="153"/>
        <v>0</v>
      </c>
      <c r="CV409" s="243">
        <f t="shared" si="154"/>
        <v>0</v>
      </c>
      <c r="CW409" s="243">
        <f t="shared" si="155"/>
        <v>0</v>
      </c>
      <c r="CX409" s="243">
        <f t="shared" si="156"/>
        <v>2</v>
      </c>
      <c r="CY409" s="243">
        <f t="shared" si="157"/>
        <v>0</v>
      </c>
      <c r="CZ409" s="243">
        <f t="shared" si="158"/>
        <v>0</v>
      </c>
      <c r="DA409" s="4">
        <f t="shared" si="159"/>
        <v>0</v>
      </c>
      <c r="DD409" s="244">
        <f t="shared" si="160"/>
        <v>1</v>
      </c>
    </row>
    <row r="410" spans="2:108" x14ac:dyDescent="0.35">
      <c r="B410" s="145" t="s">
        <v>822</v>
      </c>
      <c r="C410" s="4" t="s">
        <v>822</v>
      </c>
      <c r="D410" s="54" t="s">
        <v>2844</v>
      </c>
      <c r="E410" s="233" t="s">
        <v>927</v>
      </c>
      <c r="F410" s="233"/>
      <c r="G410" s="55" t="s">
        <v>3708</v>
      </c>
      <c r="H410" s="3">
        <v>0</v>
      </c>
      <c r="I410" s="243">
        <v>0</v>
      </c>
      <c r="J410" s="243">
        <v>0</v>
      </c>
      <c r="K410" s="243">
        <v>0</v>
      </c>
      <c r="L410" s="243">
        <v>0</v>
      </c>
      <c r="M410" s="243">
        <v>0</v>
      </c>
      <c r="N410" s="243">
        <v>0</v>
      </c>
      <c r="O410" s="243">
        <v>0</v>
      </c>
      <c r="P410" s="243">
        <v>0</v>
      </c>
      <c r="Q410" s="243">
        <v>0</v>
      </c>
      <c r="R410" s="243">
        <v>0</v>
      </c>
      <c r="S410" s="243">
        <v>0</v>
      </c>
      <c r="T410" s="243">
        <v>0</v>
      </c>
      <c r="U410" s="243">
        <v>0</v>
      </c>
      <c r="V410" s="243">
        <v>0</v>
      </c>
      <c r="W410" s="243">
        <v>0</v>
      </c>
      <c r="X410" s="243">
        <v>0</v>
      </c>
      <c r="Y410" s="243">
        <v>0</v>
      </c>
      <c r="Z410" s="243">
        <v>0</v>
      </c>
      <c r="AA410" s="243">
        <v>0</v>
      </c>
      <c r="AB410" s="243">
        <v>0</v>
      </c>
      <c r="AC410" s="243">
        <v>0</v>
      </c>
      <c r="AD410" s="243">
        <v>0</v>
      </c>
      <c r="AE410" s="243">
        <v>0</v>
      </c>
      <c r="AF410" s="243">
        <v>0</v>
      </c>
      <c r="AG410" s="243">
        <v>0</v>
      </c>
      <c r="AH410" s="243">
        <v>0</v>
      </c>
      <c r="AI410" s="243">
        <v>0</v>
      </c>
      <c r="AJ410" s="243">
        <v>0</v>
      </c>
      <c r="AK410" s="243">
        <v>0</v>
      </c>
      <c r="AL410" s="243">
        <v>0</v>
      </c>
      <c r="AM410" s="243">
        <v>0</v>
      </c>
      <c r="AN410" s="243">
        <v>0</v>
      </c>
      <c r="AO410" s="243">
        <v>0</v>
      </c>
      <c r="AP410" s="243">
        <v>0</v>
      </c>
      <c r="AQ410" s="243">
        <v>0</v>
      </c>
      <c r="AR410" s="243">
        <v>0</v>
      </c>
      <c r="AS410" s="243">
        <v>0</v>
      </c>
      <c r="AT410" s="243">
        <v>0</v>
      </c>
      <c r="AU410" s="243">
        <v>0</v>
      </c>
      <c r="AV410" s="243">
        <v>0</v>
      </c>
      <c r="AW410" s="243">
        <v>0</v>
      </c>
      <c r="AX410" s="243">
        <v>0</v>
      </c>
      <c r="AY410" s="243">
        <v>0</v>
      </c>
      <c r="AZ410" s="243">
        <v>0</v>
      </c>
      <c r="BA410" s="243">
        <v>0</v>
      </c>
      <c r="BB410" s="243">
        <v>0</v>
      </c>
      <c r="BC410" s="243">
        <v>0</v>
      </c>
      <c r="BD410" s="243">
        <v>0</v>
      </c>
      <c r="BE410" s="243">
        <v>0</v>
      </c>
      <c r="BF410" s="243">
        <v>0</v>
      </c>
      <c r="BG410" s="243">
        <v>0</v>
      </c>
      <c r="BH410" s="243">
        <v>0.5</v>
      </c>
      <c r="BI410" s="243">
        <v>0.5</v>
      </c>
      <c r="BJ410" s="243">
        <v>0</v>
      </c>
      <c r="BK410" s="243">
        <v>0</v>
      </c>
      <c r="BL410" s="243">
        <v>0</v>
      </c>
      <c r="BM410" s="243">
        <v>0</v>
      </c>
      <c r="BN410" s="243">
        <v>0</v>
      </c>
      <c r="BO410" s="243">
        <v>0</v>
      </c>
      <c r="BP410" s="243">
        <v>0</v>
      </c>
      <c r="BQ410" s="243">
        <v>0</v>
      </c>
      <c r="BR410" s="243">
        <v>0</v>
      </c>
      <c r="BS410" s="243">
        <v>0</v>
      </c>
      <c r="BT410" s="243">
        <v>0</v>
      </c>
      <c r="BU410" s="243">
        <v>0</v>
      </c>
      <c r="BV410" s="243">
        <v>0</v>
      </c>
      <c r="BW410" s="243">
        <v>0</v>
      </c>
      <c r="BX410" s="4">
        <v>0</v>
      </c>
      <c r="BZ410" s="244">
        <f t="shared" si="138"/>
        <v>2</v>
      </c>
      <c r="CB410" s="3">
        <f t="shared" si="139"/>
        <v>0</v>
      </c>
      <c r="CC410" s="243">
        <f t="shared" si="140"/>
        <v>0</v>
      </c>
      <c r="CD410" s="243">
        <f t="shared" si="141"/>
        <v>0</v>
      </c>
      <c r="CE410" s="243">
        <f t="shared" si="142"/>
        <v>0</v>
      </c>
      <c r="CF410" s="243">
        <f t="shared" si="143"/>
        <v>0</v>
      </c>
      <c r="CG410" s="243">
        <f t="shared" si="144"/>
        <v>0</v>
      </c>
      <c r="CH410" s="243">
        <f t="shared" si="145"/>
        <v>0</v>
      </c>
      <c r="CI410" s="243">
        <f t="shared" si="146"/>
        <v>0</v>
      </c>
      <c r="CJ410" s="243">
        <f t="shared" si="147"/>
        <v>2</v>
      </c>
      <c r="CK410" s="243">
        <f t="shared" si="148"/>
        <v>0</v>
      </c>
      <c r="CL410" s="243">
        <f t="shared" si="149"/>
        <v>0</v>
      </c>
      <c r="CM410" s="4">
        <f t="shared" si="150"/>
        <v>0</v>
      </c>
      <c r="CO410" s="244">
        <f t="shared" si="151"/>
        <v>1</v>
      </c>
      <c r="CT410" s="3">
        <f t="shared" si="152"/>
        <v>0</v>
      </c>
      <c r="CU410" s="243">
        <f t="shared" si="153"/>
        <v>0</v>
      </c>
      <c r="CV410" s="243">
        <f t="shared" si="154"/>
        <v>0</v>
      </c>
      <c r="CW410" s="243">
        <f t="shared" si="155"/>
        <v>0</v>
      </c>
      <c r="CX410" s="243">
        <f t="shared" si="156"/>
        <v>2</v>
      </c>
      <c r="CY410" s="243">
        <f t="shared" si="157"/>
        <v>0</v>
      </c>
      <c r="CZ410" s="243">
        <f t="shared" si="158"/>
        <v>0</v>
      </c>
      <c r="DA410" s="4">
        <f t="shared" si="159"/>
        <v>0</v>
      </c>
      <c r="DD410" s="244">
        <f t="shared" si="160"/>
        <v>1</v>
      </c>
    </row>
    <row r="411" spans="2:108" x14ac:dyDescent="0.35">
      <c r="B411" s="145" t="s">
        <v>823</v>
      </c>
      <c r="C411" s="4" t="s">
        <v>824</v>
      </c>
      <c r="D411" s="28" t="s">
        <v>2931</v>
      </c>
      <c r="E411" s="234" t="s">
        <v>909</v>
      </c>
      <c r="F411" s="234"/>
      <c r="G411" s="29" t="s">
        <v>3701</v>
      </c>
      <c r="H411" s="3">
        <v>0</v>
      </c>
      <c r="I411" s="243">
        <v>0</v>
      </c>
      <c r="J411" s="243">
        <v>0</v>
      </c>
      <c r="K411" s="243">
        <v>0</v>
      </c>
      <c r="L411" s="243">
        <v>0</v>
      </c>
      <c r="M411" s="243">
        <v>0</v>
      </c>
      <c r="N411" s="243">
        <v>0</v>
      </c>
      <c r="O411" s="243">
        <v>0</v>
      </c>
      <c r="P411" s="243">
        <v>0</v>
      </c>
      <c r="Q411" s="243">
        <v>0</v>
      </c>
      <c r="R411" s="243">
        <v>0</v>
      </c>
      <c r="S411" s="243">
        <v>0</v>
      </c>
      <c r="T411" s="243">
        <v>0</v>
      </c>
      <c r="U411" s="243">
        <v>0</v>
      </c>
      <c r="V411" s="243">
        <v>0</v>
      </c>
      <c r="W411" s="243">
        <v>0</v>
      </c>
      <c r="X411" s="243">
        <v>0</v>
      </c>
      <c r="Y411" s="243">
        <v>0</v>
      </c>
      <c r="Z411" s="243">
        <v>0</v>
      </c>
      <c r="AA411" s="243">
        <v>0</v>
      </c>
      <c r="AB411" s="243">
        <v>0</v>
      </c>
      <c r="AC411" s="243">
        <v>0</v>
      </c>
      <c r="AD411" s="243">
        <v>0</v>
      </c>
      <c r="AE411" s="243">
        <v>0</v>
      </c>
      <c r="AF411" s="243">
        <v>0</v>
      </c>
      <c r="AG411" s="243">
        <v>0</v>
      </c>
      <c r="AH411" s="243">
        <v>0</v>
      </c>
      <c r="AI411" s="243">
        <v>0</v>
      </c>
      <c r="AJ411" s="243">
        <v>0</v>
      </c>
      <c r="AK411" s="243">
        <v>0</v>
      </c>
      <c r="AL411" s="243">
        <v>0</v>
      </c>
      <c r="AM411" s="243">
        <v>0</v>
      </c>
      <c r="AN411" s="243">
        <v>0</v>
      </c>
      <c r="AO411" s="243">
        <v>0</v>
      </c>
      <c r="AP411" s="243">
        <v>0</v>
      </c>
      <c r="AQ411" s="243">
        <v>0</v>
      </c>
      <c r="AR411" s="243">
        <v>0</v>
      </c>
      <c r="AS411" s="243">
        <v>0</v>
      </c>
      <c r="AT411" s="243">
        <v>0</v>
      </c>
      <c r="AU411" s="243">
        <v>0</v>
      </c>
      <c r="AV411" s="243">
        <v>0</v>
      </c>
      <c r="AW411" s="243">
        <v>0</v>
      </c>
      <c r="AX411" s="243">
        <v>0</v>
      </c>
      <c r="AY411" s="243">
        <v>0</v>
      </c>
      <c r="AZ411" s="243">
        <v>0</v>
      </c>
      <c r="BA411" s="243">
        <v>0</v>
      </c>
      <c r="BB411" s="243">
        <v>0</v>
      </c>
      <c r="BC411" s="243">
        <v>0</v>
      </c>
      <c r="BD411" s="243">
        <v>0</v>
      </c>
      <c r="BE411" s="243">
        <v>0</v>
      </c>
      <c r="BF411" s="243">
        <v>0</v>
      </c>
      <c r="BG411" s="243">
        <v>0</v>
      </c>
      <c r="BH411" s="243">
        <v>0.5</v>
      </c>
      <c r="BI411" s="243">
        <v>0.5</v>
      </c>
      <c r="BJ411" s="243">
        <v>0</v>
      </c>
      <c r="BK411" s="243">
        <v>0</v>
      </c>
      <c r="BL411" s="243">
        <v>0</v>
      </c>
      <c r="BM411" s="243">
        <v>0</v>
      </c>
      <c r="BN411" s="243">
        <v>0</v>
      </c>
      <c r="BO411" s="243">
        <v>0</v>
      </c>
      <c r="BP411" s="243">
        <v>0</v>
      </c>
      <c r="BQ411" s="243">
        <v>0</v>
      </c>
      <c r="BR411" s="243">
        <v>0</v>
      </c>
      <c r="BS411" s="243">
        <v>0</v>
      </c>
      <c r="BT411" s="243">
        <v>0</v>
      </c>
      <c r="BU411" s="243">
        <v>0</v>
      </c>
      <c r="BV411" s="243">
        <v>0</v>
      </c>
      <c r="BW411" s="243">
        <v>0</v>
      </c>
      <c r="BX411" s="4">
        <v>0</v>
      </c>
      <c r="BZ411" s="244">
        <f t="shared" si="138"/>
        <v>2</v>
      </c>
      <c r="CB411" s="3">
        <f t="shared" si="139"/>
        <v>0</v>
      </c>
      <c r="CC411" s="243">
        <f t="shared" si="140"/>
        <v>0</v>
      </c>
      <c r="CD411" s="243">
        <f t="shared" si="141"/>
        <v>0</v>
      </c>
      <c r="CE411" s="243">
        <f t="shared" si="142"/>
        <v>0</v>
      </c>
      <c r="CF411" s="243">
        <f t="shared" si="143"/>
        <v>0</v>
      </c>
      <c r="CG411" s="243">
        <f t="shared" si="144"/>
        <v>0</v>
      </c>
      <c r="CH411" s="243">
        <f t="shared" si="145"/>
        <v>0</v>
      </c>
      <c r="CI411" s="243">
        <f t="shared" si="146"/>
        <v>0</v>
      </c>
      <c r="CJ411" s="243">
        <f t="shared" si="147"/>
        <v>2</v>
      </c>
      <c r="CK411" s="243">
        <f t="shared" si="148"/>
        <v>0</v>
      </c>
      <c r="CL411" s="243">
        <f t="shared" si="149"/>
        <v>0</v>
      </c>
      <c r="CM411" s="4">
        <f t="shared" si="150"/>
        <v>0</v>
      </c>
      <c r="CO411" s="244">
        <f t="shared" si="151"/>
        <v>1</v>
      </c>
      <c r="CT411" s="3">
        <f t="shared" si="152"/>
        <v>0</v>
      </c>
      <c r="CU411" s="243">
        <f t="shared" si="153"/>
        <v>0</v>
      </c>
      <c r="CV411" s="243">
        <f t="shared" si="154"/>
        <v>0</v>
      </c>
      <c r="CW411" s="243">
        <f t="shared" si="155"/>
        <v>0</v>
      </c>
      <c r="CX411" s="243">
        <f t="shared" si="156"/>
        <v>2</v>
      </c>
      <c r="CY411" s="243">
        <f t="shared" si="157"/>
        <v>0</v>
      </c>
      <c r="CZ411" s="243">
        <f t="shared" si="158"/>
        <v>0</v>
      </c>
      <c r="DA411" s="4">
        <f t="shared" si="159"/>
        <v>0</v>
      </c>
      <c r="DD411" s="244">
        <f t="shared" si="160"/>
        <v>1</v>
      </c>
    </row>
    <row r="412" spans="2:108" x14ac:dyDescent="0.35">
      <c r="B412" s="145" t="s">
        <v>825</v>
      </c>
      <c r="C412" s="4" t="s">
        <v>826</v>
      </c>
      <c r="D412" s="28" t="s">
        <v>2144</v>
      </c>
      <c r="E412" s="234" t="s">
        <v>909</v>
      </c>
      <c r="F412" s="234"/>
      <c r="G412" s="29" t="s">
        <v>3701</v>
      </c>
      <c r="H412" s="3">
        <v>0</v>
      </c>
      <c r="I412" s="243">
        <v>0</v>
      </c>
      <c r="J412" s="243">
        <v>0</v>
      </c>
      <c r="K412" s="243">
        <v>0</v>
      </c>
      <c r="L412" s="243">
        <v>0</v>
      </c>
      <c r="M412" s="243">
        <v>0</v>
      </c>
      <c r="N412" s="243">
        <v>0</v>
      </c>
      <c r="O412" s="243">
        <v>0</v>
      </c>
      <c r="P412" s="243">
        <v>0</v>
      </c>
      <c r="Q412" s="243">
        <v>0</v>
      </c>
      <c r="R412" s="243">
        <v>0</v>
      </c>
      <c r="S412" s="243">
        <v>0</v>
      </c>
      <c r="T412" s="243">
        <v>0</v>
      </c>
      <c r="U412" s="243">
        <v>0</v>
      </c>
      <c r="V412" s="243">
        <v>0</v>
      </c>
      <c r="W412" s="243">
        <v>0</v>
      </c>
      <c r="X412" s="243">
        <v>0</v>
      </c>
      <c r="Y412" s="243">
        <v>0</v>
      </c>
      <c r="Z412" s="243">
        <v>0</v>
      </c>
      <c r="AA412" s="243">
        <v>0</v>
      </c>
      <c r="AB412" s="243">
        <v>0</v>
      </c>
      <c r="AC412" s="243">
        <v>0</v>
      </c>
      <c r="AD412" s="243">
        <v>0</v>
      </c>
      <c r="AE412" s="243">
        <v>0</v>
      </c>
      <c r="AF412" s="243">
        <v>0</v>
      </c>
      <c r="AG412" s="243">
        <v>0</v>
      </c>
      <c r="AH412" s="243">
        <v>0</v>
      </c>
      <c r="AI412" s="243">
        <v>0</v>
      </c>
      <c r="AJ412" s="243">
        <v>0</v>
      </c>
      <c r="AK412" s="243">
        <v>0</v>
      </c>
      <c r="AL412" s="243">
        <v>0</v>
      </c>
      <c r="AM412" s="243">
        <v>0</v>
      </c>
      <c r="AN412" s="243">
        <v>0</v>
      </c>
      <c r="AO412" s="243">
        <v>0</v>
      </c>
      <c r="AP412" s="243">
        <v>0</v>
      </c>
      <c r="AQ412" s="243">
        <v>0</v>
      </c>
      <c r="AR412" s="243">
        <v>0</v>
      </c>
      <c r="AS412" s="243">
        <v>0</v>
      </c>
      <c r="AT412" s="243">
        <v>0</v>
      </c>
      <c r="AU412" s="243">
        <v>0</v>
      </c>
      <c r="AV412" s="243">
        <v>0</v>
      </c>
      <c r="AW412" s="243">
        <v>0</v>
      </c>
      <c r="AX412" s="243">
        <v>0</v>
      </c>
      <c r="AY412" s="243">
        <v>0</v>
      </c>
      <c r="AZ412" s="243">
        <v>0</v>
      </c>
      <c r="BA412" s="243">
        <v>0</v>
      </c>
      <c r="BB412" s="243">
        <v>0</v>
      </c>
      <c r="BC412" s="243">
        <v>0</v>
      </c>
      <c r="BD412" s="243">
        <v>0</v>
      </c>
      <c r="BE412" s="243">
        <v>0</v>
      </c>
      <c r="BF412" s="243">
        <v>0</v>
      </c>
      <c r="BG412" s="243">
        <v>0</v>
      </c>
      <c r="BH412" s="243">
        <v>0.5</v>
      </c>
      <c r="BI412" s="243">
        <v>0</v>
      </c>
      <c r="BJ412" s="243">
        <v>0.5</v>
      </c>
      <c r="BK412" s="243">
        <v>0</v>
      </c>
      <c r="BL412" s="243">
        <v>0</v>
      </c>
      <c r="BM412" s="243">
        <v>0</v>
      </c>
      <c r="BN412" s="243">
        <v>0</v>
      </c>
      <c r="BO412" s="243">
        <v>0</v>
      </c>
      <c r="BP412" s="243">
        <v>0</v>
      </c>
      <c r="BQ412" s="243">
        <v>0</v>
      </c>
      <c r="BR412" s="243">
        <v>0</v>
      </c>
      <c r="BS412" s="243">
        <v>0</v>
      </c>
      <c r="BT412" s="243">
        <v>0</v>
      </c>
      <c r="BU412" s="243">
        <v>0</v>
      </c>
      <c r="BV412" s="243">
        <v>0</v>
      </c>
      <c r="BW412" s="243">
        <v>0</v>
      </c>
      <c r="BX412" s="4">
        <v>0</v>
      </c>
      <c r="BZ412" s="244">
        <f t="shared" si="138"/>
        <v>2</v>
      </c>
      <c r="CB412" s="3">
        <f t="shared" si="139"/>
        <v>0</v>
      </c>
      <c r="CC412" s="243">
        <f t="shared" si="140"/>
        <v>0</v>
      </c>
      <c r="CD412" s="243">
        <f t="shared" si="141"/>
        <v>0</v>
      </c>
      <c r="CE412" s="243">
        <f t="shared" si="142"/>
        <v>0</v>
      </c>
      <c r="CF412" s="243">
        <f t="shared" si="143"/>
        <v>0</v>
      </c>
      <c r="CG412" s="243">
        <f t="shared" si="144"/>
        <v>0</v>
      </c>
      <c r="CH412" s="243">
        <f t="shared" si="145"/>
        <v>0</v>
      </c>
      <c r="CI412" s="243">
        <f t="shared" si="146"/>
        <v>0</v>
      </c>
      <c r="CJ412" s="243">
        <f t="shared" si="147"/>
        <v>2</v>
      </c>
      <c r="CK412" s="243">
        <f t="shared" si="148"/>
        <v>0</v>
      </c>
      <c r="CL412" s="243">
        <f t="shared" si="149"/>
        <v>0</v>
      </c>
      <c r="CM412" s="4">
        <f t="shared" si="150"/>
        <v>0</v>
      </c>
      <c r="CO412" s="244">
        <f t="shared" si="151"/>
        <v>1</v>
      </c>
      <c r="CT412" s="3">
        <f t="shared" si="152"/>
        <v>0</v>
      </c>
      <c r="CU412" s="243">
        <f t="shared" si="153"/>
        <v>0</v>
      </c>
      <c r="CV412" s="243">
        <f t="shared" si="154"/>
        <v>0</v>
      </c>
      <c r="CW412" s="243">
        <f t="shared" si="155"/>
        <v>0</v>
      </c>
      <c r="CX412" s="243">
        <f t="shared" si="156"/>
        <v>2</v>
      </c>
      <c r="CY412" s="243">
        <f t="shared" si="157"/>
        <v>0</v>
      </c>
      <c r="CZ412" s="243">
        <f t="shared" si="158"/>
        <v>0</v>
      </c>
      <c r="DA412" s="4">
        <f t="shared" si="159"/>
        <v>0</v>
      </c>
      <c r="DD412" s="244">
        <f t="shared" si="160"/>
        <v>1</v>
      </c>
    </row>
    <row r="413" spans="2:108" x14ac:dyDescent="0.35">
      <c r="B413" s="145" t="s">
        <v>827</v>
      </c>
      <c r="C413" s="4" t="s">
        <v>828</v>
      </c>
      <c r="D413" s="61" t="s">
        <v>3692</v>
      </c>
      <c r="E413" s="235" t="s">
        <v>3539</v>
      </c>
      <c r="F413" s="235"/>
      <c r="G413" s="62" t="s">
        <v>3712</v>
      </c>
      <c r="H413" s="3">
        <v>0</v>
      </c>
      <c r="I413" s="243">
        <v>0</v>
      </c>
      <c r="J413" s="243">
        <v>0</v>
      </c>
      <c r="K413" s="243">
        <v>0</v>
      </c>
      <c r="L413" s="243">
        <v>0</v>
      </c>
      <c r="M413" s="243">
        <v>0</v>
      </c>
      <c r="N413" s="243">
        <v>0</v>
      </c>
      <c r="O413" s="243">
        <v>0</v>
      </c>
      <c r="P413" s="243">
        <v>0</v>
      </c>
      <c r="Q413" s="243">
        <v>0</v>
      </c>
      <c r="R413" s="243">
        <v>0</v>
      </c>
      <c r="S413" s="243">
        <v>0</v>
      </c>
      <c r="T413" s="243">
        <v>0</v>
      </c>
      <c r="U413" s="243">
        <v>0</v>
      </c>
      <c r="V413" s="243">
        <v>0</v>
      </c>
      <c r="W413" s="243">
        <v>0</v>
      </c>
      <c r="X413" s="243">
        <v>0</v>
      </c>
      <c r="Y413" s="243">
        <v>0</v>
      </c>
      <c r="Z413" s="243">
        <v>0</v>
      </c>
      <c r="AA413" s="243">
        <v>0</v>
      </c>
      <c r="AB413" s="243">
        <v>0</v>
      </c>
      <c r="AC413" s="243">
        <v>0</v>
      </c>
      <c r="AD413" s="243">
        <v>0</v>
      </c>
      <c r="AE413" s="243">
        <v>0</v>
      </c>
      <c r="AF413" s="243">
        <v>0</v>
      </c>
      <c r="AG413" s="243">
        <v>0</v>
      </c>
      <c r="AH413" s="243">
        <v>0</v>
      </c>
      <c r="AI413" s="243">
        <v>0</v>
      </c>
      <c r="AJ413" s="243">
        <v>0</v>
      </c>
      <c r="AK413" s="243">
        <v>0</v>
      </c>
      <c r="AL413" s="243">
        <v>0</v>
      </c>
      <c r="AM413" s="243">
        <v>0</v>
      </c>
      <c r="AN413" s="243">
        <v>0</v>
      </c>
      <c r="AO413" s="243">
        <v>0</v>
      </c>
      <c r="AP413" s="243">
        <v>0</v>
      </c>
      <c r="AQ413" s="243">
        <v>0</v>
      </c>
      <c r="AR413" s="243">
        <v>0</v>
      </c>
      <c r="AS413" s="243">
        <v>0</v>
      </c>
      <c r="AT413" s="243">
        <v>0</v>
      </c>
      <c r="AU413" s="243">
        <v>0</v>
      </c>
      <c r="AV413" s="243">
        <v>0</v>
      </c>
      <c r="AW413" s="243">
        <v>0</v>
      </c>
      <c r="AX413" s="243">
        <v>0</v>
      </c>
      <c r="AY413" s="243">
        <v>0</v>
      </c>
      <c r="AZ413" s="243">
        <v>0</v>
      </c>
      <c r="BA413" s="243">
        <v>0</v>
      </c>
      <c r="BB413" s="243">
        <v>0</v>
      </c>
      <c r="BC413" s="243">
        <v>0</v>
      </c>
      <c r="BD413" s="243">
        <v>0</v>
      </c>
      <c r="BE413" s="243">
        <v>0</v>
      </c>
      <c r="BF413" s="243">
        <v>0</v>
      </c>
      <c r="BG413" s="243">
        <v>0</v>
      </c>
      <c r="BH413" s="243">
        <v>0</v>
      </c>
      <c r="BI413" s="243">
        <v>0.5</v>
      </c>
      <c r="BJ413" s="243">
        <v>0.5</v>
      </c>
      <c r="BK413" s="243">
        <v>0</v>
      </c>
      <c r="BL413" s="243">
        <v>0</v>
      </c>
      <c r="BM413" s="243">
        <v>0</v>
      </c>
      <c r="BN413" s="243">
        <v>0</v>
      </c>
      <c r="BO413" s="243">
        <v>0</v>
      </c>
      <c r="BP413" s="243">
        <v>0</v>
      </c>
      <c r="BQ413" s="243">
        <v>0</v>
      </c>
      <c r="BR413" s="243">
        <v>0</v>
      </c>
      <c r="BS413" s="243">
        <v>0</v>
      </c>
      <c r="BT413" s="243">
        <v>0</v>
      </c>
      <c r="BU413" s="243">
        <v>0</v>
      </c>
      <c r="BV413" s="243">
        <v>0</v>
      </c>
      <c r="BW413" s="243">
        <v>0</v>
      </c>
      <c r="BX413" s="4">
        <v>0</v>
      </c>
      <c r="BZ413" s="244">
        <f t="shared" si="138"/>
        <v>2</v>
      </c>
      <c r="CB413" s="3">
        <f t="shared" si="139"/>
        <v>0</v>
      </c>
      <c r="CC413" s="243">
        <f t="shared" si="140"/>
        <v>0</v>
      </c>
      <c r="CD413" s="243">
        <f t="shared" si="141"/>
        <v>0</v>
      </c>
      <c r="CE413" s="243">
        <f t="shared" si="142"/>
        <v>0</v>
      </c>
      <c r="CF413" s="243">
        <f t="shared" si="143"/>
        <v>0</v>
      </c>
      <c r="CG413" s="243">
        <f t="shared" si="144"/>
        <v>0</v>
      </c>
      <c r="CH413" s="243">
        <f t="shared" si="145"/>
        <v>0</v>
      </c>
      <c r="CI413" s="243">
        <f t="shared" si="146"/>
        <v>0</v>
      </c>
      <c r="CJ413" s="243">
        <f t="shared" si="147"/>
        <v>2</v>
      </c>
      <c r="CK413" s="243">
        <f t="shared" si="148"/>
        <v>0</v>
      </c>
      <c r="CL413" s="243">
        <f t="shared" si="149"/>
        <v>0</v>
      </c>
      <c r="CM413" s="4">
        <f t="shared" si="150"/>
        <v>0</v>
      </c>
      <c r="CO413" s="244">
        <f t="shared" si="151"/>
        <v>1</v>
      </c>
      <c r="CT413" s="3">
        <f t="shared" si="152"/>
        <v>0</v>
      </c>
      <c r="CU413" s="243">
        <f t="shared" si="153"/>
        <v>0</v>
      </c>
      <c r="CV413" s="243">
        <f t="shared" si="154"/>
        <v>0</v>
      </c>
      <c r="CW413" s="243">
        <f t="shared" si="155"/>
        <v>0</v>
      </c>
      <c r="CX413" s="243">
        <f t="shared" si="156"/>
        <v>2</v>
      </c>
      <c r="CY413" s="243">
        <f t="shared" si="157"/>
        <v>0</v>
      </c>
      <c r="CZ413" s="243">
        <f t="shared" si="158"/>
        <v>0</v>
      </c>
      <c r="DA413" s="4">
        <f t="shared" si="159"/>
        <v>0</v>
      </c>
      <c r="DD413" s="244">
        <f t="shared" si="160"/>
        <v>1</v>
      </c>
    </row>
    <row r="414" spans="2:108" x14ac:dyDescent="0.35">
      <c r="B414" s="145" t="s">
        <v>835</v>
      </c>
      <c r="C414" s="4" t="s">
        <v>836</v>
      </c>
      <c r="D414" s="28" t="s">
        <v>2860</v>
      </c>
      <c r="E414" s="234" t="s">
        <v>923</v>
      </c>
      <c r="F414" s="234"/>
      <c r="G414" s="29" t="s">
        <v>3701</v>
      </c>
      <c r="H414" s="3">
        <v>0</v>
      </c>
      <c r="I414" s="243">
        <v>0</v>
      </c>
      <c r="J414" s="243">
        <v>0</v>
      </c>
      <c r="K414" s="243">
        <v>0</v>
      </c>
      <c r="L414" s="243">
        <v>0</v>
      </c>
      <c r="M414" s="243">
        <v>0</v>
      </c>
      <c r="N414" s="243">
        <v>0</v>
      </c>
      <c r="O414" s="243">
        <v>0</v>
      </c>
      <c r="P414" s="243">
        <v>0</v>
      </c>
      <c r="Q414" s="243">
        <v>0</v>
      </c>
      <c r="R414" s="243">
        <v>0</v>
      </c>
      <c r="S414" s="243">
        <v>0</v>
      </c>
      <c r="T414" s="243">
        <v>0</v>
      </c>
      <c r="U414" s="243">
        <v>0</v>
      </c>
      <c r="V414" s="243">
        <v>0</v>
      </c>
      <c r="W414" s="243">
        <v>0</v>
      </c>
      <c r="X414" s="243">
        <v>0</v>
      </c>
      <c r="Y414" s="243">
        <v>0</v>
      </c>
      <c r="Z414" s="243">
        <v>0</v>
      </c>
      <c r="AA414" s="243">
        <v>0</v>
      </c>
      <c r="AB414" s="243">
        <v>0</v>
      </c>
      <c r="AC414" s="243">
        <v>0</v>
      </c>
      <c r="AD414" s="243">
        <v>0</v>
      </c>
      <c r="AE414" s="243">
        <v>0</v>
      </c>
      <c r="AF414" s="243">
        <v>0</v>
      </c>
      <c r="AG414" s="243">
        <v>0</v>
      </c>
      <c r="AH414" s="243">
        <v>0</v>
      </c>
      <c r="AI414" s="243">
        <v>0</v>
      </c>
      <c r="AJ414" s="243">
        <v>0</v>
      </c>
      <c r="AK414" s="243">
        <v>0</v>
      </c>
      <c r="AL414" s="243">
        <v>0</v>
      </c>
      <c r="AM414" s="243">
        <v>0</v>
      </c>
      <c r="AN414" s="243">
        <v>0</v>
      </c>
      <c r="AO414" s="243">
        <v>0</v>
      </c>
      <c r="AP414" s="243">
        <v>0</v>
      </c>
      <c r="AQ414" s="243">
        <v>0</v>
      </c>
      <c r="AR414" s="243">
        <v>0</v>
      </c>
      <c r="AS414" s="243">
        <v>0</v>
      </c>
      <c r="AT414" s="243">
        <v>0</v>
      </c>
      <c r="AU414" s="243">
        <v>0</v>
      </c>
      <c r="AV414" s="243">
        <v>0</v>
      </c>
      <c r="AW414" s="243">
        <v>0</v>
      </c>
      <c r="AX414" s="243">
        <v>0</v>
      </c>
      <c r="AY414" s="243">
        <v>0</v>
      </c>
      <c r="AZ414" s="243">
        <v>0</v>
      </c>
      <c r="BA414" s="243">
        <v>0</v>
      </c>
      <c r="BB414" s="243">
        <v>0</v>
      </c>
      <c r="BC414" s="243">
        <v>0</v>
      </c>
      <c r="BD414" s="243">
        <v>0</v>
      </c>
      <c r="BE414" s="243">
        <v>0</v>
      </c>
      <c r="BF414" s="243">
        <v>0</v>
      </c>
      <c r="BG414" s="243">
        <v>0</v>
      </c>
      <c r="BH414" s="243">
        <v>0</v>
      </c>
      <c r="BI414" s="243">
        <v>0</v>
      </c>
      <c r="BJ414" s="243">
        <v>0</v>
      </c>
      <c r="BK414" s="243">
        <v>0.5</v>
      </c>
      <c r="BL414" s="243">
        <v>0</v>
      </c>
      <c r="BM414" s="243">
        <v>0.5</v>
      </c>
      <c r="BN414" s="243">
        <v>0</v>
      </c>
      <c r="BO414" s="243">
        <v>0</v>
      </c>
      <c r="BP414" s="243">
        <v>0</v>
      </c>
      <c r="BQ414" s="243">
        <v>0</v>
      </c>
      <c r="BR414" s="243">
        <v>0</v>
      </c>
      <c r="BS414" s="243">
        <v>0</v>
      </c>
      <c r="BT414" s="243">
        <v>0</v>
      </c>
      <c r="BU414" s="243">
        <v>0</v>
      </c>
      <c r="BV414" s="243">
        <v>0</v>
      </c>
      <c r="BW414" s="243">
        <v>0</v>
      </c>
      <c r="BX414" s="4">
        <v>0</v>
      </c>
      <c r="BZ414" s="244">
        <f t="shared" si="138"/>
        <v>2</v>
      </c>
      <c r="CB414" s="3">
        <f t="shared" si="139"/>
        <v>0</v>
      </c>
      <c r="CC414" s="243">
        <f t="shared" si="140"/>
        <v>0</v>
      </c>
      <c r="CD414" s="243">
        <f t="shared" si="141"/>
        <v>0</v>
      </c>
      <c r="CE414" s="243">
        <f t="shared" si="142"/>
        <v>0</v>
      </c>
      <c r="CF414" s="243">
        <f t="shared" si="143"/>
        <v>0</v>
      </c>
      <c r="CG414" s="243">
        <f t="shared" si="144"/>
        <v>0</v>
      </c>
      <c r="CH414" s="243">
        <f t="shared" si="145"/>
        <v>0</v>
      </c>
      <c r="CI414" s="243">
        <f t="shared" si="146"/>
        <v>0</v>
      </c>
      <c r="CJ414" s="243">
        <f t="shared" si="147"/>
        <v>0</v>
      </c>
      <c r="CK414" s="243">
        <f t="shared" si="148"/>
        <v>2</v>
      </c>
      <c r="CL414" s="243">
        <f t="shared" si="149"/>
        <v>0</v>
      </c>
      <c r="CM414" s="4">
        <f t="shared" si="150"/>
        <v>0</v>
      </c>
      <c r="CO414" s="244">
        <f t="shared" si="151"/>
        <v>1</v>
      </c>
      <c r="CT414" s="3">
        <f t="shared" si="152"/>
        <v>0</v>
      </c>
      <c r="CU414" s="243">
        <f t="shared" si="153"/>
        <v>0</v>
      </c>
      <c r="CV414" s="243">
        <f t="shared" si="154"/>
        <v>0</v>
      </c>
      <c r="CW414" s="243">
        <f t="shared" si="155"/>
        <v>0</v>
      </c>
      <c r="CX414" s="243">
        <f t="shared" si="156"/>
        <v>0</v>
      </c>
      <c r="CY414" s="243">
        <f t="shared" si="157"/>
        <v>2</v>
      </c>
      <c r="CZ414" s="243">
        <f t="shared" si="158"/>
        <v>0</v>
      </c>
      <c r="DA414" s="4">
        <f t="shared" si="159"/>
        <v>0</v>
      </c>
      <c r="DD414" s="244">
        <f t="shared" si="160"/>
        <v>1</v>
      </c>
    </row>
    <row r="415" spans="2:108" x14ac:dyDescent="0.35">
      <c r="B415" s="145" t="s">
        <v>847</v>
      </c>
      <c r="C415" s="4" t="s">
        <v>848</v>
      </c>
      <c r="D415" s="142" t="s">
        <v>913</v>
      </c>
      <c r="E415" s="236" t="s">
        <v>913</v>
      </c>
      <c r="F415" s="236"/>
      <c r="G415" s="139" t="s">
        <v>3703</v>
      </c>
      <c r="H415" s="3">
        <v>0</v>
      </c>
      <c r="I415" s="243">
        <v>0</v>
      </c>
      <c r="J415" s="243">
        <v>0</v>
      </c>
      <c r="K415" s="243">
        <v>0</v>
      </c>
      <c r="L415" s="243">
        <v>0</v>
      </c>
      <c r="M415" s="243">
        <v>0</v>
      </c>
      <c r="N415" s="243">
        <v>0</v>
      </c>
      <c r="O415" s="243">
        <v>0</v>
      </c>
      <c r="P415" s="243">
        <v>0</v>
      </c>
      <c r="Q415" s="243">
        <v>0</v>
      </c>
      <c r="R415" s="243">
        <v>0</v>
      </c>
      <c r="S415" s="243">
        <v>0</v>
      </c>
      <c r="T415" s="243">
        <v>0</v>
      </c>
      <c r="U415" s="243">
        <v>0</v>
      </c>
      <c r="V415" s="243">
        <v>0</v>
      </c>
      <c r="W415" s="243">
        <v>0</v>
      </c>
      <c r="X415" s="243">
        <v>0</v>
      </c>
      <c r="Y415" s="243">
        <v>0</v>
      </c>
      <c r="Z415" s="243">
        <v>0</v>
      </c>
      <c r="AA415" s="243">
        <v>0</v>
      </c>
      <c r="AB415" s="243">
        <v>0</v>
      </c>
      <c r="AC415" s="243">
        <v>0</v>
      </c>
      <c r="AD415" s="243">
        <v>0</v>
      </c>
      <c r="AE415" s="243">
        <v>0</v>
      </c>
      <c r="AF415" s="243">
        <v>0</v>
      </c>
      <c r="AG415" s="243">
        <v>0</v>
      </c>
      <c r="AH415" s="243">
        <v>0</v>
      </c>
      <c r="AI415" s="243">
        <v>0</v>
      </c>
      <c r="AJ415" s="243">
        <v>0</v>
      </c>
      <c r="AK415" s="243">
        <v>0</v>
      </c>
      <c r="AL415" s="243">
        <v>0</v>
      </c>
      <c r="AM415" s="243">
        <v>0</v>
      </c>
      <c r="AN415" s="243">
        <v>0</v>
      </c>
      <c r="AO415" s="243">
        <v>0</v>
      </c>
      <c r="AP415" s="243">
        <v>0</v>
      </c>
      <c r="AQ415" s="243">
        <v>0</v>
      </c>
      <c r="AR415" s="243">
        <v>0</v>
      </c>
      <c r="AS415" s="243">
        <v>0</v>
      </c>
      <c r="AT415" s="243">
        <v>0</v>
      </c>
      <c r="AU415" s="243">
        <v>0</v>
      </c>
      <c r="AV415" s="243">
        <v>0</v>
      </c>
      <c r="AW415" s="243">
        <v>0</v>
      </c>
      <c r="AX415" s="243">
        <v>0</v>
      </c>
      <c r="AY415" s="243">
        <v>0</v>
      </c>
      <c r="AZ415" s="243">
        <v>0</v>
      </c>
      <c r="BA415" s="243">
        <v>0</v>
      </c>
      <c r="BB415" s="243">
        <v>0</v>
      </c>
      <c r="BC415" s="243">
        <v>0</v>
      </c>
      <c r="BD415" s="243">
        <v>0</v>
      </c>
      <c r="BE415" s="243">
        <v>0</v>
      </c>
      <c r="BF415" s="243">
        <v>0</v>
      </c>
      <c r="BG415" s="243">
        <v>0</v>
      </c>
      <c r="BH415" s="243">
        <v>0</v>
      </c>
      <c r="BI415" s="243">
        <v>0</v>
      </c>
      <c r="BJ415" s="243">
        <v>0</v>
      </c>
      <c r="BK415" s="243">
        <v>0</v>
      </c>
      <c r="BL415" s="243">
        <v>0</v>
      </c>
      <c r="BM415" s="243">
        <v>0</v>
      </c>
      <c r="BN415" s="243">
        <v>0</v>
      </c>
      <c r="BO415" s="243">
        <v>0</v>
      </c>
      <c r="BP415" s="243">
        <v>0.5</v>
      </c>
      <c r="BQ415" s="243">
        <v>0</v>
      </c>
      <c r="BR415" s="243">
        <v>0</v>
      </c>
      <c r="BS415" s="243">
        <v>0.5</v>
      </c>
      <c r="BT415" s="243">
        <v>0</v>
      </c>
      <c r="BU415" s="243">
        <v>0</v>
      </c>
      <c r="BV415" s="243">
        <v>0</v>
      </c>
      <c r="BW415" s="243">
        <v>0</v>
      </c>
      <c r="BX415" s="4">
        <v>0</v>
      </c>
      <c r="BZ415" s="244">
        <f t="shared" si="138"/>
        <v>2</v>
      </c>
      <c r="CB415" s="3">
        <f t="shared" si="139"/>
        <v>0</v>
      </c>
      <c r="CC415" s="243">
        <f t="shared" si="140"/>
        <v>0</v>
      </c>
      <c r="CD415" s="243">
        <f t="shared" si="141"/>
        <v>0</v>
      </c>
      <c r="CE415" s="243">
        <f t="shared" si="142"/>
        <v>0</v>
      </c>
      <c r="CF415" s="243">
        <f t="shared" si="143"/>
        <v>0</v>
      </c>
      <c r="CG415" s="243">
        <f t="shared" si="144"/>
        <v>0</v>
      </c>
      <c r="CH415" s="243">
        <f t="shared" si="145"/>
        <v>0</v>
      </c>
      <c r="CI415" s="243">
        <f t="shared" si="146"/>
        <v>0</v>
      </c>
      <c r="CJ415" s="243">
        <f t="shared" si="147"/>
        <v>0</v>
      </c>
      <c r="CK415" s="243">
        <f t="shared" si="148"/>
        <v>0</v>
      </c>
      <c r="CL415" s="243">
        <f t="shared" si="149"/>
        <v>2</v>
      </c>
      <c r="CM415" s="4">
        <f t="shared" si="150"/>
        <v>0</v>
      </c>
      <c r="CO415" s="244">
        <f t="shared" si="151"/>
        <v>1</v>
      </c>
      <c r="CT415" s="3">
        <f t="shared" si="152"/>
        <v>0</v>
      </c>
      <c r="CU415" s="243">
        <f t="shared" si="153"/>
        <v>0</v>
      </c>
      <c r="CV415" s="243">
        <f t="shared" si="154"/>
        <v>0</v>
      </c>
      <c r="CW415" s="243">
        <f t="shared" si="155"/>
        <v>0</v>
      </c>
      <c r="CX415" s="243">
        <f t="shared" si="156"/>
        <v>0</v>
      </c>
      <c r="CY415" s="243">
        <f t="shared" si="157"/>
        <v>0</v>
      </c>
      <c r="CZ415" s="243">
        <f t="shared" si="158"/>
        <v>2</v>
      </c>
      <c r="DA415" s="4">
        <f t="shared" si="159"/>
        <v>0</v>
      </c>
      <c r="DD415" s="244">
        <f t="shared" si="160"/>
        <v>1</v>
      </c>
    </row>
    <row r="416" spans="2:108" x14ac:dyDescent="0.35">
      <c r="B416" s="145" t="s">
        <v>855</v>
      </c>
      <c r="C416" s="4" t="s">
        <v>856</v>
      </c>
      <c r="D416" s="54" t="s">
        <v>856</v>
      </c>
      <c r="E416" s="233" t="s">
        <v>2863</v>
      </c>
      <c r="F416" s="233"/>
      <c r="G416" s="55" t="s">
        <v>3708</v>
      </c>
      <c r="H416" s="3">
        <v>0</v>
      </c>
      <c r="I416" s="243">
        <v>0</v>
      </c>
      <c r="J416" s="243">
        <v>0</v>
      </c>
      <c r="K416" s="243">
        <v>0</v>
      </c>
      <c r="L416" s="243">
        <v>0</v>
      </c>
      <c r="M416" s="243">
        <v>0</v>
      </c>
      <c r="N416" s="243">
        <v>0</v>
      </c>
      <c r="O416" s="243">
        <v>0</v>
      </c>
      <c r="P416" s="243">
        <v>0</v>
      </c>
      <c r="Q416" s="243">
        <v>0</v>
      </c>
      <c r="R416" s="243">
        <v>0</v>
      </c>
      <c r="S416" s="243">
        <v>0</v>
      </c>
      <c r="T416" s="243">
        <v>0</v>
      </c>
      <c r="U416" s="243">
        <v>0</v>
      </c>
      <c r="V416" s="243">
        <v>0</v>
      </c>
      <c r="W416" s="243">
        <v>0</v>
      </c>
      <c r="X416" s="243">
        <v>0</v>
      </c>
      <c r="Y416" s="243">
        <v>0</v>
      </c>
      <c r="Z416" s="243">
        <v>0</v>
      </c>
      <c r="AA416" s="243">
        <v>0</v>
      </c>
      <c r="AB416" s="243">
        <v>0</v>
      </c>
      <c r="AC416" s="243">
        <v>0</v>
      </c>
      <c r="AD416" s="243">
        <v>0</v>
      </c>
      <c r="AE416" s="243">
        <v>0</v>
      </c>
      <c r="AF416" s="243">
        <v>0</v>
      </c>
      <c r="AG416" s="243">
        <v>0</v>
      </c>
      <c r="AH416" s="243">
        <v>0</v>
      </c>
      <c r="AI416" s="243">
        <v>0</v>
      </c>
      <c r="AJ416" s="243">
        <v>0</v>
      </c>
      <c r="AK416" s="243">
        <v>0</v>
      </c>
      <c r="AL416" s="243">
        <v>0</v>
      </c>
      <c r="AM416" s="243">
        <v>0</v>
      </c>
      <c r="AN416" s="243">
        <v>0</v>
      </c>
      <c r="AO416" s="243">
        <v>0</v>
      </c>
      <c r="AP416" s="243">
        <v>0</v>
      </c>
      <c r="AQ416" s="243">
        <v>0</v>
      </c>
      <c r="AR416" s="243">
        <v>0</v>
      </c>
      <c r="AS416" s="243">
        <v>0</v>
      </c>
      <c r="AT416" s="243">
        <v>0</v>
      </c>
      <c r="AU416" s="243">
        <v>0</v>
      </c>
      <c r="AV416" s="243">
        <v>0</v>
      </c>
      <c r="AW416" s="243">
        <v>0</v>
      </c>
      <c r="AX416" s="243">
        <v>0</v>
      </c>
      <c r="AY416" s="243">
        <v>0</v>
      </c>
      <c r="AZ416" s="243">
        <v>0</v>
      </c>
      <c r="BA416" s="243">
        <v>0</v>
      </c>
      <c r="BB416" s="243">
        <v>0</v>
      </c>
      <c r="BC416" s="243">
        <v>0</v>
      </c>
      <c r="BD416" s="243">
        <v>0</v>
      </c>
      <c r="BE416" s="243">
        <v>0</v>
      </c>
      <c r="BF416" s="243">
        <v>0</v>
      </c>
      <c r="BG416" s="243">
        <v>0</v>
      </c>
      <c r="BH416" s="243">
        <v>0</v>
      </c>
      <c r="BI416" s="243">
        <v>0</v>
      </c>
      <c r="BJ416" s="243">
        <v>0</v>
      </c>
      <c r="BK416" s="243">
        <v>0</v>
      </c>
      <c r="BL416" s="243">
        <v>0</v>
      </c>
      <c r="BM416" s="243">
        <v>0</v>
      </c>
      <c r="BN416" s="243">
        <v>0</v>
      </c>
      <c r="BO416" s="243">
        <v>0</v>
      </c>
      <c r="BP416" s="243">
        <v>0</v>
      </c>
      <c r="BQ416" s="243">
        <v>0.5</v>
      </c>
      <c r="BR416" s="243">
        <v>0.5</v>
      </c>
      <c r="BS416" s="243">
        <v>0</v>
      </c>
      <c r="BT416" s="243">
        <v>0</v>
      </c>
      <c r="BU416" s="243">
        <v>0</v>
      </c>
      <c r="BV416" s="243">
        <v>0</v>
      </c>
      <c r="BW416" s="243">
        <v>0</v>
      </c>
      <c r="BX416" s="4">
        <v>0</v>
      </c>
      <c r="BZ416" s="244">
        <f t="shared" si="138"/>
        <v>2</v>
      </c>
      <c r="CB416" s="3">
        <f t="shared" si="139"/>
        <v>0</v>
      </c>
      <c r="CC416" s="243">
        <f t="shared" si="140"/>
        <v>0</v>
      </c>
      <c r="CD416" s="243">
        <f t="shared" si="141"/>
        <v>0</v>
      </c>
      <c r="CE416" s="243">
        <f t="shared" si="142"/>
        <v>0</v>
      </c>
      <c r="CF416" s="243">
        <f t="shared" si="143"/>
        <v>0</v>
      </c>
      <c r="CG416" s="243">
        <f t="shared" si="144"/>
        <v>0</v>
      </c>
      <c r="CH416" s="243">
        <f t="shared" si="145"/>
        <v>0</v>
      </c>
      <c r="CI416" s="243">
        <f t="shared" si="146"/>
        <v>0</v>
      </c>
      <c r="CJ416" s="243">
        <f t="shared" si="147"/>
        <v>0</v>
      </c>
      <c r="CK416" s="243">
        <f t="shared" si="148"/>
        <v>0</v>
      </c>
      <c r="CL416" s="243">
        <f t="shared" si="149"/>
        <v>2</v>
      </c>
      <c r="CM416" s="4">
        <f t="shared" si="150"/>
        <v>0</v>
      </c>
      <c r="CO416" s="244">
        <f t="shared" si="151"/>
        <v>1</v>
      </c>
      <c r="CT416" s="3">
        <f t="shared" si="152"/>
        <v>0</v>
      </c>
      <c r="CU416" s="243">
        <f t="shared" si="153"/>
        <v>0</v>
      </c>
      <c r="CV416" s="243">
        <f t="shared" si="154"/>
        <v>0</v>
      </c>
      <c r="CW416" s="243">
        <f t="shared" si="155"/>
        <v>0</v>
      </c>
      <c r="CX416" s="243">
        <f t="shared" si="156"/>
        <v>0</v>
      </c>
      <c r="CY416" s="243">
        <f t="shared" si="157"/>
        <v>0</v>
      </c>
      <c r="CZ416" s="243">
        <f t="shared" si="158"/>
        <v>2</v>
      </c>
      <c r="DA416" s="4">
        <f t="shared" si="159"/>
        <v>0</v>
      </c>
      <c r="DD416" s="244">
        <f t="shared" si="160"/>
        <v>1</v>
      </c>
    </row>
    <row r="417" spans="2:108" x14ac:dyDescent="0.35">
      <c r="B417" s="145" t="s">
        <v>857</v>
      </c>
      <c r="C417" s="4" t="s">
        <v>857</v>
      </c>
      <c r="D417" s="54" t="s">
        <v>1561</v>
      </c>
      <c r="E417" s="233" t="s">
        <v>1374</v>
      </c>
      <c r="F417" s="233"/>
      <c r="G417" s="55" t="s">
        <v>3708</v>
      </c>
      <c r="H417" s="3">
        <v>0</v>
      </c>
      <c r="I417" s="243">
        <v>0</v>
      </c>
      <c r="J417" s="243">
        <v>0</v>
      </c>
      <c r="K417" s="243">
        <v>0</v>
      </c>
      <c r="L417" s="243">
        <v>0</v>
      </c>
      <c r="M417" s="243">
        <v>0</v>
      </c>
      <c r="N417" s="243">
        <v>0</v>
      </c>
      <c r="O417" s="243">
        <v>0</v>
      </c>
      <c r="P417" s="243">
        <v>0</v>
      </c>
      <c r="Q417" s="243">
        <v>0</v>
      </c>
      <c r="R417" s="243">
        <v>0</v>
      </c>
      <c r="S417" s="243">
        <v>0</v>
      </c>
      <c r="T417" s="243">
        <v>0</v>
      </c>
      <c r="U417" s="243">
        <v>0</v>
      </c>
      <c r="V417" s="243">
        <v>0</v>
      </c>
      <c r="W417" s="243">
        <v>0</v>
      </c>
      <c r="X417" s="243">
        <v>0</v>
      </c>
      <c r="Y417" s="243">
        <v>0</v>
      </c>
      <c r="Z417" s="243">
        <v>0</v>
      </c>
      <c r="AA417" s="243">
        <v>0</v>
      </c>
      <c r="AB417" s="243">
        <v>0</v>
      </c>
      <c r="AC417" s="243">
        <v>0</v>
      </c>
      <c r="AD417" s="243">
        <v>0</v>
      </c>
      <c r="AE417" s="243">
        <v>0</v>
      </c>
      <c r="AF417" s="243">
        <v>0</v>
      </c>
      <c r="AG417" s="243">
        <v>0</v>
      </c>
      <c r="AH417" s="243">
        <v>0</v>
      </c>
      <c r="AI417" s="243">
        <v>0</v>
      </c>
      <c r="AJ417" s="243">
        <v>0</v>
      </c>
      <c r="AK417" s="243">
        <v>0</v>
      </c>
      <c r="AL417" s="243">
        <v>0</v>
      </c>
      <c r="AM417" s="243">
        <v>0</v>
      </c>
      <c r="AN417" s="243">
        <v>0</v>
      </c>
      <c r="AO417" s="243">
        <v>0</v>
      </c>
      <c r="AP417" s="243">
        <v>0</v>
      </c>
      <c r="AQ417" s="243">
        <v>0</v>
      </c>
      <c r="AR417" s="243">
        <v>0</v>
      </c>
      <c r="AS417" s="243">
        <v>0</v>
      </c>
      <c r="AT417" s="243">
        <v>0</v>
      </c>
      <c r="AU417" s="243">
        <v>0</v>
      </c>
      <c r="AV417" s="243">
        <v>0</v>
      </c>
      <c r="AW417" s="243">
        <v>0</v>
      </c>
      <c r="AX417" s="243">
        <v>0</v>
      </c>
      <c r="AY417" s="243">
        <v>0</v>
      </c>
      <c r="AZ417" s="243">
        <v>0</v>
      </c>
      <c r="BA417" s="243">
        <v>0</v>
      </c>
      <c r="BB417" s="243">
        <v>0</v>
      </c>
      <c r="BC417" s="243">
        <v>0</v>
      </c>
      <c r="BD417" s="243">
        <v>0</v>
      </c>
      <c r="BE417" s="243">
        <v>0</v>
      </c>
      <c r="BF417" s="243">
        <v>0</v>
      </c>
      <c r="BG417" s="243">
        <v>0</v>
      </c>
      <c r="BH417" s="243">
        <v>0</v>
      </c>
      <c r="BI417" s="243">
        <v>0</v>
      </c>
      <c r="BJ417" s="243">
        <v>0</v>
      </c>
      <c r="BK417" s="243">
        <v>0</v>
      </c>
      <c r="BL417" s="243">
        <v>0</v>
      </c>
      <c r="BM417" s="243">
        <v>0</v>
      </c>
      <c r="BN417" s="243">
        <v>0</v>
      </c>
      <c r="BO417" s="243">
        <v>0</v>
      </c>
      <c r="BP417" s="243">
        <v>0</v>
      </c>
      <c r="BQ417" s="243">
        <v>0.5</v>
      </c>
      <c r="BR417" s="243">
        <v>0.5</v>
      </c>
      <c r="BS417" s="243">
        <v>0</v>
      </c>
      <c r="BT417" s="243">
        <v>0</v>
      </c>
      <c r="BU417" s="243">
        <v>0</v>
      </c>
      <c r="BV417" s="243">
        <v>0</v>
      </c>
      <c r="BW417" s="243">
        <v>0</v>
      </c>
      <c r="BX417" s="4">
        <v>0</v>
      </c>
      <c r="BZ417" s="244">
        <f t="shared" si="138"/>
        <v>2</v>
      </c>
      <c r="CB417" s="3">
        <f t="shared" si="139"/>
        <v>0</v>
      </c>
      <c r="CC417" s="243">
        <f t="shared" si="140"/>
        <v>0</v>
      </c>
      <c r="CD417" s="243">
        <f t="shared" si="141"/>
        <v>0</v>
      </c>
      <c r="CE417" s="243">
        <f t="shared" si="142"/>
        <v>0</v>
      </c>
      <c r="CF417" s="243">
        <f t="shared" si="143"/>
        <v>0</v>
      </c>
      <c r="CG417" s="243">
        <f t="shared" si="144"/>
        <v>0</v>
      </c>
      <c r="CH417" s="243">
        <f t="shared" si="145"/>
        <v>0</v>
      </c>
      <c r="CI417" s="243">
        <f t="shared" si="146"/>
        <v>0</v>
      </c>
      <c r="CJ417" s="243">
        <f t="shared" si="147"/>
        <v>0</v>
      </c>
      <c r="CK417" s="243">
        <f t="shared" si="148"/>
        <v>0</v>
      </c>
      <c r="CL417" s="243">
        <f t="shared" si="149"/>
        <v>2</v>
      </c>
      <c r="CM417" s="4">
        <f t="shared" si="150"/>
        <v>0</v>
      </c>
      <c r="CO417" s="244">
        <f t="shared" si="151"/>
        <v>1</v>
      </c>
      <c r="CT417" s="3">
        <f t="shared" si="152"/>
        <v>0</v>
      </c>
      <c r="CU417" s="243">
        <f t="shared" si="153"/>
        <v>0</v>
      </c>
      <c r="CV417" s="243">
        <f t="shared" si="154"/>
        <v>0</v>
      </c>
      <c r="CW417" s="243">
        <f t="shared" si="155"/>
        <v>0</v>
      </c>
      <c r="CX417" s="243">
        <f t="shared" si="156"/>
        <v>0</v>
      </c>
      <c r="CY417" s="243">
        <f t="shared" si="157"/>
        <v>0</v>
      </c>
      <c r="CZ417" s="243">
        <f t="shared" si="158"/>
        <v>2</v>
      </c>
      <c r="DA417" s="4">
        <f t="shared" si="159"/>
        <v>0</v>
      </c>
      <c r="DD417" s="244">
        <f t="shared" si="160"/>
        <v>1</v>
      </c>
    </row>
    <row r="418" spans="2:108" x14ac:dyDescent="0.35">
      <c r="B418" s="145" t="s">
        <v>858</v>
      </c>
      <c r="C418" s="4" t="s">
        <v>859</v>
      </c>
      <c r="D418" s="28" t="s">
        <v>859</v>
      </c>
      <c r="E418" s="234" t="s">
        <v>2720</v>
      </c>
      <c r="F418" s="234"/>
      <c r="G418" s="29" t="s">
        <v>3701</v>
      </c>
      <c r="H418" s="3">
        <v>0</v>
      </c>
      <c r="I418" s="243">
        <v>0</v>
      </c>
      <c r="J418" s="243">
        <v>0</v>
      </c>
      <c r="K418" s="243">
        <v>0</v>
      </c>
      <c r="L418" s="243">
        <v>0</v>
      </c>
      <c r="M418" s="243">
        <v>0</v>
      </c>
      <c r="N418" s="243">
        <v>0</v>
      </c>
      <c r="O418" s="243">
        <v>0</v>
      </c>
      <c r="P418" s="243">
        <v>0</v>
      </c>
      <c r="Q418" s="243">
        <v>0</v>
      </c>
      <c r="R418" s="243">
        <v>0</v>
      </c>
      <c r="S418" s="243">
        <v>0</v>
      </c>
      <c r="T418" s="243">
        <v>0</v>
      </c>
      <c r="U418" s="243">
        <v>0</v>
      </c>
      <c r="V418" s="243">
        <v>0</v>
      </c>
      <c r="W418" s="243">
        <v>0</v>
      </c>
      <c r="X418" s="243">
        <v>0</v>
      </c>
      <c r="Y418" s="243">
        <v>0</v>
      </c>
      <c r="Z418" s="243">
        <v>0</v>
      </c>
      <c r="AA418" s="243">
        <v>0</v>
      </c>
      <c r="AB418" s="243">
        <v>0</v>
      </c>
      <c r="AC418" s="243">
        <v>0</v>
      </c>
      <c r="AD418" s="243">
        <v>0</v>
      </c>
      <c r="AE418" s="243">
        <v>0</v>
      </c>
      <c r="AF418" s="243">
        <v>0</v>
      </c>
      <c r="AG418" s="243">
        <v>0</v>
      </c>
      <c r="AH418" s="243">
        <v>0</v>
      </c>
      <c r="AI418" s="243">
        <v>0</v>
      </c>
      <c r="AJ418" s="243">
        <v>0</v>
      </c>
      <c r="AK418" s="243">
        <v>0</v>
      </c>
      <c r="AL418" s="243">
        <v>0</v>
      </c>
      <c r="AM418" s="243">
        <v>0</v>
      </c>
      <c r="AN418" s="243">
        <v>0</v>
      </c>
      <c r="AO418" s="243">
        <v>0</v>
      </c>
      <c r="AP418" s="243">
        <v>0</v>
      </c>
      <c r="AQ418" s="243">
        <v>0</v>
      </c>
      <c r="AR418" s="243">
        <v>0</v>
      </c>
      <c r="AS418" s="243">
        <v>0</v>
      </c>
      <c r="AT418" s="243">
        <v>0</v>
      </c>
      <c r="AU418" s="243">
        <v>0</v>
      </c>
      <c r="AV418" s="243">
        <v>0</v>
      </c>
      <c r="AW418" s="243">
        <v>0</v>
      </c>
      <c r="AX418" s="243">
        <v>0</v>
      </c>
      <c r="AY418" s="243">
        <v>0</v>
      </c>
      <c r="AZ418" s="243">
        <v>0</v>
      </c>
      <c r="BA418" s="243">
        <v>0</v>
      </c>
      <c r="BB418" s="243">
        <v>0</v>
      </c>
      <c r="BC418" s="243">
        <v>0</v>
      </c>
      <c r="BD418" s="243">
        <v>0</v>
      </c>
      <c r="BE418" s="243">
        <v>0</v>
      </c>
      <c r="BF418" s="243">
        <v>0</v>
      </c>
      <c r="BG418" s="243">
        <v>0</v>
      </c>
      <c r="BH418" s="243">
        <v>0</v>
      </c>
      <c r="BI418" s="243">
        <v>0</v>
      </c>
      <c r="BJ418" s="243">
        <v>0</v>
      </c>
      <c r="BK418" s="243">
        <v>0</v>
      </c>
      <c r="BL418" s="243">
        <v>0</v>
      </c>
      <c r="BM418" s="243">
        <v>0</v>
      </c>
      <c r="BN418" s="243">
        <v>0</v>
      </c>
      <c r="BO418" s="243">
        <v>0</v>
      </c>
      <c r="BP418" s="243">
        <v>0</v>
      </c>
      <c r="BQ418" s="243">
        <v>0.5</v>
      </c>
      <c r="BR418" s="243">
        <v>0</v>
      </c>
      <c r="BS418" s="243">
        <v>0</v>
      </c>
      <c r="BT418" s="243">
        <v>0.5</v>
      </c>
      <c r="BU418" s="243">
        <v>0</v>
      </c>
      <c r="BV418" s="243">
        <v>0</v>
      </c>
      <c r="BW418" s="243">
        <v>0</v>
      </c>
      <c r="BX418" s="4">
        <v>0</v>
      </c>
      <c r="BZ418" s="244">
        <f t="shared" si="138"/>
        <v>2</v>
      </c>
      <c r="CB418" s="3">
        <f t="shared" si="139"/>
        <v>0</v>
      </c>
      <c r="CC418" s="243">
        <f t="shared" si="140"/>
        <v>0</v>
      </c>
      <c r="CD418" s="243">
        <f t="shared" si="141"/>
        <v>0</v>
      </c>
      <c r="CE418" s="243">
        <f t="shared" si="142"/>
        <v>0</v>
      </c>
      <c r="CF418" s="243">
        <f t="shared" si="143"/>
        <v>0</v>
      </c>
      <c r="CG418" s="243">
        <f t="shared" si="144"/>
        <v>0</v>
      </c>
      <c r="CH418" s="243">
        <f t="shared" si="145"/>
        <v>0</v>
      </c>
      <c r="CI418" s="243">
        <f t="shared" si="146"/>
        <v>0</v>
      </c>
      <c r="CJ418" s="243">
        <f t="shared" si="147"/>
        <v>0</v>
      </c>
      <c r="CK418" s="243">
        <f t="shared" si="148"/>
        <v>0</v>
      </c>
      <c r="CL418" s="243">
        <f t="shared" si="149"/>
        <v>2</v>
      </c>
      <c r="CM418" s="4">
        <f t="shared" si="150"/>
        <v>0</v>
      </c>
      <c r="CO418" s="244">
        <f t="shared" si="151"/>
        <v>1</v>
      </c>
      <c r="CT418" s="3">
        <f t="shared" si="152"/>
        <v>0</v>
      </c>
      <c r="CU418" s="243">
        <f t="shared" si="153"/>
        <v>0</v>
      </c>
      <c r="CV418" s="243">
        <f t="shared" si="154"/>
        <v>0</v>
      </c>
      <c r="CW418" s="243">
        <f t="shared" si="155"/>
        <v>0</v>
      </c>
      <c r="CX418" s="243">
        <f t="shared" si="156"/>
        <v>0</v>
      </c>
      <c r="CY418" s="243">
        <f t="shared" si="157"/>
        <v>0</v>
      </c>
      <c r="CZ418" s="243">
        <f t="shared" si="158"/>
        <v>2</v>
      </c>
      <c r="DA418" s="4">
        <f t="shared" si="159"/>
        <v>0</v>
      </c>
      <c r="DD418" s="244">
        <f t="shared" si="160"/>
        <v>1</v>
      </c>
    </row>
    <row r="419" spans="2:108" x14ac:dyDescent="0.35">
      <c r="B419" s="145" t="s">
        <v>860</v>
      </c>
      <c r="C419" s="4" t="s">
        <v>861</v>
      </c>
      <c r="D419" s="28"/>
      <c r="E419" s="234" t="s">
        <v>923</v>
      </c>
      <c r="F419" s="234"/>
      <c r="G419" s="29" t="s">
        <v>3701</v>
      </c>
      <c r="H419" s="3">
        <v>0</v>
      </c>
      <c r="I419" s="243">
        <v>0</v>
      </c>
      <c r="J419" s="243">
        <v>0</v>
      </c>
      <c r="K419" s="243">
        <v>0</v>
      </c>
      <c r="L419" s="243">
        <v>0</v>
      </c>
      <c r="M419" s="243">
        <v>0</v>
      </c>
      <c r="N419" s="243">
        <v>0</v>
      </c>
      <c r="O419" s="243">
        <v>0</v>
      </c>
      <c r="P419" s="243">
        <v>0</v>
      </c>
      <c r="Q419" s="243">
        <v>0</v>
      </c>
      <c r="R419" s="243">
        <v>0</v>
      </c>
      <c r="S419" s="243">
        <v>0</v>
      </c>
      <c r="T419" s="243">
        <v>0</v>
      </c>
      <c r="U419" s="243">
        <v>0</v>
      </c>
      <c r="V419" s="243">
        <v>0</v>
      </c>
      <c r="W419" s="243">
        <v>0</v>
      </c>
      <c r="X419" s="243">
        <v>0</v>
      </c>
      <c r="Y419" s="243">
        <v>0</v>
      </c>
      <c r="Z419" s="243">
        <v>0</v>
      </c>
      <c r="AA419" s="243">
        <v>0</v>
      </c>
      <c r="AB419" s="243">
        <v>0</v>
      </c>
      <c r="AC419" s="243">
        <v>0</v>
      </c>
      <c r="AD419" s="243">
        <v>0</v>
      </c>
      <c r="AE419" s="243">
        <v>0</v>
      </c>
      <c r="AF419" s="243">
        <v>0</v>
      </c>
      <c r="AG419" s="243">
        <v>0</v>
      </c>
      <c r="AH419" s="243">
        <v>0</v>
      </c>
      <c r="AI419" s="243">
        <v>0</v>
      </c>
      <c r="AJ419" s="243">
        <v>0</v>
      </c>
      <c r="AK419" s="243">
        <v>0</v>
      </c>
      <c r="AL419" s="243">
        <v>0</v>
      </c>
      <c r="AM419" s="243">
        <v>0</v>
      </c>
      <c r="AN419" s="243">
        <v>0</v>
      </c>
      <c r="AO419" s="243">
        <v>0</v>
      </c>
      <c r="AP419" s="243">
        <v>0</v>
      </c>
      <c r="AQ419" s="243">
        <v>0</v>
      </c>
      <c r="AR419" s="243">
        <v>0</v>
      </c>
      <c r="AS419" s="243">
        <v>0</v>
      </c>
      <c r="AT419" s="243">
        <v>0</v>
      </c>
      <c r="AU419" s="243">
        <v>0</v>
      </c>
      <c r="AV419" s="243">
        <v>0</v>
      </c>
      <c r="AW419" s="243">
        <v>0</v>
      </c>
      <c r="AX419" s="243">
        <v>0</v>
      </c>
      <c r="AY419" s="243">
        <v>0</v>
      </c>
      <c r="AZ419" s="243">
        <v>0</v>
      </c>
      <c r="BA419" s="243">
        <v>0</v>
      </c>
      <c r="BB419" s="243">
        <v>0</v>
      </c>
      <c r="BC419" s="243">
        <v>0</v>
      </c>
      <c r="BD419" s="243">
        <v>0</v>
      </c>
      <c r="BE419" s="243">
        <v>0</v>
      </c>
      <c r="BF419" s="243">
        <v>0</v>
      </c>
      <c r="BG419" s="243">
        <v>0</v>
      </c>
      <c r="BH419" s="243">
        <v>0</v>
      </c>
      <c r="BI419" s="243">
        <v>0</v>
      </c>
      <c r="BJ419" s="243">
        <v>0</v>
      </c>
      <c r="BK419" s="243">
        <v>0</v>
      </c>
      <c r="BL419" s="243">
        <v>0</v>
      </c>
      <c r="BM419" s="243">
        <v>0</v>
      </c>
      <c r="BN419" s="243">
        <v>0</v>
      </c>
      <c r="BO419" s="243">
        <v>0</v>
      </c>
      <c r="BP419" s="243">
        <v>0</v>
      </c>
      <c r="BQ419" s="243">
        <v>0</v>
      </c>
      <c r="BR419" s="243">
        <v>0.5</v>
      </c>
      <c r="BS419" s="243">
        <v>0.5</v>
      </c>
      <c r="BT419" s="243">
        <v>0</v>
      </c>
      <c r="BU419" s="243">
        <v>0</v>
      </c>
      <c r="BV419" s="243">
        <v>0</v>
      </c>
      <c r="BW419" s="243">
        <v>0</v>
      </c>
      <c r="BX419" s="4">
        <v>0</v>
      </c>
      <c r="BZ419" s="244">
        <f t="shared" si="138"/>
        <v>2</v>
      </c>
      <c r="CB419" s="3">
        <f t="shared" si="139"/>
        <v>0</v>
      </c>
      <c r="CC419" s="243">
        <f t="shared" si="140"/>
        <v>0</v>
      </c>
      <c r="CD419" s="243">
        <f t="shared" si="141"/>
        <v>0</v>
      </c>
      <c r="CE419" s="243">
        <f t="shared" si="142"/>
        <v>0</v>
      </c>
      <c r="CF419" s="243">
        <f t="shared" si="143"/>
        <v>0</v>
      </c>
      <c r="CG419" s="243">
        <f t="shared" si="144"/>
        <v>0</v>
      </c>
      <c r="CH419" s="243">
        <f t="shared" si="145"/>
        <v>0</v>
      </c>
      <c r="CI419" s="243">
        <f t="shared" si="146"/>
        <v>0</v>
      </c>
      <c r="CJ419" s="243">
        <f t="shared" si="147"/>
        <v>0</v>
      </c>
      <c r="CK419" s="243">
        <f t="shared" si="148"/>
        <v>0</v>
      </c>
      <c r="CL419" s="243">
        <f t="shared" si="149"/>
        <v>2</v>
      </c>
      <c r="CM419" s="4">
        <f t="shared" si="150"/>
        <v>0</v>
      </c>
      <c r="CO419" s="244">
        <f t="shared" si="151"/>
        <v>1</v>
      </c>
      <c r="CT419" s="3">
        <f t="shared" si="152"/>
        <v>0</v>
      </c>
      <c r="CU419" s="243">
        <f t="shared" si="153"/>
        <v>0</v>
      </c>
      <c r="CV419" s="243">
        <f t="shared" si="154"/>
        <v>0</v>
      </c>
      <c r="CW419" s="243">
        <f t="shared" si="155"/>
        <v>0</v>
      </c>
      <c r="CX419" s="243">
        <f t="shared" si="156"/>
        <v>0</v>
      </c>
      <c r="CY419" s="243">
        <f t="shared" si="157"/>
        <v>0</v>
      </c>
      <c r="CZ419" s="243">
        <f t="shared" si="158"/>
        <v>2</v>
      </c>
      <c r="DA419" s="4">
        <f t="shared" si="159"/>
        <v>0</v>
      </c>
      <c r="DD419" s="244">
        <f t="shared" si="160"/>
        <v>1</v>
      </c>
    </row>
    <row r="420" spans="2:108" x14ac:dyDescent="0.35">
      <c r="B420" s="145" t="s">
        <v>862</v>
      </c>
      <c r="C420" s="4" t="s">
        <v>863</v>
      </c>
      <c r="D420" s="28" t="s">
        <v>2872</v>
      </c>
      <c r="E420" s="234" t="s">
        <v>910</v>
      </c>
      <c r="F420" s="234"/>
      <c r="G420" s="29" t="s">
        <v>3701</v>
      </c>
      <c r="H420" s="3">
        <v>0</v>
      </c>
      <c r="I420" s="243">
        <v>0</v>
      </c>
      <c r="J420" s="243">
        <v>0</v>
      </c>
      <c r="K420" s="243">
        <v>0</v>
      </c>
      <c r="L420" s="243">
        <v>0</v>
      </c>
      <c r="M420" s="243">
        <v>0</v>
      </c>
      <c r="N420" s="243">
        <v>0</v>
      </c>
      <c r="O420" s="243">
        <v>0</v>
      </c>
      <c r="P420" s="243">
        <v>0</v>
      </c>
      <c r="Q420" s="243">
        <v>0</v>
      </c>
      <c r="R420" s="243">
        <v>0</v>
      </c>
      <c r="S420" s="243">
        <v>0</v>
      </c>
      <c r="T420" s="243">
        <v>0</v>
      </c>
      <c r="U420" s="243">
        <v>0</v>
      </c>
      <c r="V420" s="243">
        <v>0</v>
      </c>
      <c r="W420" s="243">
        <v>0</v>
      </c>
      <c r="X420" s="243">
        <v>0</v>
      </c>
      <c r="Y420" s="243">
        <v>0</v>
      </c>
      <c r="Z420" s="243">
        <v>0</v>
      </c>
      <c r="AA420" s="243">
        <v>0</v>
      </c>
      <c r="AB420" s="243">
        <v>0</v>
      </c>
      <c r="AC420" s="243">
        <v>0</v>
      </c>
      <c r="AD420" s="243">
        <v>0</v>
      </c>
      <c r="AE420" s="243">
        <v>0</v>
      </c>
      <c r="AF420" s="243">
        <v>0</v>
      </c>
      <c r="AG420" s="243">
        <v>0</v>
      </c>
      <c r="AH420" s="243">
        <v>0</v>
      </c>
      <c r="AI420" s="243">
        <v>0</v>
      </c>
      <c r="AJ420" s="243">
        <v>0</v>
      </c>
      <c r="AK420" s="243">
        <v>0</v>
      </c>
      <c r="AL420" s="243">
        <v>0</v>
      </c>
      <c r="AM420" s="243">
        <v>0</v>
      </c>
      <c r="AN420" s="243">
        <v>0</v>
      </c>
      <c r="AO420" s="243">
        <v>0</v>
      </c>
      <c r="AP420" s="243">
        <v>0</v>
      </c>
      <c r="AQ420" s="243">
        <v>0</v>
      </c>
      <c r="AR420" s="243">
        <v>0</v>
      </c>
      <c r="AS420" s="243">
        <v>0</v>
      </c>
      <c r="AT420" s="243">
        <v>0</v>
      </c>
      <c r="AU420" s="243">
        <v>0</v>
      </c>
      <c r="AV420" s="243">
        <v>0</v>
      </c>
      <c r="AW420" s="243">
        <v>0</v>
      </c>
      <c r="AX420" s="243">
        <v>0</v>
      </c>
      <c r="AY420" s="243">
        <v>0</v>
      </c>
      <c r="AZ420" s="243">
        <v>0</v>
      </c>
      <c r="BA420" s="243">
        <v>0</v>
      </c>
      <c r="BB420" s="243">
        <v>0</v>
      </c>
      <c r="BC420" s="243">
        <v>0</v>
      </c>
      <c r="BD420" s="243">
        <v>0</v>
      </c>
      <c r="BE420" s="243">
        <v>0</v>
      </c>
      <c r="BF420" s="243">
        <v>0</v>
      </c>
      <c r="BG420" s="243">
        <v>0</v>
      </c>
      <c r="BH420" s="243">
        <v>0</v>
      </c>
      <c r="BI420" s="243">
        <v>0</v>
      </c>
      <c r="BJ420" s="243">
        <v>0</v>
      </c>
      <c r="BK420" s="243">
        <v>0</v>
      </c>
      <c r="BL420" s="243">
        <v>0</v>
      </c>
      <c r="BM420" s="243">
        <v>0</v>
      </c>
      <c r="BN420" s="243">
        <v>0</v>
      </c>
      <c r="BO420" s="243">
        <v>0</v>
      </c>
      <c r="BP420" s="243">
        <v>0</v>
      </c>
      <c r="BQ420" s="243">
        <v>0</v>
      </c>
      <c r="BR420" s="243">
        <v>0.5</v>
      </c>
      <c r="BS420" s="243">
        <v>0</v>
      </c>
      <c r="BT420" s="243">
        <v>0.5</v>
      </c>
      <c r="BU420" s="243">
        <v>0</v>
      </c>
      <c r="BV420" s="243">
        <v>0</v>
      </c>
      <c r="BW420" s="243">
        <v>0</v>
      </c>
      <c r="BX420" s="4">
        <v>0</v>
      </c>
      <c r="BZ420" s="244">
        <f t="shared" si="138"/>
        <v>2</v>
      </c>
      <c r="CB420" s="3">
        <f t="shared" si="139"/>
        <v>0</v>
      </c>
      <c r="CC420" s="243">
        <f t="shared" si="140"/>
        <v>0</v>
      </c>
      <c r="CD420" s="243">
        <f t="shared" si="141"/>
        <v>0</v>
      </c>
      <c r="CE420" s="243">
        <f t="shared" si="142"/>
        <v>0</v>
      </c>
      <c r="CF420" s="243">
        <f t="shared" si="143"/>
        <v>0</v>
      </c>
      <c r="CG420" s="243">
        <f t="shared" si="144"/>
        <v>0</v>
      </c>
      <c r="CH420" s="243">
        <f t="shared" si="145"/>
        <v>0</v>
      </c>
      <c r="CI420" s="243">
        <f t="shared" si="146"/>
        <v>0</v>
      </c>
      <c r="CJ420" s="243">
        <f t="shared" si="147"/>
        <v>0</v>
      </c>
      <c r="CK420" s="243">
        <f t="shared" si="148"/>
        <v>0</v>
      </c>
      <c r="CL420" s="243">
        <f t="shared" si="149"/>
        <v>2</v>
      </c>
      <c r="CM420" s="4">
        <f t="shared" si="150"/>
        <v>0</v>
      </c>
      <c r="CO420" s="244">
        <f t="shared" si="151"/>
        <v>1</v>
      </c>
      <c r="CT420" s="3">
        <f t="shared" si="152"/>
        <v>0</v>
      </c>
      <c r="CU420" s="243">
        <f t="shared" si="153"/>
        <v>0</v>
      </c>
      <c r="CV420" s="243">
        <f t="shared" si="154"/>
        <v>0</v>
      </c>
      <c r="CW420" s="243">
        <f t="shared" si="155"/>
        <v>0</v>
      </c>
      <c r="CX420" s="243">
        <f t="shared" si="156"/>
        <v>0</v>
      </c>
      <c r="CY420" s="243">
        <f t="shared" si="157"/>
        <v>0</v>
      </c>
      <c r="CZ420" s="243">
        <f t="shared" si="158"/>
        <v>2</v>
      </c>
      <c r="DA420" s="4">
        <f t="shared" si="159"/>
        <v>0</v>
      </c>
      <c r="DD420" s="244">
        <f t="shared" si="160"/>
        <v>1</v>
      </c>
    </row>
    <row r="421" spans="2:108" x14ac:dyDescent="0.35">
      <c r="B421" s="145" t="s">
        <v>864</v>
      </c>
      <c r="C421" s="4" t="s">
        <v>865</v>
      </c>
      <c r="D421" s="28" t="s">
        <v>2875</v>
      </c>
      <c r="E421" s="234" t="s">
        <v>1513</v>
      </c>
      <c r="F421" s="234"/>
      <c r="G421" s="29" t="s">
        <v>3701</v>
      </c>
      <c r="H421" s="3">
        <v>0</v>
      </c>
      <c r="I421" s="243">
        <v>0</v>
      </c>
      <c r="J421" s="243">
        <v>0</v>
      </c>
      <c r="K421" s="243">
        <v>0</v>
      </c>
      <c r="L421" s="243">
        <v>0</v>
      </c>
      <c r="M421" s="243">
        <v>0</v>
      </c>
      <c r="N421" s="243">
        <v>0</v>
      </c>
      <c r="O421" s="243">
        <v>0</v>
      </c>
      <c r="P421" s="243">
        <v>0</v>
      </c>
      <c r="Q421" s="243">
        <v>0</v>
      </c>
      <c r="R421" s="243">
        <v>0</v>
      </c>
      <c r="S421" s="243">
        <v>0</v>
      </c>
      <c r="T421" s="243">
        <v>0</v>
      </c>
      <c r="U421" s="243">
        <v>0</v>
      </c>
      <c r="V421" s="243">
        <v>0</v>
      </c>
      <c r="W421" s="243">
        <v>0</v>
      </c>
      <c r="X421" s="243">
        <v>0</v>
      </c>
      <c r="Y421" s="243">
        <v>0</v>
      </c>
      <c r="Z421" s="243">
        <v>0</v>
      </c>
      <c r="AA421" s="243">
        <v>0</v>
      </c>
      <c r="AB421" s="243">
        <v>0</v>
      </c>
      <c r="AC421" s="243">
        <v>0</v>
      </c>
      <c r="AD421" s="243">
        <v>0</v>
      </c>
      <c r="AE421" s="243">
        <v>0</v>
      </c>
      <c r="AF421" s="243">
        <v>0</v>
      </c>
      <c r="AG421" s="243">
        <v>0</v>
      </c>
      <c r="AH421" s="243">
        <v>0</v>
      </c>
      <c r="AI421" s="243">
        <v>0</v>
      </c>
      <c r="AJ421" s="243">
        <v>0</v>
      </c>
      <c r="AK421" s="243">
        <v>0</v>
      </c>
      <c r="AL421" s="243">
        <v>0</v>
      </c>
      <c r="AM421" s="243">
        <v>0</v>
      </c>
      <c r="AN421" s="243">
        <v>0</v>
      </c>
      <c r="AO421" s="243">
        <v>0</v>
      </c>
      <c r="AP421" s="243">
        <v>0</v>
      </c>
      <c r="AQ421" s="243">
        <v>0</v>
      </c>
      <c r="AR421" s="243">
        <v>0</v>
      </c>
      <c r="AS421" s="243">
        <v>0</v>
      </c>
      <c r="AT421" s="243">
        <v>0</v>
      </c>
      <c r="AU421" s="243">
        <v>0</v>
      </c>
      <c r="AV421" s="243">
        <v>0</v>
      </c>
      <c r="AW421" s="243">
        <v>0</v>
      </c>
      <c r="AX421" s="243">
        <v>0</v>
      </c>
      <c r="AY421" s="243">
        <v>0</v>
      </c>
      <c r="AZ421" s="243">
        <v>0</v>
      </c>
      <c r="BA421" s="243">
        <v>0</v>
      </c>
      <c r="BB421" s="243">
        <v>0</v>
      </c>
      <c r="BC421" s="243">
        <v>0</v>
      </c>
      <c r="BD421" s="243">
        <v>0</v>
      </c>
      <c r="BE421" s="243">
        <v>0</v>
      </c>
      <c r="BF421" s="243">
        <v>0</v>
      </c>
      <c r="BG421" s="243">
        <v>0</v>
      </c>
      <c r="BH421" s="243">
        <v>0</v>
      </c>
      <c r="BI421" s="243">
        <v>0</v>
      </c>
      <c r="BJ421" s="243">
        <v>0</v>
      </c>
      <c r="BK421" s="243">
        <v>0</v>
      </c>
      <c r="BL421" s="243">
        <v>0</v>
      </c>
      <c r="BM421" s="243">
        <v>0</v>
      </c>
      <c r="BN421" s="243">
        <v>0</v>
      </c>
      <c r="BO421" s="243">
        <v>0</v>
      </c>
      <c r="BP421" s="243">
        <v>0</v>
      </c>
      <c r="BQ421" s="243">
        <v>0</v>
      </c>
      <c r="BR421" s="243">
        <v>0</v>
      </c>
      <c r="BS421" s="243">
        <v>0</v>
      </c>
      <c r="BT421" s="243">
        <v>0</v>
      </c>
      <c r="BU421" s="243">
        <v>0</v>
      </c>
      <c r="BV421" s="243">
        <v>0.5</v>
      </c>
      <c r="BW421" s="243">
        <v>0.5</v>
      </c>
      <c r="BX421" s="4">
        <v>0</v>
      </c>
      <c r="BZ421" s="244">
        <f t="shared" si="138"/>
        <v>2</v>
      </c>
      <c r="CB421" s="3">
        <f t="shared" si="139"/>
        <v>0</v>
      </c>
      <c r="CC421" s="243">
        <f t="shared" si="140"/>
        <v>0</v>
      </c>
      <c r="CD421" s="243">
        <f t="shared" si="141"/>
        <v>0</v>
      </c>
      <c r="CE421" s="243">
        <f t="shared" si="142"/>
        <v>0</v>
      </c>
      <c r="CF421" s="243">
        <f t="shared" si="143"/>
        <v>0</v>
      </c>
      <c r="CG421" s="243">
        <f t="shared" si="144"/>
        <v>0</v>
      </c>
      <c r="CH421" s="243">
        <f t="shared" si="145"/>
        <v>0</v>
      </c>
      <c r="CI421" s="243">
        <f t="shared" si="146"/>
        <v>0</v>
      </c>
      <c r="CJ421" s="243">
        <f t="shared" si="147"/>
        <v>0</v>
      </c>
      <c r="CK421" s="243">
        <f t="shared" si="148"/>
        <v>0</v>
      </c>
      <c r="CL421" s="243">
        <f t="shared" si="149"/>
        <v>0</v>
      </c>
      <c r="CM421" s="4">
        <f t="shared" si="150"/>
        <v>2</v>
      </c>
      <c r="CO421" s="244">
        <f t="shared" si="151"/>
        <v>1</v>
      </c>
      <c r="CT421" s="3">
        <f t="shared" si="152"/>
        <v>0</v>
      </c>
      <c r="CU421" s="243">
        <f t="shared" si="153"/>
        <v>0</v>
      </c>
      <c r="CV421" s="243">
        <f t="shared" si="154"/>
        <v>0</v>
      </c>
      <c r="CW421" s="243">
        <f t="shared" si="155"/>
        <v>0</v>
      </c>
      <c r="CX421" s="243">
        <f t="shared" si="156"/>
        <v>0</v>
      </c>
      <c r="CY421" s="243">
        <f t="shared" si="157"/>
        <v>0</v>
      </c>
      <c r="CZ421" s="243">
        <f t="shared" si="158"/>
        <v>0</v>
      </c>
      <c r="DA421" s="4">
        <f t="shared" si="159"/>
        <v>2</v>
      </c>
      <c r="DD421" s="244">
        <f t="shared" si="160"/>
        <v>1</v>
      </c>
    </row>
    <row r="422" spans="2:108" x14ac:dyDescent="0.35">
      <c r="B422" s="145" t="s">
        <v>866</v>
      </c>
      <c r="C422" s="4" t="s">
        <v>867</v>
      </c>
      <c r="D422" s="28" t="s">
        <v>1657</v>
      </c>
      <c r="E422" s="234" t="s">
        <v>1652</v>
      </c>
      <c r="F422" s="234"/>
      <c r="G422" s="29" t="s">
        <v>3701</v>
      </c>
      <c r="H422" s="3">
        <v>0</v>
      </c>
      <c r="I422" s="243">
        <v>0</v>
      </c>
      <c r="J422" s="243">
        <v>0</v>
      </c>
      <c r="K422" s="243">
        <v>0</v>
      </c>
      <c r="L422" s="243">
        <v>0</v>
      </c>
      <c r="M422" s="243">
        <v>0</v>
      </c>
      <c r="N422" s="243">
        <v>0</v>
      </c>
      <c r="O422" s="243">
        <v>0</v>
      </c>
      <c r="P422" s="243">
        <v>0</v>
      </c>
      <c r="Q422" s="243">
        <v>0</v>
      </c>
      <c r="R422" s="243">
        <v>0</v>
      </c>
      <c r="S422" s="243">
        <v>0</v>
      </c>
      <c r="T422" s="243">
        <v>0</v>
      </c>
      <c r="U422" s="243">
        <v>0</v>
      </c>
      <c r="V422" s="243">
        <v>0</v>
      </c>
      <c r="W422" s="243">
        <v>0</v>
      </c>
      <c r="X422" s="243">
        <v>0</v>
      </c>
      <c r="Y422" s="243">
        <v>0</v>
      </c>
      <c r="Z422" s="243">
        <v>0</v>
      </c>
      <c r="AA422" s="243">
        <v>0</v>
      </c>
      <c r="AB422" s="243">
        <v>0</v>
      </c>
      <c r="AC422" s="243">
        <v>0</v>
      </c>
      <c r="AD422" s="243">
        <v>0</v>
      </c>
      <c r="AE422" s="243">
        <v>0</v>
      </c>
      <c r="AF422" s="243">
        <v>0</v>
      </c>
      <c r="AG422" s="243">
        <v>0</v>
      </c>
      <c r="AH422" s="243">
        <v>0</v>
      </c>
      <c r="AI422" s="243">
        <v>0</v>
      </c>
      <c r="AJ422" s="243">
        <v>0</v>
      </c>
      <c r="AK422" s="243">
        <v>0</v>
      </c>
      <c r="AL422" s="243">
        <v>0</v>
      </c>
      <c r="AM422" s="243">
        <v>0</v>
      </c>
      <c r="AN422" s="243">
        <v>0</v>
      </c>
      <c r="AO422" s="243">
        <v>0</v>
      </c>
      <c r="AP422" s="243">
        <v>0</v>
      </c>
      <c r="AQ422" s="243">
        <v>0</v>
      </c>
      <c r="AR422" s="243">
        <v>0</v>
      </c>
      <c r="AS422" s="243">
        <v>0</v>
      </c>
      <c r="AT422" s="243">
        <v>0</v>
      </c>
      <c r="AU422" s="243">
        <v>0</v>
      </c>
      <c r="AV422" s="243">
        <v>0</v>
      </c>
      <c r="AW422" s="243">
        <v>0</v>
      </c>
      <c r="AX422" s="243">
        <v>0</v>
      </c>
      <c r="AY422" s="243">
        <v>0</v>
      </c>
      <c r="AZ422" s="243">
        <v>0</v>
      </c>
      <c r="BA422" s="243">
        <v>0</v>
      </c>
      <c r="BB422" s="243">
        <v>0</v>
      </c>
      <c r="BC422" s="243">
        <v>0</v>
      </c>
      <c r="BD422" s="243">
        <v>0</v>
      </c>
      <c r="BE422" s="243">
        <v>0</v>
      </c>
      <c r="BF422" s="243">
        <v>0</v>
      </c>
      <c r="BG422" s="243">
        <v>0</v>
      </c>
      <c r="BH422" s="243">
        <v>0</v>
      </c>
      <c r="BI422" s="243">
        <v>0</v>
      </c>
      <c r="BJ422" s="243">
        <v>0</v>
      </c>
      <c r="BK422" s="243">
        <v>0</v>
      </c>
      <c r="BL422" s="243">
        <v>0</v>
      </c>
      <c r="BM422" s="243">
        <v>0</v>
      </c>
      <c r="BN422" s="243">
        <v>0</v>
      </c>
      <c r="BO422" s="243">
        <v>0</v>
      </c>
      <c r="BP422" s="243">
        <v>0</v>
      </c>
      <c r="BQ422" s="243">
        <v>0</v>
      </c>
      <c r="BR422" s="243">
        <v>0</v>
      </c>
      <c r="BS422" s="243">
        <v>0</v>
      </c>
      <c r="BT422" s="243">
        <v>0</v>
      </c>
      <c r="BU422" s="243">
        <v>0.5</v>
      </c>
      <c r="BV422" s="243">
        <v>0</v>
      </c>
      <c r="BW422" s="243">
        <v>0.5</v>
      </c>
      <c r="BX422" s="4">
        <v>0</v>
      </c>
      <c r="BZ422" s="244">
        <f t="shared" si="138"/>
        <v>2</v>
      </c>
      <c r="CB422" s="3">
        <f t="shared" si="139"/>
        <v>0</v>
      </c>
      <c r="CC422" s="243">
        <f t="shared" si="140"/>
        <v>0</v>
      </c>
      <c r="CD422" s="243">
        <f t="shared" si="141"/>
        <v>0</v>
      </c>
      <c r="CE422" s="243">
        <f t="shared" si="142"/>
        <v>0</v>
      </c>
      <c r="CF422" s="243">
        <f t="shared" si="143"/>
        <v>0</v>
      </c>
      <c r="CG422" s="243">
        <f t="shared" si="144"/>
        <v>0</v>
      </c>
      <c r="CH422" s="243">
        <f t="shared" si="145"/>
        <v>0</v>
      </c>
      <c r="CI422" s="243">
        <f t="shared" si="146"/>
        <v>0</v>
      </c>
      <c r="CJ422" s="243">
        <f t="shared" si="147"/>
        <v>0</v>
      </c>
      <c r="CK422" s="243">
        <f t="shared" si="148"/>
        <v>0</v>
      </c>
      <c r="CL422" s="243">
        <f t="shared" si="149"/>
        <v>0</v>
      </c>
      <c r="CM422" s="4">
        <f t="shared" si="150"/>
        <v>2</v>
      </c>
      <c r="CO422" s="244">
        <f t="shared" si="151"/>
        <v>1</v>
      </c>
      <c r="CT422" s="3">
        <f t="shared" si="152"/>
        <v>0</v>
      </c>
      <c r="CU422" s="243">
        <f t="shared" si="153"/>
        <v>0</v>
      </c>
      <c r="CV422" s="243">
        <f t="shared" si="154"/>
        <v>0</v>
      </c>
      <c r="CW422" s="243">
        <f t="shared" si="155"/>
        <v>0</v>
      </c>
      <c r="CX422" s="243">
        <f t="shared" si="156"/>
        <v>0</v>
      </c>
      <c r="CY422" s="243">
        <f t="shared" si="157"/>
        <v>0</v>
      </c>
      <c r="CZ422" s="243">
        <f t="shared" si="158"/>
        <v>0</v>
      </c>
      <c r="DA422" s="4">
        <f t="shared" si="159"/>
        <v>2</v>
      </c>
      <c r="DD422" s="244">
        <f t="shared" si="160"/>
        <v>1</v>
      </c>
    </row>
    <row r="423" spans="2:108" x14ac:dyDescent="0.35">
      <c r="B423" s="145" t="s">
        <v>868</v>
      </c>
      <c r="C423" s="4" t="s">
        <v>869</v>
      </c>
      <c r="D423" s="28" t="s">
        <v>2880</v>
      </c>
      <c r="E423" s="234" t="s">
        <v>1513</v>
      </c>
      <c r="F423" s="234"/>
      <c r="G423" s="29" t="s">
        <v>3701</v>
      </c>
      <c r="H423" s="3">
        <v>0</v>
      </c>
      <c r="I423" s="243">
        <v>0</v>
      </c>
      <c r="J423" s="243">
        <v>0</v>
      </c>
      <c r="K423" s="243">
        <v>0</v>
      </c>
      <c r="L423" s="243">
        <v>0</v>
      </c>
      <c r="M423" s="243">
        <v>0</v>
      </c>
      <c r="N423" s="243">
        <v>0</v>
      </c>
      <c r="O423" s="243">
        <v>0</v>
      </c>
      <c r="P423" s="243">
        <v>0</v>
      </c>
      <c r="Q423" s="243">
        <v>0</v>
      </c>
      <c r="R423" s="243">
        <v>0</v>
      </c>
      <c r="S423" s="243">
        <v>0</v>
      </c>
      <c r="T423" s="243">
        <v>0</v>
      </c>
      <c r="U423" s="243">
        <v>0</v>
      </c>
      <c r="V423" s="243">
        <v>0</v>
      </c>
      <c r="W423" s="243">
        <v>0</v>
      </c>
      <c r="X423" s="243">
        <v>0</v>
      </c>
      <c r="Y423" s="243">
        <v>0</v>
      </c>
      <c r="Z423" s="243">
        <v>0</v>
      </c>
      <c r="AA423" s="243">
        <v>0</v>
      </c>
      <c r="AB423" s="243">
        <v>0</v>
      </c>
      <c r="AC423" s="243">
        <v>0</v>
      </c>
      <c r="AD423" s="243">
        <v>0</v>
      </c>
      <c r="AE423" s="243">
        <v>0</v>
      </c>
      <c r="AF423" s="243">
        <v>0</v>
      </c>
      <c r="AG423" s="243">
        <v>0</v>
      </c>
      <c r="AH423" s="243">
        <v>0</v>
      </c>
      <c r="AI423" s="243">
        <v>0</v>
      </c>
      <c r="AJ423" s="243">
        <v>0</v>
      </c>
      <c r="AK423" s="243">
        <v>0</v>
      </c>
      <c r="AL423" s="243">
        <v>0</v>
      </c>
      <c r="AM423" s="243">
        <v>0</v>
      </c>
      <c r="AN423" s="243">
        <v>0</v>
      </c>
      <c r="AO423" s="243">
        <v>0</v>
      </c>
      <c r="AP423" s="243">
        <v>0</v>
      </c>
      <c r="AQ423" s="243">
        <v>0</v>
      </c>
      <c r="AR423" s="243">
        <v>0</v>
      </c>
      <c r="AS423" s="243">
        <v>0</v>
      </c>
      <c r="AT423" s="243">
        <v>0</v>
      </c>
      <c r="AU423" s="243">
        <v>0</v>
      </c>
      <c r="AV423" s="243">
        <v>0</v>
      </c>
      <c r="AW423" s="243">
        <v>0</v>
      </c>
      <c r="AX423" s="243">
        <v>0</v>
      </c>
      <c r="AY423" s="243">
        <v>0</v>
      </c>
      <c r="AZ423" s="243">
        <v>0</v>
      </c>
      <c r="BA423" s="243">
        <v>0</v>
      </c>
      <c r="BB423" s="243">
        <v>0</v>
      </c>
      <c r="BC423" s="243">
        <v>0</v>
      </c>
      <c r="BD423" s="243">
        <v>0</v>
      </c>
      <c r="BE423" s="243">
        <v>0</v>
      </c>
      <c r="BF423" s="243">
        <v>0</v>
      </c>
      <c r="BG423" s="243">
        <v>0</v>
      </c>
      <c r="BH423" s="243">
        <v>0</v>
      </c>
      <c r="BI423" s="243">
        <v>0</v>
      </c>
      <c r="BJ423" s="243">
        <v>0</v>
      </c>
      <c r="BK423" s="243">
        <v>0</v>
      </c>
      <c r="BL423" s="243">
        <v>0</v>
      </c>
      <c r="BM423" s="243">
        <v>0</v>
      </c>
      <c r="BN423" s="243">
        <v>0</v>
      </c>
      <c r="BO423" s="243">
        <v>0</v>
      </c>
      <c r="BP423" s="243">
        <v>0</v>
      </c>
      <c r="BQ423" s="243">
        <v>0</v>
      </c>
      <c r="BR423" s="243">
        <v>0</v>
      </c>
      <c r="BS423" s="243">
        <v>0</v>
      </c>
      <c r="BT423" s="243">
        <v>0</v>
      </c>
      <c r="BU423" s="243">
        <v>0.5</v>
      </c>
      <c r="BV423" s="243">
        <v>0</v>
      </c>
      <c r="BW423" s="243">
        <v>0.5</v>
      </c>
      <c r="BX423" s="4">
        <v>0</v>
      </c>
      <c r="BZ423" s="244">
        <f t="shared" si="138"/>
        <v>2</v>
      </c>
      <c r="CB423" s="3">
        <f t="shared" si="139"/>
        <v>0</v>
      </c>
      <c r="CC423" s="243">
        <f t="shared" si="140"/>
        <v>0</v>
      </c>
      <c r="CD423" s="243">
        <f t="shared" si="141"/>
        <v>0</v>
      </c>
      <c r="CE423" s="243">
        <f t="shared" si="142"/>
        <v>0</v>
      </c>
      <c r="CF423" s="243">
        <f t="shared" si="143"/>
        <v>0</v>
      </c>
      <c r="CG423" s="243">
        <f t="shared" si="144"/>
        <v>0</v>
      </c>
      <c r="CH423" s="243">
        <f t="shared" si="145"/>
        <v>0</v>
      </c>
      <c r="CI423" s="243">
        <f t="shared" si="146"/>
        <v>0</v>
      </c>
      <c r="CJ423" s="243">
        <f t="shared" si="147"/>
        <v>0</v>
      </c>
      <c r="CK423" s="243">
        <f t="shared" si="148"/>
        <v>0</v>
      </c>
      <c r="CL423" s="243">
        <f t="shared" si="149"/>
        <v>0</v>
      </c>
      <c r="CM423" s="4">
        <f t="shared" si="150"/>
        <v>2</v>
      </c>
      <c r="CO423" s="244">
        <f t="shared" si="151"/>
        <v>1</v>
      </c>
      <c r="CT423" s="3">
        <f t="shared" si="152"/>
        <v>0</v>
      </c>
      <c r="CU423" s="243">
        <f t="shared" si="153"/>
        <v>0</v>
      </c>
      <c r="CV423" s="243">
        <f t="shared" si="154"/>
        <v>0</v>
      </c>
      <c r="CW423" s="243">
        <f t="shared" si="155"/>
        <v>0</v>
      </c>
      <c r="CX423" s="243">
        <f t="shared" si="156"/>
        <v>0</v>
      </c>
      <c r="CY423" s="243">
        <f t="shared" si="157"/>
        <v>0</v>
      </c>
      <c r="CZ423" s="243">
        <f t="shared" si="158"/>
        <v>0</v>
      </c>
      <c r="DA423" s="4">
        <f t="shared" si="159"/>
        <v>2</v>
      </c>
      <c r="DD423" s="244">
        <f t="shared" si="160"/>
        <v>1</v>
      </c>
    </row>
    <row r="424" spans="2:108" x14ac:dyDescent="0.35">
      <c r="B424" s="147" t="s">
        <v>870</v>
      </c>
      <c r="C424" s="6" t="s">
        <v>871</v>
      </c>
      <c r="D424" s="57"/>
      <c r="E424" s="58" t="s">
        <v>911</v>
      </c>
      <c r="F424" s="58"/>
      <c r="G424" s="59" t="s">
        <v>3708</v>
      </c>
      <c r="H424" s="5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0.5</v>
      </c>
      <c r="BV424" s="1">
        <v>0</v>
      </c>
      <c r="BW424" s="1">
        <v>0.5</v>
      </c>
      <c r="BX424" s="6">
        <v>0</v>
      </c>
      <c r="BZ424" s="150">
        <f t="shared" si="138"/>
        <v>2</v>
      </c>
      <c r="CB424" s="5">
        <f t="shared" si="139"/>
        <v>0</v>
      </c>
      <c r="CC424" s="1">
        <f t="shared" si="140"/>
        <v>0</v>
      </c>
      <c r="CD424" s="1">
        <f t="shared" si="141"/>
        <v>0</v>
      </c>
      <c r="CE424" s="1">
        <f t="shared" si="142"/>
        <v>0</v>
      </c>
      <c r="CF424" s="1">
        <f t="shared" si="143"/>
        <v>0</v>
      </c>
      <c r="CG424" s="1">
        <f t="shared" si="144"/>
        <v>0</v>
      </c>
      <c r="CH424" s="1">
        <f t="shared" si="145"/>
        <v>0</v>
      </c>
      <c r="CI424" s="1">
        <f t="shared" si="146"/>
        <v>0</v>
      </c>
      <c r="CJ424" s="1">
        <f t="shared" si="147"/>
        <v>0</v>
      </c>
      <c r="CK424" s="1">
        <f t="shared" si="148"/>
        <v>0</v>
      </c>
      <c r="CL424" s="1">
        <f t="shared" si="149"/>
        <v>0</v>
      </c>
      <c r="CM424" s="6">
        <f t="shared" si="150"/>
        <v>2</v>
      </c>
      <c r="CO424" s="150">
        <f t="shared" si="151"/>
        <v>1</v>
      </c>
      <c r="CT424" s="5">
        <f t="shared" si="152"/>
        <v>0</v>
      </c>
      <c r="CU424" s="1">
        <f t="shared" si="153"/>
        <v>0</v>
      </c>
      <c r="CV424" s="1">
        <f t="shared" si="154"/>
        <v>0</v>
      </c>
      <c r="CW424" s="1">
        <f t="shared" si="155"/>
        <v>0</v>
      </c>
      <c r="CX424" s="1">
        <f t="shared" si="156"/>
        <v>0</v>
      </c>
      <c r="CY424" s="1">
        <f t="shared" si="157"/>
        <v>0</v>
      </c>
      <c r="CZ424" s="1">
        <f t="shared" si="158"/>
        <v>0</v>
      </c>
      <c r="DA424" s="6">
        <f t="shared" si="159"/>
        <v>2</v>
      </c>
      <c r="DD424" s="150">
        <f t="shared" si="160"/>
        <v>1</v>
      </c>
    </row>
    <row r="425" spans="2:108" x14ac:dyDescent="0.35">
      <c r="B425" s="2"/>
    </row>
    <row r="426" spans="2:108" x14ac:dyDescent="0.35">
      <c r="B426" s="2"/>
    </row>
    <row r="427" spans="2:108" ht="28" customHeight="1" x14ac:dyDescent="0.35">
      <c r="E427" s="7" t="s">
        <v>1316</v>
      </c>
      <c r="F427" s="7" t="s">
        <v>1317</v>
      </c>
    </row>
    <row r="428" spans="2:108" s="7" customFormat="1" ht="29" customHeight="1" x14ac:dyDescent="0.35">
      <c r="D428" s="129" t="s">
        <v>3750</v>
      </c>
      <c r="E428">
        <f>COUNTIF($G$4:$G$424, "=TF")</f>
        <v>194</v>
      </c>
      <c r="F428">
        <f>COUNTIF($G$4:$G$72, "=TF")</f>
        <v>31</v>
      </c>
    </row>
    <row r="429" spans="2:108" s="7" customFormat="1" x14ac:dyDescent="0.35">
      <c r="D429" s="129" t="s">
        <v>3751</v>
      </c>
      <c r="E429">
        <f>COUNTIF($G$4:$G$424, "=TF+COF")</f>
        <v>53</v>
      </c>
      <c r="F429">
        <f>COUNTIF($G$4:$G$72, "=TF+COF")</f>
        <v>10</v>
      </c>
    </row>
    <row r="430" spans="2:108" s="7" customFormat="1" x14ac:dyDescent="0.35">
      <c r="D430" s="129" t="s">
        <v>3752</v>
      </c>
      <c r="E430">
        <f>COUNTIF($G$4:$G$424, "=COF")</f>
        <v>90</v>
      </c>
      <c r="F430">
        <f>COUNTIF($G$4:$G$72, "=COF")</f>
        <v>11</v>
      </c>
    </row>
    <row r="431" spans="2:108" s="7" customFormat="1" x14ac:dyDescent="0.35">
      <c r="D431" s="129" t="s">
        <v>3753</v>
      </c>
      <c r="E431">
        <f>COUNTIF($G$4:$G$424, "=COF+TF")</f>
        <v>31</v>
      </c>
      <c r="F431">
        <f>COUNTIF($G$4:$G$72, "=COF+TF")</f>
        <v>5</v>
      </c>
    </row>
    <row r="432" spans="2:108" s="7" customFormat="1" x14ac:dyDescent="0.35">
      <c r="D432" s="135" t="s">
        <v>3730</v>
      </c>
      <c r="E432" s="136">
        <f>SUM(E428:E429)</f>
        <v>247</v>
      </c>
      <c r="F432" s="136">
        <f>SUM(F428:F429)</f>
        <v>41</v>
      </c>
    </row>
    <row r="433" spans="3:7" s="7" customFormat="1" x14ac:dyDescent="0.35">
      <c r="D433" s="135" t="s">
        <v>3731</v>
      </c>
      <c r="E433" s="137">
        <f>SUM(E430:E431)</f>
        <v>121</v>
      </c>
      <c r="F433" s="137">
        <f>SUM(F430:F431)</f>
        <v>16</v>
      </c>
    </row>
    <row r="434" spans="3:7" s="7" customFormat="1" x14ac:dyDescent="0.35">
      <c r="D434" s="138" t="s">
        <v>3754</v>
      </c>
      <c r="E434" s="137">
        <f>COUNTIF($G$4:$G$424, "=Other regulatory gene")</f>
        <v>53</v>
      </c>
      <c r="F434" s="137">
        <f>COUNTIF($G$4:$G$72, "=Other regulatory gene")</f>
        <v>12</v>
      </c>
    </row>
    <row r="435" spans="3:7" s="7" customFormat="1" x14ac:dyDescent="0.35">
      <c r="D435" s="138" t="s">
        <v>3762</v>
      </c>
      <c r="E435" s="137">
        <f>(E432/(E432+E433+E434))*100</f>
        <v>58.669833729216151</v>
      </c>
      <c r="F435" s="137">
        <f>(F432/(F432+F433+F434))*100</f>
        <v>59.420289855072461</v>
      </c>
    </row>
    <row r="436" spans="3:7" s="7" customFormat="1" x14ac:dyDescent="0.35">
      <c r="D436" s="138" t="s">
        <v>3766</v>
      </c>
      <c r="E436" s="137">
        <f>(E433/(E432+E433+E434))*100</f>
        <v>28.741092636579573</v>
      </c>
      <c r="F436" s="137">
        <f>(F433/(F432+F433+F434))*100</f>
        <v>23.188405797101449</v>
      </c>
    </row>
    <row r="437" spans="3:7" s="7" customFormat="1" x14ac:dyDescent="0.35">
      <c r="D437" s="138" t="s">
        <v>3755</v>
      </c>
      <c r="E437" s="137">
        <f>((E432+E433)/(E432+E433+E434))*100</f>
        <v>87.410926365795731</v>
      </c>
      <c r="F437" s="137">
        <f>((F432+F433)/(F432+F433+F434))*100</f>
        <v>82.608695652173907</v>
      </c>
    </row>
    <row r="438" spans="3:7" s="7" customFormat="1" x14ac:dyDescent="0.35">
      <c r="D438" s="138" t="s">
        <v>3756</v>
      </c>
      <c r="E438" s="137">
        <f>(E434/(E432+E433+E434))*100</f>
        <v>12.589073634204276</v>
      </c>
      <c r="F438" s="137">
        <f>(F434/(F432+F433+F434))*100</f>
        <v>17.391304347826086</v>
      </c>
    </row>
    <row r="440" spans="3:7" ht="29" x14ac:dyDescent="0.35">
      <c r="C440" s="148" t="s">
        <v>3772</v>
      </c>
      <c r="D440" s="9" t="s">
        <v>3765</v>
      </c>
      <c r="E440" s="26" t="s">
        <v>2257</v>
      </c>
      <c r="F440" s="27" t="s">
        <v>928</v>
      </c>
      <c r="G440" s="134"/>
    </row>
    <row r="441" spans="3:7" x14ac:dyDescent="0.35">
      <c r="C441" s="3" t="s">
        <v>3768</v>
      </c>
      <c r="D441" t="s">
        <v>1374</v>
      </c>
      <c r="E441">
        <f>COUNTIF($E$4:$F$424,"=*Others*")</f>
        <v>74</v>
      </c>
      <c r="F441" s="4">
        <f>COUNTIF($E$4:$F$72,"=*Others*")</f>
        <v>12</v>
      </c>
    </row>
    <row r="442" spans="3:7" x14ac:dyDescent="0.35">
      <c r="C442" s="3" t="s">
        <v>3777</v>
      </c>
      <c r="D442" t="s">
        <v>1513</v>
      </c>
      <c r="E442">
        <f>COUNTIF($E$4:$F$424,"=*TF_bZIP*")</f>
        <v>24</v>
      </c>
      <c r="F442" s="4">
        <f>COUNTIF($E$4:$F$72,"=*TF_bZIP*")</f>
        <v>7</v>
      </c>
    </row>
    <row r="443" spans="3:7" x14ac:dyDescent="0.35">
      <c r="C443" s="3" t="s">
        <v>3770</v>
      </c>
      <c r="D443" t="s">
        <v>911</v>
      </c>
      <c r="E443">
        <f>COUNTIF($E$4:$F$424,"=*zf-C2H2*")</f>
        <v>39</v>
      </c>
      <c r="F443" s="4">
        <f>COUNTIF($E$4:$F$72,"=*zf-C2H2*")</f>
        <v>5</v>
      </c>
    </row>
    <row r="444" spans="3:7" x14ac:dyDescent="0.35">
      <c r="C444" s="3" t="s">
        <v>922</v>
      </c>
      <c r="D444" t="s">
        <v>909</v>
      </c>
      <c r="E444">
        <f>COUNTIF($E$4:$F$424,"=*Homeobox*")</f>
        <v>32</v>
      </c>
      <c r="F444" s="4">
        <f>COUNTIF($E$4:$F$72,"=*Homeobox*")</f>
        <v>5</v>
      </c>
    </row>
    <row r="445" spans="3:7" x14ac:dyDescent="0.35">
      <c r="C445" s="3" t="s">
        <v>3769</v>
      </c>
      <c r="D445" t="s">
        <v>1357</v>
      </c>
      <c r="E445">
        <f>COUNTIF($E$4:$F$424,"=*HMG*")</f>
        <v>12</v>
      </c>
      <c r="F445" s="4">
        <f>COUNTIF($E$4:$F$72,"=*HMG*")</f>
        <v>4</v>
      </c>
    </row>
    <row r="446" spans="3:7" x14ac:dyDescent="0.35">
      <c r="C446" s="3" t="s">
        <v>3777</v>
      </c>
      <c r="D446" t="s">
        <v>912</v>
      </c>
      <c r="E446">
        <f>COUNTIF($E$4:$F$424,"=*HLH*")</f>
        <v>26</v>
      </c>
      <c r="F446" s="4">
        <f>COUNTIF($E$4:$F$72,"=*HLH*")</f>
        <v>3</v>
      </c>
    </row>
    <row r="447" spans="3:7" x14ac:dyDescent="0.35">
      <c r="C447" s="3" t="s">
        <v>3777</v>
      </c>
      <c r="D447" t="s">
        <v>1534</v>
      </c>
      <c r="E447">
        <f>COUNTIF($E$4:$F$424,"=*bHLH*")</f>
        <v>25</v>
      </c>
      <c r="F447" s="4">
        <f>COUNTIF($E$4:$F$72,"=*bHLH*")</f>
        <v>3</v>
      </c>
    </row>
    <row r="448" spans="3:7" x14ac:dyDescent="0.35">
      <c r="C448" s="3" t="s">
        <v>922</v>
      </c>
      <c r="D448" t="s">
        <v>1589</v>
      </c>
      <c r="E448">
        <f>COUNTIF($E$4:$F$424,"=*ARID*")</f>
        <v>7</v>
      </c>
      <c r="F448" s="4">
        <f>COUNTIF($E$4:$F$72,"=*ARID*")</f>
        <v>3</v>
      </c>
    </row>
    <row r="449" spans="3:6" x14ac:dyDescent="0.35">
      <c r="C449" s="3" t="s">
        <v>922</v>
      </c>
      <c r="D449" t="s">
        <v>923</v>
      </c>
      <c r="E449">
        <f>COUNTIF($E$4:$F$424,"=*Fork_head*")</f>
        <v>11</v>
      </c>
      <c r="F449" s="4">
        <f>COUNTIF($E$4:$F$72,"=*Fork_head*")</f>
        <v>1</v>
      </c>
    </row>
    <row r="450" spans="3:6" x14ac:dyDescent="0.35">
      <c r="C450" s="3" t="s">
        <v>3770</v>
      </c>
      <c r="D450" t="s">
        <v>1427</v>
      </c>
      <c r="E450">
        <f>COUNTIF($E$4:$F$424,"=*RXR-like*")</f>
        <v>8</v>
      </c>
      <c r="F450" s="4">
        <f>COUNTIF($E$4:$F$72,"=*RXR-like*")</f>
        <v>1</v>
      </c>
    </row>
    <row r="451" spans="3:6" x14ac:dyDescent="0.35">
      <c r="C451" s="3" t="s">
        <v>922</v>
      </c>
      <c r="D451" t="s">
        <v>1652</v>
      </c>
      <c r="E451">
        <f>COUNTIF($E$4:$F$424,"=*ETS*")</f>
        <v>7</v>
      </c>
      <c r="F451" s="4">
        <f>COUNTIF($E$4:$F$72,"=*ETS*")</f>
        <v>1</v>
      </c>
    </row>
    <row r="452" spans="3:6" x14ac:dyDescent="0.35">
      <c r="C452" s="3" t="s">
        <v>922</v>
      </c>
      <c r="D452" t="s">
        <v>1479</v>
      </c>
      <c r="E452">
        <f>COUNTIF($E$4:$F$424,"=*MYB*")</f>
        <v>6</v>
      </c>
      <c r="F452" s="4">
        <f>COUNTIF($E$4:$F$72,"=*MYB*")</f>
        <v>1</v>
      </c>
    </row>
    <row r="453" spans="3:6" x14ac:dyDescent="0.35">
      <c r="C453" s="3" t="s">
        <v>3771</v>
      </c>
      <c r="D453" t="s">
        <v>927</v>
      </c>
      <c r="E453">
        <f>COUNTIF($E$4:$F$424,"=*CSD*")</f>
        <v>5</v>
      </c>
      <c r="F453" s="4">
        <f>COUNTIF($E$4:$F$72,"=*CSD*")</f>
        <v>1</v>
      </c>
    </row>
    <row r="454" spans="3:6" x14ac:dyDescent="0.35">
      <c r="C454" s="3" t="s">
        <v>3768</v>
      </c>
      <c r="D454" t="s">
        <v>910</v>
      </c>
      <c r="E454">
        <f>COUNTIF($E$4:$F$424,"=*T-box*")</f>
        <v>4</v>
      </c>
      <c r="F454" s="4">
        <f>COUNTIF($E$4:$F$72,"=*T-box*")</f>
        <v>1</v>
      </c>
    </row>
    <row r="455" spans="3:6" x14ac:dyDescent="0.35">
      <c r="C455" s="3" t="s">
        <v>3770</v>
      </c>
      <c r="D455" t="s">
        <v>1648</v>
      </c>
      <c r="E455">
        <f>COUNTIF($E$4:$F$424,"=*zf-GATA*")</f>
        <v>4</v>
      </c>
      <c r="F455" s="4">
        <f>COUNTIF($E$4:$F$72,"=*zf-GATA*")</f>
        <v>1</v>
      </c>
    </row>
    <row r="456" spans="3:6" x14ac:dyDescent="0.35">
      <c r="C456" s="3" t="s">
        <v>922</v>
      </c>
      <c r="D456" t="s">
        <v>669</v>
      </c>
      <c r="E456">
        <f>COUNTIF($E$4:$F$424,"=*SRF*")</f>
        <v>3</v>
      </c>
      <c r="F456" s="4">
        <f>COUNTIF($E$4:$F$72,"=*SRF*")</f>
        <v>1</v>
      </c>
    </row>
    <row r="457" spans="3:6" x14ac:dyDescent="0.35">
      <c r="C457" s="3" t="s">
        <v>3768</v>
      </c>
      <c r="D457" t="s">
        <v>1713</v>
      </c>
      <c r="E457">
        <f>COUNTIF($E$4:$F$424,"=*MH1*")</f>
        <v>3</v>
      </c>
      <c r="F457" s="4">
        <f>COUNTIF($E$4:$F$72,"=*MH1*")</f>
        <v>1</v>
      </c>
    </row>
    <row r="458" spans="3:6" x14ac:dyDescent="0.35">
      <c r="C458" s="3" t="s">
        <v>922</v>
      </c>
      <c r="D458" t="s">
        <v>1441</v>
      </c>
      <c r="E458">
        <f>COUNTIF($E$4:$F$424,"=*Pou*")</f>
        <v>2</v>
      </c>
      <c r="F458" s="4">
        <f>COUNTIF($E$4:$F$72,"=*Pou*")</f>
        <v>1</v>
      </c>
    </row>
    <row r="459" spans="3:6" x14ac:dyDescent="0.35">
      <c r="C459" s="3" t="s">
        <v>3777</v>
      </c>
      <c r="D459" t="s">
        <v>1734</v>
      </c>
      <c r="E459">
        <f>COUNTIF($E$4:$F$424,"=*AP-2*")</f>
        <v>1</v>
      </c>
      <c r="F459" s="4">
        <f>COUNTIF($E$4:$F$72,"=*AP-2*")</f>
        <v>1</v>
      </c>
    </row>
    <row r="460" spans="3:6" x14ac:dyDescent="0.35">
      <c r="C460" s="3" t="s">
        <v>922</v>
      </c>
      <c r="D460" t="s">
        <v>1767</v>
      </c>
      <c r="E460">
        <f>COUNTIF($E$4:$F$424,"=*COE*")</f>
        <v>1</v>
      </c>
      <c r="F460" s="4">
        <f>COUNTIF($E$4:$F$72,"=*COE*")</f>
        <v>1</v>
      </c>
    </row>
    <row r="461" spans="3:6" x14ac:dyDescent="0.35">
      <c r="C461" s="3" t="s">
        <v>3771</v>
      </c>
      <c r="D461" t="s">
        <v>1784</v>
      </c>
      <c r="E461">
        <f>COUNTIF($E$4:$F$424,"=*STAT*")</f>
        <v>1</v>
      </c>
      <c r="F461" s="4">
        <f>COUNTIF($E$4:$F$72,"=*STAT*")</f>
        <v>1</v>
      </c>
    </row>
    <row r="462" spans="3:6" x14ac:dyDescent="0.35">
      <c r="C462" s="3" t="s">
        <v>3777</v>
      </c>
      <c r="D462" t="s">
        <v>2007</v>
      </c>
      <c r="E462">
        <f>COUNTIF($E$4:$F$424,"=*RFX*")</f>
        <v>3</v>
      </c>
      <c r="F462" s="4">
        <f>COUNTIF($E$4:$F$72,"=*RFX*")</f>
        <v>0</v>
      </c>
    </row>
    <row r="463" spans="3:6" x14ac:dyDescent="0.35">
      <c r="C463" s="3" t="s">
        <v>922</v>
      </c>
      <c r="D463" t="s">
        <v>2158</v>
      </c>
      <c r="E463">
        <f>COUNTIF($E$4:$F$424,"=*TF_Otx*")</f>
        <v>3</v>
      </c>
      <c r="F463" s="4">
        <f>COUNTIF($E$4:$F$72,"=*TF_Otx*")</f>
        <v>0</v>
      </c>
    </row>
    <row r="464" spans="3:6" x14ac:dyDescent="0.35">
      <c r="C464" s="3" t="s">
        <v>3768</v>
      </c>
      <c r="D464" t="s">
        <v>1619</v>
      </c>
      <c r="E464">
        <f>COUNTIF($E$4:$F$424,"=*MBD*")</f>
        <v>2</v>
      </c>
      <c r="F464" s="4">
        <f>COUNTIF($E$4:$F$72,"=*MBD*")</f>
        <v>0</v>
      </c>
    </row>
    <row r="465" spans="3:6" x14ac:dyDescent="0.35">
      <c r="C465" s="3" t="s">
        <v>3769</v>
      </c>
      <c r="D465" t="s">
        <v>926</v>
      </c>
      <c r="E465">
        <f>COUNTIF($E$4:$F$424,"=*SAND*")</f>
        <v>2</v>
      </c>
      <c r="F465" s="4">
        <f>COUNTIF($E$4:$F$72,"=*SAND*")</f>
        <v>0</v>
      </c>
    </row>
    <row r="466" spans="3:6" x14ac:dyDescent="0.35">
      <c r="C466" s="3" t="s">
        <v>3770</v>
      </c>
      <c r="D466" t="s">
        <v>1818</v>
      </c>
      <c r="E466">
        <f>COUNTIF($E$4:$F$424,"=*ZBTB*")</f>
        <v>2</v>
      </c>
      <c r="F466" s="4">
        <f>COUNTIF($E$4:$F$72,"=*ZBTB*")</f>
        <v>0</v>
      </c>
    </row>
    <row r="467" spans="3:6" x14ac:dyDescent="0.35">
      <c r="C467" s="3" t="s">
        <v>3770</v>
      </c>
      <c r="D467" t="s">
        <v>1852</v>
      </c>
      <c r="E467">
        <f>COUNTIF($E$4:$F$424,"=*THR-like*")</f>
        <v>2</v>
      </c>
      <c r="F467" s="4">
        <f>COUNTIF($E$4:$F$72,"=*THR-like*")</f>
        <v>0</v>
      </c>
    </row>
    <row r="468" spans="3:6" x14ac:dyDescent="0.35">
      <c r="C468" s="3" t="s">
        <v>3771</v>
      </c>
      <c r="D468" t="s">
        <v>1908</v>
      </c>
      <c r="E468">
        <f>COUNTIF($E$4:$F$424,"=*RHD*")</f>
        <v>2</v>
      </c>
      <c r="F468" s="4">
        <f>COUNTIF($E$4:$F$72,"=*RHD*")</f>
        <v>0</v>
      </c>
    </row>
    <row r="469" spans="3:6" x14ac:dyDescent="0.35">
      <c r="C469" s="3" t="s">
        <v>3777</v>
      </c>
      <c r="D469" t="s">
        <v>1957</v>
      </c>
      <c r="E469">
        <f>COUNTIF($E$4:$F$424,"=*TSC22*")</f>
        <v>2</v>
      </c>
      <c r="F469" s="4">
        <f>COUNTIF($E$4:$F$72,"=*TSC22*")</f>
        <v>0</v>
      </c>
    </row>
    <row r="470" spans="3:6" x14ac:dyDescent="0.35">
      <c r="C470" s="3" t="s">
        <v>3768</v>
      </c>
      <c r="D470" t="s">
        <v>916</v>
      </c>
      <c r="E470">
        <f>COUNTIF($E$4:$F$424,"=*Tub*")</f>
        <v>2</v>
      </c>
      <c r="F470" s="4">
        <f>COUNTIF($E$4:$F$72,"=*Tub*")</f>
        <v>0</v>
      </c>
    </row>
    <row r="471" spans="3:6" x14ac:dyDescent="0.35">
      <c r="C471" s="3" t="s">
        <v>3770</v>
      </c>
      <c r="D471" t="s">
        <v>919</v>
      </c>
      <c r="E471">
        <f>COUNTIF($E$4:$F$424,"=*DM*")</f>
        <v>2</v>
      </c>
      <c r="F471" s="4">
        <f>COUNTIF($E$4:$F$72,"=*DM*")</f>
        <v>0</v>
      </c>
    </row>
    <row r="472" spans="3:6" x14ac:dyDescent="0.35">
      <c r="C472" s="3" t="s">
        <v>3770</v>
      </c>
      <c r="D472" t="s">
        <v>920</v>
      </c>
      <c r="E472">
        <f>COUNTIF($E$4:$F$424,"=*zf-C2HC*")</f>
        <v>2</v>
      </c>
      <c r="F472" s="4">
        <f>COUNTIF($E$4:$F$72,"=*zf-C2HC*")</f>
        <v>0</v>
      </c>
    </row>
    <row r="473" spans="3:6" x14ac:dyDescent="0.35">
      <c r="C473" s="3" t="s">
        <v>922</v>
      </c>
      <c r="D473" t="s">
        <v>921</v>
      </c>
      <c r="E473">
        <f>COUNTIF($E$4:$F$424,"=*PAX*")</f>
        <v>2</v>
      </c>
      <c r="F473" s="4">
        <f>COUNTIF($E$4:$F$72,"=*PAX*")</f>
        <v>0</v>
      </c>
    </row>
    <row r="474" spans="3:6" x14ac:dyDescent="0.35">
      <c r="C474" s="3" t="s">
        <v>3770</v>
      </c>
      <c r="D474" t="s">
        <v>2223</v>
      </c>
      <c r="E474">
        <f>COUNTIF($E$4:$F$424,"=*THAP*")</f>
        <v>2</v>
      </c>
      <c r="F474" s="4">
        <f>COUNTIF($E$4:$F$72,"=*THAP*")</f>
        <v>0</v>
      </c>
    </row>
    <row r="475" spans="3:6" x14ac:dyDescent="0.35">
      <c r="C475" s="3" t="s">
        <v>3770</v>
      </c>
      <c r="D475" t="s">
        <v>2655</v>
      </c>
      <c r="E475">
        <f>COUNTIF($E$4:$F$424,"=*zf-BED*")</f>
        <v>2</v>
      </c>
      <c r="F475" s="4">
        <f>COUNTIF($E$4:$F$72,"=*zf-BED*")</f>
        <v>0</v>
      </c>
    </row>
    <row r="476" spans="3:6" x14ac:dyDescent="0.35">
      <c r="C476" s="3" t="s">
        <v>3768</v>
      </c>
      <c r="D476" t="s">
        <v>2720</v>
      </c>
      <c r="E476">
        <f>COUNTIF($E$4:$F$424,"=*AF-4*")</f>
        <v>2</v>
      </c>
      <c r="F476" s="4">
        <f>COUNTIF($E$4:$F$72,"=*AF-4*")</f>
        <v>0</v>
      </c>
    </row>
    <row r="477" spans="3:6" x14ac:dyDescent="0.35">
      <c r="C477" s="3" t="s">
        <v>922</v>
      </c>
      <c r="D477" t="s">
        <v>2725</v>
      </c>
      <c r="E477">
        <f>COUNTIF($E$4:$F$424,"=*CUT*")</f>
        <v>2</v>
      </c>
      <c r="F477" s="4">
        <f>COUNTIF($E$4:$F$72,"=*CUT*")</f>
        <v>0</v>
      </c>
    </row>
    <row r="478" spans="3:6" x14ac:dyDescent="0.35">
      <c r="C478" s="3" t="s">
        <v>3771</v>
      </c>
      <c r="D478" t="s">
        <v>914</v>
      </c>
      <c r="E478">
        <f>COUNTIF($E$4:$F$424,"=*CP2*")</f>
        <v>1</v>
      </c>
      <c r="F478" s="4">
        <f>COUNTIF($E$4:$F$72,"=*CP2*")</f>
        <v>0</v>
      </c>
    </row>
    <row r="479" spans="3:6" x14ac:dyDescent="0.35">
      <c r="C479" s="3" t="s">
        <v>3768</v>
      </c>
      <c r="D479" t="s">
        <v>915</v>
      </c>
      <c r="E479">
        <f>COUNTIF($E$4:$F$424,"=*CG-1*")</f>
        <v>1</v>
      </c>
      <c r="F479" s="4">
        <f>COUNTIF($E$4:$F$72,"=*CG-1*")</f>
        <v>0</v>
      </c>
    </row>
    <row r="480" spans="3:6" x14ac:dyDescent="0.35">
      <c r="C480" s="3" t="s">
        <v>3770</v>
      </c>
      <c r="D480" t="s">
        <v>917</v>
      </c>
      <c r="E480">
        <f>COUNTIF($E$4:$F$424,"=*zf-MIZ*")</f>
        <v>1</v>
      </c>
      <c r="F480" s="4">
        <f>COUNTIF($E$4:$F$72,"=*zf-MIZ*")</f>
        <v>0</v>
      </c>
    </row>
    <row r="481" spans="3:9" x14ac:dyDescent="0.35">
      <c r="C481" s="3" t="s">
        <v>922</v>
      </c>
      <c r="D481" t="s">
        <v>918</v>
      </c>
      <c r="E481">
        <f>COUNTIF($E$4:$F$424,"=*IRF*")</f>
        <v>1</v>
      </c>
      <c r="F481" s="4">
        <f>COUNTIF($E$4:$F$72,"=*IRF*")</f>
        <v>0</v>
      </c>
    </row>
    <row r="482" spans="3:9" x14ac:dyDescent="0.35">
      <c r="C482" s="3" t="s">
        <v>3770</v>
      </c>
      <c r="D482" t="s">
        <v>2111</v>
      </c>
      <c r="E482">
        <f>COUNTIF($E$4:$F$424,"=*ESR-like*")</f>
        <v>1</v>
      </c>
      <c r="F482" s="4">
        <f>COUNTIF($E$4:$F$72,"=*ESR-like*")</f>
        <v>0</v>
      </c>
    </row>
    <row r="483" spans="3:9" ht="15" customHeight="1" x14ac:dyDescent="0.35">
      <c r="C483" s="3" t="s">
        <v>3770</v>
      </c>
      <c r="D483" t="s">
        <v>2168</v>
      </c>
      <c r="E483">
        <f>COUNTIF($E$4:$F$424,"=*Miscellaneous*")</f>
        <v>1</v>
      </c>
      <c r="F483" s="4">
        <f>COUNTIF($E$4:$F$72,"=*Miscellaneous*")</f>
        <v>0</v>
      </c>
      <c r="H483" s="25"/>
      <c r="I483" s="25"/>
    </row>
    <row r="484" spans="3:9" x14ac:dyDescent="0.35">
      <c r="C484" s="3" t="s">
        <v>922</v>
      </c>
      <c r="D484" t="s">
        <v>2204</v>
      </c>
      <c r="E484">
        <f>COUNTIF($E$4:$F$424,"=*E2F*")</f>
        <v>1</v>
      </c>
      <c r="F484" s="4">
        <f>COUNTIF($E$4:$F$72,"=*E2F*")</f>
        <v>0</v>
      </c>
      <c r="H484" s="25"/>
      <c r="I484" s="25"/>
    </row>
    <row r="485" spans="3:9" x14ac:dyDescent="0.35">
      <c r="C485" s="3" t="s">
        <v>3768</v>
      </c>
      <c r="D485" t="s">
        <v>924</v>
      </c>
      <c r="E485">
        <f>COUNTIF($E$4:$F$424,"=*NDT80_PhoG*")</f>
        <v>1</v>
      </c>
      <c r="F485" s="4">
        <f>COUNTIF($E$4:$F$72,"=*NDT80_PhoG*")</f>
        <v>0</v>
      </c>
      <c r="H485" s="25"/>
      <c r="I485" s="25"/>
    </row>
    <row r="486" spans="3:9" x14ac:dyDescent="0.35">
      <c r="C486" s="3" t="s">
        <v>3771</v>
      </c>
      <c r="D486" t="s">
        <v>2430</v>
      </c>
      <c r="E486">
        <f>COUNTIF($E$4:$F$424,"=*CBF*")</f>
        <v>1</v>
      </c>
      <c r="F486" s="4">
        <f>COUNTIF($E$4:$F$72,"=*CBF*")</f>
        <v>0</v>
      </c>
    </row>
    <row r="487" spans="3:9" x14ac:dyDescent="0.35">
      <c r="C487" s="3" t="s">
        <v>3771</v>
      </c>
      <c r="D487" t="s">
        <v>2555</v>
      </c>
      <c r="E487">
        <f>COUNTIF($E$4:$F$424,"=*CSL*")</f>
        <v>1</v>
      </c>
      <c r="F487" s="4">
        <f>COUNTIF($E$4:$F$72,"=*CSL*")</f>
        <v>0</v>
      </c>
    </row>
    <row r="488" spans="3:9" x14ac:dyDescent="0.35">
      <c r="C488" s="3" t="s">
        <v>3771</v>
      </c>
      <c r="D488" t="s">
        <v>925</v>
      </c>
      <c r="E488">
        <f>COUNTIF($E$4:$F$424,"=*Runt*")</f>
        <v>1</v>
      </c>
      <c r="F488" s="4">
        <f>COUNTIF($E$4:$F$72,"=*Runt*")</f>
        <v>0</v>
      </c>
    </row>
    <row r="489" spans="3:9" x14ac:dyDescent="0.35">
      <c r="C489" s="3" t="s">
        <v>922</v>
      </c>
      <c r="D489" t="s">
        <v>2646</v>
      </c>
      <c r="E489">
        <f>COUNTIF($E$4:$F$424,"=*TEA*")</f>
        <v>1</v>
      </c>
      <c r="F489" s="4">
        <f>COUNTIF($E$4:$F$72,"=*TEA*")</f>
        <v>0</v>
      </c>
    </row>
    <row r="490" spans="3:9" x14ac:dyDescent="0.35">
      <c r="C490" s="3" t="s">
        <v>922</v>
      </c>
      <c r="D490" t="s">
        <v>2649</v>
      </c>
      <c r="E490">
        <f>COUNTIF($E$4:$F$424,"=*HSF*")</f>
        <v>1</v>
      </c>
      <c r="F490" s="4">
        <f>COUNTIF($E$4:$F$72,"=*HSF*")</f>
        <v>0</v>
      </c>
    </row>
    <row r="491" spans="3:9" x14ac:dyDescent="0.35">
      <c r="C491" s="3" t="s">
        <v>3768</v>
      </c>
      <c r="D491" t="s">
        <v>2732</v>
      </c>
      <c r="E491">
        <f>COUNTIF($E$4:$F$424,"=*CSRNP_N*")</f>
        <v>1</v>
      </c>
      <c r="F491" s="4">
        <f>COUNTIF($E$4:$F$72,"=*CSRNP_N*")</f>
        <v>0</v>
      </c>
    </row>
    <row r="492" spans="3:9" x14ac:dyDescent="0.35">
      <c r="C492" s="3" t="s">
        <v>3769</v>
      </c>
      <c r="D492" t="s">
        <v>2824</v>
      </c>
      <c r="E492">
        <f>COUNTIF($E$4:$F$424,"=*NF-YA*")</f>
        <v>1</v>
      </c>
      <c r="F492" s="4">
        <f>COUNTIF($E$4:$F$72,"=*NF-YA*")</f>
        <v>0</v>
      </c>
    </row>
    <row r="493" spans="3:9" x14ac:dyDescent="0.35">
      <c r="C493" s="5" t="s">
        <v>3769</v>
      </c>
      <c r="D493" s="1" t="s">
        <v>2863</v>
      </c>
      <c r="E493" s="1">
        <f>COUNTIF($E$4:$F$424,"=*NF-YC*")</f>
        <v>1</v>
      </c>
      <c r="F493" s="6">
        <f>COUNTIF($E$4:$F$72,"=*NF-YC*")</f>
        <v>0</v>
      </c>
    </row>
    <row r="495" spans="3:9" ht="14.5" customHeight="1" x14ac:dyDescent="0.35">
      <c r="C495" s="151" t="s">
        <v>3778</v>
      </c>
      <c r="D495" s="151"/>
      <c r="E495" s="151"/>
      <c r="F495" s="151"/>
    </row>
    <row r="496" spans="3:9" x14ac:dyDescent="0.35">
      <c r="C496" s="151"/>
      <c r="D496" s="151"/>
      <c r="E496" s="151"/>
      <c r="F496" s="151"/>
    </row>
    <row r="497" spans="3:6" x14ac:dyDescent="0.35">
      <c r="C497" s="151"/>
      <c r="D497" s="151"/>
      <c r="E497" s="151"/>
      <c r="F497" s="151"/>
    </row>
    <row r="498" spans="3:6" x14ac:dyDescent="0.35">
      <c r="C498" s="25"/>
      <c r="D498" s="25"/>
      <c r="E498" s="25"/>
    </row>
    <row r="499" spans="3:6" x14ac:dyDescent="0.35">
      <c r="C499" s="25"/>
      <c r="D499" s="25"/>
      <c r="E499" s="25"/>
    </row>
  </sheetData>
  <sortState xmlns:xlrd2="http://schemas.microsoft.com/office/spreadsheetml/2017/richdata2" ref="C441:F493">
    <sortCondition descending="1" ref="F441:F493"/>
    <sortCondition descending="1" ref="E441:E493"/>
  </sortState>
  <mergeCells count="14">
    <mergeCell ref="DC2:DC3"/>
    <mergeCell ref="DD2:DD3"/>
    <mergeCell ref="DF2:DF3"/>
    <mergeCell ref="DG2:DG3"/>
    <mergeCell ref="CT2:DA2"/>
    <mergeCell ref="H2:BX2"/>
    <mergeCell ref="CB2:CM2"/>
    <mergeCell ref="CO2:CO3"/>
    <mergeCell ref="BZ2:BZ3"/>
    <mergeCell ref="CQ2:CQ3"/>
    <mergeCell ref="CR2:CR3"/>
    <mergeCell ref="B2:C2"/>
    <mergeCell ref="D2:G2"/>
    <mergeCell ref="C495:F497"/>
  </mergeCells>
  <conditionalFormatting sqref="CO4:CO426">
    <cfRule type="cellIs" dxfId="9" priority="7" operator="between">
      <formula>5</formula>
      <formula>7</formula>
    </cfRule>
    <cfRule type="cellIs" dxfId="8" priority="8" operator="between">
      <formula>3</formula>
      <formula>4</formula>
    </cfRule>
    <cfRule type="cellIs" dxfId="7" priority="9" operator="equal">
      <formula>2</formula>
    </cfRule>
    <cfRule type="cellIs" dxfId="6" priority="10" operator="equal">
      <formula>1</formula>
    </cfRule>
  </conditionalFormatting>
  <conditionalFormatting sqref="DD4:DD426">
    <cfRule type="cellIs" dxfId="5" priority="1" operator="equal">
      <formula>4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1</formula>
    </cfRule>
    <cfRule type="cellIs" dxfId="1" priority="5" operator="equal">
      <formula>3</formula>
    </cfRule>
    <cfRule type="cellIs" dxfId="0" priority="6" operator="equal">
      <formula>2</formula>
    </cfRule>
  </conditionalFormatting>
  <hyperlinks>
    <hyperlink ref="B333" r:id="rId1" xr:uid="{B88E76B3-FECB-4028-B49D-F1C6B352A247}"/>
    <hyperlink ref="B100" r:id="rId2" xr:uid="{B8F4DAC6-FB11-4BDD-AC7B-E6AB5B05C1B5}"/>
    <hyperlink ref="B4" r:id="rId3" xr:uid="{21A290C1-FB73-4A21-AB4B-05EB22249FD3}"/>
    <hyperlink ref="B5" r:id="rId4" xr:uid="{4719B478-923A-47FD-9D40-D523AEAE7E5C}"/>
    <hyperlink ref="B6" r:id="rId5" xr:uid="{BF337941-EF44-4FBB-8571-9FA6EEC63661}"/>
    <hyperlink ref="B7" r:id="rId6" xr:uid="{56CDDD11-D31C-490D-877F-52D4D7C9193C}"/>
    <hyperlink ref="B8" r:id="rId7" xr:uid="{48DB190A-575C-400B-B752-6CEA41DF5810}"/>
    <hyperlink ref="B9" r:id="rId8" xr:uid="{8CFD305E-935C-4AE9-B8B3-3132FFB3B5BF}"/>
    <hyperlink ref="B10" r:id="rId9" xr:uid="{1F5D674E-C5AA-4E1F-BA99-EDEC7C6DEEFB}"/>
    <hyperlink ref="B11" r:id="rId10" xr:uid="{B7AFBCA3-8E35-4746-8534-01C0FD96A768}"/>
    <hyperlink ref="B13" r:id="rId11" xr:uid="{F3E941FE-E6EC-4F1F-9A01-517A32542493}"/>
    <hyperlink ref="B15" r:id="rId12" xr:uid="{66834A86-54BA-4429-9F0A-5283F88F7F46}"/>
    <hyperlink ref="B16" r:id="rId13" xr:uid="{F0A59BF0-2E6D-4CB9-8855-7A2A0C2F764B}"/>
    <hyperlink ref="B17" r:id="rId14" xr:uid="{4963D9FD-6242-4E42-9469-8A0893B53C1D}"/>
    <hyperlink ref="B18" r:id="rId15" xr:uid="{77814BFA-C056-4AC9-8E62-A1CA76B95401}"/>
    <hyperlink ref="B19" r:id="rId16" xr:uid="{3B0CBC4D-157F-4287-A5ED-CBD82BA2376B}"/>
    <hyperlink ref="B12" r:id="rId17" xr:uid="{A65FA0EE-8B75-4A4D-B92B-27F6D90FEEFA}"/>
    <hyperlink ref="B14" r:id="rId18" xr:uid="{B302ABB8-3843-4810-8E08-96A7D9289907}"/>
    <hyperlink ref="B20" r:id="rId19" xr:uid="{0BC2DC7D-6F70-4A79-9059-006145B9BB86}"/>
    <hyperlink ref="B21" r:id="rId20" xr:uid="{23FE856B-3F86-42E0-B68C-3A59263F91DD}"/>
    <hyperlink ref="B22" r:id="rId21" xr:uid="{A2B8688B-7032-4BF1-93FF-5F9C3F3B51F8}"/>
    <hyperlink ref="B23" r:id="rId22" xr:uid="{AC4DF4EC-9413-4EF6-A006-2D9116E2BAB0}"/>
    <hyperlink ref="B24" r:id="rId23" xr:uid="{20645E59-8542-4CA9-9C9E-F1577E13D268}"/>
    <hyperlink ref="B25" r:id="rId24" xr:uid="{395E37FC-2DE2-4C36-98E3-6191E66A6D42}"/>
    <hyperlink ref="B26" r:id="rId25" xr:uid="{412A13C1-48FC-42E9-A350-7AAA1924DCFA}"/>
    <hyperlink ref="B27" r:id="rId26" xr:uid="{4222A1BA-F8C7-4F74-83AE-ED5DE4C25078}"/>
    <hyperlink ref="B28" r:id="rId27" xr:uid="{41232668-9270-4824-A806-D3F5A541864A}"/>
    <hyperlink ref="B29" r:id="rId28" xr:uid="{3A47133D-C255-4BAF-B589-0E00B6BA5231}"/>
    <hyperlink ref="B30" r:id="rId29" xr:uid="{E944A90B-0E52-494F-BEB3-58F968A03A61}"/>
    <hyperlink ref="B31" r:id="rId30" xr:uid="{C4194F96-64B7-439F-9D81-ECDED7A5E438}"/>
    <hyperlink ref="B32" r:id="rId31" xr:uid="{30D12952-159F-468A-8B8A-57FA6C11DAC8}"/>
    <hyperlink ref="B33" r:id="rId32" xr:uid="{FAE94B02-1229-44F3-8F58-35A0DEE31670}"/>
    <hyperlink ref="B34" r:id="rId33" xr:uid="{F19B805C-445A-45A4-A004-80C41677DAD9}"/>
    <hyperlink ref="B35" r:id="rId34" xr:uid="{6C4C4300-ED2E-444A-B5DC-E1ADAF193F1D}"/>
    <hyperlink ref="B36" r:id="rId35" xr:uid="{1F833862-A80C-463A-B3D0-85376E2CBB43}"/>
    <hyperlink ref="B37" r:id="rId36" xr:uid="{6E0172E1-6A9E-4890-8A42-CDCC0D0205B9}"/>
    <hyperlink ref="B38" r:id="rId37" xr:uid="{2FB9720E-BCA0-429A-A136-AF631D504D1D}"/>
    <hyperlink ref="B39" r:id="rId38" xr:uid="{B2770C33-A5E6-45BC-8791-C8D3126D1DF7}"/>
    <hyperlink ref="B40" r:id="rId39" xr:uid="{378FBED5-2AE2-4F28-B249-DA0031B25D3C}"/>
    <hyperlink ref="B41" r:id="rId40" xr:uid="{A36CAF2D-04DB-4ADD-9999-8E296F1F2924}"/>
    <hyperlink ref="B42" r:id="rId41" xr:uid="{AD03BCD9-2296-4DC9-88E3-C7C7881B05F2}"/>
    <hyperlink ref="B43" r:id="rId42" xr:uid="{3F316DED-FBD4-405B-A508-76D73FC8FF6C}"/>
    <hyperlink ref="B44" r:id="rId43" xr:uid="{EA5E3AA9-92CF-4C7E-92E4-D7BF96DA1906}"/>
    <hyperlink ref="B45" r:id="rId44" xr:uid="{BC53DC9D-9BFD-4D74-9100-AA561A6D807E}"/>
    <hyperlink ref="B46" r:id="rId45" xr:uid="{CB58DFC9-C416-4B15-BAE4-AF0A79D40521}"/>
    <hyperlink ref="B47" r:id="rId46" xr:uid="{F0F45DB9-7839-4310-9B9A-E330328E58E2}"/>
    <hyperlink ref="B48" r:id="rId47" xr:uid="{F44E0C23-0565-4A64-A1F2-A99B073CC6C5}"/>
    <hyperlink ref="B49" r:id="rId48" xr:uid="{14260D12-1B7B-4945-8B43-AABF47B0F8F1}"/>
    <hyperlink ref="B50" r:id="rId49" xr:uid="{C6D84DBA-8B3D-478E-934D-075CF47FB7A0}"/>
    <hyperlink ref="B51" r:id="rId50" xr:uid="{208A29A5-E5F6-4263-A45E-33CD802E7FE2}"/>
    <hyperlink ref="B52" r:id="rId51" xr:uid="{6C12C58D-9A39-45D3-BCC8-A24554E4823C}"/>
    <hyperlink ref="B53" r:id="rId52" xr:uid="{9E690156-4F20-44D5-8B23-F41CE4E28D7C}"/>
    <hyperlink ref="B54" r:id="rId53" xr:uid="{4D194F99-249F-4314-BCDC-70DE0A39DF41}"/>
    <hyperlink ref="B55" r:id="rId54" xr:uid="{6AC92F93-6B56-4589-AF67-588908B9711A}"/>
    <hyperlink ref="B56" r:id="rId55" xr:uid="{E80CCFD4-B867-406C-95BD-1C562CCF3A3B}"/>
    <hyperlink ref="B57" r:id="rId56" xr:uid="{D0AFC191-12C6-494D-832A-AE1194963982}"/>
    <hyperlink ref="B58" r:id="rId57" xr:uid="{52D3D274-62E9-44A2-8D00-E60A63007D5D}"/>
    <hyperlink ref="B59" r:id="rId58" xr:uid="{352968E2-5C80-40A5-B56E-724CF25420B2}"/>
    <hyperlink ref="B60" r:id="rId59" xr:uid="{A0AD5A7E-2ED5-41D9-8AAB-460323E538EE}"/>
    <hyperlink ref="B61" r:id="rId60" xr:uid="{823F79FB-3A33-4A1C-8B39-315761A43EFD}"/>
    <hyperlink ref="B62" r:id="rId61" xr:uid="{D8C70B7D-FD81-4F4E-BC77-201A89EA4C8D}"/>
    <hyperlink ref="B63" r:id="rId62" xr:uid="{E0FA86EC-B93E-4CCF-8FA6-979ADC7D2078}"/>
    <hyperlink ref="B64" r:id="rId63" xr:uid="{CEDBCA5C-3504-4394-B4E7-FCB6D500DDBF}"/>
    <hyperlink ref="B65" r:id="rId64" xr:uid="{BE1C1160-FD50-4AA4-99F1-1D70D8D23DC2}"/>
    <hyperlink ref="B66" r:id="rId65" xr:uid="{F8EA5892-E76D-4F75-B140-66768F00659B}"/>
    <hyperlink ref="B67" r:id="rId66" xr:uid="{4D470C63-6C4E-4806-ABB0-516E83E9F45C}"/>
    <hyperlink ref="B68" r:id="rId67" xr:uid="{CE732ECD-B742-49EA-9D1D-CD323CC77A43}"/>
    <hyperlink ref="B69" r:id="rId68" xr:uid="{C09FB44F-2CE6-4007-8DC9-39068E52A110}"/>
    <hyperlink ref="B70" r:id="rId69" xr:uid="{BAB6FD17-44BB-4601-B6DF-2791EC22B05A}"/>
    <hyperlink ref="B71" r:id="rId70" xr:uid="{63E79279-C3B9-4B3B-892A-0113EC23614D}"/>
    <hyperlink ref="B72" r:id="rId71" xr:uid="{10B923E3-D26E-4001-8111-5C10FDEE1923}"/>
    <hyperlink ref="B73" r:id="rId72" xr:uid="{D4936CE7-1DB8-4437-BD06-F36B369B3291}"/>
    <hyperlink ref="B74" r:id="rId73" xr:uid="{52F8304A-E83D-4C31-9CBA-A8BF17FAAF56}"/>
    <hyperlink ref="B75" r:id="rId74" xr:uid="{83A5183A-D8C5-44F3-80CF-ADB2E0CE6F48}"/>
    <hyperlink ref="B76" r:id="rId75" xr:uid="{5B81D77F-8A2A-4120-8F16-C349AE0E4805}"/>
    <hyperlink ref="B77" r:id="rId76" xr:uid="{5181997D-BAED-4B44-B947-BE7BEBEB3D29}"/>
    <hyperlink ref="B78" r:id="rId77" xr:uid="{57A61631-0ED9-454D-879A-163FA0F6EB65}"/>
    <hyperlink ref="B79" r:id="rId78" xr:uid="{212A185E-2365-4C6B-91BE-0FA6083AF4F6}"/>
    <hyperlink ref="B80" r:id="rId79" xr:uid="{AB2696FC-C219-437A-BFA9-C763EE0385CC}"/>
    <hyperlink ref="B81" r:id="rId80" xr:uid="{AA113124-6116-4622-BCE9-3ACBF5527871}"/>
    <hyperlink ref="B82" r:id="rId81" xr:uid="{162995D3-C5CB-45D0-B2E1-BF8C7CFA36AC}"/>
    <hyperlink ref="B83" r:id="rId82" xr:uid="{2E8893CD-59E9-435F-81CA-998451CB06D6}"/>
    <hyperlink ref="B84" r:id="rId83" xr:uid="{2B8137FA-E170-48A2-A414-40DF7DFF5919}"/>
    <hyperlink ref="B85" r:id="rId84" xr:uid="{AADDF250-F596-480E-94AD-F72C220AC843}"/>
    <hyperlink ref="B86" r:id="rId85" xr:uid="{D88FE87E-186C-4DF7-985F-8576DBD76050}"/>
    <hyperlink ref="B87" r:id="rId86" xr:uid="{439CD59C-41B9-49C5-9372-40A17CA87E58}"/>
    <hyperlink ref="B88" r:id="rId87" xr:uid="{9BB34040-625A-489C-8F0D-48A9D36EF098}"/>
    <hyperlink ref="B89" r:id="rId88" xr:uid="{1726ECF5-31E7-4703-8C74-992CC8BF18B1}"/>
    <hyperlink ref="B90" r:id="rId89" xr:uid="{FDE3CFCD-6428-4432-9FDB-D2C5F6883CE3}"/>
    <hyperlink ref="B91" r:id="rId90" xr:uid="{867EA952-CA72-4ECD-92DB-2E5D6D9009CE}"/>
    <hyperlink ref="B92" r:id="rId91" xr:uid="{52E7CCE0-97B0-49D1-95CD-F534DEDEEF6E}"/>
    <hyperlink ref="B93" r:id="rId92" xr:uid="{E3CC27F6-EF84-4E87-BB53-0E433AD9B4DD}"/>
    <hyperlink ref="B94" r:id="rId93" xr:uid="{793E78C6-B7A2-448A-92CE-AD56EADB6243}"/>
    <hyperlink ref="B95" r:id="rId94" xr:uid="{6E194BBE-CE4D-46C1-8426-BDA8A5AFA390}"/>
    <hyperlink ref="B96" r:id="rId95" xr:uid="{EA439160-E55C-4867-8E4E-6CFC5C6D3330}"/>
    <hyperlink ref="B97" r:id="rId96" xr:uid="{C23FA8D2-EBFF-45FB-8D56-623B0913B3A0}"/>
    <hyperlink ref="B98" r:id="rId97" xr:uid="{A066CFD7-628D-463B-9E23-4C7D5F27325E}"/>
    <hyperlink ref="B99" r:id="rId98" xr:uid="{4AB9505B-60FC-4753-BE63-E239B6B2DEA0}"/>
    <hyperlink ref="B101" r:id="rId99" xr:uid="{EB89D992-427C-426E-9CC4-D7B17948DA36}"/>
    <hyperlink ref="B102" r:id="rId100" xr:uid="{609C3CA5-1DA4-4B0B-8DF4-2D6F6770DFD3}"/>
    <hyperlink ref="B103" r:id="rId101" xr:uid="{AF0E1789-8762-4FB4-BE95-B4F55537A0DE}"/>
    <hyperlink ref="B104" r:id="rId102" xr:uid="{724BAEFE-10A5-4C9B-8321-BA84D68CDFE6}"/>
    <hyperlink ref="B105" r:id="rId103" xr:uid="{CC48D60E-690C-4B2E-B55A-BD1A6B43098F}"/>
    <hyperlink ref="B106" r:id="rId104" xr:uid="{C7831767-BC04-418A-BA96-6A94729ABED7}"/>
    <hyperlink ref="B107" r:id="rId105" xr:uid="{30921D4F-B61B-4A83-BB2D-E88DAE3B78A5}"/>
    <hyperlink ref="B108" r:id="rId106" xr:uid="{44B55232-4A18-404C-B6A2-C70A6079BA70}"/>
    <hyperlink ref="B109" r:id="rId107" xr:uid="{26ECFE5E-3FEB-4264-A1BF-5EC7892D9B79}"/>
    <hyperlink ref="B110" r:id="rId108" xr:uid="{927A83AD-7999-429E-9AE2-A25CAE1CF33A}"/>
    <hyperlink ref="B111" r:id="rId109" xr:uid="{BE0F6DEA-FAAA-4F17-B8AB-008A577CE9FB}"/>
    <hyperlink ref="B112" r:id="rId110" xr:uid="{D24B4D19-11B0-4A2A-8298-6355C9AE85AF}"/>
    <hyperlink ref="B113" r:id="rId111" xr:uid="{44664428-CC31-49AF-A856-3D7B9F404C02}"/>
    <hyperlink ref="B114" r:id="rId112" xr:uid="{DAC5B887-7782-4A72-9651-ADF97AC5F200}"/>
    <hyperlink ref="B115" r:id="rId113" xr:uid="{1FD82917-B170-4754-9A5E-BFFE27A3F48C}"/>
    <hyperlink ref="B116" r:id="rId114" xr:uid="{72CE2FB0-EB2C-4A6C-A477-72AD81C392A4}"/>
    <hyperlink ref="B117" r:id="rId115" xr:uid="{61EC2DAE-EF54-436F-B774-AE26A73E1826}"/>
    <hyperlink ref="B118" r:id="rId116" xr:uid="{DAB06EA4-A0BB-4FB4-B4D2-255A7323A7F0}"/>
    <hyperlink ref="B119" r:id="rId117" xr:uid="{18F2115B-9589-4B8F-85A7-7FFF50E84959}"/>
    <hyperlink ref="B120" r:id="rId118" xr:uid="{F8CD4C35-B9DF-46C8-A659-3B8D3D59EF9A}"/>
    <hyperlink ref="B121" r:id="rId119" xr:uid="{763219E4-7199-42D9-B989-ACDB1097DDEB}"/>
    <hyperlink ref="B122" r:id="rId120" xr:uid="{1D971DC2-8B7F-4B63-91A9-A3B48694D9E0}"/>
    <hyperlink ref="B123" r:id="rId121" xr:uid="{9D83B9E0-D21C-4FA4-ABCE-56D18B8CF5E2}"/>
    <hyperlink ref="B124" r:id="rId122" xr:uid="{2F25F435-8B71-4F3A-A750-CBCAE434CB75}"/>
    <hyperlink ref="B125" r:id="rId123" xr:uid="{95376609-1774-44B5-844F-DAFB0A63D610}"/>
    <hyperlink ref="B126" r:id="rId124" xr:uid="{98524F1E-04A9-433A-A45A-0B6D1937E9A9}"/>
    <hyperlink ref="B127" r:id="rId125" xr:uid="{8B7AEF48-9FC7-4589-9E1F-5F8D5856D9C7}"/>
    <hyperlink ref="B128" r:id="rId126" xr:uid="{AC598E72-8F4E-4682-9A61-FADA61739574}"/>
    <hyperlink ref="B129" r:id="rId127" xr:uid="{3D50C2C4-CC86-44A0-874B-92FCC79C943A}"/>
    <hyperlink ref="B130" r:id="rId128" xr:uid="{014A57AB-A975-47DF-98C3-F87A8547C8F7}"/>
    <hyperlink ref="B131" r:id="rId129" xr:uid="{442468CA-0A26-4206-861E-5F7432D5380E}"/>
    <hyperlink ref="B132" r:id="rId130" xr:uid="{700C3852-FE8E-4DBA-96E4-AEC2D54BD439}"/>
    <hyperlink ref="B133" r:id="rId131" xr:uid="{1AA6A24E-E2A0-4A1D-ACE8-45653F57E6BC}"/>
    <hyperlink ref="B134" r:id="rId132" xr:uid="{FF95EEE1-A6A6-455E-98AB-07CFCCA6E677}"/>
    <hyperlink ref="B135" r:id="rId133" xr:uid="{7A2C3575-3B3A-4D37-8D81-50BAD6BE5898}"/>
    <hyperlink ref="B136" r:id="rId134" xr:uid="{BDDDB085-F2D6-4348-9737-F5EA1132896B}"/>
    <hyperlink ref="B137" r:id="rId135" xr:uid="{AF42B456-E912-4C29-8BD8-194D590D964D}"/>
    <hyperlink ref="B138" r:id="rId136" xr:uid="{74E4F870-CB48-4A27-8D29-947EEAE15540}"/>
    <hyperlink ref="B139" r:id="rId137" xr:uid="{9E2C07B7-2866-41E6-BCED-54DD6B39867D}"/>
    <hyperlink ref="B336" r:id="rId138" xr:uid="{A908306D-49A1-4220-8196-50C68FCFA2DB}"/>
    <hyperlink ref="B140" r:id="rId139" xr:uid="{D7A69681-BA35-4EE5-A2A3-73600898BF45}"/>
    <hyperlink ref="B141" r:id="rId140" xr:uid="{9CDB02CD-0620-4595-9A53-D008FC6611EF}"/>
    <hyperlink ref="B142" r:id="rId141" xr:uid="{B4F96203-31AF-4FC3-ABBF-6A9430B14147}"/>
    <hyperlink ref="B143" r:id="rId142" xr:uid="{61AC07EB-D70A-422B-BF8E-55ABF4A9F6EF}"/>
    <hyperlink ref="B144" r:id="rId143" xr:uid="{C5DC458A-46AC-4EC6-A335-FA49DA0501C6}"/>
    <hyperlink ref="B145" r:id="rId144" xr:uid="{0C5D556C-C9F2-4D13-9078-46CBC716B41C}"/>
    <hyperlink ref="B146" r:id="rId145" xr:uid="{4493C49E-4445-4E29-A2F2-5F9247C4530F}"/>
    <hyperlink ref="B147" r:id="rId146" xr:uid="{24FD83CC-8C5F-42AF-8EAB-FD6E73A7479F}"/>
    <hyperlink ref="B148" r:id="rId147" xr:uid="{3F2A1DBF-B628-4814-B97C-86220FAD2DAE}"/>
    <hyperlink ref="B149" r:id="rId148" xr:uid="{4A51B407-8AA9-49BE-AAC5-25C752A9FDF3}"/>
    <hyperlink ref="B150" r:id="rId149" xr:uid="{F49DDC55-34E6-45FA-BA89-D37BED1D2484}"/>
    <hyperlink ref="B151" r:id="rId150" xr:uid="{79B21240-8282-4578-81AB-23DDA483DE2A}"/>
    <hyperlink ref="B152" r:id="rId151" xr:uid="{145781E5-1FB8-4CA0-8A71-0E55F7FA7F2C}"/>
    <hyperlink ref="B153" r:id="rId152" xr:uid="{28D3B6F7-D2A3-448F-8CD2-C806307AF8E9}"/>
    <hyperlink ref="B154" r:id="rId153" xr:uid="{A9DC7506-FE5B-4CE6-9B11-7911DF42D02F}"/>
    <hyperlink ref="B155" r:id="rId154" xr:uid="{22B95CBB-9841-42AD-A5D3-F512A8B0B491}"/>
    <hyperlink ref="B156" r:id="rId155" xr:uid="{A5A29E0B-C938-4694-8339-24DA3F4770AE}"/>
    <hyperlink ref="B157" r:id="rId156" xr:uid="{555F9BC4-7DB1-44D1-8901-0A05EB63E30A}"/>
    <hyperlink ref="B158" r:id="rId157" xr:uid="{05DEA4A8-2A08-448D-8B03-1359A9153A8E}"/>
    <hyperlink ref="B159" r:id="rId158" xr:uid="{E037B601-2A9E-46AF-85E2-55BEB5736089}"/>
    <hyperlink ref="B160" r:id="rId159" xr:uid="{6E1BA9D9-360B-4315-8FDB-1A2CBC554775}"/>
    <hyperlink ref="B161" r:id="rId160" xr:uid="{A7A26A3A-9D89-4D67-8303-D820BAB22F96}"/>
    <hyperlink ref="B162" r:id="rId161" xr:uid="{1A36A8F1-D76F-4B91-AFCF-B0C98D3B4552}"/>
    <hyperlink ref="B163" r:id="rId162" xr:uid="{AB54B5E6-82F8-4B89-81A4-37DF2E26EA3F}"/>
    <hyperlink ref="B164" r:id="rId163" xr:uid="{01EC7162-DFAB-4531-ABAC-8E3B2B0728C9}"/>
    <hyperlink ref="B165" r:id="rId164" xr:uid="{74119573-1167-4BBF-AFE3-AE34318B3372}"/>
    <hyperlink ref="B166" r:id="rId165" xr:uid="{6D69AE2B-3EAC-4258-B1F6-2E1A0A7C362F}"/>
    <hyperlink ref="B167" r:id="rId166" xr:uid="{45BD47DA-D526-4262-828D-BDDBAA54A86B}"/>
    <hyperlink ref="B168" r:id="rId167" xr:uid="{181BD3F3-E174-4BE2-B5D6-8FDA99972028}"/>
    <hyperlink ref="B169" r:id="rId168" xr:uid="{E402879A-3352-4EE3-B519-B0C51F15FD4E}"/>
    <hyperlink ref="B170" r:id="rId169" xr:uid="{FADDD31E-4729-4718-B8C7-207306F2269E}"/>
    <hyperlink ref="B171" r:id="rId170" xr:uid="{45BF6707-1A82-44EE-887A-259BDD3E33C8}"/>
    <hyperlink ref="B172" r:id="rId171" xr:uid="{6D65A176-7878-4CCC-A591-90CB0E36821C}"/>
    <hyperlink ref="B173" r:id="rId172" xr:uid="{9962F2B9-DF13-4F92-B77C-E24EFA421AC3}"/>
    <hyperlink ref="B174" r:id="rId173" xr:uid="{00329BBE-FCDD-40E5-B121-2A3A9CD563F0}"/>
    <hyperlink ref="B175" r:id="rId174" xr:uid="{B5FC656B-2821-435B-90B7-3C037FCCBB37}"/>
    <hyperlink ref="B176" r:id="rId175" xr:uid="{1FE31F20-590E-4375-9E77-FF57D362517D}"/>
    <hyperlink ref="B177" r:id="rId176" xr:uid="{0A95507D-3644-4B37-A9AA-2D7A382C5531}"/>
    <hyperlink ref="B178" r:id="rId177" xr:uid="{C244FB99-51E8-434E-92B9-99D6206BFD02}"/>
    <hyperlink ref="B179" r:id="rId178" xr:uid="{D8DE9A5F-A396-4C5E-BC19-E3787B89F6AF}"/>
    <hyperlink ref="B180" r:id="rId179" xr:uid="{9A1C5630-70FC-44CF-BAF9-DB0CE2E35011}"/>
    <hyperlink ref="B181" r:id="rId180" xr:uid="{58207B04-EA54-4D05-A772-6C05D0D57650}"/>
    <hyperlink ref="B182" r:id="rId181" xr:uid="{FF2996BD-BEBB-420F-A2B8-5ADCC7D7539C}"/>
    <hyperlink ref="B183" r:id="rId182" xr:uid="{DACA27A5-94C6-4866-80E2-BE5F1B3173B2}"/>
    <hyperlink ref="B184" r:id="rId183" xr:uid="{6029C6E2-B5A8-4D3E-9684-40F250AB91FA}"/>
    <hyperlink ref="B185" r:id="rId184" xr:uid="{AB1C5264-18D2-45A1-ADA9-69D060FF4491}"/>
    <hyperlink ref="B186" r:id="rId185" xr:uid="{56EB5A7D-CA85-4174-8088-04BEE6A0A0D1}"/>
    <hyperlink ref="B187" r:id="rId186" xr:uid="{5BEA2404-EEA4-4E3F-B3EE-DE2A858544B4}"/>
    <hyperlink ref="B188" r:id="rId187" xr:uid="{23FB5BC6-2BF9-4715-A0A8-6CE6FF968A7C}"/>
    <hyperlink ref="B189" r:id="rId188" xr:uid="{2DC56934-D2FE-41D0-B76C-3AC5372F5F3A}"/>
    <hyperlink ref="B190" r:id="rId189" xr:uid="{18A72802-12AD-4F67-8CA6-5B2B5F310B43}"/>
    <hyperlink ref="B191" r:id="rId190" xr:uid="{E352707D-363D-45C4-A8CE-D0372644ECDA}"/>
    <hyperlink ref="B192" r:id="rId191" xr:uid="{ECB6E027-FCF1-402C-BBCF-36C489AB87B6}"/>
    <hyperlink ref="B193" r:id="rId192" xr:uid="{78F6F4B3-D0CE-47A5-8761-C423B41DA5E4}"/>
    <hyperlink ref="B194" r:id="rId193" xr:uid="{78B50B7E-051E-4183-9A15-B1DDA5E617D5}"/>
    <hyperlink ref="B195" r:id="rId194" xr:uid="{9DB7CFDC-61AE-4259-9DD5-849412FFF928}"/>
    <hyperlink ref="B196" r:id="rId195" xr:uid="{C466573B-E56D-46A8-B6EF-9E3506407D2D}"/>
    <hyperlink ref="B197" r:id="rId196" xr:uid="{EEA5D6F8-5909-403D-BAF1-BA393FC0219C}"/>
    <hyperlink ref="B198" r:id="rId197" xr:uid="{22E70253-0E33-4028-B9FE-F6512E1C0781}"/>
    <hyperlink ref="B199" r:id="rId198" xr:uid="{566F1576-FBB4-44C9-8E85-E932D94FE8E7}"/>
    <hyperlink ref="B200" r:id="rId199" xr:uid="{44F1CEFE-29A7-4AA2-838F-5CB8311936F0}"/>
    <hyperlink ref="B201" r:id="rId200" xr:uid="{5B5F521C-1144-45AC-8985-9510BE506DB4}"/>
    <hyperlink ref="B202" r:id="rId201" xr:uid="{5DFEF514-F123-43C5-B06E-869109E8FCBD}"/>
    <hyperlink ref="B203" r:id="rId202" xr:uid="{7D0D9294-037F-4D9B-8F60-7D5289BA0AB2}"/>
    <hyperlink ref="B204" r:id="rId203" xr:uid="{7A29E4F0-9D4F-4A62-90EC-B348B19B2E75}"/>
    <hyperlink ref="B205" r:id="rId204" xr:uid="{E16A2528-F0CD-405F-9673-B85914B98D37}"/>
    <hyperlink ref="B206" r:id="rId205" xr:uid="{9DA0A5ED-5E72-40E2-B9BE-69E4B6550360}"/>
    <hyperlink ref="B207" r:id="rId206" xr:uid="{CDECE6FA-9595-4CAF-AE16-A64D8921B212}"/>
    <hyperlink ref="B208" r:id="rId207" xr:uid="{1317BCC6-ABC9-44E2-A70C-61C92B60B981}"/>
    <hyperlink ref="B209" r:id="rId208" xr:uid="{DE65D9C2-0905-4E26-A232-6C7E73698EA4}"/>
    <hyperlink ref="B210" r:id="rId209" xr:uid="{D90A0BBF-7ED3-42BB-AAB5-4D4D341C8298}"/>
    <hyperlink ref="B211" r:id="rId210" xr:uid="{26C14A98-69EA-46A6-B437-F62BBA4003D8}"/>
    <hyperlink ref="B212" r:id="rId211" xr:uid="{00DE37D7-5477-4F30-B07D-ED49FCBE12BA}"/>
    <hyperlink ref="B213" r:id="rId212" xr:uid="{FC85E93B-1424-40D0-A6C4-10037D30BC8F}"/>
    <hyperlink ref="B214" r:id="rId213" xr:uid="{B22D57F9-D395-4F6E-8E0F-DB5D6A1F222E}"/>
    <hyperlink ref="B215" r:id="rId214" xr:uid="{F707D875-DAB8-4955-A862-F7D7F60FE5CF}"/>
    <hyperlink ref="B216" r:id="rId215" xr:uid="{20D7E0C0-0BD7-4655-871D-EA7C56D55C49}"/>
    <hyperlink ref="B217" r:id="rId216" xr:uid="{F4B4C485-A539-4CA0-9ED6-3140423F38CA}"/>
    <hyperlink ref="B218" r:id="rId217" xr:uid="{0A1A064B-5ED3-4B04-AA3A-C8C2F394E997}"/>
    <hyperlink ref="B219" r:id="rId218" xr:uid="{E2FE674D-C274-441E-A15A-6727539A9EF2}"/>
    <hyperlink ref="B220" r:id="rId219" xr:uid="{CA3DEBFB-47A2-4B29-BD49-D5D6C53392B2}"/>
    <hyperlink ref="B221" r:id="rId220" xr:uid="{76BCCA30-D448-49B1-8608-1976CB777E81}"/>
    <hyperlink ref="B222" r:id="rId221" xr:uid="{742E11F3-D76C-4F92-9CA1-D82A133AF219}"/>
    <hyperlink ref="B223" r:id="rId222" xr:uid="{ED523A85-FD7E-404F-B35E-08FF71169451}"/>
    <hyperlink ref="B224" r:id="rId223" xr:uid="{DF06B15A-5A6D-47FB-9C38-74546DEAD459}"/>
    <hyperlink ref="B225" r:id="rId224" xr:uid="{BAA58BA6-1103-40EA-8ACD-AA1FC7B67C85}"/>
    <hyperlink ref="B226" r:id="rId225" xr:uid="{21420465-AA95-4EA7-A396-A14CDD3A6EAB}"/>
    <hyperlink ref="B227" r:id="rId226" xr:uid="{4CBD5DC7-19D8-4B0F-97C5-9E55CA4DE6D2}"/>
    <hyperlink ref="B228" r:id="rId227" xr:uid="{8F33F31D-79B7-4AB4-A26F-80C5B4EA8FFE}"/>
    <hyperlink ref="B229" r:id="rId228" xr:uid="{91B0F705-6C67-4D34-A995-7EE670D31E1C}"/>
    <hyperlink ref="B230" r:id="rId229" xr:uid="{96963B67-5A41-4009-A225-3493F2837C4A}"/>
    <hyperlink ref="B231" r:id="rId230" xr:uid="{E93D9E3A-2190-482F-B3A6-18338DF4988D}"/>
    <hyperlink ref="B232" r:id="rId231" xr:uid="{89008305-0859-4B33-A01C-ED684B419E7E}"/>
    <hyperlink ref="B233" r:id="rId232" xr:uid="{B24CCBB8-87B2-4AAF-ABA5-9E3F505876A4}"/>
    <hyperlink ref="B234" r:id="rId233" xr:uid="{5C0ED720-0E53-48E1-BDE9-308EAFC16239}"/>
    <hyperlink ref="B235" r:id="rId234" xr:uid="{AAC3E68E-D67C-4CD7-B29B-4686FC393396}"/>
    <hyperlink ref="B236" r:id="rId235" xr:uid="{F8F15B44-437A-4B53-9C7C-B74AFCA47DD6}"/>
    <hyperlink ref="B237" r:id="rId236" xr:uid="{2C5C7B08-6FBA-4AB9-AA21-4197A8C560EA}"/>
    <hyperlink ref="B238" r:id="rId237" xr:uid="{92ECDC7D-D199-48B6-9DBD-70FCE40BBE1F}"/>
    <hyperlink ref="B239" r:id="rId238" xr:uid="{046FBFAA-B880-4969-8879-0400771FCD57}"/>
    <hyperlink ref="B240" r:id="rId239" xr:uid="{891CD27B-9F63-43BD-B5A7-D89E55BD5AC2}"/>
    <hyperlink ref="B241" r:id="rId240" xr:uid="{6D7A2156-A820-4E35-904A-A716F619391D}"/>
    <hyperlink ref="B242" r:id="rId241" xr:uid="{CA881446-C529-45DE-8112-8D5A3A0B20C1}"/>
    <hyperlink ref="B243" r:id="rId242" xr:uid="{7E9AA053-2BF4-4117-BFCD-5556B9BDDF80}"/>
    <hyperlink ref="B244" r:id="rId243" xr:uid="{6F0E63CC-2AA8-4B20-B7A5-3E7FA468535C}"/>
    <hyperlink ref="B245" r:id="rId244" xr:uid="{C405EDCC-DA36-4529-93CA-CD922DCF4C68}"/>
    <hyperlink ref="B246" r:id="rId245" xr:uid="{AF8BF430-263A-4AE5-A478-86A2962E131D}"/>
    <hyperlink ref="B247" r:id="rId246" xr:uid="{B3832AC5-FE43-40FF-AD3B-6B6FB30E6F0B}"/>
    <hyperlink ref="B248" r:id="rId247" xr:uid="{C3E69FB9-2E3B-4679-A03A-C5D3AE43B6B7}"/>
    <hyperlink ref="B249" r:id="rId248" xr:uid="{D829F05F-DD13-4ABD-8F2B-BAAEF4E0857B}"/>
    <hyperlink ref="B250" r:id="rId249" xr:uid="{F53B23AA-554C-4B7D-A998-B135EB789DD6}"/>
    <hyperlink ref="B251" r:id="rId250" xr:uid="{C22B2E63-A257-4DDF-B8CD-123CF4BC8E2D}"/>
    <hyperlink ref="B252" r:id="rId251" xr:uid="{0190B1D4-FAE9-4F75-8569-E8BC7ED685DB}"/>
    <hyperlink ref="B253" r:id="rId252" xr:uid="{C4C29A92-55AF-4F44-947E-9AD3BC6144A5}"/>
    <hyperlink ref="B254" r:id="rId253" xr:uid="{30C7846F-B294-4F94-99AE-816C96113F6A}"/>
    <hyperlink ref="B255" r:id="rId254" xr:uid="{5DC972F4-1F68-4F6E-A0D2-85BF0AB66A9D}"/>
    <hyperlink ref="B256" r:id="rId255" xr:uid="{244BC49D-1E64-4B09-B10F-BF4EC6DB52AE}"/>
    <hyperlink ref="B257" r:id="rId256" xr:uid="{4468E622-9CDC-44A3-9E76-C8B705A5B024}"/>
    <hyperlink ref="B258" r:id="rId257" xr:uid="{BADCB0BB-C18A-4226-8292-EE641E688F68}"/>
    <hyperlink ref="B259" r:id="rId258" xr:uid="{6884920F-A5C1-49D2-88FD-C7E7BF6E89B4}"/>
    <hyperlink ref="B260" r:id="rId259" xr:uid="{2036AD06-CFB6-47E5-ACC1-BDA808CC3B68}"/>
    <hyperlink ref="B261" r:id="rId260" xr:uid="{619468FE-4757-4DB4-8352-CF054F1CB798}"/>
    <hyperlink ref="B262" r:id="rId261" xr:uid="{A53FA29F-6B52-47ED-ABC4-3B07B61A0F4E}"/>
    <hyperlink ref="B263" r:id="rId262" xr:uid="{E8E76709-89CA-4F43-B2E4-5A2E300F064C}"/>
    <hyperlink ref="B264" r:id="rId263" xr:uid="{106EFBA0-6CF9-4AB3-AA83-F39C10411251}"/>
    <hyperlink ref="B265" r:id="rId264" xr:uid="{C3C9A9E3-8882-44E8-9E0A-E37AE70603DD}"/>
    <hyperlink ref="B266" r:id="rId265" xr:uid="{FDD588DE-1AF6-4B78-9D60-206FE7893223}"/>
    <hyperlink ref="B267" r:id="rId266" xr:uid="{67D5469A-CCF0-4A74-A0B3-092FEAAB88E1}"/>
    <hyperlink ref="B268" r:id="rId267" xr:uid="{86A072BA-CC34-44AD-9955-1A12BF84A4FA}"/>
    <hyperlink ref="B269" r:id="rId268" xr:uid="{4097C384-040D-418A-B447-AB566F275CF4}"/>
    <hyperlink ref="B270" r:id="rId269" xr:uid="{FE1A4F4F-FA87-49C9-BEA2-EABABD549AC1}"/>
    <hyperlink ref="B271" r:id="rId270" xr:uid="{4DB9402E-A388-417B-8F20-114A2C0AD905}"/>
    <hyperlink ref="B272" r:id="rId271" xr:uid="{364D2FB8-7E79-461E-A443-F39ACFB718E3}"/>
    <hyperlink ref="B273" r:id="rId272" xr:uid="{4907C2CB-0C8B-4C1F-AE5D-7E1FF17566E8}"/>
    <hyperlink ref="B274" r:id="rId273" xr:uid="{EA19DA84-CAE0-4168-9A3D-F3A317E02952}"/>
    <hyperlink ref="B275" r:id="rId274" xr:uid="{75CC24F3-392F-4403-9623-BFD1ACBD00BB}"/>
    <hyperlink ref="B277" r:id="rId275" xr:uid="{95A101A6-B42C-47A6-949B-74321BDB0249}"/>
    <hyperlink ref="B278" r:id="rId276" xr:uid="{BDC7D8C8-A9A6-4158-BAD4-FDEF328E104E}"/>
    <hyperlink ref="B279" r:id="rId277" xr:uid="{E3F4279D-A453-4E87-AE79-A22581B29F68}"/>
    <hyperlink ref="B280" r:id="rId278" xr:uid="{00C7785F-34AF-49FC-8EE6-4C4F6F69ABBC}"/>
    <hyperlink ref="B281" r:id="rId279" xr:uid="{E58A6F76-F725-404B-9789-C94D95BD663D}"/>
    <hyperlink ref="B282" r:id="rId280" xr:uid="{696EFB4A-0159-449B-8E04-F19EBE6C3393}"/>
    <hyperlink ref="B283" r:id="rId281" xr:uid="{554E2548-46ED-4A75-BD06-3E8B9AA1B3AE}"/>
    <hyperlink ref="B284" r:id="rId282" xr:uid="{9475E5DF-FAB6-43E0-891B-51C6DF540958}"/>
    <hyperlink ref="B285" r:id="rId283" xr:uid="{5542C9EB-5261-4004-9A92-67FB8C504504}"/>
    <hyperlink ref="B286" r:id="rId284" xr:uid="{7DD3E1F4-1103-43B2-BEAE-71E3CF73E6A9}"/>
    <hyperlink ref="B287" r:id="rId285" xr:uid="{FC9FEF15-5406-4B97-AE00-D61EF919E702}"/>
    <hyperlink ref="B288" r:id="rId286" xr:uid="{0838591E-B15A-4114-9403-2E8E7DEEEE94}"/>
    <hyperlink ref="B289" r:id="rId287" xr:uid="{25C7EEAA-081D-4E02-90C5-3CF610C899D4}"/>
    <hyperlink ref="B290" r:id="rId288" xr:uid="{A80A42B7-DF37-4979-AEA5-5694C7AA0222}"/>
    <hyperlink ref="B291" r:id="rId289" xr:uid="{0262E707-6454-4086-9FF6-2F105FAC0974}"/>
    <hyperlink ref="B292" r:id="rId290" xr:uid="{89435218-F8E1-4384-8670-7CADEAC03302}"/>
    <hyperlink ref="B293" r:id="rId291" xr:uid="{01B1BA9E-918C-4129-9DAF-0D7B1C884252}"/>
    <hyperlink ref="B294" r:id="rId292" xr:uid="{AB3C83A6-C44F-42EB-A66D-281F04073FF7}"/>
    <hyperlink ref="B295" r:id="rId293" xr:uid="{7B776D72-2735-422E-8496-064D0C22CEA7}"/>
    <hyperlink ref="B296" r:id="rId294" xr:uid="{39E73773-5D9D-4838-9655-2D5B905FA89F}"/>
    <hyperlink ref="B297" r:id="rId295" xr:uid="{6AED7D28-D7D7-4D6C-9DAF-D2E5B171F827}"/>
    <hyperlink ref="B298" r:id="rId296" xr:uid="{B8359BE8-8FA1-4435-BBED-1886AC70FAEB}"/>
    <hyperlink ref="B299" r:id="rId297" xr:uid="{72A8FA51-CAC3-41EA-8013-0E3FF8E20930}"/>
    <hyperlink ref="B300" r:id="rId298" xr:uid="{6A4059E3-D595-4E6F-BAD4-0810E5AC022D}"/>
    <hyperlink ref="B301" r:id="rId299" xr:uid="{C01BD2E7-49F6-4592-80DE-DAF30DC77038}"/>
    <hyperlink ref="B302" r:id="rId300" xr:uid="{75F3D393-3A66-488E-8722-D55381E477EF}"/>
    <hyperlink ref="B303" r:id="rId301" xr:uid="{74E898F1-FDDA-4092-9804-9E5422019502}"/>
    <hyperlink ref="B304" r:id="rId302" xr:uid="{BC426ABE-9C71-4B9F-A5B0-F0E27E4E792C}"/>
    <hyperlink ref="B305" r:id="rId303" xr:uid="{0B14F833-E587-46E2-984F-F0F4B9845420}"/>
    <hyperlink ref="B306" r:id="rId304" xr:uid="{249DCA58-4727-438C-8111-305F9414830D}"/>
    <hyperlink ref="B307" r:id="rId305" xr:uid="{F330695A-FD9E-4FCC-A5D0-BC13A10FB13C}"/>
    <hyperlink ref="B308" r:id="rId306" xr:uid="{06DD78A7-0AEA-4DFC-A6F6-989DFBD69E2F}"/>
    <hyperlink ref="B309" r:id="rId307" xr:uid="{51C56DF1-C82F-4B31-A2D5-4E4F7881A7C5}"/>
    <hyperlink ref="B310" r:id="rId308" xr:uid="{AF525602-1C5E-409B-B637-275A81A0FA80}"/>
    <hyperlink ref="B311" r:id="rId309" xr:uid="{7ACB7A66-B8EE-4D04-94B3-3CDB7494AFC0}"/>
    <hyperlink ref="B312" r:id="rId310" xr:uid="{C281BE6A-6F13-4F5A-B127-2A4C8D146819}"/>
    <hyperlink ref="B313" r:id="rId311" xr:uid="{DEB94B71-6E91-44EC-B6E0-E532AED451A8}"/>
    <hyperlink ref="B314" r:id="rId312" xr:uid="{29B4A8E2-9305-4B0D-8395-01BFB5BCF588}"/>
    <hyperlink ref="B315" r:id="rId313" xr:uid="{2925B6CE-762F-456D-B652-56AB79F885E2}"/>
    <hyperlink ref="B316" r:id="rId314" xr:uid="{AF65D437-105C-42E9-B63A-B59F6C43037C}"/>
    <hyperlink ref="B317" r:id="rId315" xr:uid="{769B1222-01C6-4EC8-A422-EFCBDA5B545E}"/>
    <hyperlink ref="B318" r:id="rId316" xr:uid="{21FF7FC5-C856-43EE-802A-866C28E2A057}"/>
    <hyperlink ref="B319" r:id="rId317" xr:uid="{F1AB7826-A16D-44D5-B908-5C021909E518}"/>
    <hyperlink ref="B320" r:id="rId318" xr:uid="{AF25AB0E-7887-44D7-B503-14C41714E5CF}"/>
    <hyperlink ref="B321" r:id="rId319" xr:uid="{B3F1F405-5B08-4705-BBDB-E15F631343B5}"/>
    <hyperlink ref="B322" r:id="rId320" xr:uid="{3F9B1585-C296-40C1-859E-1887DE40A614}"/>
    <hyperlink ref="B323" r:id="rId321" xr:uid="{7B2E6334-1400-4D1A-B62F-0E2803B0BC1D}"/>
    <hyperlink ref="B324" r:id="rId322" xr:uid="{77FC302A-9C49-459A-9C2E-1929C6918223}"/>
    <hyperlink ref="B325" r:id="rId323" xr:uid="{310AB1F7-8C7E-44EC-B7D1-DE5F5FF18AC9}"/>
    <hyperlink ref="B326" r:id="rId324" xr:uid="{2102084D-9AA5-4557-BE65-189706DF00F3}"/>
    <hyperlink ref="B327" r:id="rId325" xr:uid="{ED653F52-8DF3-4BD7-90BA-83D49E0578AB}"/>
    <hyperlink ref="B328" r:id="rId326" xr:uid="{003EF137-09D7-4583-ABDB-314746E5CEA2}"/>
    <hyperlink ref="B329" r:id="rId327" xr:uid="{A1DDF0E7-8DFE-45E0-97E8-EBE4A5A0C20C}"/>
    <hyperlink ref="B330" r:id="rId328" xr:uid="{2DE9FE33-79F0-46C4-8EF1-07A7C10C6572}"/>
    <hyperlink ref="B331" r:id="rId329" xr:uid="{5F2F8CBE-E751-4295-B3BC-4733A61408DE}"/>
    <hyperlink ref="B332" r:id="rId330" xr:uid="{F9E7C954-677A-4DEE-B56B-58392562C8EC}"/>
    <hyperlink ref="B334" r:id="rId331" xr:uid="{5FACB9B0-84E5-4C95-9223-4D3CF55BDDB8}"/>
    <hyperlink ref="B335" r:id="rId332" xr:uid="{55929A4C-7E94-4E6C-A569-3EC779A4CE0C}"/>
    <hyperlink ref="B337" r:id="rId333" xr:uid="{C0D40E1F-D238-4695-970B-B73ADEFA5F76}"/>
    <hyperlink ref="B338" r:id="rId334" xr:uid="{168F392D-079E-4A93-8889-EEE88495690A}"/>
    <hyperlink ref="B339" r:id="rId335" xr:uid="{8052CD6E-652E-4B3E-88BE-2E48EE375BE5}"/>
    <hyperlink ref="B340" r:id="rId336" xr:uid="{29D081B5-0D5A-48C0-B835-D2D6460B45FD}"/>
    <hyperlink ref="B341" r:id="rId337" xr:uid="{673A0E6C-02B9-4AE0-BCBE-4D7BE2FF6F6E}"/>
    <hyperlink ref="B342" r:id="rId338" xr:uid="{0182DD9E-EF62-4856-A495-353E6ED2CF21}"/>
    <hyperlink ref="B343" r:id="rId339" xr:uid="{22736956-006C-4292-9611-C09211262AA1}"/>
    <hyperlink ref="B344" r:id="rId340" xr:uid="{0E394522-6FBD-4863-9E11-7EA94361271E}"/>
    <hyperlink ref="B345" r:id="rId341" xr:uid="{840777AC-94EC-49DC-8213-BAA194293188}"/>
    <hyperlink ref="B346" r:id="rId342" xr:uid="{D6A4A5E3-D54F-4C4B-AA39-71068DF3A31D}"/>
    <hyperlink ref="B347" r:id="rId343" xr:uid="{A8258E42-1196-44DF-954C-7C918DDD8DBD}"/>
    <hyperlink ref="B348" r:id="rId344" xr:uid="{DB48A4AF-E022-47AA-947C-C3024B50E62C}"/>
    <hyperlink ref="B349" r:id="rId345" xr:uid="{1D61DAD5-2DAA-4BF3-86A2-3FA7BA17BB0E}"/>
    <hyperlink ref="B350" r:id="rId346" xr:uid="{A8ABB2FB-9B99-4DC8-BB1E-6803E2C62012}"/>
    <hyperlink ref="B351" r:id="rId347" xr:uid="{8C2FAF22-3834-4C50-BD60-6982610E6090}"/>
    <hyperlink ref="B352" r:id="rId348" xr:uid="{93E755C8-32D6-4CBE-90D0-26CCB8FEC8B2}"/>
    <hyperlink ref="B353" r:id="rId349" xr:uid="{366F48B4-5884-4E84-81B9-6DB71783ADF7}"/>
    <hyperlink ref="B354" r:id="rId350" xr:uid="{4ADD8C0C-DD26-4EA0-A18D-9A91D97AF07B}"/>
    <hyperlink ref="B355" r:id="rId351" xr:uid="{691D1CFC-AD20-4ADD-A475-192B4BFDE51C}"/>
    <hyperlink ref="B356" r:id="rId352" xr:uid="{F143F5D1-F645-4EBF-A55A-EEC11166A26B}"/>
    <hyperlink ref="B357" r:id="rId353" xr:uid="{A001AAE6-59C5-4EBA-B53D-E17493745C5A}"/>
    <hyperlink ref="B358" r:id="rId354" xr:uid="{FB746C73-87B1-44B7-AC2C-7B079827324B}"/>
    <hyperlink ref="B359" r:id="rId355" xr:uid="{6CE50489-B053-4BE4-ABA5-84BCE5C6D53F}"/>
    <hyperlink ref="B360" r:id="rId356" xr:uid="{F2226140-8633-4897-A17F-C14425E78503}"/>
    <hyperlink ref="B361" r:id="rId357" xr:uid="{E8449140-2555-4771-8E80-8FDB0B113FB5}"/>
    <hyperlink ref="B362" r:id="rId358" xr:uid="{EA7DB067-D066-4900-9699-FADB40152599}"/>
    <hyperlink ref="B363" r:id="rId359" xr:uid="{EBA331C9-820E-4489-A6DD-87096B024E42}"/>
    <hyperlink ref="B364" r:id="rId360" xr:uid="{B0E1AEAD-A8E3-48B2-8083-BE6FBDFF7B88}"/>
    <hyperlink ref="B365" r:id="rId361" xr:uid="{9BD39A4D-BB78-47A8-B959-8BDEC43EF814}"/>
    <hyperlink ref="B366" r:id="rId362" xr:uid="{FE9889FE-B2FC-4CB5-A8DE-5717F44FE2D8}"/>
    <hyperlink ref="B367" r:id="rId363" xr:uid="{74506C04-A4A5-40E9-A158-8C61F69AFE46}"/>
    <hyperlink ref="B368" r:id="rId364" xr:uid="{AFD65198-F921-41A5-B6B3-476C5B55181E}"/>
    <hyperlink ref="B369" r:id="rId365" xr:uid="{4D7082BD-1359-4FDD-8470-F40CE23F4138}"/>
    <hyperlink ref="B370" r:id="rId366" xr:uid="{75FA2E98-2CA9-42DF-BD93-4971F931F9C3}"/>
    <hyperlink ref="B371" r:id="rId367" xr:uid="{AB882205-314D-46E8-81C9-4CC0F6E9F0FE}"/>
    <hyperlink ref="B372" r:id="rId368" xr:uid="{3EE47B41-3D22-4EF5-94B0-75AC62064F5B}"/>
    <hyperlink ref="B373" r:id="rId369" xr:uid="{08A0BF85-A69C-4879-896D-EAE8A5074222}"/>
    <hyperlink ref="B374" r:id="rId370" xr:uid="{1B485641-2F8C-4E24-9DCB-48F91047E967}"/>
    <hyperlink ref="B375" r:id="rId371" xr:uid="{2BEA0E70-F5BB-4274-BD60-83D64E4D0F42}"/>
    <hyperlink ref="B376" r:id="rId372" xr:uid="{8C1A2E47-2669-4E71-BCFD-95597FA8F1A5}"/>
    <hyperlink ref="B377" r:id="rId373" xr:uid="{8D36C957-F6BB-4C5D-AD82-B16C422ABBA8}"/>
    <hyperlink ref="B378" r:id="rId374" xr:uid="{9C6F0477-1E49-4F76-AD5C-B830333E8D13}"/>
    <hyperlink ref="B379" r:id="rId375" xr:uid="{D8876222-80CB-48DA-B0BF-A7694E1FD381}"/>
    <hyperlink ref="B380" r:id="rId376" xr:uid="{143E523B-0C9E-4CCA-B48B-A19752ADCFB8}"/>
    <hyperlink ref="B381" r:id="rId377" xr:uid="{5B761C8D-807A-4716-8306-F9103ED7C707}"/>
    <hyperlink ref="B382" r:id="rId378" xr:uid="{49789BD1-A887-4620-AD2C-5C0898FC3427}"/>
    <hyperlink ref="B383" r:id="rId379" xr:uid="{6929C455-9AB5-4D96-A062-A45498B5B7C2}"/>
    <hyperlink ref="B384" r:id="rId380" xr:uid="{8CE4C9F9-5CA2-4F99-A3E1-C3A81076BAED}"/>
    <hyperlink ref="B385" r:id="rId381" xr:uid="{99D82CAB-BD50-42C3-9155-516FBE5D50FC}"/>
    <hyperlink ref="B386" r:id="rId382" xr:uid="{E7DE7C8A-4380-46DD-A153-75A4A375D725}"/>
    <hyperlink ref="B387" r:id="rId383" xr:uid="{19BF9B35-A35A-48AB-8F77-D64AAA7C17C0}"/>
    <hyperlink ref="B388" r:id="rId384" xr:uid="{429ED23C-83B9-43AA-BD6E-2164296F7CCA}"/>
    <hyperlink ref="B389" r:id="rId385" xr:uid="{11D6C3DF-86E6-46D8-BDDD-24BAB3E25FC0}"/>
    <hyperlink ref="B390" r:id="rId386" xr:uid="{25D4596E-708A-4A50-B11B-6EDC7E36E134}"/>
    <hyperlink ref="B391" r:id="rId387" xr:uid="{84CF1476-C257-4C92-8B9D-2929B712883A}"/>
    <hyperlink ref="B392" r:id="rId388" xr:uid="{C65156C6-B811-4DBC-A435-0956F6084A8D}"/>
    <hyperlink ref="B393" r:id="rId389" xr:uid="{8CF2CF82-D9AC-4E50-A49C-DA7ADDED77FE}"/>
    <hyperlink ref="B394" r:id="rId390" xr:uid="{22D97C2B-4291-4911-8D7D-8728E14681A7}"/>
    <hyperlink ref="B395" r:id="rId391" xr:uid="{0A7BDE50-1076-487C-B79A-1B96D06995FD}"/>
    <hyperlink ref="B396" r:id="rId392" xr:uid="{934996C6-583E-45F1-B07F-F02D093C5351}"/>
    <hyperlink ref="B397" r:id="rId393" xr:uid="{FBBAE423-9394-4DEC-835F-7EDA5F002B56}"/>
    <hyperlink ref="B398" r:id="rId394" xr:uid="{EEF6A784-B877-4598-A6EE-CD898D14F285}"/>
    <hyperlink ref="B399" r:id="rId395" xr:uid="{44F850EA-276F-4DD7-9993-0CD39E393744}"/>
    <hyperlink ref="B400" r:id="rId396" xr:uid="{7A66C6C9-3BD7-4772-AB2A-B91CF66370FB}"/>
    <hyperlink ref="B401" r:id="rId397" xr:uid="{1D216EBA-0EFD-46F8-89FD-A97B7412F76D}"/>
    <hyperlink ref="B402" r:id="rId398" xr:uid="{70DDE27B-9C50-4C5D-AD95-8D1B7BC45DE8}"/>
    <hyperlink ref="B403" r:id="rId399" xr:uid="{FC462042-D7BC-4467-BC5A-712C871175A4}"/>
    <hyperlink ref="B404" r:id="rId400" xr:uid="{F51E1B8D-641C-4941-A42A-DB90BC4B94A8}"/>
    <hyperlink ref="B405" r:id="rId401" xr:uid="{0F82EABB-B16A-4AC2-B45B-9CFA299781A9}"/>
    <hyperlink ref="B406" r:id="rId402" xr:uid="{BBD578BB-3328-45D0-928D-EFFBB8EB178E}"/>
    <hyperlink ref="B407" r:id="rId403" xr:uid="{FBB1D7EB-CFD1-4504-BE7B-53270D388C5F}"/>
    <hyperlink ref="B408" r:id="rId404" xr:uid="{7714D1CA-5AB3-42AA-B7BE-F418867BA9AE}"/>
    <hyperlink ref="B409" r:id="rId405" xr:uid="{744B2524-4D98-42B5-82E3-98F42E8E0C39}"/>
    <hyperlink ref="B410" r:id="rId406" xr:uid="{96ECDBC8-A8DB-44A5-ADD2-D7F4E8370C40}"/>
    <hyperlink ref="B411" r:id="rId407" xr:uid="{B94857DF-9424-447D-A9EA-6DAF5E17BC15}"/>
    <hyperlink ref="B412" r:id="rId408" xr:uid="{237ED55C-865D-4C40-89EE-DDA78D1F05AF}"/>
    <hyperlink ref="B413" r:id="rId409" xr:uid="{C03930EA-03E3-43C4-85FF-00DF5603C6A7}"/>
    <hyperlink ref="B414" r:id="rId410" xr:uid="{2A626E9D-38FF-4E4C-8561-DBA8833CB421}"/>
    <hyperlink ref="B415" r:id="rId411" xr:uid="{058BEBE3-3448-4BB3-AA15-B52B310CA5C0}"/>
    <hyperlink ref="B416" r:id="rId412" xr:uid="{8A0C440B-D069-4538-BD26-A19768C4C6CF}"/>
    <hyperlink ref="B417" r:id="rId413" xr:uid="{9FBF46A7-B216-49B3-A121-7374A9FE1F40}"/>
    <hyperlink ref="B418" r:id="rId414" xr:uid="{7B9A93E2-181A-4395-B697-F1976F03A187}"/>
    <hyperlink ref="B419" r:id="rId415" xr:uid="{00AD9587-666B-4143-B1A2-AC9E39CD1191}"/>
    <hyperlink ref="B420" r:id="rId416" xr:uid="{EF3C19D5-F511-4E4E-B365-0F5DAECCFB77}"/>
    <hyperlink ref="B421" r:id="rId417" xr:uid="{D23EA650-79E5-48F9-9CAC-8243C2F7CC37}"/>
    <hyperlink ref="B422" r:id="rId418" xr:uid="{04944005-6997-4D8E-8112-6873E7E4FB0E}"/>
    <hyperlink ref="B423" r:id="rId419" xr:uid="{B4A22B6F-EB5A-4D16-AFEF-36691B9729C4}"/>
    <hyperlink ref="B424" r:id="rId420" xr:uid="{5E83C668-3692-4970-953F-E1896FF28C11}"/>
    <hyperlink ref="B276" r:id="rId421" xr:uid="{2129A842-C176-4E9B-B276-FB76455CAF84}"/>
  </hyperlinks>
  <pageMargins left="0.7" right="0.7" top="0.75" bottom="0.75" header="0.3" footer="0.3"/>
  <pageSetup paperSize="9" orientation="portrait" r:id="rId4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E940-D0AC-45DD-90F8-26F07042D9C3}">
  <dimension ref="A1:M92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4.5" x14ac:dyDescent="0.35"/>
  <cols>
    <col min="1" max="1" width="28.1796875" style="43" bestFit="1" customWidth="1"/>
    <col min="2" max="2" width="20.81640625" style="24" customWidth="1"/>
    <col min="3" max="3" width="24.7265625" style="24" bestFit="1" customWidth="1"/>
    <col min="4" max="4" width="22.81640625" style="24" bestFit="1" customWidth="1"/>
    <col min="5" max="5" width="16.1796875" style="24" bestFit="1" customWidth="1"/>
    <col min="6" max="6" width="14" style="24" bestFit="1" customWidth="1"/>
    <col min="7" max="7" width="24.81640625" style="24" bestFit="1" customWidth="1"/>
    <col min="8" max="8" width="25" style="24" bestFit="1" customWidth="1"/>
    <col min="9" max="9" width="18.26953125" style="24" bestFit="1" customWidth="1"/>
    <col min="10" max="10" width="28.54296875" style="24" bestFit="1" customWidth="1"/>
    <col min="11" max="11" width="20.81640625" style="53" bestFit="1" customWidth="1"/>
    <col min="12" max="12" width="29.90625" style="19" customWidth="1"/>
  </cols>
  <sheetData>
    <row r="1" spans="1:12" x14ac:dyDescent="0.35">
      <c r="A1" s="41"/>
      <c r="B1" s="82"/>
      <c r="C1" s="154" t="s">
        <v>1320</v>
      </c>
      <c r="D1" s="155"/>
      <c r="E1" s="155"/>
      <c r="F1" s="155"/>
      <c r="G1" s="155"/>
      <c r="H1" s="155"/>
      <c r="I1" s="155"/>
      <c r="J1" s="155"/>
      <c r="K1" s="209" t="s">
        <v>3702</v>
      </c>
      <c r="L1" s="213" t="s">
        <v>3709</v>
      </c>
    </row>
    <row r="2" spans="1:12" x14ac:dyDescent="0.35">
      <c r="A2" s="181" t="s">
        <v>3785</v>
      </c>
      <c r="B2" s="182"/>
      <c r="C2" s="183" t="s">
        <v>2932</v>
      </c>
      <c r="D2" s="184"/>
      <c r="E2" s="184"/>
      <c r="F2" s="185"/>
      <c r="G2" s="152" t="s">
        <v>2933</v>
      </c>
      <c r="H2" s="153"/>
      <c r="I2" s="153"/>
      <c r="J2" s="153"/>
      <c r="K2" s="209"/>
      <c r="L2" s="213"/>
    </row>
    <row r="3" spans="1:12" ht="15" thickBot="1" x14ac:dyDescent="0.4">
      <c r="A3" s="42" t="s">
        <v>0</v>
      </c>
      <c r="B3" s="36" t="s">
        <v>1</v>
      </c>
      <c r="C3" s="35" t="s">
        <v>1323</v>
      </c>
      <c r="D3" s="36" t="s">
        <v>1324</v>
      </c>
      <c r="E3" s="36" t="s">
        <v>1321</v>
      </c>
      <c r="F3" s="37" t="s">
        <v>1322</v>
      </c>
      <c r="G3" s="35" t="s">
        <v>1323</v>
      </c>
      <c r="H3" s="36" t="s">
        <v>1324</v>
      </c>
      <c r="I3" s="36" t="s">
        <v>1321</v>
      </c>
      <c r="J3" s="36" t="s">
        <v>1322</v>
      </c>
      <c r="K3" s="209"/>
      <c r="L3" s="213"/>
    </row>
    <row r="4" spans="1:12" x14ac:dyDescent="0.35">
      <c r="A4" s="188" t="s">
        <v>211</v>
      </c>
      <c r="B4" s="186" t="s">
        <v>212</v>
      </c>
      <c r="C4" s="100" t="s">
        <v>1325</v>
      </c>
      <c r="D4" s="98" t="s">
        <v>1326</v>
      </c>
      <c r="E4" s="98" t="s">
        <v>1327</v>
      </c>
      <c r="F4" s="67" t="s">
        <v>909</v>
      </c>
      <c r="G4" s="100" t="s">
        <v>2934</v>
      </c>
      <c r="H4" s="98" t="s">
        <v>2935</v>
      </c>
      <c r="I4" s="98" t="s">
        <v>2936</v>
      </c>
      <c r="J4" s="98" t="s">
        <v>2937</v>
      </c>
      <c r="K4" s="207" t="s">
        <v>3708</v>
      </c>
      <c r="L4" s="214" t="s">
        <v>3711</v>
      </c>
    </row>
    <row r="5" spans="1:12" x14ac:dyDescent="0.35">
      <c r="A5" s="179"/>
      <c r="B5" s="186"/>
      <c r="C5" s="100" t="s">
        <v>1328</v>
      </c>
      <c r="D5" s="98" t="s">
        <v>1329</v>
      </c>
      <c r="E5" s="98" t="s">
        <v>1330</v>
      </c>
      <c r="F5" s="67" t="s">
        <v>909</v>
      </c>
      <c r="G5" s="100" t="s">
        <v>2938</v>
      </c>
      <c r="H5" s="98" t="s">
        <v>2939</v>
      </c>
      <c r="I5" s="98" t="s">
        <v>2940</v>
      </c>
      <c r="J5" s="98" t="s">
        <v>2937</v>
      </c>
      <c r="K5" s="207"/>
      <c r="L5" s="214"/>
    </row>
    <row r="6" spans="1:12" x14ac:dyDescent="0.35">
      <c r="A6" s="179"/>
      <c r="B6" s="186"/>
      <c r="C6" s="100" t="s">
        <v>1331</v>
      </c>
      <c r="D6" s="98" t="s">
        <v>1332</v>
      </c>
      <c r="E6" s="98" t="s">
        <v>1333</v>
      </c>
      <c r="F6" s="67" t="s">
        <v>909</v>
      </c>
      <c r="G6" s="100" t="s">
        <v>2934</v>
      </c>
      <c r="H6" s="98" t="s">
        <v>2935</v>
      </c>
      <c r="I6" s="98" t="s">
        <v>2936</v>
      </c>
      <c r="J6" s="98" t="s">
        <v>2937</v>
      </c>
      <c r="K6" s="207"/>
      <c r="L6" s="214"/>
    </row>
    <row r="7" spans="1:12" x14ac:dyDescent="0.35">
      <c r="A7" s="179"/>
      <c r="B7" s="186"/>
      <c r="C7" s="100" t="s">
        <v>1334</v>
      </c>
      <c r="D7" s="98" t="s">
        <v>1335</v>
      </c>
      <c r="E7" s="98" t="s">
        <v>1330</v>
      </c>
      <c r="F7" s="67" t="s">
        <v>909</v>
      </c>
      <c r="G7" s="100"/>
      <c r="H7" s="98"/>
      <c r="I7" s="98"/>
      <c r="J7" s="98"/>
      <c r="K7" s="207"/>
      <c r="L7" s="214"/>
    </row>
    <row r="8" spans="1:12" x14ac:dyDescent="0.35">
      <c r="A8" s="179"/>
      <c r="B8" s="186"/>
      <c r="C8" s="100" t="s">
        <v>1336</v>
      </c>
      <c r="D8" s="98" t="s">
        <v>1337</v>
      </c>
      <c r="E8" s="98" t="s">
        <v>1333</v>
      </c>
      <c r="F8" s="67" t="s">
        <v>909</v>
      </c>
      <c r="G8" s="100"/>
      <c r="H8" s="98"/>
      <c r="I8" s="98"/>
      <c r="J8" s="98"/>
      <c r="K8" s="207"/>
      <c r="L8" s="214"/>
    </row>
    <row r="9" spans="1:12" s="1" customFormat="1" x14ac:dyDescent="0.35">
      <c r="A9" s="180"/>
      <c r="B9" s="187"/>
      <c r="C9" s="101" t="s">
        <v>1338</v>
      </c>
      <c r="D9" s="99" t="s">
        <v>1339</v>
      </c>
      <c r="E9" s="99" t="s">
        <v>1340</v>
      </c>
      <c r="F9" s="68" t="s">
        <v>909</v>
      </c>
      <c r="G9" s="101"/>
      <c r="H9" s="99"/>
      <c r="I9" s="99"/>
      <c r="J9" s="99"/>
      <c r="K9" s="207"/>
      <c r="L9" s="215"/>
    </row>
    <row r="10" spans="1:12" x14ac:dyDescent="0.35">
      <c r="A10" s="191" t="s">
        <v>288</v>
      </c>
      <c r="B10" s="189" t="s">
        <v>289</v>
      </c>
      <c r="C10" s="102" t="s">
        <v>1341</v>
      </c>
      <c r="D10" s="45" t="s">
        <v>1342</v>
      </c>
      <c r="E10" s="45" t="s">
        <v>1343</v>
      </c>
      <c r="F10" s="86" t="s">
        <v>910</v>
      </c>
      <c r="G10" s="102" t="s">
        <v>913</v>
      </c>
      <c r="H10" s="45" t="s">
        <v>913</v>
      </c>
      <c r="I10" s="45" t="s">
        <v>913</v>
      </c>
      <c r="J10" s="45" t="s">
        <v>913</v>
      </c>
      <c r="K10" s="208" t="s">
        <v>3701</v>
      </c>
      <c r="L10" s="220"/>
    </row>
    <row r="11" spans="1:12" x14ac:dyDescent="0.35">
      <c r="A11" s="173"/>
      <c r="B11" s="189"/>
      <c r="C11" s="102" t="s">
        <v>1344</v>
      </c>
      <c r="D11" s="45" t="s">
        <v>1345</v>
      </c>
      <c r="E11" s="45" t="s">
        <v>1346</v>
      </c>
      <c r="F11" s="86" t="s">
        <v>910</v>
      </c>
      <c r="G11" s="102"/>
      <c r="H11" s="45"/>
      <c r="I11" s="45"/>
      <c r="J11" s="45"/>
      <c r="K11" s="208"/>
      <c r="L11" s="221"/>
    </row>
    <row r="12" spans="1:12" x14ac:dyDescent="0.35">
      <c r="A12" s="173"/>
      <c r="B12" s="189"/>
      <c r="C12" s="102" t="s">
        <v>1347</v>
      </c>
      <c r="D12" s="45" t="s">
        <v>1348</v>
      </c>
      <c r="E12" s="45" t="s">
        <v>1349</v>
      </c>
      <c r="F12" s="86" t="s">
        <v>910</v>
      </c>
      <c r="G12" s="102"/>
      <c r="H12" s="45"/>
      <c r="I12" s="45"/>
      <c r="J12" s="45"/>
      <c r="K12" s="208"/>
      <c r="L12" s="221"/>
    </row>
    <row r="13" spans="1:12" x14ac:dyDescent="0.35">
      <c r="A13" s="173"/>
      <c r="B13" s="189"/>
      <c r="C13" s="102" t="s">
        <v>1350</v>
      </c>
      <c r="D13" s="45" t="s">
        <v>1351</v>
      </c>
      <c r="E13" s="45" t="s">
        <v>1352</v>
      </c>
      <c r="F13" s="86" t="s">
        <v>910</v>
      </c>
      <c r="G13" s="102"/>
      <c r="H13" s="45"/>
      <c r="I13" s="45"/>
      <c r="J13" s="45"/>
      <c r="K13" s="208"/>
      <c r="L13" s="221"/>
    </row>
    <row r="14" spans="1:12" s="1" customFormat="1" x14ac:dyDescent="0.35">
      <c r="A14" s="174"/>
      <c r="B14" s="190"/>
      <c r="C14" s="103" t="s">
        <v>1353</v>
      </c>
      <c r="D14" s="96" t="s">
        <v>1354</v>
      </c>
      <c r="E14" s="96" t="s">
        <v>1352</v>
      </c>
      <c r="F14" s="51" t="s">
        <v>910</v>
      </c>
      <c r="G14" s="103"/>
      <c r="H14" s="96"/>
      <c r="I14" s="96"/>
      <c r="J14" s="96"/>
      <c r="K14" s="208"/>
      <c r="L14" s="222"/>
    </row>
    <row r="15" spans="1:12" x14ac:dyDescent="0.35">
      <c r="A15" s="191" t="s">
        <v>509</v>
      </c>
      <c r="B15" s="189" t="s">
        <v>510</v>
      </c>
      <c r="C15" s="102" t="s">
        <v>1355</v>
      </c>
      <c r="D15" s="45" t="s">
        <v>1356</v>
      </c>
      <c r="E15" s="45" t="s">
        <v>510</v>
      </c>
      <c r="F15" s="86" t="s">
        <v>1357</v>
      </c>
      <c r="G15" s="102" t="s">
        <v>913</v>
      </c>
      <c r="H15" s="45" t="s">
        <v>913</v>
      </c>
      <c r="I15" s="45" t="s">
        <v>913</v>
      </c>
      <c r="J15" s="45" t="s">
        <v>913</v>
      </c>
      <c r="K15" s="208" t="s">
        <v>3701</v>
      </c>
      <c r="L15" s="220"/>
    </row>
    <row r="16" spans="1:12" x14ac:dyDescent="0.35">
      <c r="A16" s="173"/>
      <c r="B16" s="189"/>
      <c r="C16" s="102" t="s">
        <v>1358</v>
      </c>
      <c r="D16" s="45" t="s">
        <v>1359</v>
      </c>
      <c r="E16" s="45" t="s">
        <v>1360</v>
      </c>
      <c r="F16" s="86" t="s">
        <v>1357</v>
      </c>
      <c r="G16" s="102"/>
      <c r="H16" s="45"/>
      <c r="I16" s="45"/>
      <c r="J16" s="45"/>
      <c r="K16" s="208"/>
      <c r="L16" s="221"/>
    </row>
    <row r="17" spans="1:12" x14ac:dyDescent="0.35">
      <c r="A17" s="173"/>
      <c r="B17" s="189"/>
      <c r="C17" s="102" t="s">
        <v>1361</v>
      </c>
      <c r="D17" s="45" t="s">
        <v>1362</v>
      </c>
      <c r="E17" s="45" t="s">
        <v>1363</v>
      </c>
      <c r="F17" s="86" t="s">
        <v>1357</v>
      </c>
      <c r="G17" s="102"/>
      <c r="H17" s="45"/>
      <c r="I17" s="45"/>
      <c r="J17" s="45"/>
      <c r="K17" s="208"/>
      <c r="L17" s="221"/>
    </row>
    <row r="18" spans="1:12" x14ac:dyDescent="0.35">
      <c r="A18" s="173"/>
      <c r="B18" s="189"/>
      <c r="C18" s="102" t="s">
        <v>1364</v>
      </c>
      <c r="D18" s="45" t="s">
        <v>1365</v>
      </c>
      <c r="E18" s="45" t="s">
        <v>510</v>
      </c>
      <c r="F18" s="86" t="s">
        <v>1357</v>
      </c>
      <c r="G18" s="102"/>
      <c r="H18" s="45"/>
      <c r="I18" s="45"/>
      <c r="J18" s="45"/>
      <c r="K18" s="208"/>
      <c r="L18" s="221"/>
    </row>
    <row r="19" spans="1:12" x14ac:dyDescent="0.35">
      <c r="A19" s="173"/>
      <c r="B19" s="189"/>
      <c r="C19" s="102" t="s">
        <v>1366</v>
      </c>
      <c r="D19" s="45" t="s">
        <v>1367</v>
      </c>
      <c r="E19" s="45" t="s">
        <v>1360</v>
      </c>
      <c r="F19" s="86" t="s">
        <v>1357</v>
      </c>
      <c r="G19" s="102"/>
      <c r="H19" s="45"/>
      <c r="I19" s="45"/>
      <c r="J19" s="45"/>
      <c r="K19" s="208"/>
      <c r="L19" s="221"/>
    </row>
    <row r="20" spans="1:12" s="1" customFormat="1" x14ac:dyDescent="0.35">
      <c r="A20" s="174"/>
      <c r="B20" s="190"/>
      <c r="C20" s="103" t="s">
        <v>1368</v>
      </c>
      <c r="D20" s="96" t="s">
        <v>1369</v>
      </c>
      <c r="E20" s="96" t="s">
        <v>1370</v>
      </c>
      <c r="F20" s="51" t="s">
        <v>1357</v>
      </c>
      <c r="G20" s="103"/>
      <c r="H20" s="96"/>
      <c r="I20" s="96"/>
      <c r="J20" s="96"/>
      <c r="K20" s="208"/>
      <c r="L20" s="222"/>
    </row>
    <row r="21" spans="1:12" x14ac:dyDescent="0.35">
      <c r="A21" s="159" t="s">
        <v>424</v>
      </c>
      <c r="B21" s="156" t="s">
        <v>425</v>
      </c>
      <c r="C21" s="104" t="s">
        <v>1371</v>
      </c>
      <c r="D21" s="105" t="s">
        <v>1372</v>
      </c>
      <c r="E21" s="105" t="s">
        <v>1373</v>
      </c>
      <c r="F21" s="84" t="s">
        <v>1374</v>
      </c>
      <c r="G21" s="104" t="s">
        <v>2941</v>
      </c>
      <c r="H21" s="105" t="s">
        <v>2942</v>
      </c>
      <c r="I21" s="105" t="s">
        <v>2943</v>
      </c>
      <c r="J21" s="105" t="s">
        <v>1374</v>
      </c>
      <c r="K21" s="210" t="s">
        <v>3712</v>
      </c>
      <c r="L21" s="216" t="s">
        <v>3710</v>
      </c>
    </row>
    <row r="22" spans="1:12" x14ac:dyDescent="0.35">
      <c r="A22" s="160"/>
      <c r="B22" s="157"/>
      <c r="C22" s="104" t="s">
        <v>1375</v>
      </c>
      <c r="D22" s="105" t="s">
        <v>1376</v>
      </c>
      <c r="E22" s="105" t="s">
        <v>1373</v>
      </c>
      <c r="F22" s="84" t="s">
        <v>1374</v>
      </c>
      <c r="G22" s="104" t="s">
        <v>2944</v>
      </c>
      <c r="H22" s="105" t="s">
        <v>2945</v>
      </c>
      <c r="I22" s="105"/>
      <c r="J22" s="105" t="s">
        <v>1374</v>
      </c>
      <c r="K22" s="210"/>
      <c r="L22" s="217"/>
    </row>
    <row r="23" spans="1:12" x14ac:dyDescent="0.35">
      <c r="A23" s="160"/>
      <c r="B23" s="157"/>
      <c r="C23" s="104" t="s">
        <v>1377</v>
      </c>
      <c r="D23" s="105" t="s">
        <v>1378</v>
      </c>
      <c r="E23" s="105" t="s">
        <v>1379</v>
      </c>
      <c r="F23" s="84" t="s">
        <v>1374</v>
      </c>
      <c r="G23" s="104" t="s">
        <v>2946</v>
      </c>
      <c r="H23" s="105" t="s">
        <v>2947</v>
      </c>
      <c r="I23" s="105" t="s">
        <v>2943</v>
      </c>
      <c r="J23" s="105" t="s">
        <v>1374</v>
      </c>
      <c r="K23" s="210"/>
      <c r="L23" s="217"/>
    </row>
    <row r="24" spans="1:12" x14ac:dyDescent="0.35">
      <c r="A24" s="160"/>
      <c r="B24" s="157"/>
      <c r="C24" s="104" t="s">
        <v>1375</v>
      </c>
      <c r="D24" s="105" t="s">
        <v>1376</v>
      </c>
      <c r="E24" s="105" t="s">
        <v>1373</v>
      </c>
      <c r="F24" s="84" t="s">
        <v>1374</v>
      </c>
      <c r="G24" s="104" t="s">
        <v>2948</v>
      </c>
      <c r="H24" s="105" t="s">
        <v>2949</v>
      </c>
      <c r="I24" s="105" t="s">
        <v>425</v>
      </c>
      <c r="J24" s="105" t="s">
        <v>1374</v>
      </c>
      <c r="K24" s="210"/>
      <c r="L24" s="217"/>
    </row>
    <row r="25" spans="1:12" x14ac:dyDescent="0.35">
      <c r="A25" s="160"/>
      <c r="B25" s="157"/>
      <c r="C25" s="104" t="s">
        <v>1380</v>
      </c>
      <c r="D25" s="105" t="s">
        <v>1381</v>
      </c>
      <c r="E25" s="105" t="s">
        <v>1382</v>
      </c>
      <c r="F25" s="84" t="s">
        <v>1374</v>
      </c>
      <c r="G25" s="105" t="s">
        <v>2950</v>
      </c>
      <c r="H25" s="105" t="s">
        <v>2951</v>
      </c>
      <c r="I25" s="105" t="s">
        <v>2943</v>
      </c>
      <c r="J25" s="105" t="s">
        <v>1374</v>
      </c>
      <c r="K25" s="210"/>
      <c r="L25" s="217"/>
    </row>
    <row r="26" spans="1:12" s="1" customFormat="1" x14ac:dyDescent="0.35">
      <c r="A26" s="161"/>
      <c r="B26" s="158"/>
      <c r="C26" s="106"/>
      <c r="D26" s="107"/>
      <c r="E26" s="107"/>
      <c r="F26" s="85"/>
      <c r="G26" s="106" t="s">
        <v>2952</v>
      </c>
      <c r="H26" s="107" t="s">
        <v>2953</v>
      </c>
      <c r="I26" s="107" t="s">
        <v>425</v>
      </c>
      <c r="J26" s="107" t="s">
        <v>1374</v>
      </c>
      <c r="K26" s="210"/>
      <c r="L26" s="218"/>
    </row>
    <row r="27" spans="1:12" x14ac:dyDescent="0.35">
      <c r="A27" s="172" t="s">
        <v>401</v>
      </c>
      <c r="B27" s="169" t="s">
        <v>402</v>
      </c>
      <c r="C27" s="102" t="s">
        <v>1383</v>
      </c>
      <c r="D27" s="45" t="s">
        <v>1384</v>
      </c>
      <c r="E27" s="45" t="s">
        <v>1385</v>
      </c>
      <c r="F27" s="86" t="s">
        <v>1374</v>
      </c>
      <c r="G27" s="102" t="s">
        <v>913</v>
      </c>
      <c r="H27" s="45" t="s">
        <v>913</v>
      </c>
      <c r="I27" s="45" t="s">
        <v>913</v>
      </c>
      <c r="J27" s="95" t="s">
        <v>913</v>
      </c>
      <c r="K27" s="208" t="s">
        <v>3701</v>
      </c>
      <c r="L27" s="220"/>
    </row>
    <row r="28" spans="1:12" s="1" customFormat="1" x14ac:dyDescent="0.35">
      <c r="A28" s="174"/>
      <c r="B28" s="171"/>
      <c r="C28" s="103" t="s">
        <v>1386</v>
      </c>
      <c r="D28" s="96" t="s">
        <v>1387</v>
      </c>
      <c r="E28" s="96" t="s">
        <v>1388</v>
      </c>
      <c r="F28" s="51" t="s">
        <v>1374</v>
      </c>
      <c r="G28" s="103"/>
      <c r="H28" s="96"/>
      <c r="I28" s="96"/>
      <c r="J28" s="96"/>
      <c r="K28" s="208"/>
      <c r="L28" s="222"/>
    </row>
    <row r="29" spans="1:12" s="1" customFormat="1" x14ac:dyDescent="0.35">
      <c r="A29" s="73" t="s">
        <v>93</v>
      </c>
      <c r="B29" s="46" t="s">
        <v>94</v>
      </c>
      <c r="C29" s="108" t="s">
        <v>913</v>
      </c>
      <c r="D29" s="46" t="s">
        <v>913</v>
      </c>
      <c r="E29" s="46" t="s">
        <v>913</v>
      </c>
      <c r="F29" s="109" t="s">
        <v>913</v>
      </c>
      <c r="G29" s="108" t="s">
        <v>913</v>
      </c>
      <c r="H29" s="46" t="s">
        <v>913</v>
      </c>
      <c r="I29" s="46" t="s">
        <v>913</v>
      </c>
      <c r="J29" s="46" t="s">
        <v>913</v>
      </c>
      <c r="K29" s="48" t="s">
        <v>3703</v>
      </c>
      <c r="L29" s="60"/>
    </row>
    <row r="30" spans="1:12" x14ac:dyDescent="0.35">
      <c r="A30" s="172" t="s">
        <v>151</v>
      </c>
      <c r="B30" s="169" t="s">
        <v>152</v>
      </c>
      <c r="C30" s="102" t="s">
        <v>1389</v>
      </c>
      <c r="D30" s="45" t="s">
        <v>1390</v>
      </c>
      <c r="E30" s="45" t="s">
        <v>152</v>
      </c>
      <c r="F30" s="86" t="s">
        <v>669</v>
      </c>
      <c r="G30" s="102" t="s">
        <v>913</v>
      </c>
      <c r="H30" s="45" t="s">
        <v>913</v>
      </c>
      <c r="I30" s="45" t="s">
        <v>913</v>
      </c>
      <c r="J30" s="45" t="s">
        <v>913</v>
      </c>
      <c r="K30" s="208" t="s">
        <v>3701</v>
      </c>
      <c r="L30" s="220"/>
    </row>
    <row r="31" spans="1:12" x14ac:dyDescent="0.35">
      <c r="A31" s="173"/>
      <c r="B31" s="170"/>
      <c r="C31" s="102" t="s">
        <v>1391</v>
      </c>
      <c r="D31" s="45" t="s">
        <v>1392</v>
      </c>
      <c r="E31" s="45"/>
      <c r="F31" s="86" t="s">
        <v>669</v>
      </c>
      <c r="G31" s="102"/>
      <c r="H31" s="45"/>
      <c r="I31" s="45"/>
      <c r="J31" s="45"/>
      <c r="K31" s="208"/>
      <c r="L31" s="221"/>
    </row>
    <row r="32" spans="1:12" x14ac:dyDescent="0.35">
      <c r="A32" s="173"/>
      <c r="B32" s="170"/>
      <c r="C32" s="102" t="s">
        <v>1393</v>
      </c>
      <c r="D32" s="45" t="s">
        <v>1394</v>
      </c>
      <c r="E32" s="45" t="s">
        <v>1395</v>
      </c>
      <c r="F32" s="86" t="s">
        <v>669</v>
      </c>
      <c r="G32" s="102"/>
      <c r="H32" s="45"/>
      <c r="I32" s="45"/>
      <c r="J32" s="45"/>
      <c r="K32" s="208"/>
      <c r="L32" s="221"/>
    </row>
    <row r="33" spans="1:12" x14ac:dyDescent="0.35">
      <c r="A33" s="173"/>
      <c r="B33" s="170"/>
      <c r="C33" s="102" t="s">
        <v>1396</v>
      </c>
      <c r="D33" s="45" t="s">
        <v>1397</v>
      </c>
      <c r="E33" s="45" t="s">
        <v>1398</v>
      </c>
      <c r="F33" s="86" t="s">
        <v>669</v>
      </c>
      <c r="G33" s="102"/>
      <c r="H33" s="45"/>
      <c r="I33" s="45"/>
      <c r="J33" s="45"/>
      <c r="K33" s="208"/>
      <c r="L33" s="221"/>
    </row>
    <row r="34" spans="1:12" s="1" customFormat="1" x14ac:dyDescent="0.35">
      <c r="A34" s="174"/>
      <c r="B34" s="171"/>
      <c r="C34" s="103" t="s">
        <v>1391</v>
      </c>
      <c r="D34" s="96" t="s">
        <v>1392</v>
      </c>
      <c r="E34" s="96"/>
      <c r="F34" s="51" t="s">
        <v>669</v>
      </c>
      <c r="G34" s="103"/>
      <c r="H34" s="96"/>
      <c r="I34" s="96"/>
      <c r="J34" s="96"/>
      <c r="K34" s="208"/>
      <c r="L34" s="222"/>
    </row>
    <row r="35" spans="1:12" x14ac:dyDescent="0.35">
      <c r="A35" s="172" t="s">
        <v>77</v>
      </c>
      <c r="B35" s="169" t="s">
        <v>78</v>
      </c>
      <c r="C35" s="102" t="s">
        <v>1399</v>
      </c>
      <c r="D35" s="45" t="s">
        <v>1400</v>
      </c>
      <c r="E35" s="45" t="s">
        <v>78</v>
      </c>
      <c r="F35" s="86" t="s">
        <v>1513</v>
      </c>
      <c r="G35" s="102" t="s">
        <v>913</v>
      </c>
      <c r="H35" s="45" t="s">
        <v>913</v>
      </c>
      <c r="I35" s="45" t="s">
        <v>913</v>
      </c>
      <c r="J35" s="45" t="s">
        <v>913</v>
      </c>
      <c r="K35" s="208" t="s">
        <v>3701</v>
      </c>
      <c r="L35" s="220"/>
    </row>
    <row r="36" spans="1:12" x14ac:dyDescent="0.35">
      <c r="A36" s="173"/>
      <c r="B36" s="170"/>
      <c r="C36" s="102" t="s">
        <v>1401</v>
      </c>
      <c r="D36" s="45" t="s">
        <v>1402</v>
      </c>
      <c r="E36" s="45" t="s">
        <v>1403</v>
      </c>
      <c r="F36" s="86" t="s">
        <v>1513</v>
      </c>
      <c r="G36" s="102"/>
      <c r="H36" s="45"/>
      <c r="I36" s="45"/>
      <c r="J36" s="45"/>
      <c r="K36" s="208"/>
      <c r="L36" s="221"/>
    </row>
    <row r="37" spans="1:12" x14ac:dyDescent="0.35">
      <c r="A37" s="173"/>
      <c r="B37" s="170"/>
      <c r="C37" s="102" t="s">
        <v>1404</v>
      </c>
      <c r="D37" s="45" t="s">
        <v>1405</v>
      </c>
      <c r="E37" s="45" t="s">
        <v>1406</v>
      </c>
      <c r="F37" s="86" t="s">
        <v>1513</v>
      </c>
      <c r="G37" s="102"/>
      <c r="H37" s="45"/>
      <c r="I37" s="45"/>
      <c r="J37" s="45"/>
      <c r="K37" s="208"/>
      <c r="L37" s="221"/>
    </row>
    <row r="38" spans="1:12" x14ac:dyDescent="0.35">
      <c r="A38" s="173"/>
      <c r="B38" s="170"/>
      <c r="C38" s="102" t="s">
        <v>1407</v>
      </c>
      <c r="D38" s="45" t="s">
        <v>1408</v>
      </c>
      <c r="E38" s="45" t="s">
        <v>1403</v>
      </c>
      <c r="F38" s="86" t="s">
        <v>1513</v>
      </c>
      <c r="G38" s="102"/>
      <c r="H38" s="45"/>
      <c r="I38" s="45"/>
      <c r="J38" s="45"/>
      <c r="K38" s="208"/>
      <c r="L38" s="221"/>
    </row>
    <row r="39" spans="1:12" s="1" customFormat="1" x14ac:dyDescent="0.35">
      <c r="A39" s="174"/>
      <c r="B39" s="171"/>
      <c r="C39" s="103" t="s">
        <v>1409</v>
      </c>
      <c r="D39" s="96" t="s">
        <v>1410</v>
      </c>
      <c r="E39" s="96" t="s">
        <v>1403</v>
      </c>
      <c r="F39" s="51" t="s">
        <v>1513</v>
      </c>
      <c r="G39" s="103"/>
      <c r="H39" s="96"/>
      <c r="I39" s="96"/>
      <c r="J39" s="96"/>
      <c r="K39" s="208"/>
      <c r="L39" s="222"/>
    </row>
    <row r="40" spans="1:12" s="1" customFormat="1" x14ac:dyDescent="0.35">
      <c r="A40" s="73" t="s">
        <v>316</v>
      </c>
      <c r="B40" s="46" t="s">
        <v>317</v>
      </c>
      <c r="C40" s="108" t="s">
        <v>913</v>
      </c>
      <c r="D40" s="46" t="s">
        <v>913</v>
      </c>
      <c r="E40" s="46" t="s">
        <v>913</v>
      </c>
      <c r="F40" s="109" t="s">
        <v>913</v>
      </c>
      <c r="G40" s="108" t="s">
        <v>913</v>
      </c>
      <c r="H40" s="46" t="s">
        <v>913</v>
      </c>
      <c r="I40" s="46" t="s">
        <v>913</v>
      </c>
      <c r="J40" s="46" t="s">
        <v>913</v>
      </c>
      <c r="K40" s="48" t="s">
        <v>3703</v>
      </c>
      <c r="L40" s="60"/>
    </row>
    <row r="41" spans="1:12" x14ac:dyDescent="0.35">
      <c r="A41" s="172" t="s">
        <v>119</v>
      </c>
      <c r="B41" s="169" t="s">
        <v>120</v>
      </c>
      <c r="C41" s="102" t="s">
        <v>1411</v>
      </c>
      <c r="D41" s="45" t="s">
        <v>1412</v>
      </c>
      <c r="E41" s="45" t="s">
        <v>120</v>
      </c>
      <c r="F41" s="86" t="s">
        <v>909</v>
      </c>
      <c r="G41" s="102" t="s">
        <v>913</v>
      </c>
      <c r="H41" s="45" t="s">
        <v>913</v>
      </c>
      <c r="I41" s="45" t="s">
        <v>913</v>
      </c>
      <c r="J41" s="45" t="s">
        <v>913</v>
      </c>
      <c r="K41" s="208" t="s">
        <v>3701</v>
      </c>
      <c r="L41" s="220"/>
    </row>
    <row r="42" spans="1:12" x14ac:dyDescent="0.35">
      <c r="A42" s="173"/>
      <c r="B42" s="170"/>
      <c r="C42" s="102" t="s">
        <v>1413</v>
      </c>
      <c r="D42" s="45" t="s">
        <v>1414</v>
      </c>
      <c r="E42" s="45" t="s">
        <v>1415</v>
      </c>
      <c r="F42" s="86" t="s">
        <v>909</v>
      </c>
      <c r="G42" s="102"/>
      <c r="H42" s="45"/>
      <c r="I42" s="45"/>
      <c r="J42" s="45"/>
      <c r="K42" s="208"/>
      <c r="L42" s="221"/>
    </row>
    <row r="43" spans="1:12" x14ac:dyDescent="0.35">
      <c r="A43" s="173"/>
      <c r="B43" s="170"/>
      <c r="C43" s="102" t="s">
        <v>1416</v>
      </c>
      <c r="D43" s="45" t="s">
        <v>1417</v>
      </c>
      <c r="E43" s="45" t="s">
        <v>1418</v>
      </c>
      <c r="F43" s="86" t="s">
        <v>909</v>
      </c>
      <c r="G43" s="102"/>
      <c r="H43" s="45"/>
      <c r="I43" s="45"/>
      <c r="J43" s="45"/>
      <c r="K43" s="208"/>
      <c r="L43" s="221"/>
    </row>
    <row r="44" spans="1:12" x14ac:dyDescent="0.35">
      <c r="A44" s="173"/>
      <c r="B44" s="170"/>
      <c r="C44" s="102" t="s">
        <v>1419</v>
      </c>
      <c r="D44" s="45" t="s">
        <v>1420</v>
      </c>
      <c r="E44" s="45" t="s">
        <v>1418</v>
      </c>
      <c r="F44" s="86" t="s">
        <v>909</v>
      </c>
      <c r="G44" s="102"/>
      <c r="H44" s="45"/>
      <c r="I44" s="45"/>
      <c r="J44" s="45"/>
      <c r="K44" s="208"/>
      <c r="L44" s="221"/>
    </row>
    <row r="45" spans="1:12" s="1" customFormat="1" x14ac:dyDescent="0.35">
      <c r="A45" s="174"/>
      <c r="B45" s="171"/>
      <c r="C45" s="103" t="s">
        <v>1421</v>
      </c>
      <c r="D45" s="96" t="s">
        <v>1422</v>
      </c>
      <c r="E45" s="96" t="s">
        <v>1423</v>
      </c>
      <c r="F45" s="51" t="s">
        <v>909</v>
      </c>
      <c r="G45" s="103"/>
      <c r="H45" s="96"/>
      <c r="I45" s="96"/>
      <c r="J45" s="96"/>
      <c r="K45" s="208"/>
      <c r="L45" s="222"/>
    </row>
    <row r="46" spans="1:12" x14ac:dyDescent="0.35">
      <c r="A46" s="172" t="s">
        <v>292</v>
      </c>
      <c r="B46" s="169" t="s">
        <v>293</v>
      </c>
      <c r="C46" s="102" t="s">
        <v>1424</v>
      </c>
      <c r="D46" s="45" t="s">
        <v>1425</v>
      </c>
      <c r="E46" s="45" t="s">
        <v>1426</v>
      </c>
      <c r="F46" s="86" t="s">
        <v>1427</v>
      </c>
      <c r="G46" s="102" t="s">
        <v>913</v>
      </c>
      <c r="H46" s="45" t="s">
        <v>913</v>
      </c>
      <c r="I46" s="45" t="s">
        <v>913</v>
      </c>
      <c r="J46" s="45" t="s">
        <v>913</v>
      </c>
      <c r="K46" s="208" t="s">
        <v>3701</v>
      </c>
      <c r="L46" s="220"/>
    </row>
    <row r="47" spans="1:12" x14ac:dyDescent="0.35">
      <c r="A47" s="173"/>
      <c r="B47" s="170"/>
      <c r="C47" s="102" t="s">
        <v>1428</v>
      </c>
      <c r="D47" s="45" t="s">
        <v>1429</v>
      </c>
      <c r="E47" s="45" t="s">
        <v>1430</v>
      </c>
      <c r="F47" s="86" t="s">
        <v>1427</v>
      </c>
      <c r="G47" s="102"/>
      <c r="H47" s="45"/>
      <c r="I47" s="45"/>
      <c r="J47" s="45"/>
      <c r="K47" s="208"/>
      <c r="L47" s="221"/>
    </row>
    <row r="48" spans="1:12" x14ac:dyDescent="0.35">
      <c r="A48" s="173"/>
      <c r="B48" s="170"/>
      <c r="C48" s="102" t="s">
        <v>1431</v>
      </c>
      <c r="D48" s="45" t="s">
        <v>1432</v>
      </c>
      <c r="E48" s="45" t="s">
        <v>1430</v>
      </c>
      <c r="F48" s="86" t="s">
        <v>1427</v>
      </c>
      <c r="G48" s="102"/>
      <c r="H48" s="45"/>
      <c r="I48" s="45"/>
      <c r="J48" s="45"/>
      <c r="K48" s="208"/>
      <c r="L48" s="221"/>
    </row>
    <row r="49" spans="1:12" x14ac:dyDescent="0.35">
      <c r="A49" s="173"/>
      <c r="B49" s="170"/>
      <c r="C49" s="102" t="s">
        <v>1433</v>
      </c>
      <c r="D49" s="45" t="s">
        <v>1434</v>
      </c>
      <c r="E49" s="45" t="s">
        <v>1435</v>
      </c>
      <c r="F49" s="86" t="s">
        <v>1427</v>
      </c>
      <c r="G49" s="102"/>
      <c r="H49" s="45"/>
      <c r="I49" s="45"/>
      <c r="J49" s="45"/>
      <c r="K49" s="208"/>
      <c r="L49" s="221"/>
    </row>
    <row r="50" spans="1:12" s="1" customFormat="1" x14ac:dyDescent="0.35">
      <c r="A50" s="174"/>
      <c r="B50" s="171"/>
      <c r="C50" s="103" t="s">
        <v>1436</v>
      </c>
      <c r="D50" s="96" t="s">
        <v>1437</v>
      </c>
      <c r="E50" s="96"/>
      <c r="F50" s="51" t="s">
        <v>1427</v>
      </c>
      <c r="G50" s="103"/>
      <c r="H50" s="96"/>
      <c r="I50" s="96"/>
      <c r="J50" s="96"/>
      <c r="K50" s="208"/>
      <c r="L50" s="222"/>
    </row>
    <row r="51" spans="1:12" x14ac:dyDescent="0.35">
      <c r="A51" s="172" t="s">
        <v>310</v>
      </c>
      <c r="B51" s="169" t="s">
        <v>311</v>
      </c>
      <c r="C51" s="102" t="s">
        <v>1438</v>
      </c>
      <c r="D51" s="45" t="s">
        <v>1439</v>
      </c>
      <c r="E51" s="45" t="s">
        <v>1440</v>
      </c>
      <c r="F51" s="86" t="s">
        <v>1441</v>
      </c>
      <c r="G51" s="102" t="s">
        <v>913</v>
      </c>
      <c r="H51" s="45" t="s">
        <v>913</v>
      </c>
      <c r="I51" s="45" t="s">
        <v>913</v>
      </c>
      <c r="J51" s="45" t="s">
        <v>913</v>
      </c>
      <c r="K51" s="208" t="s">
        <v>3701</v>
      </c>
      <c r="L51" s="220"/>
    </row>
    <row r="52" spans="1:12" x14ac:dyDescent="0.35">
      <c r="A52" s="173"/>
      <c r="B52" s="170"/>
      <c r="C52" s="102" t="s">
        <v>1442</v>
      </c>
      <c r="D52" s="45" t="s">
        <v>1443</v>
      </c>
      <c r="E52" s="45" t="s">
        <v>1444</v>
      </c>
      <c r="F52" s="86" t="s">
        <v>1441</v>
      </c>
      <c r="G52" s="102"/>
      <c r="H52" s="45"/>
      <c r="I52" s="45"/>
      <c r="J52" s="45"/>
      <c r="K52" s="208"/>
      <c r="L52" s="221"/>
    </row>
    <row r="53" spans="1:12" x14ac:dyDescent="0.35">
      <c r="A53" s="173"/>
      <c r="B53" s="170"/>
      <c r="C53" s="102" t="s">
        <v>1445</v>
      </c>
      <c r="D53" s="45" t="s">
        <v>1446</v>
      </c>
      <c r="E53" s="45" t="s">
        <v>1444</v>
      </c>
      <c r="F53" s="86" t="s">
        <v>1441</v>
      </c>
      <c r="G53" s="102"/>
      <c r="H53" s="45"/>
      <c r="I53" s="45"/>
      <c r="J53" s="45"/>
      <c r="K53" s="208"/>
      <c r="L53" s="221"/>
    </row>
    <row r="54" spans="1:12" x14ac:dyDescent="0.35">
      <c r="A54" s="173"/>
      <c r="B54" s="170"/>
      <c r="C54" s="102" t="s">
        <v>1447</v>
      </c>
      <c r="D54" s="45" t="s">
        <v>1448</v>
      </c>
      <c r="E54" s="45"/>
      <c r="F54" s="86" t="s">
        <v>1441</v>
      </c>
      <c r="G54" s="102"/>
      <c r="H54" s="45"/>
      <c r="I54" s="45"/>
      <c r="J54" s="45"/>
      <c r="K54" s="208"/>
      <c r="L54" s="221"/>
    </row>
    <row r="55" spans="1:12" x14ac:dyDescent="0.35">
      <c r="A55" s="173"/>
      <c r="B55" s="170"/>
      <c r="C55" s="102" t="s">
        <v>1449</v>
      </c>
      <c r="D55" s="45" t="s">
        <v>1450</v>
      </c>
      <c r="E55" s="45" t="s">
        <v>1451</v>
      </c>
      <c r="F55" s="86" t="s">
        <v>1441</v>
      </c>
      <c r="G55" s="102"/>
      <c r="H55" s="45"/>
      <c r="I55" s="45"/>
      <c r="J55" s="45"/>
      <c r="K55" s="208"/>
      <c r="L55" s="221"/>
    </row>
    <row r="56" spans="1:12" s="1" customFormat="1" x14ac:dyDescent="0.35">
      <c r="A56" s="174"/>
      <c r="B56" s="171"/>
      <c r="C56" s="103" t="s">
        <v>1452</v>
      </c>
      <c r="D56" s="96" t="s">
        <v>1453</v>
      </c>
      <c r="E56" s="96"/>
      <c r="F56" s="51" t="s">
        <v>1441</v>
      </c>
      <c r="G56" s="103"/>
      <c r="H56" s="96"/>
      <c r="I56" s="96"/>
      <c r="J56" s="96"/>
      <c r="K56" s="208"/>
      <c r="L56" s="222"/>
    </row>
    <row r="57" spans="1:12" x14ac:dyDescent="0.35">
      <c r="A57" s="178" t="s">
        <v>242</v>
      </c>
      <c r="B57" s="175" t="s">
        <v>243</v>
      </c>
      <c r="C57" s="100" t="s">
        <v>1454</v>
      </c>
      <c r="D57" s="98" t="s">
        <v>1455</v>
      </c>
      <c r="E57" s="98" t="s">
        <v>243</v>
      </c>
      <c r="F57" s="67" t="s">
        <v>911</v>
      </c>
      <c r="G57" s="100" t="s">
        <v>2954</v>
      </c>
      <c r="H57" s="98" t="s">
        <v>2955</v>
      </c>
      <c r="I57" s="98"/>
      <c r="J57" s="98" t="s">
        <v>1374</v>
      </c>
      <c r="K57" s="207" t="s">
        <v>3708</v>
      </c>
      <c r="L57" s="219" t="s">
        <v>3711</v>
      </c>
    </row>
    <row r="58" spans="1:12" x14ac:dyDescent="0.35">
      <c r="A58" s="179"/>
      <c r="B58" s="176"/>
      <c r="C58" s="100" t="s">
        <v>1456</v>
      </c>
      <c r="D58" s="98" t="s">
        <v>1457</v>
      </c>
      <c r="E58" s="98"/>
      <c r="F58" s="67" t="s">
        <v>911</v>
      </c>
      <c r="G58" s="100"/>
      <c r="H58" s="98"/>
      <c r="I58" s="98"/>
      <c r="J58" s="98"/>
      <c r="K58" s="207"/>
      <c r="L58" s="214"/>
    </row>
    <row r="59" spans="1:12" x14ac:dyDescent="0.35">
      <c r="A59" s="179"/>
      <c r="B59" s="176"/>
      <c r="C59" s="100" t="s">
        <v>1458</v>
      </c>
      <c r="D59" s="98" t="s">
        <v>1459</v>
      </c>
      <c r="E59" s="98"/>
      <c r="F59" s="67" t="s">
        <v>911</v>
      </c>
      <c r="G59" s="100"/>
      <c r="H59" s="98"/>
      <c r="I59" s="98"/>
      <c r="J59" s="98"/>
      <c r="K59" s="207"/>
      <c r="L59" s="214"/>
    </row>
    <row r="60" spans="1:12" x14ac:dyDescent="0.35">
      <c r="A60" s="179"/>
      <c r="B60" s="176"/>
      <c r="C60" s="100" t="s">
        <v>1460</v>
      </c>
      <c r="D60" s="98" t="s">
        <v>1461</v>
      </c>
      <c r="E60" s="98"/>
      <c r="F60" s="67" t="s">
        <v>911</v>
      </c>
      <c r="G60" s="100"/>
      <c r="H60" s="98"/>
      <c r="I60" s="98"/>
      <c r="J60" s="98"/>
      <c r="K60" s="207"/>
      <c r="L60" s="214"/>
    </row>
    <row r="61" spans="1:12" x14ac:dyDescent="0.35">
      <c r="A61" s="179"/>
      <c r="B61" s="176"/>
      <c r="C61" s="100" t="s">
        <v>1462</v>
      </c>
      <c r="D61" s="98" t="s">
        <v>1463</v>
      </c>
      <c r="E61" s="98"/>
      <c r="F61" s="67" t="s">
        <v>911</v>
      </c>
      <c r="G61" s="100"/>
      <c r="H61" s="98"/>
      <c r="I61" s="98"/>
      <c r="J61" s="98"/>
      <c r="K61" s="207"/>
      <c r="L61" s="214"/>
    </row>
    <row r="62" spans="1:12" x14ac:dyDescent="0.35">
      <c r="A62" s="179"/>
      <c r="B62" s="176"/>
      <c r="C62" s="100" t="s">
        <v>1464</v>
      </c>
      <c r="D62" s="98" t="s">
        <v>1465</v>
      </c>
      <c r="E62" s="98"/>
      <c r="F62" s="67" t="s">
        <v>911</v>
      </c>
      <c r="G62" s="100"/>
      <c r="H62" s="98"/>
      <c r="I62" s="98"/>
      <c r="J62" s="98"/>
      <c r="K62" s="207"/>
      <c r="L62" s="214"/>
    </row>
    <row r="63" spans="1:12" x14ac:dyDescent="0.35">
      <c r="A63" s="179"/>
      <c r="B63" s="176"/>
      <c r="C63" s="100" t="s">
        <v>1466</v>
      </c>
      <c r="D63" s="98" t="s">
        <v>1467</v>
      </c>
      <c r="E63" s="98"/>
      <c r="F63" s="67" t="s">
        <v>911</v>
      </c>
      <c r="G63" s="100"/>
      <c r="H63" s="98"/>
      <c r="I63" s="98"/>
      <c r="J63" s="98"/>
      <c r="K63" s="207"/>
      <c r="L63" s="214"/>
    </row>
    <row r="64" spans="1:12" x14ac:dyDescent="0.35">
      <c r="A64" s="179"/>
      <c r="B64" s="176"/>
      <c r="C64" s="100" t="s">
        <v>1468</v>
      </c>
      <c r="D64" s="98" t="s">
        <v>1469</v>
      </c>
      <c r="E64" s="98" t="s">
        <v>1470</v>
      </c>
      <c r="F64" s="67" t="s">
        <v>911</v>
      </c>
      <c r="G64" s="100"/>
      <c r="H64" s="98"/>
      <c r="I64" s="98"/>
      <c r="J64" s="98"/>
      <c r="K64" s="207"/>
      <c r="L64" s="214"/>
    </row>
    <row r="65" spans="1:12" x14ac:dyDescent="0.35">
      <c r="A65" s="179"/>
      <c r="B65" s="176"/>
      <c r="C65" s="100" t="s">
        <v>1471</v>
      </c>
      <c r="D65" s="98" t="s">
        <v>1472</v>
      </c>
      <c r="E65" s="98"/>
      <c r="F65" s="67" t="s">
        <v>911</v>
      </c>
      <c r="G65" s="100"/>
      <c r="H65" s="98"/>
      <c r="I65" s="98"/>
      <c r="J65" s="98"/>
      <c r="K65" s="207"/>
      <c r="L65" s="214"/>
    </row>
    <row r="66" spans="1:12" x14ac:dyDescent="0.35">
      <c r="A66" s="179"/>
      <c r="B66" s="176"/>
      <c r="C66" s="100" t="s">
        <v>1473</v>
      </c>
      <c r="D66" s="98" t="s">
        <v>1474</v>
      </c>
      <c r="E66" s="98"/>
      <c r="F66" s="67" t="s">
        <v>911</v>
      </c>
      <c r="G66" s="100"/>
      <c r="H66" s="98"/>
      <c r="I66" s="98"/>
      <c r="J66" s="98"/>
      <c r="K66" s="207"/>
      <c r="L66" s="214"/>
    </row>
    <row r="67" spans="1:12" x14ac:dyDescent="0.35">
      <c r="A67" s="179"/>
      <c r="B67" s="176"/>
      <c r="C67" s="100" t="s">
        <v>1475</v>
      </c>
      <c r="D67" s="98" t="s">
        <v>1476</v>
      </c>
      <c r="E67" s="98"/>
      <c r="F67" s="67" t="s">
        <v>911</v>
      </c>
      <c r="G67" s="100"/>
      <c r="H67" s="98"/>
      <c r="I67" s="98"/>
      <c r="J67" s="98"/>
      <c r="K67" s="207"/>
      <c r="L67" s="214"/>
    </row>
    <row r="68" spans="1:12" s="1" customFormat="1" x14ac:dyDescent="0.35">
      <c r="A68" s="180"/>
      <c r="B68" s="177"/>
      <c r="C68" s="101" t="s">
        <v>1456</v>
      </c>
      <c r="D68" s="99" t="s">
        <v>1457</v>
      </c>
      <c r="E68" s="99"/>
      <c r="F68" s="68" t="s">
        <v>911</v>
      </c>
      <c r="G68" s="101"/>
      <c r="H68" s="99"/>
      <c r="I68" s="99"/>
      <c r="J68" s="99"/>
      <c r="K68" s="207"/>
      <c r="L68" s="215"/>
    </row>
    <row r="69" spans="1:12" x14ac:dyDescent="0.35">
      <c r="A69" s="159" t="s">
        <v>258</v>
      </c>
      <c r="B69" s="156" t="s">
        <v>259</v>
      </c>
      <c r="C69" s="104" t="s">
        <v>1477</v>
      </c>
      <c r="D69" s="105" t="s">
        <v>1478</v>
      </c>
      <c r="E69" s="105"/>
      <c r="F69" s="84" t="s">
        <v>1479</v>
      </c>
      <c r="G69" s="104" t="s">
        <v>2956</v>
      </c>
      <c r="H69" s="105" t="s">
        <v>2957</v>
      </c>
      <c r="I69" s="105" t="s">
        <v>2958</v>
      </c>
      <c r="J69" s="105" t="s">
        <v>2959</v>
      </c>
      <c r="K69" s="210" t="s">
        <v>3712</v>
      </c>
      <c r="L69" s="216" t="s">
        <v>3710</v>
      </c>
    </row>
    <row r="70" spans="1:12" x14ac:dyDescent="0.35">
      <c r="A70" s="162"/>
      <c r="B70" s="157"/>
      <c r="C70" s="104" t="s">
        <v>1480</v>
      </c>
      <c r="D70" s="105" t="s">
        <v>1481</v>
      </c>
      <c r="E70" s="105" t="s">
        <v>1482</v>
      </c>
      <c r="F70" s="84" t="s">
        <v>1479</v>
      </c>
      <c r="G70" s="104" t="s">
        <v>2960</v>
      </c>
      <c r="H70" s="105" t="s">
        <v>2961</v>
      </c>
      <c r="I70" s="105" t="s">
        <v>2962</v>
      </c>
      <c r="J70" s="105" t="s">
        <v>2959</v>
      </c>
      <c r="K70" s="210"/>
      <c r="L70" s="217"/>
    </row>
    <row r="71" spans="1:12" x14ac:dyDescent="0.35">
      <c r="A71" s="162"/>
      <c r="B71" s="157"/>
      <c r="C71" s="104" t="s">
        <v>1483</v>
      </c>
      <c r="D71" s="105" t="s">
        <v>1484</v>
      </c>
      <c r="E71" s="105" t="s">
        <v>1485</v>
      </c>
      <c r="F71" s="84" t="s">
        <v>926</v>
      </c>
      <c r="G71" s="104" t="s">
        <v>2963</v>
      </c>
      <c r="H71" s="105" t="s">
        <v>2964</v>
      </c>
      <c r="I71" s="105" t="s">
        <v>2965</v>
      </c>
      <c r="J71" s="105" t="s">
        <v>2959</v>
      </c>
      <c r="K71" s="210"/>
      <c r="L71" s="217"/>
    </row>
    <row r="72" spans="1:12" x14ac:dyDescent="0.35">
      <c r="A72" s="162"/>
      <c r="B72" s="157"/>
      <c r="C72" s="104" t="s">
        <v>1486</v>
      </c>
      <c r="D72" s="105" t="s">
        <v>1487</v>
      </c>
      <c r="E72" s="105" t="s">
        <v>1488</v>
      </c>
      <c r="F72" s="84" t="s">
        <v>1479</v>
      </c>
      <c r="G72" s="104" t="s">
        <v>2966</v>
      </c>
      <c r="H72" s="105" t="s">
        <v>2967</v>
      </c>
      <c r="I72" s="105" t="s">
        <v>2968</v>
      </c>
      <c r="J72" s="105" t="s">
        <v>2959</v>
      </c>
      <c r="K72" s="210"/>
      <c r="L72" s="217"/>
    </row>
    <row r="73" spans="1:12" x14ac:dyDescent="0.35">
      <c r="A73" s="162"/>
      <c r="B73" s="157"/>
      <c r="C73" s="104" t="s">
        <v>1480</v>
      </c>
      <c r="D73" s="105" t="s">
        <v>1481</v>
      </c>
      <c r="E73" s="105" t="s">
        <v>1482</v>
      </c>
      <c r="F73" s="84" t="s">
        <v>1479</v>
      </c>
      <c r="G73" s="104" t="s">
        <v>2969</v>
      </c>
      <c r="H73" s="105" t="s">
        <v>2970</v>
      </c>
      <c r="I73" s="105" t="s">
        <v>2968</v>
      </c>
      <c r="J73" s="105" t="s">
        <v>2959</v>
      </c>
      <c r="K73" s="210"/>
      <c r="L73" s="217"/>
    </row>
    <row r="74" spans="1:12" x14ac:dyDescent="0.35">
      <c r="A74" s="162"/>
      <c r="B74" s="157"/>
      <c r="C74" s="104"/>
      <c r="D74" s="105"/>
      <c r="E74" s="105"/>
      <c r="F74" s="84"/>
      <c r="G74" s="104" t="s">
        <v>2971</v>
      </c>
      <c r="H74" s="105" t="s">
        <v>2972</v>
      </c>
      <c r="I74" s="105" t="s">
        <v>2968</v>
      </c>
      <c r="J74" s="105" t="s">
        <v>2959</v>
      </c>
      <c r="K74" s="210"/>
      <c r="L74" s="217"/>
    </row>
    <row r="75" spans="1:12" s="1" customFormat="1" x14ac:dyDescent="0.35">
      <c r="A75" s="161"/>
      <c r="B75" s="158"/>
      <c r="C75" s="106"/>
      <c r="D75" s="107"/>
      <c r="E75" s="107"/>
      <c r="F75" s="85"/>
      <c r="G75" s="106" t="s">
        <v>2969</v>
      </c>
      <c r="H75" s="107" t="s">
        <v>2970</v>
      </c>
      <c r="I75" s="107" t="s">
        <v>2968</v>
      </c>
      <c r="J75" s="107" t="s">
        <v>2959</v>
      </c>
      <c r="K75" s="210"/>
      <c r="L75" s="218"/>
    </row>
    <row r="76" spans="1:12" x14ac:dyDescent="0.35">
      <c r="A76" s="172" t="s">
        <v>169</v>
      </c>
      <c r="B76" s="169" t="s">
        <v>170</v>
      </c>
      <c r="C76" s="102" t="s">
        <v>1489</v>
      </c>
      <c r="D76" s="45" t="s">
        <v>1490</v>
      </c>
      <c r="E76" s="45" t="s">
        <v>1491</v>
      </c>
      <c r="F76" s="86" t="s">
        <v>1357</v>
      </c>
      <c r="G76" s="102" t="s">
        <v>913</v>
      </c>
      <c r="H76" s="45" t="s">
        <v>913</v>
      </c>
      <c r="I76" s="45" t="s">
        <v>913</v>
      </c>
      <c r="J76" s="45" t="s">
        <v>913</v>
      </c>
      <c r="K76" s="208" t="s">
        <v>3701</v>
      </c>
      <c r="L76" s="220"/>
    </row>
    <row r="77" spans="1:12" x14ac:dyDescent="0.35">
      <c r="A77" s="173"/>
      <c r="B77" s="170"/>
      <c r="C77" s="102" t="s">
        <v>1492</v>
      </c>
      <c r="D77" s="45" t="s">
        <v>1493</v>
      </c>
      <c r="E77" s="45"/>
      <c r="F77" s="86" t="s">
        <v>1357</v>
      </c>
      <c r="G77" s="102"/>
      <c r="H77" s="45"/>
      <c r="I77" s="45"/>
      <c r="J77" s="45"/>
      <c r="K77" s="208"/>
      <c r="L77" s="221"/>
    </row>
    <row r="78" spans="1:12" x14ac:dyDescent="0.35">
      <c r="A78" s="173"/>
      <c r="B78" s="170"/>
      <c r="C78" s="102" t="s">
        <v>1494</v>
      </c>
      <c r="D78" s="45" t="s">
        <v>1495</v>
      </c>
      <c r="E78" s="45" t="s">
        <v>1496</v>
      </c>
      <c r="F78" s="86" t="s">
        <v>1357</v>
      </c>
      <c r="G78" s="102"/>
      <c r="H78" s="45"/>
      <c r="I78" s="45"/>
      <c r="J78" s="45"/>
      <c r="K78" s="208"/>
      <c r="L78" s="221"/>
    </row>
    <row r="79" spans="1:12" x14ac:dyDescent="0.35">
      <c r="A79" s="173"/>
      <c r="B79" s="170"/>
      <c r="C79" s="102" t="s">
        <v>1497</v>
      </c>
      <c r="D79" s="45" t="s">
        <v>1498</v>
      </c>
      <c r="E79" s="45" t="s">
        <v>1499</v>
      </c>
      <c r="F79" s="86" t="s">
        <v>1357</v>
      </c>
      <c r="G79" s="102"/>
      <c r="H79" s="45"/>
      <c r="I79" s="45"/>
      <c r="J79" s="45"/>
      <c r="K79" s="208"/>
      <c r="L79" s="221"/>
    </row>
    <row r="80" spans="1:12" s="1" customFormat="1" x14ac:dyDescent="0.35">
      <c r="A80" s="174"/>
      <c r="B80" s="171"/>
      <c r="C80" s="103" t="s">
        <v>1500</v>
      </c>
      <c r="D80" s="96" t="s">
        <v>1501</v>
      </c>
      <c r="E80" s="96" t="s">
        <v>1499</v>
      </c>
      <c r="F80" s="51" t="s">
        <v>1357</v>
      </c>
      <c r="G80" s="103"/>
      <c r="H80" s="96"/>
      <c r="I80" s="96"/>
      <c r="J80" s="96"/>
      <c r="K80" s="208"/>
      <c r="L80" s="222"/>
    </row>
    <row r="81" spans="1:12" x14ac:dyDescent="0.35">
      <c r="A81" s="163" t="s">
        <v>149</v>
      </c>
      <c r="B81" s="166" t="s">
        <v>150</v>
      </c>
      <c r="C81" s="110" t="s">
        <v>913</v>
      </c>
      <c r="D81" s="39" t="s">
        <v>913</v>
      </c>
      <c r="E81" s="39" t="s">
        <v>913</v>
      </c>
      <c r="F81" s="87" t="s">
        <v>913</v>
      </c>
      <c r="G81" s="110" t="s">
        <v>2973</v>
      </c>
      <c r="H81" s="39" t="s">
        <v>2974</v>
      </c>
      <c r="I81" s="39" t="s">
        <v>150</v>
      </c>
      <c r="J81" s="39" t="s">
        <v>2975</v>
      </c>
      <c r="K81" s="211" t="s">
        <v>3704</v>
      </c>
      <c r="L81" s="223"/>
    </row>
    <row r="82" spans="1:12" x14ac:dyDescent="0.35">
      <c r="A82" s="164"/>
      <c r="B82" s="167"/>
      <c r="C82" s="110"/>
      <c r="D82" s="39"/>
      <c r="E82" s="39"/>
      <c r="F82" s="87"/>
      <c r="G82" s="110" t="s">
        <v>2976</v>
      </c>
      <c r="H82" s="39" t="s">
        <v>2977</v>
      </c>
      <c r="I82" s="39" t="s">
        <v>2978</v>
      </c>
      <c r="J82" s="39" t="s">
        <v>2975</v>
      </c>
      <c r="K82" s="211"/>
      <c r="L82" s="224"/>
    </row>
    <row r="83" spans="1:12" s="1" customFormat="1" x14ac:dyDescent="0.35">
      <c r="A83" s="165"/>
      <c r="B83" s="168"/>
      <c r="C83" s="111"/>
      <c r="D83" s="40"/>
      <c r="E83" s="40"/>
      <c r="F83" s="88"/>
      <c r="G83" s="111" t="s">
        <v>2979</v>
      </c>
      <c r="H83" s="40" t="s">
        <v>2980</v>
      </c>
      <c r="I83" s="40" t="s">
        <v>2978</v>
      </c>
      <c r="J83" s="40" t="s">
        <v>2975</v>
      </c>
      <c r="K83" s="211"/>
      <c r="L83" s="225"/>
    </row>
    <row r="84" spans="1:12" x14ac:dyDescent="0.35">
      <c r="A84" s="163" t="s">
        <v>334</v>
      </c>
      <c r="B84" s="166" t="s">
        <v>335</v>
      </c>
      <c r="C84" s="110" t="s">
        <v>913</v>
      </c>
      <c r="D84" s="39" t="s">
        <v>913</v>
      </c>
      <c r="E84" s="39" t="s">
        <v>913</v>
      </c>
      <c r="F84" s="87" t="s">
        <v>913</v>
      </c>
      <c r="G84" s="110" t="s">
        <v>2981</v>
      </c>
      <c r="H84" s="39" t="s">
        <v>2982</v>
      </c>
      <c r="I84" s="39" t="s">
        <v>2983</v>
      </c>
      <c r="J84" s="39" t="s">
        <v>1374</v>
      </c>
      <c r="K84" s="211" t="s">
        <v>3704</v>
      </c>
      <c r="L84" s="223"/>
    </row>
    <row r="85" spans="1:12" s="1" customFormat="1" x14ac:dyDescent="0.35">
      <c r="A85" s="165"/>
      <c r="B85" s="168"/>
      <c r="C85" s="111"/>
      <c r="D85" s="40"/>
      <c r="E85" s="40"/>
      <c r="F85" s="88"/>
      <c r="G85" s="111" t="s">
        <v>2984</v>
      </c>
      <c r="H85" s="40" t="s">
        <v>2985</v>
      </c>
      <c r="I85" s="40" t="s">
        <v>2986</v>
      </c>
      <c r="J85" s="40" t="s">
        <v>1374</v>
      </c>
      <c r="K85" s="211"/>
      <c r="L85" s="225"/>
    </row>
    <row r="86" spans="1:12" x14ac:dyDescent="0.35">
      <c r="A86" s="172" t="s">
        <v>264</v>
      </c>
      <c r="B86" s="169" t="s">
        <v>265</v>
      </c>
      <c r="C86" s="102" t="s">
        <v>1502</v>
      </c>
      <c r="D86" s="45" t="s">
        <v>1503</v>
      </c>
      <c r="E86" s="45" t="s">
        <v>1504</v>
      </c>
      <c r="F86" s="86" t="s">
        <v>1513</v>
      </c>
      <c r="G86" s="102" t="s">
        <v>913</v>
      </c>
      <c r="H86" s="45" t="s">
        <v>913</v>
      </c>
      <c r="I86" s="45" t="s">
        <v>913</v>
      </c>
      <c r="J86" s="45" t="s">
        <v>913</v>
      </c>
      <c r="K86" s="208" t="s">
        <v>3701</v>
      </c>
      <c r="L86" s="220"/>
    </row>
    <row r="87" spans="1:12" x14ac:dyDescent="0.35">
      <c r="A87" s="173"/>
      <c r="B87" s="170"/>
      <c r="C87" s="102" t="s">
        <v>1505</v>
      </c>
      <c r="D87" s="45" t="s">
        <v>1506</v>
      </c>
      <c r="E87" s="45" t="s">
        <v>265</v>
      </c>
      <c r="F87" s="86" t="s">
        <v>1513</v>
      </c>
      <c r="G87" s="102"/>
      <c r="H87" s="45"/>
      <c r="I87" s="45"/>
      <c r="J87" s="45"/>
      <c r="K87" s="208"/>
      <c r="L87" s="221"/>
    </row>
    <row r="88" spans="1:12" x14ac:dyDescent="0.35">
      <c r="A88" s="173"/>
      <c r="B88" s="170"/>
      <c r="C88" s="102" t="s">
        <v>1507</v>
      </c>
      <c r="D88" s="45" t="s">
        <v>1508</v>
      </c>
      <c r="E88" s="45" t="s">
        <v>1509</v>
      </c>
      <c r="F88" s="86" t="s">
        <v>1513</v>
      </c>
      <c r="G88" s="102"/>
      <c r="H88" s="45"/>
      <c r="I88" s="45"/>
      <c r="J88" s="45"/>
      <c r="K88" s="208"/>
      <c r="L88" s="221"/>
    </row>
    <row r="89" spans="1:12" s="1" customFormat="1" x14ac:dyDescent="0.35">
      <c r="A89" s="174"/>
      <c r="B89" s="171"/>
      <c r="C89" s="103" t="s">
        <v>1510</v>
      </c>
      <c r="D89" s="96" t="s">
        <v>1511</v>
      </c>
      <c r="E89" s="96" t="s">
        <v>1512</v>
      </c>
      <c r="F89" s="51" t="s">
        <v>1513</v>
      </c>
      <c r="G89" s="103"/>
      <c r="H89" s="96"/>
      <c r="I89" s="96"/>
      <c r="J89" s="96"/>
      <c r="K89" s="208"/>
      <c r="L89" s="222"/>
    </row>
    <row r="90" spans="1:12" x14ac:dyDescent="0.35">
      <c r="A90" s="172" t="s">
        <v>137</v>
      </c>
      <c r="B90" s="169" t="s">
        <v>138</v>
      </c>
      <c r="C90" s="102" t="s">
        <v>1514</v>
      </c>
      <c r="D90" s="45" t="s">
        <v>1515</v>
      </c>
      <c r="E90" s="45" t="s">
        <v>1516</v>
      </c>
      <c r="F90" s="86" t="s">
        <v>909</v>
      </c>
      <c r="G90" s="102" t="s">
        <v>913</v>
      </c>
      <c r="H90" s="45" t="s">
        <v>913</v>
      </c>
      <c r="I90" s="45" t="s">
        <v>913</v>
      </c>
      <c r="J90" s="45" t="s">
        <v>913</v>
      </c>
      <c r="K90" s="208" t="s">
        <v>3701</v>
      </c>
      <c r="L90" s="220"/>
    </row>
    <row r="91" spans="1:12" x14ac:dyDescent="0.35">
      <c r="A91" s="173"/>
      <c r="B91" s="170"/>
      <c r="C91" s="102" t="s">
        <v>1517</v>
      </c>
      <c r="D91" s="45" t="s">
        <v>1518</v>
      </c>
      <c r="E91" s="45" t="s">
        <v>1519</v>
      </c>
      <c r="F91" s="86" t="s">
        <v>909</v>
      </c>
      <c r="G91" s="102"/>
      <c r="H91" s="45"/>
      <c r="I91" s="45"/>
      <c r="J91" s="45"/>
      <c r="K91" s="208"/>
      <c r="L91" s="221"/>
    </row>
    <row r="92" spans="1:12" x14ac:dyDescent="0.35">
      <c r="A92" s="173"/>
      <c r="B92" s="170"/>
      <c r="C92" s="102" t="s">
        <v>1520</v>
      </c>
      <c r="D92" s="45" t="s">
        <v>1521</v>
      </c>
      <c r="E92" s="45" t="s">
        <v>1522</v>
      </c>
      <c r="F92" s="86" t="s">
        <v>909</v>
      </c>
      <c r="G92" s="102"/>
      <c r="H92" s="45"/>
      <c r="I92" s="45"/>
      <c r="J92" s="45"/>
      <c r="K92" s="208"/>
      <c r="L92" s="221"/>
    </row>
    <row r="93" spans="1:12" x14ac:dyDescent="0.35">
      <c r="A93" s="173"/>
      <c r="B93" s="170"/>
      <c r="C93" s="102" t="s">
        <v>1523</v>
      </c>
      <c r="D93" s="45" t="s">
        <v>1524</v>
      </c>
      <c r="E93" s="45" t="s">
        <v>1525</v>
      </c>
      <c r="F93" s="86" t="s">
        <v>909</v>
      </c>
      <c r="G93" s="102"/>
      <c r="H93" s="45"/>
      <c r="I93" s="45"/>
      <c r="J93" s="45"/>
      <c r="K93" s="208"/>
      <c r="L93" s="221"/>
    </row>
    <row r="94" spans="1:12" x14ac:dyDescent="0.35">
      <c r="A94" s="173"/>
      <c r="B94" s="170"/>
      <c r="C94" s="102" t="s">
        <v>1526</v>
      </c>
      <c r="D94" s="45" t="s">
        <v>1527</v>
      </c>
      <c r="E94" s="45" t="s">
        <v>1528</v>
      </c>
      <c r="F94" s="86" t="s">
        <v>909</v>
      </c>
      <c r="G94" s="102"/>
      <c r="H94" s="45"/>
      <c r="I94" s="45"/>
      <c r="J94" s="45"/>
      <c r="K94" s="208"/>
      <c r="L94" s="221"/>
    </row>
    <row r="95" spans="1:12" s="1" customFormat="1" x14ac:dyDescent="0.35">
      <c r="A95" s="174"/>
      <c r="B95" s="171"/>
      <c r="C95" s="103" t="s">
        <v>1529</v>
      </c>
      <c r="D95" s="96" t="s">
        <v>1530</v>
      </c>
      <c r="E95" s="96" t="s">
        <v>1525</v>
      </c>
      <c r="F95" s="51" t="s">
        <v>909</v>
      </c>
      <c r="G95" s="103"/>
      <c r="H95" s="96"/>
      <c r="I95" s="96"/>
      <c r="J95" s="96"/>
      <c r="K95" s="208"/>
      <c r="L95" s="222"/>
    </row>
    <row r="96" spans="1:12" x14ac:dyDescent="0.35">
      <c r="A96" s="172" t="s">
        <v>487</v>
      </c>
      <c r="B96" s="169" t="s">
        <v>488</v>
      </c>
      <c r="C96" s="102" t="s">
        <v>1531</v>
      </c>
      <c r="D96" s="45" t="s">
        <v>1532</v>
      </c>
      <c r="E96" s="45" t="s">
        <v>1533</v>
      </c>
      <c r="F96" s="86" t="s">
        <v>1534</v>
      </c>
      <c r="G96" s="102" t="s">
        <v>913</v>
      </c>
      <c r="H96" s="45" t="s">
        <v>913</v>
      </c>
      <c r="I96" s="45" t="s">
        <v>913</v>
      </c>
      <c r="J96" s="45" t="s">
        <v>913</v>
      </c>
      <c r="K96" s="208" t="s">
        <v>3701</v>
      </c>
      <c r="L96" s="220"/>
    </row>
    <row r="97" spans="1:12" x14ac:dyDescent="0.35">
      <c r="A97" s="173"/>
      <c r="B97" s="170"/>
      <c r="C97" s="102" t="s">
        <v>1535</v>
      </c>
      <c r="D97" s="45" t="s">
        <v>1536</v>
      </c>
      <c r="E97" s="45" t="s">
        <v>1533</v>
      </c>
      <c r="F97" s="86" t="s">
        <v>1534</v>
      </c>
      <c r="G97" s="102"/>
      <c r="H97" s="45"/>
      <c r="I97" s="45"/>
      <c r="J97" s="45"/>
      <c r="K97" s="208"/>
      <c r="L97" s="221"/>
    </row>
    <row r="98" spans="1:12" x14ac:dyDescent="0.35">
      <c r="A98" s="173"/>
      <c r="B98" s="170"/>
      <c r="C98" s="102" t="s">
        <v>1537</v>
      </c>
      <c r="D98" s="45" t="s">
        <v>1538</v>
      </c>
      <c r="E98" s="45" t="s">
        <v>1533</v>
      </c>
      <c r="F98" s="86" t="s">
        <v>1534</v>
      </c>
      <c r="G98" s="102"/>
      <c r="H98" s="45"/>
      <c r="I98" s="45"/>
      <c r="J98" s="45"/>
      <c r="K98" s="208"/>
      <c r="L98" s="221"/>
    </row>
    <row r="99" spans="1:12" x14ac:dyDescent="0.35">
      <c r="A99" s="173"/>
      <c r="B99" s="170"/>
      <c r="C99" s="102" t="s">
        <v>1539</v>
      </c>
      <c r="D99" s="45" t="s">
        <v>1540</v>
      </c>
      <c r="E99" s="45" t="s">
        <v>1541</v>
      </c>
      <c r="F99" s="86" t="s">
        <v>1534</v>
      </c>
      <c r="G99" s="102"/>
      <c r="H99" s="45"/>
      <c r="I99" s="45"/>
      <c r="J99" s="45"/>
      <c r="K99" s="208"/>
      <c r="L99" s="221"/>
    </row>
    <row r="100" spans="1:12" x14ac:dyDescent="0.35">
      <c r="A100" s="173"/>
      <c r="B100" s="170"/>
      <c r="C100" s="102" t="s">
        <v>1542</v>
      </c>
      <c r="D100" s="45" t="s">
        <v>1543</v>
      </c>
      <c r="E100" s="45" t="s">
        <v>1533</v>
      </c>
      <c r="F100" s="86" t="s">
        <v>1534</v>
      </c>
      <c r="G100" s="102"/>
      <c r="H100" s="45"/>
      <c r="I100" s="45"/>
      <c r="J100" s="45"/>
      <c r="K100" s="208"/>
      <c r="L100" s="221"/>
    </row>
    <row r="101" spans="1:12" s="1" customFormat="1" x14ac:dyDescent="0.35">
      <c r="A101" s="174"/>
      <c r="B101" s="171"/>
      <c r="C101" s="103" t="s">
        <v>1544</v>
      </c>
      <c r="D101" s="96" t="s">
        <v>1545</v>
      </c>
      <c r="E101" s="96"/>
      <c r="F101" s="51" t="s">
        <v>1534</v>
      </c>
      <c r="G101" s="103"/>
      <c r="H101" s="96"/>
      <c r="I101" s="96"/>
      <c r="J101" s="96"/>
      <c r="K101" s="208"/>
      <c r="L101" s="222"/>
    </row>
    <row r="102" spans="1:12" x14ac:dyDescent="0.35">
      <c r="A102" s="191" t="s">
        <v>143</v>
      </c>
      <c r="B102" s="170" t="s">
        <v>144</v>
      </c>
      <c r="C102" s="102" t="s">
        <v>1546</v>
      </c>
      <c r="D102" s="45" t="s">
        <v>1547</v>
      </c>
      <c r="E102" s="45" t="s">
        <v>1548</v>
      </c>
      <c r="F102" s="86" t="s">
        <v>909</v>
      </c>
      <c r="G102" s="102" t="s">
        <v>913</v>
      </c>
      <c r="H102" s="45" t="s">
        <v>913</v>
      </c>
      <c r="I102" s="45" t="s">
        <v>913</v>
      </c>
      <c r="J102" s="45" t="s">
        <v>913</v>
      </c>
      <c r="K102" s="208" t="s">
        <v>3701</v>
      </c>
      <c r="L102" s="220"/>
    </row>
    <row r="103" spans="1:12" x14ac:dyDescent="0.35">
      <c r="A103" s="173"/>
      <c r="B103" s="170"/>
      <c r="C103" s="102" t="s">
        <v>1549</v>
      </c>
      <c r="D103" s="45" t="s">
        <v>1550</v>
      </c>
      <c r="E103" s="45" t="s">
        <v>1551</v>
      </c>
      <c r="F103" s="86" t="s">
        <v>909</v>
      </c>
      <c r="G103" s="102"/>
      <c r="H103" s="45"/>
      <c r="I103" s="45"/>
      <c r="J103" s="45"/>
      <c r="K103" s="208"/>
      <c r="L103" s="221"/>
    </row>
    <row r="104" spans="1:12" x14ac:dyDescent="0.35">
      <c r="A104" s="173"/>
      <c r="B104" s="170"/>
      <c r="C104" s="102" t="s">
        <v>1552</v>
      </c>
      <c r="D104" s="45" t="s">
        <v>1553</v>
      </c>
      <c r="E104" s="45" t="s">
        <v>1551</v>
      </c>
      <c r="F104" s="86" t="s">
        <v>909</v>
      </c>
      <c r="G104" s="102"/>
      <c r="H104" s="45"/>
      <c r="I104" s="45"/>
      <c r="J104" s="45"/>
      <c r="K104" s="208"/>
      <c r="L104" s="221"/>
    </row>
    <row r="105" spans="1:12" x14ac:dyDescent="0.35">
      <c r="A105" s="173"/>
      <c r="B105" s="170"/>
      <c r="C105" s="102" t="s">
        <v>1554</v>
      </c>
      <c r="D105" s="45" t="s">
        <v>1555</v>
      </c>
      <c r="E105" s="45" t="s">
        <v>1556</v>
      </c>
      <c r="F105" s="86" t="s">
        <v>909</v>
      </c>
      <c r="G105" s="102"/>
      <c r="H105" s="45"/>
      <c r="I105" s="45"/>
      <c r="J105" s="45"/>
      <c r="K105" s="208"/>
      <c r="L105" s="221"/>
    </row>
    <row r="106" spans="1:12" s="1" customFormat="1" x14ac:dyDescent="0.35">
      <c r="A106" s="174"/>
      <c r="B106" s="171"/>
      <c r="C106" s="103" t="s">
        <v>1557</v>
      </c>
      <c r="D106" s="96" t="s">
        <v>1558</v>
      </c>
      <c r="E106" s="96" t="s">
        <v>1551</v>
      </c>
      <c r="F106" s="51" t="s">
        <v>909</v>
      </c>
      <c r="G106" s="103"/>
      <c r="H106" s="96"/>
      <c r="I106" s="96"/>
      <c r="J106" s="96"/>
      <c r="K106" s="208"/>
      <c r="L106" s="222"/>
    </row>
    <row r="107" spans="1:12" x14ac:dyDescent="0.35">
      <c r="A107" s="163" t="s">
        <v>326</v>
      </c>
      <c r="B107" s="166" t="s">
        <v>327</v>
      </c>
      <c r="C107" s="110" t="s">
        <v>913</v>
      </c>
      <c r="D107" s="39" t="s">
        <v>913</v>
      </c>
      <c r="E107" s="39" t="s">
        <v>913</v>
      </c>
      <c r="F107" s="87" t="s">
        <v>913</v>
      </c>
      <c r="G107" s="110" t="s">
        <v>2987</v>
      </c>
      <c r="H107" s="39" t="s">
        <v>2988</v>
      </c>
      <c r="I107" s="39" t="s">
        <v>2989</v>
      </c>
      <c r="J107" s="39" t="s">
        <v>1374</v>
      </c>
      <c r="K107" s="211" t="s">
        <v>3704</v>
      </c>
      <c r="L107" s="223"/>
    </row>
    <row r="108" spans="1:12" x14ac:dyDescent="0.35">
      <c r="A108" s="164"/>
      <c r="B108" s="167"/>
      <c r="C108" s="110"/>
      <c r="D108" s="39"/>
      <c r="E108" s="39"/>
      <c r="F108" s="87"/>
      <c r="G108" s="110" t="s">
        <v>2990</v>
      </c>
      <c r="H108" s="39" t="s">
        <v>2991</v>
      </c>
      <c r="I108" s="39" t="s">
        <v>2992</v>
      </c>
      <c r="J108" s="39" t="s">
        <v>1374</v>
      </c>
      <c r="K108" s="211"/>
      <c r="L108" s="224"/>
    </row>
    <row r="109" spans="1:12" x14ac:dyDescent="0.35">
      <c r="A109" s="164"/>
      <c r="B109" s="167"/>
      <c r="C109" s="110"/>
      <c r="D109" s="39"/>
      <c r="E109" s="39"/>
      <c r="F109" s="87"/>
      <c r="G109" s="110" t="s">
        <v>2993</v>
      </c>
      <c r="H109" s="39" t="s">
        <v>2994</v>
      </c>
      <c r="I109" s="39" t="s">
        <v>2992</v>
      </c>
      <c r="J109" s="39" t="s">
        <v>1374</v>
      </c>
      <c r="K109" s="211"/>
      <c r="L109" s="224"/>
    </row>
    <row r="110" spans="1:12" s="1" customFormat="1" x14ac:dyDescent="0.35">
      <c r="A110" s="165"/>
      <c r="B110" s="168"/>
      <c r="C110" s="111"/>
      <c r="D110" s="40"/>
      <c r="E110" s="40"/>
      <c r="F110" s="88"/>
      <c r="G110" s="111" t="s">
        <v>2995</v>
      </c>
      <c r="H110" s="40" t="s">
        <v>2996</v>
      </c>
      <c r="I110" s="40" t="s">
        <v>2992</v>
      </c>
      <c r="J110" s="40" t="s">
        <v>1374</v>
      </c>
      <c r="K110" s="211"/>
      <c r="L110" s="225"/>
    </row>
    <row r="111" spans="1:12" x14ac:dyDescent="0.35">
      <c r="A111" s="178" t="s">
        <v>426</v>
      </c>
      <c r="B111" s="175" t="s">
        <v>427</v>
      </c>
      <c r="C111" s="100" t="s">
        <v>1559</v>
      </c>
      <c r="D111" s="98" t="s">
        <v>1560</v>
      </c>
      <c r="E111" s="98" t="s">
        <v>1561</v>
      </c>
      <c r="F111" s="67" t="s">
        <v>1374</v>
      </c>
      <c r="G111" s="100" t="s">
        <v>2997</v>
      </c>
      <c r="H111" s="98" t="s">
        <v>2998</v>
      </c>
      <c r="I111" s="98" t="s">
        <v>2999</v>
      </c>
      <c r="J111" s="98" t="s">
        <v>3000</v>
      </c>
      <c r="K111" s="207" t="s">
        <v>3708</v>
      </c>
      <c r="L111" s="219" t="s">
        <v>3711</v>
      </c>
    </row>
    <row r="112" spans="1:12" x14ac:dyDescent="0.35">
      <c r="A112" s="179"/>
      <c r="B112" s="176"/>
      <c r="C112" s="100" t="s">
        <v>1562</v>
      </c>
      <c r="D112" s="98" t="s">
        <v>1563</v>
      </c>
      <c r="E112" s="98" t="s">
        <v>1564</v>
      </c>
      <c r="F112" s="67" t="s">
        <v>1374</v>
      </c>
      <c r="G112" s="100" t="s">
        <v>3001</v>
      </c>
      <c r="H112" s="98" t="s">
        <v>3002</v>
      </c>
      <c r="I112" s="98" t="s">
        <v>2999</v>
      </c>
      <c r="J112" s="98" t="s">
        <v>3000</v>
      </c>
      <c r="K112" s="207"/>
      <c r="L112" s="214"/>
    </row>
    <row r="113" spans="1:12" x14ac:dyDescent="0.35">
      <c r="A113" s="179"/>
      <c r="B113" s="176"/>
      <c r="C113" s="100" t="s">
        <v>1565</v>
      </c>
      <c r="D113" s="98" t="s">
        <v>1566</v>
      </c>
      <c r="E113" s="98" t="s">
        <v>1564</v>
      </c>
      <c r="F113" s="67" t="s">
        <v>1374</v>
      </c>
      <c r="G113" s="100"/>
      <c r="H113" s="98"/>
      <c r="I113" s="98"/>
      <c r="J113" s="98"/>
      <c r="K113" s="207"/>
      <c r="L113" s="214"/>
    </row>
    <row r="114" spans="1:12" x14ac:dyDescent="0.35">
      <c r="A114" s="179"/>
      <c r="B114" s="176"/>
      <c r="C114" s="100" t="s">
        <v>1567</v>
      </c>
      <c r="D114" s="98" t="s">
        <v>1568</v>
      </c>
      <c r="E114" s="98" t="s">
        <v>1561</v>
      </c>
      <c r="F114" s="67" t="s">
        <v>1534</v>
      </c>
      <c r="G114" s="100"/>
      <c r="H114" s="98"/>
      <c r="I114" s="98"/>
      <c r="J114" s="98"/>
      <c r="K114" s="207"/>
      <c r="L114" s="214"/>
    </row>
    <row r="115" spans="1:12" s="1" customFormat="1" x14ac:dyDescent="0.35">
      <c r="A115" s="180"/>
      <c r="B115" s="177"/>
      <c r="C115" s="101" t="s">
        <v>1569</v>
      </c>
      <c r="D115" s="99" t="s">
        <v>1570</v>
      </c>
      <c r="E115" s="99" t="s">
        <v>1571</v>
      </c>
      <c r="F115" s="68" t="s">
        <v>1534</v>
      </c>
      <c r="G115" s="101"/>
      <c r="H115" s="99"/>
      <c r="I115" s="99"/>
      <c r="J115" s="99"/>
      <c r="K115" s="207"/>
      <c r="L115" s="215"/>
    </row>
    <row r="116" spans="1:12" x14ac:dyDescent="0.35">
      <c r="A116" s="172" t="s">
        <v>113</v>
      </c>
      <c r="B116" s="169" t="s">
        <v>114</v>
      </c>
      <c r="C116" s="102" t="s">
        <v>1572</v>
      </c>
      <c r="D116" s="45" t="s">
        <v>1573</v>
      </c>
      <c r="E116" s="45"/>
      <c r="F116" s="86" t="s">
        <v>927</v>
      </c>
      <c r="G116" s="102" t="s">
        <v>913</v>
      </c>
      <c r="H116" s="45" t="s">
        <v>913</v>
      </c>
      <c r="I116" s="45" t="s">
        <v>913</v>
      </c>
      <c r="J116" s="45" t="s">
        <v>913</v>
      </c>
      <c r="K116" s="208" t="s">
        <v>3701</v>
      </c>
      <c r="L116" s="220"/>
    </row>
    <row r="117" spans="1:12" x14ac:dyDescent="0.35">
      <c r="A117" s="173"/>
      <c r="B117" s="170"/>
      <c r="C117" s="102" t="s">
        <v>1574</v>
      </c>
      <c r="D117" s="45" t="s">
        <v>1575</v>
      </c>
      <c r="E117" s="45" t="s">
        <v>1576</v>
      </c>
      <c r="F117" s="86" t="s">
        <v>927</v>
      </c>
      <c r="G117" s="102"/>
      <c r="H117" s="45"/>
      <c r="I117" s="45"/>
      <c r="J117" s="45"/>
      <c r="K117" s="208"/>
      <c r="L117" s="221"/>
    </row>
    <row r="118" spans="1:12" x14ac:dyDescent="0.35">
      <c r="A118" s="173"/>
      <c r="B118" s="170"/>
      <c r="C118" s="102" t="s">
        <v>1577</v>
      </c>
      <c r="D118" s="45" t="s">
        <v>1578</v>
      </c>
      <c r="E118" s="45" t="s">
        <v>1576</v>
      </c>
      <c r="F118" s="86" t="s">
        <v>927</v>
      </c>
      <c r="G118" s="102"/>
      <c r="H118" s="45"/>
      <c r="I118" s="45"/>
      <c r="J118" s="45"/>
      <c r="K118" s="208"/>
      <c r="L118" s="221"/>
    </row>
    <row r="119" spans="1:12" x14ac:dyDescent="0.35">
      <c r="A119" s="173"/>
      <c r="B119" s="170"/>
      <c r="C119" s="102" t="s">
        <v>1574</v>
      </c>
      <c r="D119" s="45" t="s">
        <v>1575</v>
      </c>
      <c r="E119" s="45" t="s">
        <v>1576</v>
      </c>
      <c r="F119" s="86" t="s">
        <v>927</v>
      </c>
      <c r="G119" s="102"/>
      <c r="H119" s="45"/>
      <c r="I119" s="45"/>
      <c r="J119" s="45"/>
      <c r="K119" s="208"/>
      <c r="L119" s="221"/>
    </row>
    <row r="120" spans="1:12" x14ac:dyDescent="0.35">
      <c r="A120" s="173"/>
      <c r="B120" s="170"/>
      <c r="C120" s="102" t="s">
        <v>1579</v>
      </c>
      <c r="D120" s="45" t="s">
        <v>1580</v>
      </c>
      <c r="E120" s="45"/>
      <c r="F120" s="86" t="s">
        <v>927</v>
      </c>
      <c r="G120" s="102"/>
      <c r="H120" s="45"/>
      <c r="I120" s="45"/>
      <c r="J120" s="45"/>
      <c r="K120" s="208"/>
      <c r="L120" s="221"/>
    </row>
    <row r="121" spans="1:12" x14ac:dyDescent="0.35">
      <c r="A121" s="173"/>
      <c r="B121" s="170"/>
      <c r="C121" s="102" t="s">
        <v>1577</v>
      </c>
      <c r="D121" s="45" t="s">
        <v>1578</v>
      </c>
      <c r="E121" s="45" t="s">
        <v>1576</v>
      </c>
      <c r="F121" s="86" t="s">
        <v>927</v>
      </c>
      <c r="G121" s="102"/>
      <c r="H121" s="45"/>
      <c r="I121" s="45"/>
      <c r="J121" s="45"/>
      <c r="K121" s="208"/>
      <c r="L121" s="221"/>
    </row>
    <row r="122" spans="1:12" x14ac:dyDescent="0.35">
      <c r="A122" s="173"/>
      <c r="B122" s="170"/>
      <c r="C122" s="102" t="s">
        <v>1579</v>
      </c>
      <c r="D122" s="45" t="s">
        <v>1580</v>
      </c>
      <c r="E122" s="45"/>
      <c r="F122" s="86" t="s">
        <v>927</v>
      </c>
      <c r="G122" s="102"/>
      <c r="H122" s="45"/>
      <c r="I122" s="45"/>
      <c r="J122" s="45"/>
      <c r="K122" s="208"/>
      <c r="L122" s="221"/>
    </row>
    <row r="123" spans="1:12" x14ac:dyDescent="0.35">
      <c r="A123" s="173"/>
      <c r="B123" s="170"/>
      <c r="C123" s="102" t="s">
        <v>1574</v>
      </c>
      <c r="D123" s="45" t="s">
        <v>1575</v>
      </c>
      <c r="E123" s="45" t="s">
        <v>1576</v>
      </c>
      <c r="F123" s="86" t="s">
        <v>927</v>
      </c>
      <c r="G123" s="102"/>
      <c r="H123" s="45"/>
      <c r="I123" s="45"/>
      <c r="J123" s="45"/>
      <c r="K123" s="208"/>
      <c r="L123" s="221"/>
    </row>
    <row r="124" spans="1:12" x14ac:dyDescent="0.35">
      <c r="A124" s="173"/>
      <c r="B124" s="170"/>
      <c r="C124" s="102" t="s">
        <v>1581</v>
      </c>
      <c r="D124" s="45" t="s">
        <v>1582</v>
      </c>
      <c r="E124" s="45" t="s">
        <v>1583</v>
      </c>
      <c r="F124" s="86" t="s">
        <v>927</v>
      </c>
      <c r="G124" s="102"/>
      <c r="H124" s="45"/>
      <c r="I124" s="45"/>
      <c r="J124" s="45"/>
      <c r="K124" s="208"/>
      <c r="L124" s="221"/>
    </row>
    <row r="125" spans="1:12" s="1" customFormat="1" x14ac:dyDescent="0.35">
      <c r="A125" s="174"/>
      <c r="B125" s="171"/>
      <c r="C125" s="103" t="s">
        <v>1584</v>
      </c>
      <c r="D125" s="96" t="s">
        <v>1585</v>
      </c>
      <c r="E125" s="96" t="s">
        <v>1586</v>
      </c>
      <c r="F125" s="51" t="s">
        <v>927</v>
      </c>
      <c r="G125" s="103"/>
      <c r="H125" s="96"/>
      <c r="I125" s="96"/>
      <c r="J125" s="96"/>
      <c r="K125" s="208"/>
      <c r="L125" s="222"/>
    </row>
    <row r="126" spans="1:12" x14ac:dyDescent="0.35">
      <c r="A126" s="178" t="s">
        <v>87</v>
      </c>
      <c r="B126" s="175" t="s">
        <v>88</v>
      </c>
      <c r="C126" s="100" t="s">
        <v>1587</v>
      </c>
      <c r="D126" s="98" t="s">
        <v>1588</v>
      </c>
      <c r="E126" s="98"/>
      <c r="F126" s="67" t="s">
        <v>1589</v>
      </c>
      <c r="G126" s="100" t="s">
        <v>3003</v>
      </c>
      <c r="H126" s="98" t="s">
        <v>3004</v>
      </c>
      <c r="I126" s="98" t="s">
        <v>3005</v>
      </c>
      <c r="J126" s="98" t="s">
        <v>3006</v>
      </c>
      <c r="K126" s="207" t="s">
        <v>3708</v>
      </c>
      <c r="L126" s="219" t="s">
        <v>3715</v>
      </c>
    </row>
    <row r="127" spans="1:12" x14ac:dyDescent="0.35">
      <c r="A127" s="188"/>
      <c r="B127" s="176"/>
      <c r="C127" s="100" t="s">
        <v>1590</v>
      </c>
      <c r="D127" s="98" t="s">
        <v>1591</v>
      </c>
      <c r="E127" s="98" t="s">
        <v>1592</v>
      </c>
      <c r="F127" s="67" t="s">
        <v>1589</v>
      </c>
      <c r="G127" s="100" t="s">
        <v>3007</v>
      </c>
      <c r="H127" s="98" t="s">
        <v>3008</v>
      </c>
      <c r="I127" s="98" t="s">
        <v>3009</v>
      </c>
      <c r="J127" s="98" t="s">
        <v>3006</v>
      </c>
      <c r="K127" s="207"/>
      <c r="L127" s="214"/>
    </row>
    <row r="128" spans="1:12" x14ac:dyDescent="0.35">
      <c r="A128" s="188"/>
      <c r="B128" s="176"/>
      <c r="C128" s="100"/>
      <c r="D128" s="98"/>
      <c r="E128" s="98"/>
      <c r="F128" s="67"/>
      <c r="G128" s="100" t="s">
        <v>3010</v>
      </c>
      <c r="H128" s="98" t="s">
        <v>3011</v>
      </c>
      <c r="I128" s="98" t="s">
        <v>3012</v>
      </c>
      <c r="J128" s="98" t="s">
        <v>3006</v>
      </c>
      <c r="K128" s="207"/>
      <c r="L128" s="214"/>
    </row>
    <row r="129" spans="1:12" s="1" customFormat="1" x14ac:dyDescent="0.35">
      <c r="A129" s="192"/>
      <c r="B129" s="177"/>
      <c r="C129" s="101"/>
      <c r="D129" s="99"/>
      <c r="E129" s="99"/>
      <c r="F129" s="68"/>
      <c r="G129" s="101" t="s">
        <v>3013</v>
      </c>
      <c r="H129" s="99" t="s">
        <v>3014</v>
      </c>
      <c r="I129" s="99" t="s">
        <v>3009</v>
      </c>
      <c r="J129" s="99" t="s">
        <v>3006</v>
      </c>
      <c r="K129" s="207"/>
      <c r="L129" s="215"/>
    </row>
    <row r="130" spans="1:12" x14ac:dyDescent="0.35">
      <c r="A130" s="159" t="s">
        <v>107</v>
      </c>
      <c r="B130" s="156" t="s">
        <v>108</v>
      </c>
      <c r="C130" s="104" t="s">
        <v>1593</v>
      </c>
      <c r="D130" s="105" t="s">
        <v>1594</v>
      </c>
      <c r="E130" s="105" t="s">
        <v>1595</v>
      </c>
      <c r="F130" s="84" t="s">
        <v>911</v>
      </c>
      <c r="G130" s="104" t="s">
        <v>3015</v>
      </c>
      <c r="H130" s="105" t="s">
        <v>3016</v>
      </c>
      <c r="I130" s="105" t="s">
        <v>108</v>
      </c>
      <c r="J130" s="105" t="s">
        <v>1374</v>
      </c>
      <c r="K130" s="210" t="s">
        <v>3712</v>
      </c>
      <c r="L130" s="216" t="s">
        <v>3710</v>
      </c>
    </row>
    <row r="131" spans="1:12" x14ac:dyDescent="0.35">
      <c r="A131" s="162"/>
      <c r="B131" s="157"/>
      <c r="C131" s="104"/>
      <c r="D131" s="105"/>
      <c r="E131" s="105"/>
      <c r="F131" s="84"/>
      <c r="G131" s="104" t="s">
        <v>3024</v>
      </c>
      <c r="H131" s="105" t="s">
        <v>3025</v>
      </c>
      <c r="I131" s="105" t="s">
        <v>3017</v>
      </c>
      <c r="J131" s="105" t="s">
        <v>1374</v>
      </c>
      <c r="K131" s="210"/>
      <c r="L131" s="217"/>
    </row>
    <row r="132" spans="1:12" x14ac:dyDescent="0.35">
      <c r="A132" s="162"/>
      <c r="B132" s="157"/>
      <c r="C132" s="104"/>
      <c r="D132" s="105"/>
      <c r="E132" s="105"/>
      <c r="F132" s="84"/>
      <c r="G132" s="104" t="s">
        <v>3018</v>
      </c>
      <c r="H132" s="105" t="s">
        <v>3019</v>
      </c>
      <c r="I132" s="105" t="s">
        <v>3020</v>
      </c>
      <c r="J132" s="105" t="s">
        <v>1374</v>
      </c>
      <c r="K132" s="210"/>
      <c r="L132" s="217"/>
    </row>
    <row r="133" spans="1:12" s="1" customFormat="1" x14ac:dyDescent="0.35">
      <c r="A133" s="161"/>
      <c r="B133" s="158"/>
      <c r="C133" s="106"/>
      <c r="D133" s="107"/>
      <c r="E133" s="107"/>
      <c r="F133" s="85"/>
      <c r="G133" s="106" t="s">
        <v>3021</v>
      </c>
      <c r="H133" s="107" t="s">
        <v>3022</v>
      </c>
      <c r="I133" s="107" t="s">
        <v>3023</v>
      </c>
      <c r="J133" s="107" t="s">
        <v>1374</v>
      </c>
      <c r="K133" s="210"/>
      <c r="L133" s="218"/>
    </row>
    <row r="134" spans="1:12" x14ac:dyDescent="0.35">
      <c r="A134" s="191" t="s">
        <v>346</v>
      </c>
      <c r="B134" s="170" t="s">
        <v>347</v>
      </c>
      <c r="C134" s="102" t="s">
        <v>1596</v>
      </c>
      <c r="D134" s="45" t="s">
        <v>1597</v>
      </c>
      <c r="E134" s="45"/>
      <c r="F134" s="86" t="s">
        <v>1513</v>
      </c>
      <c r="G134" s="102" t="s">
        <v>913</v>
      </c>
      <c r="H134" s="45" t="s">
        <v>913</v>
      </c>
      <c r="I134" s="45" t="s">
        <v>913</v>
      </c>
      <c r="J134" s="45" t="s">
        <v>913</v>
      </c>
      <c r="K134" s="208" t="s">
        <v>3701</v>
      </c>
      <c r="L134" s="220"/>
    </row>
    <row r="135" spans="1:12" x14ac:dyDescent="0.35">
      <c r="A135" s="173"/>
      <c r="B135" s="170"/>
      <c r="C135" s="102" t="s">
        <v>1598</v>
      </c>
      <c r="D135" s="45" t="s">
        <v>1599</v>
      </c>
      <c r="E135" s="45" t="s">
        <v>1600</v>
      </c>
      <c r="F135" s="86" t="s">
        <v>1513</v>
      </c>
      <c r="G135" s="102"/>
      <c r="H135" s="45"/>
      <c r="I135" s="45"/>
      <c r="J135" s="45"/>
      <c r="K135" s="208"/>
      <c r="L135" s="221"/>
    </row>
    <row r="136" spans="1:12" x14ac:dyDescent="0.35">
      <c r="A136" s="173"/>
      <c r="B136" s="170"/>
      <c r="C136" s="102" t="s">
        <v>1601</v>
      </c>
      <c r="D136" s="45" t="s">
        <v>1602</v>
      </c>
      <c r="E136" s="45"/>
      <c r="F136" s="86" t="s">
        <v>1513</v>
      </c>
      <c r="G136" s="102"/>
      <c r="H136" s="45"/>
      <c r="I136" s="45"/>
      <c r="J136" s="45"/>
      <c r="K136" s="208"/>
      <c r="L136" s="221"/>
    </row>
    <row r="137" spans="1:12" s="1" customFormat="1" x14ac:dyDescent="0.35">
      <c r="A137" s="174"/>
      <c r="B137" s="171"/>
      <c r="C137" s="103" t="s">
        <v>1603</v>
      </c>
      <c r="D137" s="96" t="s">
        <v>1604</v>
      </c>
      <c r="E137" s="96" t="s">
        <v>1605</v>
      </c>
      <c r="F137" s="51" t="s">
        <v>1513</v>
      </c>
      <c r="G137" s="103"/>
      <c r="H137" s="96"/>
      <c r="I137" s="96"/>
      <c r="J137" s="96"/>
      <c r="K137" s="208"/>
      <c r="L137" s="222"/>
    </row>
    <row r="138" spans="1:12" x14ac:dyDescent="0.35">
      <c r="A138" s="172" t="s">
        <v>362</v>
      </c>
      <c r="B138" s="169" t="s">
        <v>362</v>
      </c>
      <c r="C138" s="102" t="s">
        <v>1606</v>
      </c>
      <c r="D138" s="45" t="s">
        <v>1607</v>
      </c>
      <c r="E138" s="45"/>
      <c r="F138" s="86" t="s">
        <v>1357</v>
      </c>
      <c r="G138" s="102" t="s">
        <v>913</v>
      </c>
      <c r="H138" s="45" t="s">
        <v>913</v>
      </c>
      <c r="I138" s="45" t="s">
        <v>913</v>
      </c>
      <c r="J138" s="45" t="s">
        <v>913</v>
      </c>
      <c r="K138" s="208" t="s">
        <v>3701</v>
      </c>
      <c r="L138" s="220"/>
    </row>
    <row r="139" spans="1:12" x14ac:dyDescent="0.35">
      <c r="A139" s="173"/>
      <c r="B139" s="170"/>
      <c r="C139" s="102" t="s">
        <v>1608</v>
      </c>
      <c r="D139" s="45" t="s">
        <v>1609</v>
      </c>
      <c r="E139" s="45" t="s">
        <v>1610</v>
      </c>
      <c r="F139" s="86" t="s">
        <v>1357</v>
      </c>
      <c r="G139" s="102"/>
      <c r="H139" s="45"/>
      <c r="I139" s="45"/>
      <c r="J139" s="45"/>
      <c r="K139" s="208"/>
      <c r="L139" s="221"/>
    </row>
    <row r="140" spans="1:12" x14ac:dyDescent="0.35">
      <c r="A140" s="173"/>
      <c r="B140" s="170"/>
      <c r="C140" s="102" t="s">
        <v>1611</v>
      </c>
      <c r="D140" s="45" t="s">
        <v>1612</v>
      </c>
      <c r="E140" s="45"/>
      <c r="F140" s="86" t="s">
        <v>1357</v>
      </c>
      <c r="G140" s="102"/>
      <c r="H140" s="45"/>
      <c r="I140" s="45"/>
      <c r="J140" s="45"/>
      <c r="K140" s="208"/>
      <c r="L140" s="221"/>
    </row>
    <row r="141" spans="1:12" s="1" customFormat="1" x14ac:dyDescent="0.35">
      <c r="A141" s="174"/>
      <c r="B141" s="171"/>
      <c r="C141" s="103" t="s">
        <v>1613</v>
      </c>
      <c r="D141" s="96" t="s">
        <v>1614</v>
      </c>
      <c r="E141" s="96" t="s">
        <v>1615</v>
      </c>
      <c r="F141" s="51" t="s">
        <v>1357</v>
      </c>
      <c r="G141" s="103"/>
      <c r="H141" s="96"/>
      <c r="I141" s="96"/>
      <c r="J141" s="96"/>
      <c r="K141" s="208"/>
      <c r="L141" s="222"/>
    </row>
    <row r="142" spans="1:12" s="38" customFormat="1" x14ac:dyDescent="0.35">
      <c r="A142" s="75" t="s">
        <v>432</v>
      </c>
      <c r="B142" s="89" t="s">
        <v>433</v>
      </c>
      <c r="C142" s="112" t="s">
        <v>913</v>
      </c>
      <c r="D142" s="89" t="s">
        <v>913</v>
      </c>
      <c r="E142" s="89" t="s">
        <v>913</v>
      </c>
      <c r="F142" s="113" t="s">
        <v>913</v>
      </c>
      <c r="G142" s="112" t="s">
        <v>913</v>
      </c>
      <c r="H142" s="89" t="s">
        <v>913</v>
      </c>
      <c r="I142" s="89" t="s">
        <v>913</v>
      </c>
      <c r="J142" s="89" t="s">
        <v>913</v>
      </c>
      <c r="K142" s="48" t="s">
        <v>3703</v>
      </c>
      <c r="L142" s="65"/>
    </row>
    <row r="143" spans="1:12" x14ac:dyDescent="0.35">
      <c r="A143" s="159" t="s">
        <v>363</v>
      </c>
      <c r="B143" s="156" t="s">
        <v>364</v>
      </c>
      <c r="C143" s="104" t="s">
        <v>1616</v>
      </c>
      <c r="D143" s="105" t="s">
        <v>1617</v>
      </c>
      <c r="E143" s="105" t="s">
        <v>1618</v>
      </c>
      <c r="F143" s="84" t="s">
        <v>1619</v>
      </c>
      <c r="G143" s="104" t="s">
        <v>3026</v>
      </c>
      <c r="H143" s="105" t="s">
        <v>3027</v>
      </c>
      <c r="I143" s="105" t="s">
        <v>3028</v>
      </c>
      <c r="J143" s="105" t="s">
        <v>3029</v>
      </c>
      <c r="K143" s="210" t="s">
        <v>3712</v>
      </c>
      <c r="L143" s="216" t="s">
        <v>3710</v>
      </c>
    </row>
    <row r="144" spans="1:12" x14ac:dyDescent="0.35">
      <c r="A144" s="160"/>
      <c r="B144" s="157"/>
      <c r="C144" s="104" t="s">
        <v>1620</v>
      </c>
      <c r="D144" s="105" t="s">
        <v>1621</v>
      </c>
      <c r="E144" s="105" t="s">
        <v>1622</v>
      </c>
      <c r="F144" s="84" t="s">
        <v>1619</v>
      </c>
      <c r="G144" s="104" t="s">
        <v>3030</v>
      </c>
      <c r="H144" s="105" t="s">
        <v>3031</v>
      </c>
      <c r="I144" s="105" t="s">
        <v>3032</v>
      </c>
      <c r="J144" s="105" t="s">
        <v>3029</v>
      </c>
      <c r="K144" s="210"/>
      <c r="L144" s="217"/>
    </row>
    <row r="145" spans="1:12" x14ac:dyDescent="0.35">
      <c r="A145" s="160"/>
      <c r="B145" s="157"/>
      <c r="C145" s="104" t="s">
        <v>1623</v>
      </c>
      <c r="D145" s="105" t="s">
        <v>1624</v>
      </c>
      <c r="E145" s="105"/>
      <c r="F145" s="84" t="s">
        <v>911</v>
      </c>
      <c r="G145" s="104" t="s">
        <v>3026</v>
      </c>
      <c r="H145" s="105" t="s">
        <v>3027</v>
      </c>
      <c r="I145" s="105" t="s">
        <v>3028</v>
      </c>
      <c r="J145" s="105" t="s">
        <v>3029</v>
      </c>
      <c r="K145" s="210"/>
      <c r="L145" s="217"/>
    </row>
    <row r="146" spans="1:12" x14ac:dyDescent="0.35">
      <c r="A146" s="160"/>
      <c r="B146" s="157"/>
      <c r="C146" s="104" t="s">
        <v>1625</v>
      </c>
      <c r="D146" s="105" t="s">
        <v>1626</v>
      </c>
      <c r="E146" s="105" t="s">
        <v>1618</v>
      </c>
      <c r="F146" s="84" t="s">
        <v>1619</v>
      </c>
      <c r="G146" s="104" t="s">
        <v>3030</v>
      </c>
      <c r="H146" s="105" t="s">
        <v>3031</v>
      </c>
      <c r="I146" s="105" t="s">
        <v>3032</v>
      </c>
      <c r="J146" s="105" t="s">
        <v>3029</v>
      </c>
      <c r="K146" s="210"/>
      <c r="L146" s="217"/>
    </row>
    <row r="147" spans="1:12" x14ac:dyDescent="0.35">
      <c r="A147" s="160"/>
      <c r="B147" s="157"/>
      <c r="C147" s="104"/>
      <c r="D147" s="105"/>
      <c r="E147" s="105"/>
      <c r="F147" s="84"/>
      <c r="G147" s="104" t="s">
        <v>3033</v>
      </c>
      <c r="H147" s="105" t="s">
        <v>3034</v>
      </c>
      <c r="I147" s="105" t="s">
        <v>3028</v>
      </c>
      <c r="J147" s="105" t="s">
        <v>3029</v>
      </c>
      <c r="K147" s="210"/>
      <c r="L147" s="217"/>
    </row>
    <row r="148" spans="1:12" s="1" customFormat="1" x14ac:dyDescent="0.35">
      <c r="A148" s="161"/>
      <c r="B148" s="158"/>
      <c r="C148" s="106"/>
      <c r="D148" s="107"/>
      <c r="E148" s="107"/>
      <c r="F148" s="85"/>
      <c r="G148" s="106" t="s">
        <v>3035</v>
      </c>
      <c r="H148" s="107" t="s">
        <v>3036</v>
      </c>
      <c r="I148" s="107" t="s">
        <v>3028</v>
      </c>
      <c r="J148" s="107" t="s">
        <v>3029</v>
      </c>
      <c r="K148" s="210"/>
      <c r="L148" s="218"/>
    </row>
    <row r="149" spans="1:12" x14ac:dyDescent="0.35">
      <c r="A149" s="163" t="s">
        <v>379</v>
      </c>
      <c r="B149" s="166" t="s">
        <v>380</v>
      </c>
      <c r="C149" s="110" t="s">
        <v>913</v>
      </c>
      <c r="D149" s="39" t="s">
        <v>913</v>
      </c>
      <c r="E149" s="39" t="s">
        <v>913</v>
      </c>
      <c r="F149" s="87" t="s">
        <v>913</v>
      </c>
      <c r="G149" s="110" t="s">
        <v>3037</v>
      </c>
      <c r="H149" s="39" t="s">
        <v>3038</v>
      </c>
      <c r="I149" s="39" t="s">
        <v>3039</v>
      </c>
      <c r="J149" s="39" t="s">
        <v>3042</v>
      </c>
      <c r="K149" s="211" t="s">
        <v>3704</v>
      </c>
      <c r="L149" s="223"/>
    </row>
    <row r="150" spans="1:12" s="1" customFormat="1" x14ac:dyDescent="0.35">
      <c r="A150" s="165"/>
      <c r="B150" s="168"/>
      <c r="C150" s="111"/>
      <c r="D150" s="40"/>
      <c r="E150" s="40"/>
      <c r="F150" s="88"/>
      <c r="G150" s="111" t="s">
        <v>3040</v>
      </c>
      <c r="H150" s="40" t="s">
        <v>3041</v>
      </c>
      <c r="I150" s="40" t="s">
        <v>380</v>
      </c>
      <c r="J150" s="40" t="s">
        <v>3042</v>
      </c>
      <c r="K150" s="211"/>
      <c r="L150" s="225"/>
    </row>
    <row r="151" spans="1:12" x14ac:dyDescent="0.35">
      <c r="A151" s="172" t="s">
        <v>435</v>
      </c>
      <c r="B151" s="169" t="s">
        <v>436</v>
      </c>
      <c r="C151" s="102" t="s">
        <v>1627</v>
      </c>
      <c r="D151" s="45" t="s">
        <v>1628</v>
      </c>
      <c r="E151" s="45" t="s">
        <v>1629</v>
      </c>
      <c r="F151" s="86" t="s">
        <v>1374</v>
      </c>
      <c r="G151" s="102" t="s">
        <v>913</v>
      </c>
      <c r="H151" s="45" t="s">
        <v>913</v>
      </c>
      <c r="I151" s="45" t="s">
        <v>913</v>
      </c>
      <c r="J151" s="45" t="s">
        <v>913</v>
      </c>
      <c r="K151" s="208" t="s">
        <v>3701</v>
      </c>
      <c r="L151" s="220"/>
    </row>
    <row r="152" spans="1:12" x14ac:dyDescent="0.35">
      <c r="A152" s="173"/>
      <c r="B152" s="170"/>
      <c r="C152" s="102" t="s">
        <v>1630</v>
      </c>
      <c r="D152" s="45" t="s">
        <v>1631</v>
      </c>
      <c r="E152" s="45" t="s">
        <v>1629</v>
      </c>
      <c r="F152" s="86" t="s">
        <v>1374</v>
      </c>
      <c r="G152" s="102"/>
      <c r="H152" s="45"/>
      <c r="I152" s="45"/>
      <c r="J152" s="45"/>
      <c r="K152" s="208"/>
      <c r="L152" s="221"/>
    </row>
    <row r="153" spans="1:12" x14ac:dyDescent="0.35">
      <c r="A153" s="173"/>
      <c r="B153" s="170"/>
      <c r="C153" s="102" t="s">
        <v>1632</v>
      </c>
      <c r="D153" s="45" t="s">
        <v>1633</v>
      </c>
      <c r="E153" s="45" t="s">
        <v>436</v>
      </c>
      <c r="F153" s="86" t="s">
        <v>1374</v>
      </c>
      <c r="G153" s="102"/>
      <c r="H153" s="45"/>
      <c r="I153" s="45"/>
      <c r="J153" s="45"/>
      <c r="K153" s="208"/>
      <c r="L153" s="221"/>
    </row>
    <row r="154" spans="1:12" s="1" customFormat="1" x14ac:dyDescent="0.35">
      <c r="A154" s="174"/>
      <c r="B154" s="171"/>
      <c r="C154" s="103" t="s">
        <v>1634</v>
      </c>
      <c r="D154" s="96" t="s">
        <v>1635</v>
      </c>
      <c r="E154" s="96" t="s">
        <v>1629</v>
      </c>
      <c r="F154" s="51" t="s">
        <v>1374</v>
      </c>
      <c r="G154" s="103"/>
      <c r="H154" s="96"/>
      <c r="I154" s="96"/>
      <c r="J154" s="96"/>
      <c r="K154" s="208"/>
      <c r="L154" s="222"/>
    </row>
    <row r="155" spans="1:12" s="38" customFormat="1" x14ac:dyDescent="0.35">
      <c r="A155" s="75" t="s">
        <v>437</v>
      </c>
      <c r="B155" s="89" t="s">
        <v>438</v>
      </c>
      <c r="C155" s="112" t="s">
        <v>913</v>
      </c>
      <c r="D155" s="89" t="s">
        <v>913</v>
      </c>
      <c r="E155" s="89" t="s">
        <v>913</v>
      </c>
      <c r="F155" s="113" t="s">
        <v>913</v>
      </c>
      <c r="G155" s="112" t="s">
        <v>913</v>
      </c>
      <c r="H155" s="89" t="s">
        <v>913</v>
      </c>
      <c r="I155" s="89" t="s">
        <v>913</v>
      </c>
      <c r="J155" s="89" t="s">
        <v>913</v>
      </c>
      <c r="K155" s="48" t="s">
        <v>3703</v>
      </c>
      <c r="L155" s="65"/>
    </row>
    <row r="156" spans="1:12" x14ac:dyDescent="0.35">
      <c r="A156" s="172" t="s">
        <v>473</v>
      </c>
      <c r="B156" s="169" t="s">
        <v>474</v>
      </c>
      <c r="C156" s="102" t="s">
        <v>1636</v>
      </c>
      <c r="D156" s="45" t="s">
        <v>1637</v>
      </c>
      <c r="E156" s="45" t="s">
        <v>1638</v>
      </c>
      <c r="F156" s="86" t="s">
        <v>923</v>
      </c>
      <c r="G156" s="102" t="s">
        <v>913</v>
      </c>
      <c r="H156" s="45" t="s">
        <v>913</v>
      </c>
      <c r="I156" s="45" t="s">
        <v>913</v>
      </c>
      <c r="J156" s="45" t="s">
        <v>913</v>
      </c>
      <c r="K156" s="208" t="s">
        <v>3701</v>
      </c>
      <c r="L156" s="220"/>
    </row>
    <row r="157" spans="1:12" x14ac:dyDescent="0.35">
      <c r="A157" s="173"/>
      <c r="B157" s="170"/>
      <c r="C157" s="102" t="s">
        <v>1639</v>
      </c>
      <c r="D157" s="45" t="s">
        <v>1640</v>
      </c>
      <c r="E157" s="45"/>
      <c r="F157" s="86" t="s">
        <v>923</v>
      </c>
      <c r="G157" s="102"/>
      <c r="H157" s="45"/>
      <c r="I157" s="45"/>
      <c r="J157" s="45"/>
      <c r="K157" s="208"/>
      <c r="L157" s="221"/>
    </row>
    <row r="158" spans="1:12" x14ac:dyDescent="0.35">
      <c r="A158" s="173"/>
      <c r="B158" s="170"/>
      <c r="C158" s="102" t="s">
        <v>1641</v>
      </c>
      <c r="D158" s="45" t="s">
        <v>1642</v>
      </c>
      <c r="E158" s="45" t="s">
        <v>1638</v>
      </c>
      <c r="F158" s="86" t="s">
        <v>923</v>
      </c>
      <c r="G158" s="102"/>
      <c r="H158" s="45"/>
      <c r="I158" s="45"/>
      <c r="J158" s="45"/>
      <c r="K158" s="208"/>
      <c r="L158" s="221"/>
    </row>
    <row r="159" spans="1:12" s="1" customFormat="1" x14ac:dyDescent="0.35">
      <c r="A159" s="174"/>
      <c r="B159" s="171"/>
      <c r="C159" s="103" t="s">
        <v>1643</v>
      </c>
      <c r="D159" s="96" t="s">
        <v>1644</v>
      </c>
      <c r="E159" s="96" t="s">
        <v>1638</v>
      </c>
      <c r="F159" s="51" t="s">
        <v>923</v>
      </c>
      <c r="G159" s="103"/>
      <c r="H159" s="96"/>
      <c r="I159" s="96"/>
      <c r="J159" s="96"/>
      <c r="K159" s="208"/>
      <c r="L159" s="222"/>
    </row>
    <row r="160" spans="1:12" s="38" customFormat="1" x14ac:dyDescent="0.35">
      <c r="A160" s="76" t="s">
        <v>577</v>
      </c>
      <c r="B160" s="90" t="s">
        <v>578</v>
      </c>
      <c r="C160" s="114" t="s">
        <v>1645</v>
      </c>
      <c r="D160" s="90" t="s">
        <v>1646</v>
      </c>
      <c r="E160" s="90" t="s">
        <v>1647</v>
      </c>
      <c r="F160" s="115" t="s">
        <v>1648</v>
      </c>
      <c r="G160" s="114" t="s">
        <v>913</v>
      </c>
      <c r="H160" s="90" t="s">
        <v>913</v>
      </c>
      <c r="I160" s="90" t="s">
        <v>913</v>
      </c>
      <c r="J160" s="90" t="s">
        <v>913</v>
      </c>
      <c r="K160" s="47" t="s">
        <v>3701</v>
      </c>
      <c r="L160" s="64"/>
    </row>
    <row r="161" spans="1:12" x14ac:dyDescent="0.35">
      <c r="A161" s="172" t="s">
        <v>705</v>
      </c>
      <c r="B161" s="169" t="s">
        <v>706</v>
      </c>
      <c r="C161" s="102" t="s">
        <v>1649</v>
      </c>
      <c r="D161" s="45" t="s">
        <v>1650</v>
      </c>
      <c r="E161" s="45" t="s">
        <v>1651</v>
      </c>
      <c r="F161" s="86" t="s">
        <v>1652</v>
      </c>
      <c r="G161" s="102" t="s">
        <v>913</v>
      </c>
      <c r="H161" s="45" t="s">
        <v>913</v>
      </c>
      <c r="I161" s="45" t="s">
        <v>913</v>
      </c>
      <c r="J161" s="45" t="s">
        <v>913</v>
      </c>
      <c r="K161" s="208" t="s">
        <v>3701</v>
      </c>
      <c r="L161" s="220"/>
    </row>
    <row r="162" spans="1:12" x14ac:dyDescent="0.35">
      <c r="A162" s="173"/>
      <c r="B162" s="170"/>
      <c r="C162" s="102" t="s">
        <v>1653</v>
      </c>
      <c r="D162" s="45" t="s">
        <v>1654</v>
      </c>
      <c r="E162" s="45"/>
      <c r="F162" s="86" t="s">
        <v>1652</v>
      </c>
      <c r="G162" s="102"/>
      <c r="H162" s="45"/>
      <c r="I162" s="45"/>
      <c r="J162" s="45"/>
      <c r="K162" s="208"/>
      <c r="L162" s="221"/>
    </row>
    <row r="163" spans="1:12" x14ac:dyDescent="0.35">
      <c r="A163" s="173"/>
      <c r="B163" s="170"/>
      <c r="C163" s="102" t="s">
        <v>1649</v>
      </c>
      <c r="D163" s="45" t="s">
        <v>1650</v>
      </c>
      <c r="E163" s="45" t="s">
        <v>1651</v>
      </c>
      <c r="F163" s="86" t="s">
        <v>1652</v>
      </c>
      <c r="G163" s="102"/>
      <c r="H163" s="45"/>
      <c r="I163" s="45"/>
      <c r="J163" s="45"/>
      <c r="K163" s="208"/>
      <c r="L163" s="221"/>
    </row>
    <row r="164" spans="1:12" x14ac:dyDescent="0.35">
      <c r="A164" s="173"/>
      <c r="B164" s="170"/>
      <c r="C164" s="102" t="s">
        <v>1653</v>
      </c>
      <c r="D164" s="45" t="s">
        <v>1654</v>
      </c>
      <c r="E164" s="45"/>
      <c r="F164" s="86" t="s">
        <v>1652</v>
      </c>
      <c r="G164" s="102"/>
      <c r="H164" s="45"/>
      <c r="I164" s="45"/>
      <c r="J164" s="45"/>
      <c r="K164" s="208"/>
      <c r="L164" s="221"/>
    </row>
    <row r="165" spans="1:12" x14ac:dyDescent="0.35">
      <c r="A165" s="173"/>
      <c r="B165" s="170"/>
      <c r="C165" s="102" t="s">
        <v>1655</v>
      </c>
      <c r="D165" s="45" t="s">
        <v>1656</v>
      </c>
      <c r="E165" s="45" t="s">
        <v>1657</v>
      </c>
      <c r="F165" s="86" t="s">
        <v>1652</v>
      </c>
      <c r="G165" s="102"/>
      <c r="H165" s="45"/>
      <c r="I165" s="45"/>
      <c r="J165" s="45"/>
      <c r="K165" s="208"/>
      <c r="L165" s="221"/>
    </row>
    <row r="166" spans="1:12" x14ac:dyDescent="0.35">
      <c r="A166" s="173"/>
      <c r="B166" s="170"/>
      <c r="C166" s="102" t="s">
        <v>1658</v>
      </c>
      <c r="D166" s="45" t="s">
        <v>1659</v>
      </c>
      <c r="E166" s="45" t="s">
        <v>1660</v>
      </c>
      <c r="F166" s="86" t="s">
        <v>1652</v>
      </c>
      <c r="G166" s="102"/>
      <c r="H166" s="45"/>
      <c r="I166" s="45"/>
      <c r="J166" s="45"/>
      <c r="K166" s="208"/>
      <c r="L166" s="221"/>
    </row>
    <row r="167" spans="1:12" x14ac:dyDescent="0.35">
      <c r="A167" s="173"/>
      <c r="B167" s="170"/>
      <c r="C167" s="102" t="s">
        <v>1661</v>
      </c>
      <c r="D167" s="45" t="s">
        <v>1662</v>
      </c>
      <c r="E167" s="45" t="s">
        <v>1657</v>
      </c>
      <c r="F167" s="86" t="s">
        <v>1652</v>
      </c>
      <c r="G167" s="102"/>
      <c r="H167" s="45"/>
      <c r="I167" s="45"/>
      <c r="J167" s="45"/>
      <c r="K167" s="208"/>
      <c r="L167" s="221"/>
    </row>
    <row r="168" spans="1:12" x14ac:dyDescent="0.35">
      <c r="A168" s="173"/>
      <c r="B168" s="170"/>
      <c r="C168" s="102" t="s">
        <v>1658</v>
      </c>
      <c r="D168" s="45" t="s">
        <v>1659</v>
      </c>
      <c r="E168" s="45" t="s">
        <v>1660</v>
      </c>
      <c r="F168" s="86" t="s">
        <v>1652</v>
      </c>
      <c r="G168" s="102"/>
      <c r="H168" s="45"/>
      <c r="I168" s="45"/>
      <c r="J168" s="45"/>
      <c r="K168" s="208"/>
      <c r="L168" s="221"/>
    </row>
    <row r="169" spans="1:12" s="1" customFormat="1" x14ac:dyDescent="0.35">
      <c r="A169" s="174"/>
      <c r="B169" s="171"/>
      <c r="C169" s="103" t="s">
        <v>1663</v>
      </c>
      <c r="D169" s="96" t="s">
        <v>1664</v>
      </c>
      <c r="E169" s="96" t="s">
        <v>1665</v>
      </c>
      <c r="F169" s="51" t="s">
        <v>1652</v>
      </c>
      <c r="G169" s="103"/>
      <c r="H169" s="96"/>
      <c r="I169" s="96"/>
      <c r="J169" s="96"/>
      <c r="K169" s="208"/>
      <c r="L169" s="222"/>
    </row>
    <row r="170" spans="1:12" x14ac:dyDescent="0.35">
      <c r="A170" s="163" t="s">
        <v>238</v>
      </c>
      <c r="B170" s="166" t="s">
        <v>239</v>
      </c>
      <c r="C170" s="110" t="s">
        <v>913</v>
      </c>
      <c r="D170" s="39" t="s">
        <v>913</v>
      </c>
      <c r="E170" s="39" t="s">
        <v>913</v>
      </c>
      <c r="F170" s="87" t="s">
        <v>913</v>
      </c>
      <c r="G170" s="110" t="s">
        <v>3043</v>
      </c>
      <c r="H170" s="39" t="s">
        <v>3044</v>
      </c>
      <c r="I170" s="39"/>
      <c r="J170" s="93" t="s">
        <v>1374</v>
      </c>
      <c r="K170" s="211" t="s">
        <v>3704</v>
      </c>
      <c r="L170" s="223"/>
    </row>
    <row r="171" spans="1:12" x14ac:dyDescent="0.35">
      <c r="A171" s="193"/>
      <c r="B171" s="167"/>
      <c r="C171" s="110"/>
      <c r="D171" s="39"/>
      <c r="E171" s="39"/>
      <c r="F171" s="87"/>
      <c r="G171" s="110" t="s">
        <v>3045</v>
      </c>
      <c r="H171" s="39" t="s">
        <v>3046</v>
      </c>
      <c r="I171" s="39" t="s">
        <v>3047</v>
      </c>
      <c r="J171" s="39" t="s">
        <v>1374</v>
      </c>
      <c r="K171" s="211"/>
      <c r="L171" s="224"/>
    </row>
    <row r="172" spans="1:12" s="1" customFormat="1" x14ac:dyDescent="0.35">
      <c r="A172" s="165"/>
      <c r="B172" s="168"/>
      <c r="C172" s="111"/>
      <c r="D172" s="40"/>
      <c r="E172" s="40"/>
      <c r="F172" s="88"/>
      <c r="G172" s="111" t="s">
        <v>3048</v>
      </c>
      <c r="H172" s="40" t="s">
        <v>3049</v>
      </c>
      <c r="I172" s="40" t="s">
        <v>3050</v>
      </c>
      <c r="J172" s="40" t="s">
        <v>1374</v>
      </c>
      <c r="K172" s="211"/>
      <c r="L172" s="225"/>
    </row>
    <row r="173" spans="1:12" x14ac:dyDescent="0.35">
      <c r="A173" s="172" t="s">
        <v>314</v>
      </c>
      <c r="B173" s="169" t="s">
        <v>315</v>
      </c>
      <c r="C173" s="102" t="s">
        <v>1666</v>
      </c>
      <c r="D173" s="45" t="s">
        <v>1667</v>
      </c>
      <c r="E173" s="45" t="s">
        <v>1668</v>
      </c>
      <c r="F173" s="86" t="s">
        <v>1513</v>
      </c>
      <c r="G173" s="102" t="s">
        <v>913</v>
      </c>
      <c r="H173" s="45" t="s">
        <v>913</v>
      </c>
      <c r="I173" s="45" t="s">
        <v>913</v>
      </c>
      <c r="J173" s="45" t="s">
        <v>913</v>
      </c>
      <c r="K173" s="208" t="s">
        <v>3701</v>
      </c>
      <c r="L173" s="220"/>
    </row>
    <row r="174" spans="1:12" x14ac:dyDescent="0.35">
      <c r="A174" s="173"/>
      <c r="B174" s="170"/>
      <c r="C174" s="102" t="s">
        <v>1669</v>
      </c>
      <c r="D174" s="45" t="s">
        <v>1670</v>
      </c>
      <c r="E174" s="45" t="s">
        <v>315</v>
      </c>
      <c r="F174" s="86" t="s">
        <v>1513</v>
      </c>
      <c r="G174" s="102"/>
      <c r="H174" s="45"/>
      <c r="I174" s="45"/>
      <c r="J174" s="45"/>
      <c r="K174" s="208"/>
      <c r="L174" s="221"/>
    </row>
    <row r="175" spans="1:12" x14ac:dyDescent="0.35">
      <c r="A175" s="173"/>
      <c r="B175" s="170"/>
      <c r="C175" s="102" t="s">
        <v>1671</v>
      </c>
      <c r="D175" s="45" t="s">
        <v>1672</v>
      </c>
      <c r="E175" s="45" t="s">
        <v>1673</v>
      </c>
      <c r="F175" s="86" t="s">
        <v>1513</v>
      </c>
      <c r="G175" s="102"/>
      <c r="H175" s="45"/>
      <c r="I175" s="45"/>
      <c r="J175" s="45"/>
      <c r="K175" s="208"/>
      <c r="L175" s="221"/>
    </row>
    <row r="176" spans="1:12" s="1" customFormat="1" x14ac:dyDescent="0.35">
      <c r="A176" s="174"/>
      <c r="B176" s="171"/>
      <c r="C176" s="103" t="s">
        <v>1674</v>
      </c>
      <c r="D176" s="96" t="s">
        <v>1675</v>
      </c>
      <c r="E176" s="96" t="s">
        <v>1676</v>
      </c>
      <c r="F176" s="51" t="s">
        <v>1513</v>
      </c>
      <c r="G176" s="103"/>
      <c r="H176" s="96"/>
      <c r="I176" s="96"/>
      <c r="J176" s="96"/>
      <c r="K176" s="208"/>
      <c r="L176" s="222"/>
    </row>
    <row r="177" spans="1:12" x14ac:dyDescent="0.35">
      <c r="A177" s="159" t="s">
        <v>811</v>
      </c>
      <c r="B177" s="156" t="s">
        <v>811</v>
      </c>
      <c r="C177" s="104" t="s">
        <v>1677</v>
      </c>
      <c r="D177" s="105" t="s">
        <v>1678</v>
      </c>
      <c r="E177" s="105" t="s">
        <v>1679</v>
      </c>
      <c r="F177" s="84" t="s">
        <v>909</v>
      </c>
      <c r="G177" s="104" t="s">
        <v>3051</v>
      </c>
      <c r="H177" s="105" t="s">
        <v>3052</v>
      </c>
      <c r="I177" s="105" t="s">
        <v>3053</v>
      </c>
      <c r="J177" s="105" t="s">
        <v>1374</v>
      </c>
      <c r="K177" s="210" t="s">
        <v>3712</v>
      </c>
      <c r="L177" s="216" t="s">
        <v>3710</v>
      </c>
    </row>
    <row r="178" spans="1:12" x14ac:dyDescent="0.35">
      <c r="A178" s="160"/>
      <c r="B178" s="157"/>
      <c r="C178" s="104"/>
      <c r="D178" s="105"/>
      <c r="E178" s="105"/>
      <c r="F178" s="84"/>
      <c r="G178" s="104" t="s">
        <v>3054</v>
      </c>
      <c r="H178" s="105" t="s">
        <v>3055</v>
      </c>
      <c r="I178" s="105" t="s">
        <v>3056</v>
      </c>
      <c r="J178" s="105" t="s">
        <v>1374</v>
      </c>
      <c r="K178" s="210"/>
      <c r="L178" s="217"/>
    </row>
    <row r="179" spans="1:12" x14ac:dyDescent="0.35">
      <c r="A179" s="160"/>
      <c r="B179" s="157"/>
      <c r="C179" s="104"/>
      <c r="D179" s="105"/>
      <c r="E179" s="105"/>
      <c r="F179" s="84"/>
      <c r="G179" s="104" t="s">
        <v>3057</v>
      </c>
      <c r="H179" s="105" t="s">
        <v>3058</v>
      </c>
      <c r="I179" s="105" t="s">
        <v>3059</v>
      </c>
      <c r="J179" s="105" t="s">
        <v>1374</v>
      </c>
      <c r="K179" s="210"/>
      <c r="L179" s="217"/>
    </row>
    <row r="180" spans="1:12" s="1" customFormat="1" x14ac:dyDescent="0.35">
      <c r="A180" s="161"/>
      <c r="B180" s="158"/>
      <c r="C180" s="106"/>
      <c r="D180" s="107"/>
      <c r="E180" s="107"/>
      <c r="F180" s="85"/>
      <c r="G180" s="106" t="s">
        <v>3060</v>
      </c>
      <c r="H180" s="107" t="s">
        <v>3061</v>
      </c>
      <c r="I180" s="107" t="s">
        <v>3062</v>
      </c>
      <c r="J180" s="107" t="s">
        <v>3063</v>
      </c>
      <c r="K180" s="210"/>
      <c r="L180" s="218"/>
    </row>
    <row r="181" spans="1:12" x14ac:dyDescent="0.35">
      <c r="A181" s="172" t="s">
        <v>99</v>
      </c>
      <c r="B181" s="169" t="s">
        <v>100</v>
      </c>
      <c r="C181" s="102" t="s">
        <v>1680</v>
      </c>
      <c r="D181" s="45" t="s">
        <v>1681</v>
      </c>
      <c r="E181" s="45" t="s">
        <v>100</v>
      </c>
      <c r="F181" s="86" t="s">
        <v>1513</v>
      </c>
      <c r="G181" s="102" t="s">
        <v>913</v>
      </c>
      <c r="H181" s="45" t="s">
        <v>913</v>
      </c>
      <c r="I181" s="45" t="s">
        <v>913</v>
      </c>
      <c r="J181" s="45" t="s">
        <v>913</v>
      </c>
      <c r="K181" s="208" t="s">
        <v>3701</v>
      </c>
      <c r="L181" s="220"/>
    </row>
    <row r="182" spans="1:12" x14ac:dyDescent="0.35">
      <c r="A182" s="173"/>
      <c r="B182" s="170"/>
      <c r="C182" s="102" t="s">
        <v>1682</v>
      </c>
      <c r="D182" s="45" t="s">
        <v>1683</v>
      </c>
      <c r="E182" s="45" t="s">
        <v>1684</v>
      </c>
      <c r="F182" s="86" t="s">
        <v>1513</v>
      </c>
      <c r="G182" s="102"/>
      <c r="H182" s="45"/>
      <c r="I182" s="45"/>
      <c r="J182" s="45"/>
      <c r="K182" s="208"/>
      <c r="L182" s="221"/>
    </row>
    <row r="183" spans="1:12" s="1" customFormat="1" x14ac:dyDescent="0.35">
      <c r="A183" s="174"/>
      <c r="B183" s="171"/>
      <c r="C183" s="103" t="s">
        <v>1685</v>
      </c>
      <c r="D183" s="96" t="s">
        <v>1686</v>
      </c>
      <c r="E183" s="96" t="s">
        <v>1687</v>
      </c>
      <c r="F183" s="51" t="s">
        <v>1513</v>
      </c>
      <c r="G183" s="103"/>
      <c r="H183" s="96"/>
      <c r="I183" s="96"/>
      <c r="J183" s="96"/>
      <c r="K183" s="208"/>
      <c r="L183" s="222"/>
    </row>
    <row r="184" spans="1:12" s="38" customFormat="1" x14ac:dyDescent="0.35">
      <c r="A184" s="75" t="s">
        <v>115</v>
      </c>
      <c r="B184" s="89" t="s">
        <v>116</v>
      </c>
      <c r="C184" s="112" t="s">
        <v>913</v>
      </c>
      <c r="D184" s="89" t="s">
        <v>913</v>
      </c>
      <c r="E184" s="89" t="s">
        <v>913</v>
      </c>
      <c r="F184" s="113" t="s">
        <v>913</v>
      </c>
      <c r="G184" s="112" t="s">
        <v>913</v>
      </c>
      <c r="H184" s="89" t="s">
        <v>913</v>
      </c>
      <c r="I184" s="89" t="s">
        <v>913</v>
      </c>
      <c r="J184" s="89" t="s">
        <v>913</v>
      </c>
      <c r="K184" s="48" t="s">
        <v>3703</v>
      </c>
      <c r="L184" s="65"/>
    </row>
    <row r="185" spans="1:12" x14ac:dyDescent="0.35">
      <c r="A185" s="163" t="s">
        <v>338</v>
      </c>
      <c r="B185" s="166" t="s">
        <v>339</v>
      </c>
      <c r="C185" s="110" t="s">
        <v>913</v>
      </c>
      <c r="D185" s="39" t="s">
        <v>913</v>
      </c>
      <c r="E185" s="39" t="s">
        <v>913</v>
      </c>
      <c r="F185" s="87" t="s">
        <v>913</v>
      </c>
      <c r="G185" s="110" t="s">
        <v>3064</v>
      </c>
      <c r="H185" s="39" t="s">
        <v>3065</v>
      </c>
      <c r="I185" s="39" t="s">
        <v>339</v>
      </c>
      <c r="J185" s="39" t="s">
        <v>1374</v>
      </c>
      <c r="K185" s="211" t="s">
        <v>3704</v>
      </c>
      <c r="L185" s="223"/>
    </row>
    <row r="186" spans="1:12" s="1" customFormat="1" x14ac:dyDescent="0.35">
      <c r="A186" s="165"/>
      <c r="B186" s="168"/>
      <c r="C186" s="111"/>
      <c r="D186" s="40"/>
      <c r="E186" s="40"/>
      <c r="F186" s="88"/>
      <c r="G186" s="111" t="s">
        <v>3066</v>
      </c>
      <c r="H186" s="40" t="s">
        <v>3067</v>
      </c>
      <c r="I186" s="40" t="s">
        <v>3068</v>
      </c>
      <c r="J186" s="40" t="s">
        <v>1374</v>
      </c>
      <c r="K186" s="211"/>
      <c r="L186" s="225"/>
    </row>
    <row r="187" spans="1:12" x14ac:dyDescent="0.35">
      <c r="A187" s="178" t="s">
        <v>358</v>
      </c>
      <c r="B187" s="175" t="s">
        <v>359</v>
      </c>
      <c r="C187" s="100" t="s">
        <v>1688</v>
      </c>
      <c r="D187" s="98" t="s">
        <v>1689</v>
      </c>
      <c r="E187" s="98" t="s">
        <v>1690</v>
      </c>
      <c r="F187" s="67" t="s">
        <v>909</v>
      </c>
      <c r="G187" s="100" t="s">
        <v>3069</v>
      </c>
      <c r="H187" s="98" t="s">
        <v>3070</v>
      </c>
      <c r="I187" s="98" t="s">
        <v>2936</v>
      </c>
      <c r="J187" s="98" t="s">
        <v>2937</v>
      </c>
      <c r="K187" s="207" t="s">
        <v>3708</v>
      </c>
      <c r="L187" s="219" t="s">
        <v>3711</v>
      </c>
    </row>
    <row r="188" spans="1:12" x14ac:dyDescent="0.35">
      <c r="A188" s="179"/>
      <c r="B188" s="176"/>
      <c r="C188" s="100" t="s">
        <v>1691</v>
      </c>
      <c r="D188" s="98" t="s">
        <v>1692</v>
      </c>
      <c r="E188" s="98" t="s">
        <v>1690</v>
      </c>
      <c r="F188" s="67" t="s">
        <v>909</v>
      </c>
      <c r="G188" s="100" t="s">
        <v>3071</v>
      </c>
      <c r="H188" s="98" t="s">
        <v>3072</v>
      </c>
      <c r="I188" s="98" t="s">
        <v>146</v>
      </c>
      <c r="J188" s="98" t="s">
        <v>2937</v>
      </c>
      <c r="K188" s="207"/>
      <c r="L188" s="214"/>
    </row>
    <row r="189" spans="1:12" s="1" customFormat="1" x14ac:dyDescent="0.35">
      <c r="A189" s="180"/>
      <c r="B189" s="177"/>
      <c r="C189" s="101" t="s">
        <v>1693</v>
      </c>
      <c r="D189" s="99" t="s">
        <v>1694</v>
      </c>
      <c r="E189" s="99" t="s">
        <v>359</v>
      </c>
      <c r="F189" s="68" t="s">
        <v>909</v>
      </c>
      <c r="G189" s="101"/>
      <c r="H189" s="99"/>
      <c r="I189" s="99"/>
      <c r="J189" s="99"/>
      <c r="K189" s="207"/>
      <c r="L189" s="215"/>
    </row>
    <row r="190" spans="1:12" x14ac:dyDescent="0.35">
      <c r="A190" s="172" t="s">
        <v>455</v>
      </c>
      <c r="B190" s="169" t="s">
        <v>456</v>
      </c>
      <c r="C190" s="102" t="s">
        <v>1695</v>
      </c>
      <c r="D190" s="45" t="s">
        <v>1696</v>
      </c>
      <c r="E190" s="45" t="s">
        <v>1697</v>
      </c>
      <c r="F190" s="86" t="s">
        <v>1589</v>
      </c>
      <c r="G190" s="102" t="s">
        <v>913</v>
      </c>
      <c r="H190" s="45" t="s">
        <v>913</v>
      </c>
      <c r="I190" s="45" t="s">
        <v>913</v>
      </c>
      <c r="J190" s="45" t="s">
        <v>913</v>
      </c>
      <c r="K190" s="208" t="s">
        <v>3701</v>
      </c>
      <c r="L190" s="220"/>
    </row>
    <row r="191" spans="1:12" x14ac:dyDescent="0.35">
      <c r="A191" s="173"/>
      <c r="B191" s="170"/>
      <c r="C191" s="102" t="s">
        <v>1698</v>
      </c>
      <c r="D191" s="45" t="s">
        <v>1699</v>
      </c>
      <c r="E191" s="45"/>
      <c r="F191" s="86" t="s">
        <v>1589</v>
      </c>
      <c r="G191" s="102"/>
      <c r="H191" s="45"/>
      <c r="I191" s="45"/>
      <c r="J191" s="45"/>
      <c r="K191" s="208"/>
      <c r="L191" s="221"/>
    </row>
    <row r="192" spans="1:12" s="1" customFormat="1" x14ac:dyDescent="0.35">
      <c r="A192" s="174"/>
      <c r="B192" s="171"/>
      <c r="C192" s="103" t="s">
        <v>1700</v>
      </c>
      <c r="D192" s="96" t="s">
        <v>1701</v>
      </c>
      <c r="E192" s="96" t="s">
        <v>1697</v>
      </c>
      <c r="F192" s="51" t="s">
        <v>1589</v>
      </c>
      <c r="G192" s="103"/>
      <c r="H192" s="96"/>
      <c r="I192" s="96"/>
      <c r="J192" s="96"/>
      <c r="K192" s="208"/>
      <c r="L192" s="222"/>
    </row>
    <row r="193" spans="1:12" x14ac:dyDescent="0.35">
      <c r="A193" s="77" t="s">
        <v>457</v>
      </c>
      <c r="B193" s="39" t="s">
        <v>458</v>
      </c>
      <c r="C193" s="110" t="s">
        <v>913</v>
      </c>
      <c r="D193" s="39" t="s">
        <v>913</v>
      </c>
      <c r="E193" s="39" t="s">
        <v>913</v>
      </c>
      <c r="F193" s="87" t="s">
        <v>913</v>
      </c>
      <c r="G193" s="110" t="s">
        <v>3073</v>
      </c>
      <c r="H193" s="39" t="s">
        <v>3074</v>
      </c>
      <c r="I193" s="39" t="s">
        <v>3075</v>
      </c>
      <c r="J193" s="39" t="s">
        <v>1374</v>
      </c>
      <c r="K193" s="211" t="s">
        <v>3704</v>
      </c>
      <c r="L193" s="223"/>
    </row>
    <row r="194" spans="1:12" s="1" customFormat="1" x14ac:dyDescent="0.35">
      <c r="A194" s="74"/>
      <c r="B194" s="40"/>
      <c r="C194" s="111"/>
      <c r="D194" s="40"/>
      <c r="E194" s="40"/>
      <c r="F194" s="88"/>
      <c r="G194" s="111" t="s">
        <v>3076</v>
      </c>
      <c r="H194" s="40" t="s">
        <v>3077</v>
      </c>
      <c r="I194" s="40" t="s">
        <v>3059</v>
      </c>
      <c r="J194" s="40" t="s">
        <v>1374</v>
      </c>
      <c r="K194" s="211"/>
      <c r="L194" s="225"/>
    </row>
    <row r="195" spans="1:12" x14ac:dyDescent="0.35">
      <c r="A195" s="178" t="s">
        <v>543</v>
      </c>
      <c r="B195" s="175" t="s">
        <v>543</v>
      </c>
      <c r="C195" s="100" t="s">
        <v>1702</v>
      </c>
      <c r="D195" s="98" t="s">
        <v>1703</v>
      </c>
      <c r="E195" s="98" t="s">
        <v>1704</v>
      </c>
      <c r="F195" s="67" t="s">
        <v>911</v>
      </c>
      <c r="G195" s="100" t="s">
        <v>2954</v>
      </c>
      <c r="H195" s="98" t="s">
        <v>2955</v>
      </c>
      <c r="I195" s="98"/>
      <c r="J195" s="98" t="s">
        <v>1374</v>
      </c>
      <c r="K195" s="207" t="s">
        <v>3708</v>
      </c>
      <c r="L195" s="219" t="s">
        <v>3711</v>
      </c>
    </row>
    <row r="196" spans="1:12" x14ac:dyDescent="0.35">
      <c r="A196" s="179"/>
      <c r="B196" s="176"/>
      <c r="C196" s="100" t="s">
        <v>1705</v>
      </c>
      <c r="D196" s="98" t="s">
        <v>1706</v>
      </c>
      <c r="E196" s="98"/>
      <c r="F196" s="67" t="s">
        <v>911</v>
      </c>
      <c r="G196" s="100"/>
      <c r="H196" s="98"/>
      <c r="I196" s="98"/>
      <c r="J196" s="98"/>
      <c r="K196" s="207"/>
      <c r="L196" s="214"/>
    </row>
    <row r="197" spans="1:12" s="1" customFormat="1" x14ac:dyDescent="0.35">
      <c r="A197" s="180"/>
      <c r="B197" s="177"/>
      <c r="C197" s="101" t="s">
        <v>1707</v>
      </c>
      <c r="D197" s="99" t="s">
        <v>1708</v>
      </c>
      <c r="E197" s="99" t="s">
        <v>1709</v>
      </c>
      <c r="F197" s="68" t="s">
        <v>911</v>
      </c>
      <c r="G197" s="101"/>
      <c r="H197" s="99"/>
      <c r="I197" s="99"/>
      <c r="J197" s="99"/>
      <c r="K197" s="207"/>
      <c r="L197" s="215"/>
    </row>
    <row r="198" spans="1:12" x14ac:dyDescent="0.35">
      <c r="A198" s="163" t="s">
        <v>95</v>
      </c>
      <c r="B198" s="166" t="s">
        <v>96</v>
      </c>
      <c r="C198" s="110" t="s">
        <v>913</v>
      </c>
      <c r="D198" s="39" t="s">
        <v>913</v>
      </c>
      <c r="E198" s="39" t="s">
        <v>913</v>
      </c>
      <c r="F198" s="87" t="s">
        <v>913</v>
      </c>
      <c r="G198" s="110" t="s">
        <v>3078</v>
      </c>
      <c r="H198" s="39" t="s">
        <v>3079</v>
      </c>
      <c r="I198" s="39" t="s">
        <v>3080</v>
      </c>
      <c r="J198" s="39" t="s">
        <v>3081</v>
      </c>
      <c r="K198" s="211" t="s">
        <v>3704</v>
      </c>
      <c r="L198" s="223"/>
    </row>
    <row r="199" spans="1:12" x14ac:dyDescent="0.35">
      <c r="A199" s="193"/>
      <c r="B199" s="167"/>
      <c r="C199" s="110"/>
      <c r="D199" s="39"/>
      <c r="E199" s="39"/>
      <c r="F199" s="87"/>
      <c r="G199" s="110" t="s">
        <v>3082</v>
      </c>
      <c r="H199" s="39" t="s">
        <v>3083</v>
      </c>
      <c r="I199" s="39" t="s">
        <v>3084</v>
      </c>
      <c r="J199" s="39" t="s">
        <v>3757</v>
      </c>
      <c r="K199" s="211"/>
      <c r="L199" s="224"/>
    </row>
    <row r="200" spans="1:12" x14ac:dyDescent="0.35">
      <c r="A200" s="193"/>
      <c r="B200" s="167"/>
      <c r="C200" s="110"/>
      <c r="D200" s="39"/>
      <c r="E200" s="39"/>
      <c r="F200" s="87"/>
      <c r="G200" s="110" t="s">
        <v>3078</v>
      </c>
      <c r="H200" s="39" t="s">
        <v>3079</v>
      </c>
      <c r="I200" s="39"/>
      <c r="J200" s="39" t="s">
        <v>3757</v>
      </c>
      <c r="K200" s="211"/>
      <c r="L200" s="224"/>
    </row>
    <row r="201" spans="1:12" x14ac:dyDescent="0.35">
      <c r="A201" s="193"/>
      <c r="B201" s="167"/>
      <c r="C201" s="110"/>
      <c r="D201" s="39"/>
      <c r="E201" s="39"/>
      <c r="F201" s="87"/>
      <c r="G201" s="110" t="s">
        <v>3085</v>
      </c>
      <c r="H201" s="39" t="s">
        <v>3086</v>
      </c>
      <c r="I201" s="39" t="s">
        <v>3087</v>
      </c>
      <c r="J201" s="39" t="s">
        <v>3757</v>
      </c>
      <c r="K201" s="211"/>
      <c r="L201" s="224"/>
    </row>
    <row r="202" spans="1:12" s="1" customFormat="1" x14ac:dyDescent="0.35">
      <c r="A202" s="165"/>
      <c r="B202" s="168"/>
      <c r="C202" s="111"/>
      <c r="D202" s="40"/>
      <c r="E202" s="40"/>
      <c r="F202" s="88"/>
      <c r="G202" s="111" t="s">
        <v>3088</v>
      </c>
      <c r="H202" s="40" t="s">
        <v>3089</v>
      </c>
      <c r="I202" s="40" t="s">
        <v>3090</v>
      </c>
      <c r="J202" s="40" t="s">
        <v>3757</v>
      </c>
      <c r="K202" s="211"/>
      <c r="L202" s="225"/>
    </row>
    <row r="203" spans="1:12" x14ac:dyDescent="0.35">
      <c r="A203" s="172" t="s">
        <v>217</v>
      </c>
      <c r="B203" s="169" t="s">
        <v>218</v>
      </c>
      <c r="C203" s="102" t="s">
        <v>1710</v>
      </c>
      <c r="D203" s="45" t="s">
        <v>1711</v>
      </c>
      <c r="E203" s="45" t="s">
        <v>1712</v>
      </c>
      <c r="F203" s="86" t="s">
        <v>1713</v>
      </c>
      <c r="G203" s="102" t="s">
        <v>913</v>
      </c>
      <c r="H203" s="45" t="s">
        <v>913</v>
      </c>
      <c r="I203" s="45" t="s">
        <v>913</v>
      </c>
      <c r="J203" s="45" t="s">
        <v>913</v>
      </c>
      <c r="K203" s="208" t="s">
        <v>3701</v>
      </c>
      <c r="L203" s="220"/>
    </row>
    <row r="204" spans="1:12" x14ac:dyDescent="0.35">
      <c r="A204" s="173"/>
      <c r="B204" s="170"/>
      <c r="C204" s="102" t="s">
        <v>1714</v>
      </c>
      <c r="D204" s="45" t="s">
        <v>1715</v>
      </c>
      <c r="E204" s="45" t="s">
        <v>1716</v>
      </c>
      <c r="F204" s="86" t="s">
        <v>1713</v>
      </c>
      <c r="G204" s="102"/>
      <c r="H204" s="45"/>
      <c r="I204" s="45"/>
      <c r="J204" s="45"/>
      <c r="K204" s="208"/>
      <c r="L204" s="221"/>
    </row>
    <row r="205" spans="1:12" x14ac:dyDescent="0.35">
      <c r="A205" s="173"/>
      <c r="B205" s="170"/>
      <c r="C205" s="102" t="s">
        <v>1717</v>
      </c>
      <c r="D205" s="45" t="s">
        <v>1718</v>
      </c>
      <c r="E205" s="45" t="s">
        <v>1719</v>
      </c>
      <c r="F205" s="86" t="s">
        <v>1713</v>
      </c>
      <c r="G205" s="102"/>
      <c r="H205" s="45"/>
      <c r="I205" s="45"/>
      <c r="J205" s="45"/>
      <c r="K205" s="208"/>
      <c r="L205" s="221"/>
    </row>
    <row r="206" spans="1:12" x14ac:dyDescent="0.35">
      <c r="A206" s="173"/>
      <c r="B206" s="170"/>
      <c r="C206" s="102" t="s">
        <v>1714</v>
      </c>
      <c r="D206" s="45" t="s">
        <v>1715</v>
      </c>
      <c r="E206" s="45" t="s">
        <v>1716</v>
      </c>
      <c r="F206" s="86" t="s">
        <v>1713</v>
      </c>
      <c r="G206" s="102"/>
      <c r="H206" s="45"/>
      <c r="I206" s="45"/>
      <c r="J206" s="45"/>
      <c r="K206" s="208"/>
      <c r="L206" s="221"/>
    </row>
    <row r="207" spans="1:12" s="1" customFormat="1" x14ac:dyDescent="0.35">
      <c r="A207" s="174"/>
      <c r="B207" s="171"/>
      <c r="C207" s="103" t="s">
        <v>1720</v>
      </c>
      <c r="D207" s="96" t="s">
        <v>1721</v>
      </c>
      <c r="E207" s="96" t="s">
        <v>1722</v>
      </c>
      <c r="F207" s="51" t="s">
        <v>1713</v>
      </c>
      <c r="G207" s="103"/>
      <c r="H207" s="96"/>
      <c r="I207" s="96"/>
      <c r="J207" s="96"/>
      <c r="K207" s="208"/>
      <c r="L207" s="222"/>
    </row>
    <row r="208" spans="1:12" x14ac:dyDescent="0.35">
      <c r="A208" s="178" t="s">
        <v>232</v>
      </c>
      <c r="B208" s="175" t="s">
        <v>233</v>
      </c>
      <c r="C208" s="100" t="s">
        <v>1723</v>
      </c>
      <c r="D208" s="98" t="s">
        <v>1724</v>
      </c>
      <c r="E208" s="98" t="s">
        <v>1725</v>
      </c>
      <c r="F208" s="67" t="s">
        <v>911</v>
      </c>
      <c r="G208" s="100" t="s">
        <v>2954</v>
      </c>
      <c r="H208" s="98" t="s">
        <v>2955</v>
      </c>
      <c r="I208" s="98"/>
      <c r="J208" s="98" t="s">
        <v>1374</v>
      </c>
      <c r="K208" s="207" t="s">
        <v>3708</v>
      </c>
      <c r="L208" s="219" t="s">
        <v>3711</v>
      </c>
    </row>
    <row r="209" spans="1:12" x14ac:dyDescent="0.35">
      <c r="A209" s="179"/>
      <c r="B209" s="176"/>
      <c r="C209" s="100" t="s">
        <v>1726</v>
      </c>
      <c r="D209" s="98" t="s">
        <v>1727</v>
      </c>
      <c r="E209" s="98" t="s">
        <v>1728</v>
      </c>
      <c r="F209" s="67" t="s">
        <v>911</v>
      </c>
      <c r="G209" s="100"/>
      <c r="H209" s="98"/>
      <c r="I209" s="98"/>
      <c r="J209" s="98"/>
      <c r="K209" s="207"/>
      <c r="L209" s="214"/>
    </row>
    <row r="210" spans="1:12" s="1" customFormat="1" x14ac:dyDescent="0.35">
      <c r="A210" s="180"/>
      <c r="B210" s="177"/>
      <c r="C210" s="101" t="s">
        <v>1729</v>
      </c>
      <c r="D210" s="99" t="s">
        <v>1730</v>
      </c>
      <c r="E210" s="99"/>
      <c r="F210" s="68" t="s">
        <v>911</v>
      </c>
      <c r="G210" s="101"/>
      <c r="H210" s="99"/>
      <c r="I210" s="99"/>
      <c r="J210" s="99"/>
      <c r="K210" s="207"/>
      <c r="L210" s="215"/>
    </row>
    <row r="211" spans="1:12" x14ac:dyDescent="0.35">
      <c r="A211" s="178" t="s">
        <v>302</v>
      </c>
      <c r="B211" s="175" t="s">
        <v>303</v>
      </c>
      <c r="C211" s="100" t="s">
        <v>1731</v>
      </c>
      <c r="D211" s="98" t="s">
        <v>1732</v>
      </c>
      <c r="E211" s="98" t="s">
        <v>1733</v>
      </c>
      <c r="F211" s="67" t="s">
        <v>1734</v>
      </c>
      <c r="G211" s="100" t="s">
        <v>3091</v>
      </c>
      <c r="H211" s="98" t="s">
        <v>3092</v>
      </c>
      <c r="I211" s="98" t="s">
        <v>3093</v>
      </c>
      <c r="J211" s="98" t="s">
        <v>3094</v>
      </c>
      <c r="K211" s="207" t="s">
        <v>3708</v>
      </c>
      <c r="L211" s="219" t="s">
        <v>3711</v>
      </c>
    </row>
    <row r="212" spans="1:12" x14ac:dyDescent="0.35">
      <c r="A212" s="179"/>
      <c r="B212" s="176"/>
      <c r="C212" s="100" t="s">
        <v>1735</v>
      </c>
      <c r="D212" s="98" t="s">
        <v>1736</v>
      </c>
      <c r="E212" s="98" t="s">
        <v>1737</v>
      </c>
      <c r="F212" s="67" t="s">
        <v>1734</v>
      </c>
      <c r="G212" s="100"/>
      <c r="H212" s="98"/>
      <c r="I212" s="98"/>
      <c r="J212" s="98"/>
      <c r="K212" s="207"/>
      <c r="L212" s="214"/>
    </row>
    <row r="213" spans="1:12" x14ac:dyDescent="0.35">
      <c r="A213" s="179"/>
      <c r="B213" s="176"/>
      <c r="C213" s="100" t="s">
        <v>1738</v>
      </c>
      <c r="D213" s="98" t="s">
        <v>1739</v>
      </c>
      <c r="E213" s="98" t="s">
        <v>1740</v>
      </c>
      <c r="F213" s="67" t="s">
        <v>1479</v>
      </c>
      <c r="G213" s="100"/>
      <c r="H213" s="98"/>
      <c r="I213" s="98"/>
      <c r="J213" s="98"/>
      <c r="K213" s="207"/>
      <c r="L213" s="214"/>
    </row>
    <row r="214" spans="1:12" s="1" customFormat="1" x14ac:dyDescent="0.35">
      <c r="A214" s="180"/>
      <c r="B214" s="177"/>
      <c r="C214" s="101" t="s">
        <v>1741</v>
      </c>
      <c r="D214" s="99" t="s">
        <v>1742</v>
      </c>
      <c r="E214" s="99" t="s">
        <v>1743</v>
      </c>
      <c r="F214" s="68" t="s">
        <v>1734</v>
      </c>
      <c r="G214" s="101"/>
      <c r="H214" s="99"/>
      <c r="I214" s="99"/>
      <c r="J214" s="99"/>
      <c r="K214" s="207"/>
      <c r="L214" s="215"/>
    </row>
    <row r="215" spans="1:12" s="38" customFormat="1" x14ac:dyDescent="0.35">
      <c r="A215" s="78" t="s">
        <v>546</v>
      </c>
      <c r="B215" s="91" t="s">
        <v>547</v>
      </c>
      <c r="C215" s="116" t="s">
        <v>1744</v>
      </c>
      <c r="D215" s="91" t="s">
        <v>1745</v>
      </c>
      <c r="E215" s="91" t="s">
        <v>1746</v>
      </c>
      <c r="F215" s="117" t="s">
        <v>911</v>
      </c>
      <c r="G215" s="116" t="s">
        <v>2954</v>
      </c>
      <c r="H215" s="91" t="s">
        <v>2955</v>
      </c>
      <c r="I215" s="91"/>
      <c r="J215" s="91" t="s">
        <v>1374</v>
      </c>
      <c r="K215" s="56" t="s">
        <v>3708</v>
      </c>
      <c r="L215" s="69" t="s">
        <v>3711</v>
      </c>
    </row>
    <row r="216" spans="1:12" x14ac:dyDescent="0.35">
      <c r="A216" s="172" t="s">
        <v>650</v>
      </c>
      <c r="B216" s="169" t="s">
        <v>651</v>
      </c>
      <c r="C216" s="102" t="s">
        <v>1747</v>
      </c>
      <c r="D216" s="45" t="s">
        <v>1748</v>
      </c>
      <c r="E216" s="45" t="s">
        <v>1749</v>
      </c>
      <c r="F216" s="86" t="s">
        <v>1513</v>
      </c>
      <c r="G216" s="102" t="s">
        <v>913</v>
      </c>
      <c r="H216" s="45" t="s">
        <v>913</v>
      </c>
      <c r="I216" s="45" t="s">
        <v>913</v>
      </c>
      <c r="J216" s="45" t="s">
        <v>913</v>
      </c>
      <c r="K216" s="208" t="s">
        <v>3701</v>
      </c>
      <c r="L216" s="220"/>
    </row>
    <row r="217" spans="1:12" x14ac:dyDescent="0.35">
      <c r="A217" s="173"/>
      <c r="B217" s="170"/>
      <c r="C217" s="102" t="s">
        <v>1750</v>
      </c>
      <c r="D217" s="45" t="s">
        <v>1751</v>
      </c>
      <c r="E217" s="45" t="s">
        <v>1749</v>
      </c>
      <c r="F217" s="86" t="s">
        <v>1513</v>
      </c>
      <c r="G217" s="102"/>
      <c r="H217" s="45"/>
      <c r="I217" s="45"/>
      <c r="J217" s="45"/>
      <c r="K217" s="208"/>
      <c r="L217" s="221"/>
    </row>
    <row r="218" spans="1:12" x14ac:dyDescent="0.35">
      <c r="A218" s="173"/>
      <c r="B218" s="170"/>
      <c r="C218" s="102" t="s">
        <v>1752</v>
      </c>
      <c r="D218" s="45" t="s">
        <v>1753</v>
      </c>
      <c r="E218" s="45" t="s">
        <v>1754</v>
      </c>
      <c r="F218" s="86" t="s">
        <v>1513</v>
      </c>
      <c r="G218" s="102"/>
      <c r="H218" s="45"/>
      <c r="I218" s="45"/>
      <c r="J218" s="45"/>
      <c r="K218" s="208"/>
      <c r="L218" s="221"/>
    </row>
    <row r="219" spans="1:12" x14ac:dyDescent="0.35">
      <c r="A219" s="173"/>
      <c r="B219" s="170"/>
      <c r="C219" s="102" t="s">
        <v>1755</v>
      </c>
      <c r="D219" s="45" t="s">
        <v>1756</v>
      </c>
      <c r="E219" s="45" t="s">
        <v>1749</v>
      </c>
      <c r="F219" s="86" t="s">
        <v>1513</v>
      </c>
      <c r="G219" s="102"/>
      <c r="H219" s="45"/>
      <c r="I219" s="45"/>
      <c r="J219" s="45"/>
      <c r="K219" s="208"/>
      <c r="L219" s="221"/>
    </row>
    <row r="220" spans="1:12" s="1" customFormat="1" x14ac:dyDescent="0.35">
      <c r="A220" s="174"/>
      <c r="B220" s="171"/>
      <c r="C220" s="103" t="s">
        <v>1752</v>
      </c>
      <c r="D220" s="96" t="s">
        <v>1753</v>
      </c>
      <c r="E220" s="96" t="s">
        <v>1754</v>
      </c>
      <c r="F220" s="51" t="s">
        <v>1513</v>
      </c>
      <c r="G220" s="103"/>
      <c r="H220" s="96"/>
      <c r="I220" s="96"/>
      <c r="J220" s="96"/>
      <c r="K220" s="208"/>
      <c r="L220" s="222"/>
    </row>
    <row r="221" spans="1:12" s="38" customFormat="1" x14ac:dyDescent="0.35">
      <c r="A221" s="75" t="s">
        <v>187</v>
      </c>
      <c r="B221" s="89" t="s">
        <v>188</v>
      </c>
      <c r="C221" s="112" t="s">
        <v>913</v>
      </c>
      <c r="D221" s="89" t="s">
        <v>913</v>
      </c>
      <c r="E221" s="89" t="s">
        <v>913</v>
      </c>
      <c r="F221" s="113" t="s">
        <v>913</v>
      </c>
      <c r="G221" s="112" t="s">
        <v>913</v>
      </c>
      <c r="H221" s="89" t="s">
        <v>913</v>
      </c>
      <c r="I221" s="89" t="s">
        <v>913</v>
      </c>
      <c r="J221" s="89" t="s">
        <v>913</v>
      </c>
      <c r="K221" s="48" t="s">
        <v>3703</v>
      </c>
      <c r="L221" s="65"/>
    </row>
    <row r="222" spans="1:12" x14ac:dyDescent="0.35">
      <c r="A222" s="172" t="s">
        <v>240</v>
      </c>
      <c r="B222" s="169" t="s">
        <v>241</v>
      </c>
      <c r="C222" s="102" t="s">
        <v>1757</v>
      </c>
      <c r="D222" s="45" t="s">
        <v>1758</v>
      </c>
      <c r="E222" s="45" t="s">
        <v>241</v>
      </c>
      <c r="F222" s="86" t="s">
        <v>1534</v>
      </c>
      <c r="G222" s="102" t="s">
        <v>913</v>
      </c>
      <c r="H222" s="45" t="s">
        <v>913</v>
      </c>
      <c r="I222" s="45" t="s">
        <v>913</v>
      </c>
      <c r="J222" s="45" t="s">
        <v>913</v>
      </c>
      <c r="K222" s="208" t="s">
        <v>3701</v>
      </c>
      <c r="L222" s="220"/>
    </row>
    <row r="223" spans="1:12" x14ac:dyDescent="0.35">
      <c r="A223" s="173"/>
      <c r="B223" s="170"/>
      <c r="C223" s="102" t="s">
        <v>1759</v>
      </c>
      <c r="D223" s="45" t="s">
        <v>1760</v>
      </c>
      <c r="E223" s="45" t="s">
        <v>241</v>
      </c>
      <c r="F223" s="86" t="s">
        <v>1534</v>
      </c>
      <c r="G223" s="102"/>
      <c r="H223" s="45"/>
      <c r="I223" s="45"/>
      <c r="J223" s="45"/>
      <c r="K223" s="208"/>
      <c r="L223" s="221"/>
    </row>
    <row r="224" spans="1:12" s="1" customFormat="1" x14ac:dyDescent="0.35">
      <c r="A224" s="174"/>
      <c r="B224" s="171"/>
      <c r="C224" s="103" t="s">
        <v>1761</v>
      </c>
      <c r="D224" s="96" t="s">
        <v>1762</v>
      </c>
      <c r="E224" s="96" t="s">
        <v>1763</v>
      </c>
      <c r="F224" s="51" t="s">
        <v>1534</v>
      </c>
      <c r="G224" s="103"/>
      <c r="H224" s="96"/>
      <c r="I224" s="96"/>
      <c r="J224" s="96"/>
      <c r="K224" s="208"/>
      <c r="L224" s="222"/>
    </row>
    <row r="225" spans="1:12" s="38" customFormat="1" x14ac:dyDescent="0.35">
      <c r="A225" s="75" t="s">
        <v>262</v>
      </c>
      <c r="B225" s="89" t="s">
        <v>263</v>
      </c>
      <c r="C225" s="112" t="s">
        <v>913</v>
      </c>
      <c r="D225" s="89" t="s">
        <v>913</v>
      </c>
      <c r="E225" s="89" t="s">
        <v>913</v>
      </c>
      <c r="F225" s="113" t="s">
        <v>913</v>
      </c>
      <c r="G225" s="112" t="s">
        <v>913</v>
      </c>
      <c r="H225" s="89" t="s">
        <v>913</v>
      </c>
      <c r="I225" s="89" t="s">
        <v>913</v>
      </c>
      <c r="J225" s="89" t="s">
        <v>913</v>
      </c>
      <c r="K225" s="48" t="s">
        <v>3703</v>
      </c>
      <c r="L225" s="65"/>
    </row>
    <row r="226" spans="1:12" x14ac:dyDescent="0.35">
      <c r="A226" s="195" t="s">
        <v>308</v>
      </c>
      <c r="B226" s="194" t="s">
        <v>309</v>
      </c>
      <c r="C226" s="102" t="s">
        <v>1764</v>
      </c>
      <c r="D226" s="45" t="s">
        <v>1765</v>
      </c>
      <c r="E226" s="45" t="s">
        <v>1766</v>
      </c>
      <c r="F226" s="86" t="s">
        <v>1767</v>
      </c>
      <c r="G226" s="102" t="s">
        <v>913</v>
      </c>
      <c r="H226" s="45" t="s">
        <v>913</v>
      </c>
      <c r="I226" s="45" t="s">
        <v>913</v>
      </c>
      <c r="J226" s="45" t="s">
        <v>913</v>
      </c>
      <c r="K226" s="208" t="s">
        <v>3701</v>
      </c>
      <c r="L226" s="220"/>
    </row>
    <row r="227" spans="1:12" x14ac:dyDescent="0.35">
      <c r="A227" s="173"/>
      <c r="B227" s="194"/>
      <c r="C227" s="102" t="s">
        <v>1768</v>
      </c>
      <c r="D227" s="45" t="s">
        <v>1769</v>
      </c>
      <c r="E227" s="45"/>
      <c r="F227" s="86" t="s">
        <v>1767</v>
      </c>
      <c r="G227" s="102"/>
      <c r="H227" s="45"/>
      <c r="I227" s="45"/>
      <c r="J227" s="45"/>
      <c r="K227" s="208"/>
      <c r="L227" s="221"/>
    </row>
    <row r="228" spans="1:12" s="1" customFormat="1" x14ac:dyDescent="0.35">
      <c r="A228" s="173"/>
      <c r="B228" s="194"/>
      <c r="C228" s="103" t="s">
        <v>1770</v>
      </c>
      <c r="D228" s="96" t="s">
        <v>1771</v>
      </c>
      <c r="E228" s="96" t="s">
        <v>1772</v>
      </c>
      <c r="F228" s="51" t="s">
        <v>1767</v>
      </c>
      <c r="G228" s="103"/>
      <c r="H228" s="96"/>
      <c r="I228" s="96"/>
      <c r="J228" s="96"/>
      <c r="K228" s="208"/>
      <c r="L228" s="222"/>
    </row>
    <row r="229" spans="1:12" s="1" customFormat="1" x14ac:dyDescent="0.35">
      <c r="A229" s="73" t="s">
        <v>365</v>
      </c>
      <c r="B229" s="46" t="s">
        <v>366</v>
      </c>
      <c r="C229" s="108" t="s">
        <v>913</v>
      </c>
      <c r="D229" s="46" t="s">
        <v>913</v>
      </c>
      <c r="E229" s="46" t="s">
        <v>913</v>
      </c>
      <c r="F229" s="109" t="s">
        <v>913</v>
      </c>
      <c r="G229" s="108" t="s">
        <v>913</v>
      </c>
      <c r="H229" s="46" t="s">
        <v>913</v>
      </c>
      <c r="I229" s="46" t="s">
        <v>913</v>
      </c>
      <c r="J229" s="46" t="s">
        <v>913</v>
      </c>
      <c r="K229" s="48" t="s">
        <v>3703</v>
      </c>
      <c r="L229" s="60"/>
    </row>
    <row r="230" spans="1:12" s="38" customFormat="1" x14ac:dyDescent="0.35">
      <c r="A230" s="75" t="s">
        <v>381</v>
      </c>
      <c r="B230" s="89" t="s">
        <v>382</v>
      </c>
      <c r="C230" s="112" t="s">
        <v>913</v>
      </c>
      <c r="D230" s="89" t="s">
        <v>913</v>
      </c>
      <c r="E230" s="89" t="s">
        <v>913</v>
      </c>
      <c r="F230" s="113" t="s">
        <v>913</v>
      </c>
      <c r="G230" s="112" t="s">
        <v>913</v>
      </c>
      <c r="H230" s="89" t="s">
        <v>913</v>
      </c>
      <c r="I230" s="89" t="s">
        <v>913</v>
      </c>
      <c r="J230" s="89" t="s">
        <v>913</v>
      </c>
      <c r="K230" s="48" t="s">
        <v>3703</v>
      </c>
      <c r="L230" s="65"/>
    </row>
    <row r="231" spans="1:12" x14ac:dyDescent="0.35">
      <c r="A231" s="172" t="s">
        <v>499</v>
      </c>
      <c r="B231" s="169" t="s">
        <v>500</v>
      </c>
      <c r="C231" s="102" t="s">
        <v>1773</v>
      </c>
      <c r="D231" s="45" t="s">
        <v>1774</v>
      </c>
      <c r="E231" s="45" t="s">
        <v>500</v>
      </c>
      <c r="F231" s="86" t="s">
        <v>1589</v>
      </c>
      <c r="G231" s="102" t="s">
        <v>913</v>
      </c>
      <c r="H231" s="45" t="s">
        <v>913</v>
      </c>
      <c r="I231" s="45" t="s">
        <v>913</v>
      </c>
      <c r="J231" s="45" t="s">
        <v>913</v>
      </c>
      <c r="K231" s="208" t="s">
        <v>3701</v>
      </c>
      <c r="L231" s="220"/>
    </row>
    <row r="232" spans="1:12" x14ac:dyDescent="0.35">
      <c r="A232" s="173"/>
      <c r="B232" s="170"/>
      <c r="C232" s="102" t="s">
        <v>1775</v>
      </c>
      <c r="D232" s="45" t="s">
        <v>1776</v>
      </c>
      <c r="E232" s="45" t="s">
        <v>1777</v>
      </c>
      <c r="F232" s="86" t="s">
        <v>1589</v>
      </c>
      <c r="G232" s="102"/>
      <c r="H232" s="45"/>
      <c r="I232" s="45"/>
      <c r="J232" s="45"/>
      <c r="K232" s="208"/>
      <c r="L232" s="221"/>
    </row>
    <row r="233" spans="1:12" s="1" customFormat="1" x14ac:dyDescent="0.35">
      <c r="A233" s="174"/>
      <c r="B233" s="171"/>
      <c r="C233" s="103" t="s">
        <v>1778</v>
      </c>
      <c r="D233" s="96" t="s">
        <v>1779</v>
      </c>
      <c r="E233" s="96" t="s">
        <v>1780</v>
      </c>
      <c r="F233" s="51" t="s">
        <v>1589</v>
      </c>
      <c r="G233" s="103"/>
      <c r="H233" s="96"/>
      <c r="I233" s="96"/>
      <c r="J233" s="96"/>
      <c r="K233" s="208"/>
      <c r="L233" s="222"/>
    </row>
    <row r="234" spans="1:12" s="38" customFormat="1" x14ac:dyDescent="0.35">
      <c r="A234" s="75" t="s">
        <v>519</v>
      </c>
      <c r="B234" s="89" t="s">
        <v>520</v>
      </c>
      <c r="C234" s="112" t="s">
        <v>913</v>
      </c>
      <c r="D234" s="89" t="s">
        <v>913</v>
      </c>
      <c r="E234" s="89" t="s">
        <v>913</v>
      </c>
      <c r="F234" s="113" t="s">
        <v>913</v>
      </c>
      <c r="G234" s="112" t="s">
        <v>913</v>
      </c>
      <c r="H234" s="89" t="s">
        <v>913</v>
      </c>
      <c r="I234" s="89" t="s">
        <v>913</v>
      </c>
      <c r="J234" s="89" t="s">
        <v>913</v>
      </c>
      <c r="K234" s="48" t="s">
        <v>3703</v>
      </c>
      <c r="L234" s="65"/>
    </row>
    <row r="235" spans="1:12" x14ac:dyDescent="0.35">
      <c r="A235" s="172" t="s">
        <v>344</v>
      </c>
      <c r="B235" s="169" t="s">
        <v>345</v>
      </c>
      <c r="C235" s="102" t="s">
        <v>1781</v>
      </c>
      <c r="D235" s="45" t="s">
        <v>1782</v>
      </c>
      <c r="E235" s="45" t="s">
        <v>1783</v>
      </c>
      <c r="F235" s="86" t="s">
        <v>1784</v>
      </c>
      <c r="G235" s="102" t="s">
        <v>913</v>
      </c>
      <c r="H235" s="45" t="s">
        <v>913</v>
      </c>
      <c r="I235" s="45" t="s">
        <v>913</v>
      </c>
      <c r="J235" s="45" t="s">
        <v>913</v>
      </c>
      <c r="K235" s="208" t="s">
        <v>3701</v>
      </c>
      <c r="L235" s="220"/>
    </row>
    <row r="236" spans="1:12" s="1" customFormat="1" x14ac:dyDescent="0.35">
      <c r="A236" s="174"/>
      <c r="B236" s="171"/>
      <c r="C236" s="103" t="s">
        <v>1785</v>
      </c>
      <c r="D236" s="96" t="s">
        <v>1786</v>
      </c>
      <c r="E236" s="96"/>
      <c r="F236" s="51" t="s">
        <v>1784</v>
      </c>
      <c r="G236" s="103"/>
      <c r="H236" s="96"/>
      <c r="I236" s="96"/>
      <c r="J236" s="96"/>
      <c r="K236" s="208"/>
      <c r="L236" s="222"/>
    </row>
    <row r="237" spans="1:12" x14ac:dyDescent="0.35">
      <c r="A237" s="163" t="s">
        <v>352</v>
      </c>
      <c r="B237" s="166" t="s">
        <v>353</v>
      </c>
      <c r="C237" s="110" t="s">
        <v>913</v>
      </c>
      <c r="D237" s="39" t="s">
        <v>913</v>
      </c>
      <c r="E237" s="39" t="s">
        <v>913</v>
      </c>
      <c r="F237" s="87" t="s">
        <v>913</v>
      </c>
      <c r="G237" s="110" t="s">
        <v>3095</v>
      </c>
      <c r="H237" s="39" t="s">
        <v>3096</v>
      </c>
      <c r="I237" s="39" t="s">
        <v>3097</v>
      </c>
      <c r="J237" s="39" t="s">
        <v>1374</v>
      </c>
      <c r="K237" s="211" t="s">
        <v>3704</v>
      </c>
      <c r="L237" s="223"/>
    </row>
    <row r="238" spans="1:12" x14ac:dyDescent="0.35">
      <c r="A238" s="193"/>
      <c r="B238" s="167"/>
      <c r="C238" s="110"/>
      <c r="D238" s="39"/>
      <c r="E238" s="39"/>
      <c r="F238" s="87"/>
      <c r="G238" s="110" t="s">
        <v>3098</v>
      </c>
      <c r="H238" s="39" t="s">
        <v>3099</v>
      </c>
      <c r="I238" s="39" t="s">
        <v>3100</v>
      </c>
      <c r="J238" s="39" t="s">
        <v>1374</v>
      </c>
      <c r="K238" s="211"/>
      <c r="L238" s="224"/>
    </row>
    <row r="239" spans="1:12" s="1" customFormat="1" x14ac:dyDescent="0.35">
      <c r="A239" s="165"/>
      <c r="B239" s="168"/>
      <c r="C239" s="111"/>
      <c r="D239" s="40"/>
      <c r="E239" s="40"/>
      <c r="F239" s="88"/>
      <c r="G239" s="111" t="s">
        <v>3101</v>
      </c>
      <c r="H239" s="40" t="s">
        <v>3102</v>
      </c>
      <c r="I239" s="40" t="s">
        <v>353</v>
      </c>
      <c r="J239" s="40" t="s">
        <v>1374</v>
      </c>
      <c r="K239" s="211"/>
      <c r="L239" s="225"/>
    </row>
    <row r="240" spans="1:12" x14ac:dyDescent="0.35">
      <c r="A240" s="172" t="s">
        <v>383</v>
      </c>
      <c r="B240" s="169" t="s">
        <v>384</v>
      </c>
      <c r="C240" s="102" t="s">
        <v>1787</v>
      </c>
      <c r="D240" s="45" t="s">
        <v>1788</v>
      </c>
      <c r="E240" s="45" t="s">
        <v>384</v>
      </c>
      <c r="F240" s="86" t="s">
        <v>1357</v>
      </c>
      <c r="G240" s="102" t="s">
        <v>913</v>
      </c>
      <c r="H240" s="45" t="s">
        <v>913</v>
      </c>
      <c r="I240" s="45" t="s">
        <v>913</v>
      </c>
      <c r="J240" s="45" t="s">
        <v>913</v>
      </c>
      <c r="K240" s="208" t="s">
        <v>3701</v>
      </c>
      <c r="L240" s="220"/>
    </row>
    <row r="241" spans="1:12" x14ac:dyDescent="0.35">
      <c r="A241" s="173"/>
      <c r="B241" s="170"/>
      <c r="C241" s="102" t="s">
        <v>1789</v>
      </c>
      <c r="D241" s="45" t="s">
        <v>1790</v>
      </c>
      <c r="E241" s="45" t="s">
        <v>1791</v>
      </c>
      <c r="F241" s="86" t="s">
        <v>1357</v>
      </c>
      <c r="G241" s="102"/>
      <c r="H241" s="45"/>
      <c r="I241" s="45"/>
      <c r="J241" s="45"/>
      <c r="K241" s="208"/>
      <c r="L241" s="221"/>
    </row>
    <row r="242" spans="1:12" s="1" customFormat="1" x14ac:dyDescent="0.35">
      <c r="A242" s="174"/>
      <c r="B242" s="171"/>
      <c r="C242" s="103" t="s">
        <v>1787</v>
      </c>
      <c r="D242" s="96" t="s">
        <v>1788</v>
      </c>
      <c r="E242" s="96" t="s">
        <v>384</v>
      </c>
      <c r="F242" s="51" t="s">
        <v>1357</v>
      </c>
      <c r="G242" s="103"/>
      <c r="H242" s="96"/>
      <c r="I242" s="96"/>
      <c r="J242" s="96"/>
      <c r="K242" s="208"/>
      <c r="L242" s="222"/>
    </row>
    <row r="243" spans="1:12" s="38" customFormat="1" x14ac:dyDescent="0.35">
      <c r="A243" s="75" t="s">
        <v>385</v>
      </c>
      <c r="B243" s="89" t="s">
        <v>386</v>
      </c>
      <c r="C243" s="112" t="s">
        <v>913</v>
      </c>
      <c r="D243" s="89" t="s">
        <v>913</v>
      </c>
      <c r="E243" s="89" t="s">
        <v>913</v>
      </c>
      <c r="F243" s="113" t="s">
        <v>913</v>
      </c>
      <c r="G243" s="112" t="s">
        <v>913</v>
      </c>
      <c r="H243" s="89" t="s">
        <v>913</v>
      </c>
      <c r="I243" s="89" t="s">
        <v>913</v>
      </c>
      <c r="J243" s="89" t="s">
        <v>913</v>
      </c>
      <c r="K243" s="48" t="s">
        <v>3703</v>
      </c>
      <c r="L243" s="65"/>
    </row>
    <row r="244" spans="1:12" x14ac:dyDescent="0.35">
      <c r="A244" s="178" t="s">
        <v>443</v>
      </c>
      <c r="B244" s="175" t="s">
        <v>444</v>
      </c>
      <c r="C244" s="100" t="s">
        <v>1792</v>
      </c>
      <c r="D244" s="98" t="s">
        <v>1793</v>
      </c>
      <c r="E244" s="98" t="s">
        <v>1794</v>
      </c>
      <c r="F244" s="67" t="s">
        <v>911</v>
      </c>
      <c r="G244" s="100" t="s">
        <v>2954</v>
      </c>
      <c r="H244" s="98" t="s">
        <v>2955</v>
      </c>
      <c r="I244" s="98"/>
      <c r="J244" s="98" t="s">
        <v>1374</v>
      </c>
      <c r="K244" s="207" t="s">
        <v>3708</v>
      </c>
      <c r="L244" s="219" t="s">
        <v>3711</v>
      </c>
    </row>
    <row r="245" spans="1:12" x14ac:dyDescent="0.35">
      <c r="A245" s="179"/>
      <c r="B245" s="176"/>
      <c r="C245" s="100" t="s">
        <v>1795</v>
      </c>
      <c r="D245" s="98" t="s">
        <v>1796</v>
      </c>
      <c r="E245" s="98"/>
      <c r="F245" s="67" t="s">
        <v>911</v>
      </c>
      <c r="G245" s="100" t="s">
        <v>3103</v>
      </c>
      <c r="H245" s="98" t="s">
        <v>3104</v>
      </c>
      <c r="I245" s="98" t="s">
        <v>3105</v>
      </c>
      <c r="J245" s="98" t="s">
        <v>1374</v>
      </c>
      <c r="K245" s="207"/>
      <c r="L245" s="214"/>
    </row>
    <row r="246" spans="1:12" x14ac:dyDescent="0.35">
      <c r="A246" s="179"/>
      <c r="B246" s="176"/>
      <c r="C246" s="100" t="s">
        <v>1797</v>
      </c>
      <c r="D246" s="98" t="s">
        <v>1798</v>
      </c>
      <c r="E246" s="98"/>
      <c r="F246" s="67" t="s">
        <v>911</v>
      </c>
      <c r="G246" s="100"/>
      <c r="H246" s="98"/>
      <c r="I246" s="98"/>
      <c r="J246" s="98"/>
      <c r="K246" s="207"/>
      <c r="L246" s="214"/>
    </row>
    <row r="247" spans="1:12" x14ac:dyDescent="0.35">
      <c r="A247" s="179"/>
      <c r="B247" s="176"/>
      <c r="C247" s="100" t="s">
        <v>1799</v>
      </c>
      <c r="D247" s="98" t="s">
        <v>1800</v>
      </c>
      <c r="E247" s="98"/>
      <c r="F247" s="67" t="s">
        <v>911</v>
      </c>
      <c r="G247" s="100"/>
      <c r="H247" s="98"/>
      <c r="I247" s="98"/>
      <c r="J247" s="98"/>
      <c r="K247" s="207"/>
      <c r="L247" s="214"/>
    </row>
    <row r="248" spans="1:12" s="1" customFormat="1" x14ac:dyDescent="0.35">
      <c r="A248" s="180"/>
      <c r="B248" s="177"/>
      <c r="C248" s="101" t="s">
        <v>1801</v>
      </c>
      <c r="D248" s="99" t="s">
        <v>1802</v>
      </c>
      <c r="E248" s="99" t="s">
        <v>1803</v>
      </c>
      <c r="F248" s="68" t="s">
        <v>911</v>
      </c>
      <c r="G248" s="101"/>
      <c r="H248" s="99"/>
      <c r="I248" s="99"/>
      <c r="J248" s="99"/>
      <c r="K248" s="207"/>
      <c r="L248" s="215"/>
    </row>
    <row r="249" spans="1:12" x14ac:dyDescent="0.35">
      <c r="A249" s="172" t="s">
        <v>467</v>
      </c>
      <c r="B249" s="169" t="s">
        <v>468</v>
      </c>
      <c r="C249" s="102" t="s">
        <v>1804</v>
      </c>
      <c r="D249" s="45" t="s">
        <v>1805</v>
      </c>
      <c r="E249" s="45" t="s">
        <v>468</v>
      </c>
      <c r="F249" s="86" t="s">
        <v>1513</v>
      </c>
      <c r="G249" s="102" t="s">
        <v>913</v>
      </c>
      <c r="H249" s="45" t="s">
        <v>913</v>
      </c>
      <c r="I249" s="45" t="s">
        <v>913</v>
      </c>
      <c r="J249" s="45" t="s">
        <v>913</v>
      </c>
      <c r="K249" s="208" t="s">
        <v>3701</v>
      </c>
      <c r="L249" s="220"/>
    </row>
    <row r="250" spans="1:12" x14ac:dyDescent="0.35">
      <c r="A250" s="173"/>
      <c r="B250" s="170"/>
      <c r="C250" s="102" t="s">
        <v>1755</v>
      </c>
      <c r="D250" s="45" t="s">
        <v>1756</v>
      </c>
      <c r="E250" s="45" t="s">
        <v>1749</v>
      </c>
      <c r="F250" s="86" t="s">
        <v>1513</v>
      </c>
      <c r="G250" s="102"/>
      <c r="H250" s="45"/>
      <c r="I250" s="45"/>
      <c r="J250" s="45"/>
      <c r="K250" s="208"/>
      <c r="L250" s="221"/>
    </row>
    <row r="251" spans="1:12" s="1" customFormat="1" x14ac:dyDescent="0.35">
      <c r="A251" s="174"/>
      <c r="B251" s="171"/>
      <c r="C251" s="103" t="s">
        <v>1806</v>
      </c>
      <c r="D251" s="96" t="s">
        <v>1807</v>
      </c>
      <c r="E251" s="96" t="s">
        <v>1749</v>
      </c>
      <c r="F251" s="51" t="s">
        <v>1513</v>
      </c>
      <c r="G251" s="103"/>
      <c r="H251" s="96"/>
      <c r="I251" s="96"/>
      <c r="J251" s="96"/>
      <c r="K251" s="208"/>
      <c r="L251" s="222"/>
    </row>
    <row r="252" spans="1:12" s="38" customFormat="1" x14ac:dyDescent="0.35">
      <c r="A252" s="75" t="s">
        <v>532</v>
      </c>
      <c r="B252" s="89" t="s">
        <v>533</v>
      </c>
      <c r="C252" s="112" t="s">
        <v>913</v>
      </c>
      <c r="D252" s="89" t="s">
        <v>913</v>
      </c>
      <c r="E252" s="89" t="s">
        <v>913</v>
      </c>
      <c r="F252" s="113" t="s">
        <v>913</v>
      </c>
      <c r="G252" s="112" t="s">
        <v>913</v>
      </c>
      <c r="H252" s="89" t="s">
        <v>913</v>
      </c>
      <c r="I252" s="89" t="s">
        <v>913</v>
      </c>
      <c r="J252" s="89" t="s">
        <v>913</v>
      </c>
      <c r="K252" s="48" t="s">
        <v>3703</v>
      </c>
      <c r="L252" s="65"/>
    </row>
    <row r="253" spans="1:12" x14ac:dyDescent="0.35">
      <c r="A253" s="163" t="s">
        <v>753</v>
      </c>
      <c r="B253" s="166" t="s">
        <v>754</v>
      </c>
      <c r="C253" s="110" t="s">
        <v>913</v>
      </c>
      <c r="D253" s="39" t="s">
        <v>913</v>
      </c>
      <c r="E253" s="39" t="s">
        <v>913</v>
      </c>
      <c r="F253" s="87" t="s">
        <v>913</v>
      </c>
      <c r="G253" s="110" t="s">
        <v>3106</v>
      </c>
      <c r="H253" s="39" t="s">
        <v>3107</v>
      </c>
      <c r="I253" s="39" t="s">
        <v>3108</v>
      </c>
      <c r="J253" s="39" t="s">
        <v>3109</v>
      </c>
      <c r="K253" s="211" t="s">
        <v>3704</v>
      </c>
      <c r="L253" s="223"/>
    </row>
    <row r="254" spans="1:12" x14ac:dyDescent="0.35">
      <c r="A254" s="193"/>
      <c r="B254" s="167"/>
      <c r="C254" s="110"/>
      <c r="D254" s="39"/>
      <c r="E254" s="39"/>
      <c r="F254" s="87"/>
      <c r="G254" s="110" t="s">
        <v>3110</v>
      </c>
      <c r="H254" s="39" t="s">
        <v>3111</v>
      </c>
      <c r="I254" s="39" t="s">
        <v>754</v>
      </c>
      <c r="J254" s="39" t="s">
        <v>3109</v>
      </c>
      <c r="K254" s="211"/>
      <c r="L254" s="224"/>
    </row>
    <row r="255" spans="1:12" s="1" customFormat="1" x14ac:dyDescent="0.35">
      <c r="A255" s="165"/>
      <c r="B255" s="168"/>
      <c r="C255" s="111"/>
      <c r="D255" s="40"/>
      <c r="E255" s="40"/>
      <c r="F255" s="88"/>
      <c r="G255" s="111" t="s">
        <v>3112</v>
      </c>
      <c r="H255" s="40" t="s">
        <v>3113</v>
      </c>
      <c r="I255" s="40" t="s">
        <v>754</v>
      </c>
      <c r="J255" s="40" t="s">
        <v>3109</v>
      </c>
      <c r="K255" s="211"/>
      <c r="L255" s="225"/>
    </row>
    <row r="256" spans="1:12" x14ac:dyDescent="0.35">
      <c r="A256" s="77" t="s">
        <v>802</v>
      </c>
      <c r="B256" s="39" t="s">
        <v>802</v>
      </c>
      <c r="C256" s="110" t="s">
        <v>913</v>
      </c>
      <c r="D256" s="39" t="s">
        <v>913</v>
      </c>
      <c r="E256" s="39" t="s">
        <v>913</v>
      </c>
      <c r="F256" s="87" t="s">
        <v>913</v>
      </c>
      <c r="G256" s="110" t="s">
        <v>3114</v>
      </c>
      <c r="H256" s="39" t="s">
        <v>3115</v>
      </c>
      <c r="I256" s="39" t="s">
        <v>3116</v>
      </c>
      <c r="J256" s="39" t="s">
        <v>3117</v>
      </c>
      <c r="K256" s="211" t="s">
        <v>3704</v>
      </c>
      <c r="L256" s="223"/>
    </row>
    <row r="257" spans="1:12" x14ac:dyDescent="0.35">
      <c r="A257" s="77"/>
      <c r="B257" s="39"/>
      <c r="C257" s="110"/>
      <c r="D257" s="39"/>
      <c r="E257" s="39"/>
      <c r="F257" s="87"/>
      <c r="G257" s="110" t="s">
        <v>3118</v>
      </c>
      <c r="H257" s="39" t="s">
        <v>3119</v>
      </c>
      <c r="I257" s="39" t="s">
        <v>3116</v>
      </c>
      <c r="J257" s="39" t="s">
        <v>3117</v>
      </c>
      <c r="K257" s="211"/>
      <c r="L257" s="224"/>
    </row>
    <row r="258" spans="1:12" s="1" customFormat="1" x14ac:dyDescent="0.35">
      <c r="A258" s="74"/>
      <c r="B258" s="40"/>
      <c r="C258" s="111"/>
      <c r="D258" s="40"/>
      <c r="E258" s="40"/>
      <c r="F258" s="88"/>
      <c r="G258" s="111" t="s">
        <v>3120</v>
      </c>
      <c r="H258" s="40" t="s">
        <v>3121</v>
      </c>
      <c r="I258" s="40" t="s">
        <v>3122</v>
      </c>
      <c r="J258" s="40" t="s">
        <v>3117</v>
      </c>
      <c r="K258" s="211"/>
      <c r="L258" s="225"/>
    </row>
    <row r="259" spans="1:12" x14ac:dyDescent="0.35">
      <c r="A259" s="159" t="s">
        <v>268</v>
      </c>
      <c r="B259" s="156" t="s">
        <v>269</v>
      </c>
      <c r="C259" s="104" t="s">
        <v>1808</v>
      </c>
      <c r="D259" s="105" t="s">
        <v>1809</v>
      </c>
      <c r="E259" s="105" t="s">
        <v>647</v>
      </c>
      <c r="F259" s="84" t="s">
        <v>926</v>
      </c>
      <c r="G259" s="104" t="s">
        <v>3131</v>
      </c>
      <c r="H259" s="105" t="s">
        <v>3132</v>
      </c>
      <c r="I259" s="105" t="s">
        <v>3123</v>
      </c>
      <c r="J259" s="118" t="s">
        <v>1374</v>
      </c>
      <c r="K259" s="210" t="s">
        <v>3712</v>
      </c>
      <c r="L259" s="216" t="s">
        <v>3710</v>
      </c>
    </row>
    <row r="260" spans="1:12" x14ac:dyDescent="0.35">
      <c r="A260" s="162"/>
      <c r="B260" s="157"/>
      <c r="C260" s="104" t="s">
        <v>1810</v>
      </c>
      <c r="D260" s="105" t="s">
        <v>1811</v>
      </c>
      <c r="E260" s="105" t="s">
        <v>1812</v>
      </c>
      <c r="F260" s="84" t="s">
        <v>926</v>
      </c>
      <c r="G260" s="104" t="s">
        <v>2984</v>
      </c>
      <c r="H260" s="105" t="s">
        <v>2985</v>
      </c>
      <c r="I260" s="105" t="s">
        <v>2986</v>
      </c>
      <c r="J260" s="105" t="s">
        <v>1374</v>
      </c>
      <c r="K260" s="210"/>
      <c r="L260" s="217"/>
    </row>
    <row r="261" spans="1:12" x14ac:dyDescent="0.35">
      <c r="A261" s="162"/>
      <c r="B261" s="157"/>
      <c r="C261" s="104" t="s">
        <v>1813</v>
      </c>
      <c r="D261" s="105" t="s">
        <v>1814</v>
      </c>
      <c r="E261" s="105" t="s">
        <v>647</v>
      </c>
      <c r="F261" s="84" t="s">
        <v>926</v>
      </c>
      <c r="G261" s="104" t="s">
        <v>3124</v>
      </c>
      <c r="H261" s="105" t="s">
        <v>3125</v>
      </c>
      <c r="I261" s="105" t="s">
        <v>2986</v>
      </c>
      <c r="J261" s="105" t="s">
        <v>1374</v>
      </c>
      <c r="K261" s="210"/>
      <c r="L261" s="217"/>
    </row>
    <row r="262" spans="1:12" x14ac:dyDescent="0.35">
      <c r="A262" s="162"/>
      <c r="B262" s="157"/>
      <c r="C262" s="104"/>
      <c r="D262" s="105"/>
      <c r="E262" s="105"/>
      <c r="F262" s="84"/>
      <c r="G262" s="104" t="s">
        <v>3126</v>
      </c>
      <c r="H262" s="105" t="s">
        <v>3127</v>
      </c>
      <c r="I262" s="105" t="s">
        <v>2986</v>
      </c>
      <c r="J262" s="105" t="s">
        <v>1374</v>
      </c>
      <c r="K262" s="210"/>
      <c r="L262" s="217"/>
    </row>
    <row r="263" spans="1:12" s="1" customFormat="1" x14ac:dyDescent="0.35">
      <c r="A263" s="161"/>
      <c r="B263" s="158"/>
      <c r="C263" s="106"/>
      <c r="D263" s="107"/>
      <c r="E263" s="107"/>
      <c r="F263" s="85"/>
      <c r="G263" s="106" t="s">
        <v>3128</v>
      </c>
      <c r="H263" s="107" t="s">
        <v>3129</v>
      </c>
      <c r="I263" s="107" t="s">
        <v>3130</v>
      </c>
      <c r="J263" s="107" t="s">
        <v>1374</v>
      </c>
      <c r="K263" s="210"/>
      <c r="L263" s="218"/>
    </row>
    <row r="264" spans="1:12" x14ac:dyDescent="0.35">
      <c r="A264" s="172" t="s">
        <v>579</v>
      </c>
      <c r="B264" s="169" t="s">
        <v>580</v>
      </c>
      <c r="C264" s="102" t="s">
        <v>1815</v>
      </c>
      <c r="D264" s="45" t="s">
        <v>1816</v>
      </c>
      <c r="E264" s="45" t="s">
        <v>1817</v>
      </c>
      <c r="F264" s="86" t="s">
        <v>1818</v>
      </c>
      <c r="G264" s="102" t="s">
        <v>913</v>
      </c>
      <c r="H264" s="45" t="s">
        <v>913</v>
      </c>
      <c r="I264" s="45" t="s">
        <v>913</v>
      </c>
      <c r="J264" s="45" t="s">
        <v>913</v>
      </c>
      <c r="K264" s="208" t="s">
        <v>3701</v>
      </c>
      <c r="L264" s="220"/>
    </row>
    <row r="265" spans="1:12" x14ac:dyDescent="0.35">
      <c r="A265" s="173"/>
      <c r="B265" s="170"/>
      <c r="C265" s="102" t="s">
        <v>1819</v>
      </c>
      <c r="D265" s="45" t="s">
        <v>1820</v>
      </c>
      <c r="E265" s="45" t="s">
        <v>1821</v>
      </c>
      <c r="F265" s="86" t="s">
        <v>1818</v>
      </c>
      <c r="G265" s="102"/>
      <c r="H265" s="45"/>
      <c r="I265" s="45"/>
      <c r="J265" s="45"/>
      <c r="K265" s="208"/>
      <c r="L265" s="221"/>
    </row>
    <row r="266" spans="1:12" x14ac:dyDescent="0.35">
      <c r="A266" s="173"/>
      <c r="B266" s="170"/>
      <c r="C266" s="102" t="s">
        <v>1822</v>
      </c>
      <c r="D266" s="45" t="s">
        <v>1823</v>
      </c>
      <c r="E266" s="45"/>
      <c r="F266" s="86" t="s">
        <v>1818</v>
      </c>
      <c r="G266" s="102"/>
      <c r="H266" s="45"/>
      <c r="I266" s="45"/>
      <c r="J266" s="45"/>
      <c r="K266" s="208"/>
      <c r="L266" s="221"/>
    </row>
    <row r="267" spans="1:12" x14ac:dyDescent="0.35">
      <c r="A267" s="173"/>
      <c r="B267" s="170"/>
      <c r="C267" s="102" t="s">
        <v>1819</v>
      </c>
      <c r="D267" s="45" t="s">
        <v>1820</v>
      </c>
      <c r="E267" s="45" t="s">
        <v>1821</v>
      </c>
      <c r="F267" s="86" t="s">
        <v>1818</v>
      </c>
      <c r="G267" s="102"/>
      <c r="H267" s="45"/>
      <c r="I267" s="45"/>
      <c r="J267" s="45"/>
      <c r="K267" s="208"/>
      <c r="L267" s="221"/>
    </row>
    <row r="268" spans="1:12" s="1" customFormat="1" x14ac:dyDescent="0.35">
      <c r="A268" s="174"/>
      <c r="B268" s="171"/>
      <c r="C268" s="103" t="s">
        <v>1815</v>
      </c>
      <c r="D268" s="96" t="s">
        <v>1816</v>
      </c>
      <c r="E268" s="96" t="s">
        <v>1817</v>
      </c>
      <c r="F268" s="51" t="s">
        <v>1818</v>
      </c>
      <c r="G268" s="103"/>
      <c r="H268" s="96"/>
      <c r="I268" s="96"/>
      <c r="J268" s="96"/>
      <c r="K268" s="208"/>
      <c r="L268" s="222"/>
    </row>
    <row r="269" spans="1:12" s="38" customFormat="1" x14ac:dyDescent="0.35">
      <c r="A269" s="75" t="s">
        <v>81</v>
      </c>
      <c r="B269" s="89" t="s">
        <v>82</v>
      </c>
      <c r="C269" s="112" t="s">
        <v>913</v>
      </c>
      <c r="D269" s="89" t="s">
        <v>913</v>
      </c>
      <c r="E269" s="89" t="s">
        <v>913</v>
      </c>
      <c r="F269" s="113" t="s">
        <v>913</v>
      </c>
      <c r="G269" s="112" t="s">
        <v>913</v>
      </c>
      <c r="H269" s="89" t="s">
        <v>913</v>
      </c>
      <c r="I269" s="89" t="s">
        <v>913</v>
      </c>
      <c r="J269" s="89" t="s">
        <v>913</v>
      </c>
      <c r="K269" s="48" t="s">
        <v>3703</v>
      </c>
      <c r="L269" s="65"/>
    </row>
    <row r="270" spans="1:12" x14ac:dyDescent="0.35">
      <c r="A270" s="178" t="s">
        <v>320</v>
      </c>
      <c r="B270" s="175" t="s">
        <v>321</v>
      </c>
      <c r="C270" s="100" t="s">
        <v>1824</v>
      </c>
      <c r="D270" s="98" t="s">
        <v>1825</v>
      </c>
      <c r="E270" s="98" t="s">
        <v>1826</v>
      </c>
      <c r="F270" s="67" t="s">
        <v>911</v>
      </c>
      <c r="G270" s="100" t="s">
        <v>2954</v>
      </c>
      <c r="H270" s="98" t="s">
        <v>2955</v>
      </c>
      <c r="I270" s="98"/>
      <c r="J270" s="98" t="s">
        <v>1374</v>
      </c>
      <c r="K270" s="207" t="s">
        <v>3708</v>
      </c>
      <c r="L270" s="219" t="s">
        <v>3711</v>
      </c>
    </row>
    <row r="271" spans="1:12" x14ac:dyDescent="0.35">
      <c r="A271" s="179"/>
      <c r="B271" s="176"/>
      <c r="C271" s="100" t="s">
        <v>1827</v>
      </c>
      <c r="D271" s="98" t="s">
        <v>1828</v>
      </c>
      <c r="E271" s="98" t="s">
        <v>1829</v>
      </c>
      <c r="F271" s="67" t="s">
        <v>911</v>
      </c>
      <c r="G271" s="100"/>
      <c r="H271" s="98"/>
      <c r="I271" s="98"/>
      <c r="J271" s="98"/>
      <c r="K271" s="207"/>
      <c r="L271" s="214"/>
    </row>
    <row r="272" spans="1:12" x14ac:dyDescent="0.35">
      <c r="A272" s="179"/>
      <c r="B272" s="176"/>
      <c r="C272" s="100" t="s">
        <v>1830</v>
      </c>
      <c r="D272" s="98" t="s">
        <v>1831</v>
      </c>
      <c r="E272" s="98" t="s">
        <v>1829</v>
      </c>
      <c r="F272" s="67" t="s">
        <v>911</v>
      </c>
      <c r="G272" s="100"/>
      <c r="H272" s="98"/>
      <c r="I272" s="98"/>
      <c r="J272" s="98"/>
      <c r="K272" s="207"/>
      <c r="L272" s="214"/>
    </row>
    <row r="273" spans="1:12" s="1" customFormat="1" x14ac:dyDescent="0.35">
      <c r="A273" s="180"/>
      <c r="B273" s="177"/>
      <c r="C273" s="101" t="s">
        <v>1832</v>
      </c>
      <c r="D273" s="99" t="s">
        <v>1833</v>
      </c>
      <c r="E273" s="99" t="s">
        <v>1834</v>
      </c>
      <c r="F273" s="68" t="s">
        <v>911</v>
      </c>
      <c r="G273" s="101"/>
      <c r="H273" s="99"/>
      <c r="I273" s="99"/>
      <c r="J273" s="99"/>
      <c r="K273" s="207"/>
      <c r="L273" s="215"/>
    </row>
    <row r="274" spans="1:12" x14ac:dyDescent="0.35">
      <c r="A274" s="172" t="s">
        <v>471</v>
      </c>
      <c r="B274" s="169" t="s">
        <v>472</v>
      </c>
      <c r="C274" s="102" t="s">
        <v>1835</v>
      </c>
      <c r="D274" s="45" t="s">
        <v>1836</v>
      </c>
      <c r="E274" s="45" t="s">
        <v>472</v>
      </c>
      <c r="F274" s="86" t="s">
        <v>1357</v>
      </c>
      <c r="G274" s="102" t="s">
        <v>913</v>
      </c>
      <c r="H274" s="45" t="s">
        <v>913</v>
      </c>
      <c r="I274" s="45" t="s">
        <v>913</v>
      </c>
      <c r="J274" s="45" t="s">
        <v>913</v>
      </c>
      <c r="K274" s="208" t="s">
        <v>3701</v>
      </c>
      <c r="L274" s="220"/>
    </row>
    <row r="275" spans="1:12" x14ac:dyDescent="0.35">
      <c r="A275" s="173"/>
      <c r="B275" s="170"/>
      <c r="C275" s="102" t="s">
        <v>1837</v>
      </c>
      <c r="D275" s="45" t="s">
        <v>1838</v>
      </c>
      <c r="E275" s="45"/>
      <c r="F275" s="86" t="s">
        <v>1357</v>
      </c>
      <c r="G275" s="102"/>
      <c r="H275" s="45"/>
      <c r="I275" s="45"/>
      <c r="J275" s="45"/>
      <c r="K275" s="208"/>
      <c r="L275" s="221"/>
    </row>
    <row r="276" spans="1:12" x14ac:dyDescent="0.35">
      <c r="A276" s="173"/>
      <c r="B276" s="170"/>
      <c r="C276" s="102" t="s">
        <v>1839</v>
      </c>
      <c r="D276" s="45" t="s">
        <v>1840</v>
      </c>
      <c r="E276" s="45" t="s">
        <v>472</v>
      </c>
      <c r="F276" s="86" t="s">
        <v>1357</v>
      </c>
      <c r="G276" s="102"/>
      <c r="H276" s="45"/>
      <c r="I276" s="45"/>
      <c r="J276" s="45"/>
      <c r="K276" s="208"/>
      <c r="L276" s="221"/>
    </row>
    <row r="277" spans="1:12" s="1" customFormat="1" x14ac:dyDescent="0.35">
      <c r="A277" s="174"/>
      <c r="B277" s="171"/>
      <c r="C277" s="103" t="s">
        <v>1841</v>
      </c>
      <c r="D277" s="96" t="s">
        <v>1842</v>
      </c>
      <c r="E277" s="96" t="s">
        <v>1843</v>
      </c>
      <c r="F277" s="51" t="s">
        <v>1357</v>
      </c>
      <c r="G277" s="103"/>
      <c r="H277" s="96"/>
      <c r="I277" s="96"/>
      <c r="J277" s="96"/>
      <c r="K277" s="208"/>
      <c r="L277" s="222"/>
    </row>
    <row r="278" spans="1:12" x14ac:dyDescent="0.35">
      <c r="A278" s="163" t="s">
        <v>371</v>
      </c>
      <c r="B278" s="166" t="s">
        <v>372</v>
      </c>
      <c r="C278" s="110" t="s">
        <v>913</v>
      </c>
      <c r="D278" s="39" t="s">
        <v>913</v>
      </c>
      <c r="E278" s="39" t="s">
        <v>913</v>
      </c>
      <c r="F278" s="87" t="s">
        <v>913</v>
      </c>
      <c r="G278" s="110" t="s">
        <v>3133</v>
      </c>
      <c r="H278" s="39" t="s">
        <v>3134</v>
      </c>
      <c r="I278" s="39" t="s">
        <v>372</v>
      </c>
      <c r="J278" s="39" t="s">
        <v>1374</v>
      </c>
      <c r="K278" s="211" t="s">
        <v>3704</v>
      </c>
      <c r="L278" s="223"/>
    </row>
    <row r="279" spans="1:12" x14ac:dyDescent="0.35">
      <c r="A279" s="193"/>
      <c r="B279" s="167"/>
      <c r="C279" s="110"/>
      <c r="D279" s="39"/>
      <c r="E279" s="39"/>
      <c r="F279" s="87"/>
      <c r="G279" s="110" t="s">
        <v>3135</v>
      </c>
      <c r="H279" s="39" t="s">
        <v>3136</v>
      </c>
      <c r="I279" s="39" t="s">
        <v>372</v>
      </c>
      <c r="J279" s="39" t="s">
        <v>1374</v>
      </c>
      <c r="K279" s="211"/>
      <c r="L279" s="224"/>
    </row>
    <row r="280" spans="1:12" x14ac:dyDescent="0.35">
      <c r="A280" s="193"/>
      <c r="B280" s="167"/>
      <c r="C280" s="110"/>
      <c r="D280" s="39"/>
      <c r="E280" s="39"/>
      <c r="F280" s="87"/>
      <c r="G280" s="110" t="s">
        <v>3137</v>
      </c>
      <c r="H280" s="39" t="s">
        <v>3138</v>
      </c>
      <c r="I280" s="39" t="s">
        <v>3139</v>
      </c>
      <c r="J280" s="39" t="s">
        <v>1374</v>
      </c>
      <c r="K280" s="211"/>
      <c r="L280" s="224"/>
    </row>
    <row r="281" spans="1:12" s="1" customFormat="1" x14ac:dyDescent="0.35">
      <c r="A281" s="165"/>
      <c r="B281" s="168"/>
      <c r="C281" s="111"/>
      <c r="D281" s="40"/>
      <c r="E281" s="40"/>
      <c r="F281" s="88"/>
      <c r="G281" s="111" t="s">
        <v>3140</v>
      </c>
      <c r="H281" s="40" t="s">
        <v>3141</v>
      </c>
      <c r="I281" s="40" t="s">
        <v>3139</v>
      </c>
      <c r="J281" s="40" t="s">
        <v>1374</v>
      </c>
      <c r="K281" s="211"/>
      <c r="L281" s="225"/>
    </row>
    <row r="282" spans="1:12" x14ac:dyDescent="0.35">
      <c r="A282" s="172" t="s">
        <v>570</v>
      </c>
      <c r="B282" s="169" t="s">
        <v>570</v>
      </c>
      <c r="C282" s="102" t="s">
        <v>1844</v>
      </c>
      <c r="D282" s="45" t="s">
        <v>1845</v>
      </c>
      <c r="E282" s="45" t="s">
        <v>1846</v>
      </c>
      <c r="F282" s="86" t="s">
        <v>923</v>
      </c>
      <c r="G282" s="102" t="s">
        <v>913</v>
      </c>
      <c r="H282" s="45" t="s">
        <v>913</v>
      </c>
      <c r="I282" s="45" t="s">
        <v>913</v>
      </c>
      <c r="J282" s="45" t="s">
        <v>913</v>
      </c>
      <c r="K282" s="208" t="s">
        <v>3701</v>
      </c>
      <c r="L282" s="220"/>
    </row>
    <row r="283" spans="1:12" s="1" customFormat="1" x14ac:dyDescent="0.35">
      <c r="A283" s="174"/>
      <c r="B283" s="171"/>
      <c r="C283" s="103" t="s">
        <v>1847</v>
      </c>
      <c r="D283" s="96" t="s">
        <v>1848</v>
      </c>
      <c r="E283" s="96"/>
      <c r="F283" s="51" t="s">
        <v>923</v>
      </c>
      <c r="G283" s="103"/>
      <c r="H283" s="96"/>
      <c r="I283" s="96"/>
      <c r="J283" s="96"/>
      <c r="K283" s="208"/>
      <c r="L283" s="222"/>
    </row>
    <row r="284" spans="1:12" s="1" customFormat="1" x14ac:dyDescent="0.35">
      <c r="A284" s="73" t="s">
        <v>513</v>
      </c>
      <c r="B284" s="46" t="s">
        <v>514</v>
      </c>
      <c r="C284" s="108" t="s">
        <v>913</v>
      </c>
      <c r="D284" s="46" t="s">
        <v>913</v>
      </c>
      <c r="E284" s="46" t="s">
        <v>913</v>
      </c>
      <c r="F284" s="109" t="s">
        <v>913</v>
      </c>
      <c r="G284" s="108" t="s">
        <v>913</v>
      </c>
      <c r="H284" s="46" t="s">
        <v>913</v>
      </c>
      <c r="I284" s="46" t="s">
        <v>913</v>
      </c>
      <c r="J284" s="46" t="s">
        <v>913</v>
      </c>
      <c r="K284" s="48" t="s">
        <v>3703</v>
      </c>
      <c r="L284" s="60"/>
    </row>
    <row r="285" spans="1:12" x14ac:dyDescent="0.35">
      <c r="A285" s="172" t="s">
        <v>123</v>
      </c>
      <c r="B285" s="169" t="s">
        <v>124</v>
      </c>
      <c r="C285" s="102" t="s">
        <v>1849</v>
      </c>
      <c r="D285" s="45" t="s">
        <v>1850</v>
      </c>
      <c r="E285" s="45" t="s">
        <v>1851</v>
      </c>
      <c r="F285" s="86" t="s">
        <v>1852</v>
      </c>
      <c r="G285" s="102" t="s">
        <v>913</v>
      </c>
      <c r="H285" s="45" t="s">
        <v>913</v>
      </c>
      <c r="I285" s="45" t="s">
        <v>913</v>
      </c>
      <c r="J285" s="45" t="s">
        <v>913</v>
      </c>
      <c r="K285" s="208" t="s">
        <v>3701</v>
      </c>
      <c r="L285" s="220"/>
    </row>
    <row r="286" spans="1:12" x14ac:dyDescent="0.35">
      <c r="A286" s="173"/>
      <c r="B286" s="170"/>
      <c r="C286" s="102" t="s">
        <v>1853</v>
      </c>
      <c r="D286" s="45" t="s">
        <v>1854</v>
      </c>
      <c r="E286" s="45" t="s">
        <v>1855</v>
      </c>
      <c r="F286" s="86" t="s">
        <v>1852</v>
      </c>
      <c r="G286" s="102"/>
      <c r="H286" s="45"/>
      <c r="I286" s="45"/>
      <c r="J286" s="45"/>
      <c r="K286" s="208"/>
      <c r="L286" s="221"/>
    </row>
    <row r="287" spans="1:12" x14ac:dyDescent="0.35">
      <c r="A287" s="173"/>
      <c r="B287" s="170"/>
      <c r="C287" s="102" t="s">
        <v>1856</v>
      </c>
      <c r="D287" s="45" t="s">
        <v>1857</v>
      </c>
      <c r="E287" s="45" t="s">
        <v>1855</v>
      </c>
      <c r="F287" s="86" t="s">
        <v>1852</v>
      </c>
      <c r="G287" s="102"/>
      <c r="H287" s="45"/>
      <c r="I287" s="45"/>
      <c r="J287" s="45"/>
      <c r="K287" s="208"/>
      <c r="L287" s="221"/>
    </row>
    <row r="288" spans="1:12" x14ac:dyDescent="0.35">
      <c r="A288" s="173"/>
      <c r="B288" s="170"/>
      <c r="C288" s="102" t="s">
        <v>1858</v>
      </c>
      <c r="D288" s="45" t="s">
        <v>1859</v>
      </c>
      <c r="E288" s="45" t="s">
        <v>1860</v>
      </c>
      <c r="F288" s="86" t="s">
        <v>1852</v>
      </c>
      <c r="G288" s="102"/>
      <c r="H288" s="45"/>
      <c r="I288" s="45"/>
      <c r="J288" s="45"/>
      <c r="K288" s="208"/>
      <c r="L288" s="221"/>
    </row>
    <row r="289" spans="1:12" s="1" customFormat="1" x14ac:dyDescent="0.35">
      <c r="A289" s="174"/>
      <c r="B289" s="171"/>
      <c r="C289" s="103" t="s">
        <v>1861</v>
      </c>
      <c r="D289" s="96" t="s">
        <v>1862</v>
      </c>
      <c r="E289" s="96" t="s">
        <v>1863</v>
      </c>
      <c r="F289" s="51" t="s">
        <v>1852</v>
      </c>
      <c r="G289" s="103"/>
      <c r="H289" s="96"/>
      <c r="I289" s="96"/>
      <c r="J289" s="96"/>
      <c r="K289" s="208"/>
      <c r="L289" s="222"/>
    </row>
    <row r="290" spans="1:12" s="38" customFormat="1" x14ac:dyDescent="0.35">
      <c r="A290" s="75" t="s">
        <v>417</v>
      </c>
      <c r="B290" s="89" t="s">
        <v>418</v>
      </c>
      <c r="C290" s="112" t="s">
        <v>913</v>
      </c>
      <c r="D290" s="89" t="s">
        <v>913</v>
      </c>
      <c r="E290" s="89" t="s">
        <v>913</v>
      </c>
      <c r="F290" s="113" t="s">
        <v>913</v>
      </c>
      <c r="G290" s="112" t="s">
        <v>913</v>
      </c>
      <c r="H290" s="89" t="s">
        <v>913</v>
      </c>
      <c r="I290" s="89" t="s">
        <v>913</v>
      </c>
      <c r="J290" s="89" t="s">
        <v>913</v>
      </c>
      <c r="K290" s="48" t="s">
        <v>3703</v>
      </c>
      <c r="L290" s="65"/>
    </row>
    <row r="291" spans="1:12" x14ac:dyDescent="0.35">
      <c r="A291" s="172" t="s">
        <v>71</v>
      </c>
      <c r="B291" s="169" t="s">
        <v>72</v>
      </c>
      <c r="C291" s="102" t="s">
        <v>1864</v>
      </c>
      <c r="D291" s="45" t="s">
        <v>1865</v>
      </c>
      <c r="E291" s="45" t="s">
        <v>1866</v>
      </c>
      <c r="F291" s="86" t="s">
        <v>1427</v>
      </c>
      <c r="G291" s="102" t="s">
        <v>913</v>
      </c>
      <c r="H291" s="45" t="s">
        <v>913</v>
      </c>
      <c r="I291" s="45" t="s">
        <v>913</v>
      </c>
      <c r="J291" s="45" t="s">
        <v>913</v>
      </c>
      <c r="K291" s="208" t="s">
        <v>3701</v>
      </c>
      <c r="L291" s="220"/>
    </row>
    <row r="292" spans="1:12" x14ac:dyDescent="0.35">
      <c r="A292" s="173"/>
      <c r="B292" s="170"/>
      <c r="C292" s="102" t="s">
        <v>1867</v>
      </c>
      <c r="D292" s="45" t="s">
        <v>1868</v>
      </c>
      <c r="E292" s="45" t="s">
        <v>1869</v>
      </c>
      <c r="F292" s="86" t="s">
        <v>1427</v>
      </c>
      <c r="G292" s="102"/>
      <c r="H292" s="45"/>
      <c r="I292" s="45"/>
      <c r="J292" s="45"/>
      <c r="K292" s="208"/>
      <c r="L292" s="221"/>
    </row>
    <row r="293" spans="1:12" x14ac:dyDescent="0.35">
      <c r="A293" s="173"/>
      <c r="B293" s="170"/>
      <c r="C293" s="102" t="s">
        <v>1870</v>
      </c>
      <c r="D293" s="45" t="s">
        <v>1871</v>
      </c>
      <c r="E293" s="45" t="s">
        <v>1869</v>
      </c>
      <c r="F293" s="86" t="s">
        <v>1427</v>
      </c>
      <c r="G293" s="102"/>
      <c r="H293" s="45"/>
      <c r="I293" s="45"/>
      <c r="J293" s="45"/>
      <c r="K293" s="208"/>
      <c r="L293" s="221"/>
    </row>
    <row r="294" spans="1:12" s="1" customFormat="1" x14ac:dyDescent="0.35">
      <c r="A294" s="174"/>
      <c r="B294" s="171"/>
      <c r="C294" s="103" t="s">
        <v>1872</v>
      </c>
      <c r="D294" s="96" t="s">
        <v>1873</v>
      </c>
      <c r="E294" s="96" t="s">
        <v>1874</v>
      </c>
      <c r="F294" s="51" t="s">
        <v>1427</v>
      </c>
      <c r="G294" s="103"/>
      <c r="H294" s="96"/>
      <c r="I294" s="96"/>
      <c r="J294" s="96"/>
      <c r="K294" s="208"/>
      <c r="L294" s="222"/>
    </row>
    <row r="295" spans="1:12" s="38" customFormat="1" x14ac:dyDescent="0.35">
      <c r="A295" s="79" t="s">
        <v>340</v>
      </c>
      <c r="B295" s="92" t="s">
        <v>341</v>
      </c>
      <c r="C295" s="119" t="s">
        <v>913</v>
      </c>
      <c r="D295" s="92" t="s">
        <v>913</v>
      </c>
      <c r="E295" s="92" t="s">
        <v>913</v>
      </c>
      <c r="F295" s="120" t="s">
        <v>913</v>
      </c>
      <c r="G295" s="119" t="s">
        <v>3142</v>
      </c>
      <c r="H295" s="92" t="s">
        <v>3143</v>
      </c>
      <c r="I295" s="92"/>
      <c r="J295" s="92" t="s">
        <v>3144</v>
      </c>
      <c r="K295" s="49" t="s">
        <v>3704</v>
      </c>
      <c r="L295" s="70"/>
    </row>
    <row r="296" spans="1:12" x14ac:dyDescent="0.35">
      <c r="A296" s="172" t="s">
        <v>644</v>
      </c>
      <c r="B296" s="169" t="s">
        <v>645</v>
      </c>
      <c r="C296" s="102" t="s">
        <v>1875</v>
      </c>
      <c r="D296" s="45" t="s">
        <v>1876</v>
      </c>
      <c r="E296" s="45" t="s">
        <v>1877</v>
      </c>
      <c r="F296" s="86" t="s">
        <v>1513</v>
      </c>
      <c r="G296" s="102" t="s">
        <v>913</v>
      </c>
      <c r="H296" s="45" t="s">
        <v>913</v>
      </c>
      <c r="I296" s="45" t="s">
        <v>913</v>
      </c>
      <c r="J296" s="45" t="s">
        <v>913</v>
      </c>
      <c r="K296" s="208" t="s">
        <v>3701</v>
      </c>
      <c r="L296" s="220"/>
    </row>
    <row r="297" spans="1:12" x14ac:dyDescent="0.35">
      <c r="A297" s="173"/>
      <c r="B297" s="170"/>
      <c r="C297" s="102" t="s">
        <v>1878</v>
      </c>
      <c r="D297" s="45" t="s">
        <v>1879</v>
      </c>
      <c r="E297" s="45" t="s">
        <v>102</v>
      </c>
      <c r="F297" s="86" t="s">
        <v>1513</v>
      </c>
      <c r="G297" s="102"/>
      <c r="H297" s="45"/>
      <c r="I297" s="45"/>
      <c r="J297" s="45"/>
      <c r="K297" s="208"/>
      <c r="L297" s="221"/>
    </row>
    <row r="298" spans="1:12" s="1" customFormat="1" x14ac:dyDescent="0.35">
      <c r="A298" s="174"/>
      <c r="B298" s="171"/>
      <c r="C298" s="103" t="s">
        <v>1880</v>
      </c>
      <c r="D298" s="96" t="s">
        <v>1881</v>
      </c>
      <c r="E298" s="96" t="s">
        <v>1882</v>
      </c>
      <c r="F298" s="51" t="s">
        <v>1513</v>
      </c>
      <c r="G298" s="103"/>
      <c r="H298" s="96"/>
      <c r="I298" s="96"/>
      <c r="J298" s="96"/>
      <c r="K298" s="208"/>
      <c r="L298" s="222"/>
    </row>
    <row r="299" spans="1:12" x14ac:dyDescent="0.35">
      <c r="A299" s="178" t="s">
        <v>191</v>
      </c>
      <c r="B299" s="175" t="s">
        <v>192</v>
      </c>
      <c r="C299" s="100" t="s">
        <v>1883</v>
      </c>
      <c r="D299" s="98" t="s">
        <v>1884</v>
      </c>
      <c r="E299" s="98" t="s">
        <v>192</v>
      </c>
      <c r="F299" s="67" t="s">
        <v>1648</v>
      </c>
      <c r="G299" s="100" t="s">
        <v>3145</v>
      </c>
      <c r="H299" s="98" t="s">
        <v>3146</v>
      </c>
      <c r="I299" s="98"/>
      <c r="J299" s="98" t="s">
        <v>1374</v>
      </c>
      <c r="K299" s="207" t="s">
        <v>3708</v>
      </c>
      <c r="L299" s="219" t="s">
        <v>3716</v>
      </c>
    </row>
    <row r="300" spans="1:12" x14ac:dyDescent="0.35">
      <c r="A300" s="179"/>
      <c r="B300" s="176"/>
      <c r="C300" s="100" t="s">
        <v>1885</v>
      </c>
      <c r="D300" s="98" t="s">
        <v>1886</v>
      </c>
      <c r="E300" s="98" t="s">
        <v>1887</v>
      </c>
      <c r="F300" s="67" t="s">
        <v>1648</v>
      </c>
      <c r="G300" s="100" t="s">
        <v>3147</v>
      </c>
      <c r="H300" s="98" t="s">
        <v>3148</v>
      </c>
      <c r="I300" s="98" t="s">
        <v>3149</v>
      </c>
      <c r="J300" s="98" t="s">
        <v>1374</v>
      </c>
      <c r="K300" s="207"/>
      <c r="L300" s="214"/>
    </row>
    <row r="301" spans="1:12" s="1" customFormat="1" x14ac:dyDescent="0.35">
      <c r="A301" s="180"/>
      <c r="B301" s="177"/>
      <c r="C301" s="101" t="s">
        <v>1888</v>
      </c>
      <c r="D301" s="99" t="s">
        <v>1889</v>
      </c>
      <c r="E301" s="99" t="s">
        <v>1887</v>
      </c>
      <c r="F301" s="68" t="s">
        <v>1648</v>
      </c>
      <c r="G301" s="101"/>
      <c r="H301" s="99"/>
      <c r="I301" s="99"/>
      <c r="J301" s="99"/>
      <c r="K301" s="207"/>
      <c r="L301" s="215"/>
    </row>
    <row r="302" spans="1:12" x14ac:dyDescent="0.35">
      <c r="A302" s="178" t="s">
        <v>550</v>
      </c>
      <c r="B302" s="175" t="s">
        <v>550</v>
      </c>
      <c r="C302" s="100" t="s">
        <v>1890</v>
      </c>
      <c r="D302" s="98" t="s">
        <v>1891</v>
      </c>
      <c r="E302" s="98" t="s">
        <v>1892</v>
      </c>
      <c r="F302" s="67" t="s">
        <v>911</v>
      </c>
      <c r="G302" s="100" t="s">
        <v>3150</v>
      </c>
      <c r="H302" s="98" t="s">
        <v>3151</v>
      </c>
      <c r="I302" s="98" t="s">
        <v>3152</v>
      </c>
      <c r="J302" s="98" t="s">
        <v>1374</v>
      </c>
      <c r="K302" s="207" t="s">
        <v>3708</v>
      </c>
      <c r="L302" s="219" t="s">
        <v>3711</v>
      </c>
    </row>
    <row r="303" spans="1:12" x14ac:dyDescent="0.35">
      <c r="A303" s="179"/>
      <c r="B303" s="176"/>
      <c r="C303" s="100" t="s">
        <v>1893</v>
      </c>
      <c r="D303" s="98" t="s">
        <v>1894</v>
      </c>
      <c r="E303" s="98" t="s">
        <v>1892</v>
      </c>
      <c r="F303" s="67" t="s">
        <v>911</v>
      </c>
      <c r="G303" s="100" t="s">
        <v>2954</v>
      </c>
      <c r="H303" s="98" t="s">
        <v>2955</v>
      </c>
      <c r="I303" s="98"/>
      <c r="J303" s="98" t="s">
        <v>1374</v>
      </c>
      <c r="K303" s="207"/>
      <c r="L303" s="214"/>
    </row>
    <row r="304" spans="1:12" s="1" customFormat="1" x14ac:dyDescent="0.35">
      <c r="A304" s="180"/>
      <c r="B304" s="177"/>
      <c r="C304" s="101" t="s">
        <v>1895</v>
      </c>
      <c r="D304" s="99" t="s">
        <v>1896</v>
      </c>
      <c r="E304" s="99" t="s">
        <v>1897</v>
      </c>
      <c r="F304" s="68" t="s">
        <v>911</v>
      </c>
      <c r="G304" s="101"/>
      <c r="H304" s="99"/>
      <c r="I304" s="99"/>
      <c r="J304" s="99"/>
      <c r="K304" s="207"/>
      <c r="L304" s="215"/>
    </row>
    <row r="305" spans="1:12" x14ac:dyDescent="0.35">
      <c r="A305" s="172" t="s">
        <v>373</v>
      </c>
      <c r="B305" s="169" t="s">
        <v>374</v>
      </c>
      <c r="C305" s="102" t="s">
        <v>1898</v>
      </c>
      <c r="D305" s="45" t="s">
        <v>1899</v>
      </c>
      <c r="E305" s="45" t="s">
        <v>1900</v>
      </c>
      <c r="F305" s="86" t="s">
        <v>1513</v>
      </c>
      <c r="G305" s="102" t="s">
        <v>913</v>
      </c>
      <c r="H305" s="45" t="s">
        <v>913</v>
      </c>
      <c r="I305" s="45" t="s">
        <v>913</v>
      </c>
      <c r="J305" s="45" t="s">
        <v>913</v>
      </c>
      <c r="K305" s="208" t="s">
        <v>3701</v>
      </c>
      <c r="L305" s="220"/>
    </row>
    <row r="306" spans="1:12" x14ac:dyDescent="0.35">
      <c r="A306" s="173"/>
      <c r="B306" s="170"/>
      <c r="C306" s="102" t="s">
        <v>1901</v>
      </c>
      <c r="D306" s="45" t="s">
        <v>1902</v>
      </c>
      <c r="E306" s="45" t="s">
        <v>1900</v>
      </c>
      <c r="F306" s="86" t="s">
        <v>1513</v>
      </c>
      <c r="G306" s="102"/>
      <c r="H306" s="45"/>
      <c r="I306" s="45"/>
      <c r="J306" s="45"/>
      <c r="K306" s="208"/>
      <c r="L306" s="221"/>
    </row>
    <row r="307" spans="1:12" s="1" customFormat="1" x14ac:dyDescent="0.35">
      <c r="A307" s="174"/>
      <c r="B307" s="171"/>
      <c r="C307" s="103" t="s">
        <v>1903</v>
      </c>
      <c r="D307" s="96" t="s">
        <v>1904</v>
      </c>
      <c r="E307" s="96" t="s">
        <v>1900</v>
      </c>
      <c r="F307" s="51" t="s">
        <v>1513</v>
      </c>
      <c r="G307" s="103"/>
      <c r="H307" s="96"/>
      <c r="I307" s="96"/>
      <c r="J307" s="96"/>
      <c r="K307" s="208"/>
      <c r="L307" s="222"/>
    </row>
    <row r="308" spans="1:12" x14ac:dyDescent="0.35">
      <c r="A308" s="172" t="s">
        <v>497</v>
      </c>
      <c r="B308" s="169" t="s">
        <v>498</v>
      </c>
      <c r="C308" s="102" t="s">
        <v>1905</v>
      </c>
      <c r="D308" s="45" t="s">
        <v>1906</v>
      </c>
      <c r="E308" s="45" t="s">
        <v>1907</v>
      </c>
      <c r="F308" s="86" t="s">
        <v>1908</v>
      </c>
      <c r="G308" s="102" t="s">
        <v>913</v>
      </c>
      <c r="H308" s="45" t="s">
        <v>913</v>
      </c>
      <c r="I308" s="45" t="s">
        <v>913</v>
      </c>
      <c r="J308" s="45" t="s">
        <v>913</v>
      </c>
      <c r="K308" s="208" t="s">
        <v>3701</v>
      </c>
      <c r="L308" s="220"/>
    </row>
    <row r="309" spans="1:12" x14ac:dyDescent="0.35">
      <c r="A309" s="173"/>
      <c r="B309" s="170"/>
      <c r="C309" s="102" t="s">
        <v>1909</v>
      </c>
      <c r="D309" s="45" t="s">
        <v>1910</v>
      </c>
      <c r="E309" s="45" t="s">
        <v>498</v>
      </c>
      <c r="F309" s="86" t="s">
        <v>1908</v>
      </c>
      <c r="G309" s="102"/>
      <c r="H309" s="45"/>
      <c r="I309" s="45"/>
      <c r="J309" s="45"/>
      <c r="K309" s="208"/>
      <c r="L309" s="221"/>
    </row>
    <row r="310" spans="1:12" s="1" customFormat="1" x14ac:dyDescent="0.35">
      <c r="A310" s="174"/>
      <c r="B310" s="171"/>
      <c r="C310" s="103" t="s">
        <v>1911</v>
      </c>
      <c r="D310" s="96" t="s">
        <v>1912</v>
      </c>
      <c r="E310" s="96" t="s">
        <v>1913</v>
      </c>
      <c r="F310" s="51" t="s">
        <v>1908</v>
      </c>
      <c r="G310" s="103"/>
      <c r="H310" s="96"/>
      <c r="I310" s="96"/>
      <c r="J310" s="96"/>
      <c r="K310" s="208"/>
      <c r="L310" s="222"/>
    </row>
    <row r="311" spans="1:12" x14ac:dyDescent="0.35">
      <c r="A311" s="159" t="s">
        <v>607</v>
      </c>
      <c r="B311" s="156" t="s">
        <v>607</v>
      </c>
      <c r="C311" s="104" t="s">
        <v>1677</v>
      </c>
      <c r="D311" s="105" t="s">
        <v>1678</v>
      </c>
      <c r="E311" s="105" t="s">
        <v>1679</v>
      </c>
      <c r="F311" s="84" t="s">
        <v>909</v>
      </c>
      <c r="G311" s="104" t="s">
        <v>3153</v>
      </c>
      <c r="H311" s="105" t="s">
        <v>3154</v>
      </c>
      <c r="I311" s="105" t="s">
        <v>3155</v>
      </c>
      <c r="J311" s="105" t="s">
        <v>1374</v>
      </c>
      <c r="K311" s="210" t="s">
        <v>3712</v>
      </c>
      <c r="L311" s="216" t="s">
        <v>3717</v>
      </c>
    </row>
    <row r="312" spans="1:12" x14ac:dyDescent="0.35">
      <c r="A312" s="160"/>
      <c r="B312" s="157"/>
      <c r="C312" s="104"/>
      <c r="D312" s="105"/>
      <c r="E312" s="105"/>
      <c r="F312" s="84"/>
      <c r="G312" s="104" t="s">
        <v>3156</v>
      </c>
      <c r="H312" s="105" t="s">
        <v>3157</v>
      </c>
      <c r="I312" s="105" t="s">
        <v>3158</v>
      </c>
      <c r="J312" s="105" t="s">
        <v>1374</v>
      </c>
      <c r="K312" s="210"/>
      <c r="L312" s="217"/>
    </row>
    <row r="313" spans="1:12" x14ac:dyDescent="0.35">
      <c r="A313" s="160"/>
      <c r="B313" s="157"/>
      <c r="C313" s="104"/>
      <c r="D313" s="105"/>
      <c r="E313" s="105"/>
      <c r="F313" s="84"/>
      <c r="G313" s="104" t="s">
        <v>3159</v>
      </c>
      <c r="H313" s="105" t="s">
        <v>3160</v>
      </c>
      <c r="I313" s="105" t="s">
        <v>3161</v>
      </c>
      <c r="J313" s="105" t="s">
        <v>1374</v>
      </c>
      <c r="K313" s="210"/>
      <c r="L313" s="217"/>
    </row>
    <row r="314" spans="1:12" s="1" customFormat="1" x14ac:dyDescent="0.35">
      <c r="A314" s="161"/>
      <c r="B314" s="158"/>
      <c r="C314" s="106"/>
      <c r="D314" s="107"/>
      <c r="E314" s="107"/>
      <c r="F314" s="85"/>
      <c r="G314" s="106" t="s">
        <v>3156</v>
      </c>
      <c r="H314" s="107" t="s">
        <v>3157</v>
      </c>
      <c r="I314" s="107" t="s">
        <v>3158</v>
      </c>
      <c r="J314" s="107" t="s">
        <v>1374</v>
      </c>
      <c r="K314" s="210"/>
      <c r="L314" s="218"/>
    </row>
    <row r="315" spans="1:12" s="38" customFormat="1" ht="29" x14ac:dyDescent="0.35">
      <c r="A315" s="76" t="s">
        <v>610</v>
      </c>
      <c r="B315" s="90" t="s">
        <v>610</v>
      </c>
      <c r="C315" s="114" t="s">
        <v>913</v>
      </c>
      <c r="D315" s="90" t="s">
        <v>913</v>
      </c>
      <c r="E315" s="90" t="s">
        <v>913</v>
      </c>
      <c r="F315" s="115" t="s">
        <v>913</v>
      </c>
      <c r="G315" s="114" t="s">
        <v>913</v>
      </c>
      <c r="H315" s="90" t="s">
        <v>913</v>
      </c>
      <c r="I315" s="90" t="s">
        <v>913</v>
      </c>
      <c r="J315" s="90" t="s">
        <v>913</v>
      </c>
      <c r="K315" s="47" t="s">
        <v>3701</v>
      </c>
      <c r="L315" s="64" t="s">
        <v>3760</v>
      </c>
    </row>
    <row r="316" spans="1:12" x14ac:dyDescent="0.35">
      <c r="A316" s="172" t="s">
        <v>773</v>
      </c>
      <c r="B316" s="169" t="s">
        <v>774</v>
      </c>
      <c r="C316" s="102" t="s">
        <v>1914</v>
      </c>
      <c r="D316" s="45" t="s">
        <v>1915</v>
      </c>
      <c r="E316" s="45" t="s">
        <v>1916</v>
      </c>
      <c r="F316" s="86" t="s">
        <v>923</v>
      </c>
      <c r="G316" s="102" t="s">
        <v>913</v>
      </c>
      <c r="H316" s="45" t="s">
        <v>913</v>
      </c>
      <c r="I316" s="45" t="s">
        <v>913</v>
      </c>
      <c r="J316" s="45" t="s">
        <v>913</v>
      </c>
      <c r="K316" s="208" t="s">
        <v>3701</v>
      </c>
      <c r="L316" s="220"/>
    </row>
    <row r="317" spans="1:12" x14ac:dyDescent="0.35">
      <c r="A317" s="173"/>
      <c r="B317" s="170"/>
      <c r="C317" s="102" t="s">
        <v>1917</v>
      </c>
      <c r="D317" s="45" t="s">
        <v>1918</v>
      </c>
      <c r="E317" s="45" t="s">
        <v>774</v>
      </c>
      <c r="F317" s="86" t="s">
        <v>923</v>
      </c>
      <c r="G317" s="102"/>
      <c r="H317" s="45"/>
      <c r="I317" s="45"/>
      <c r="J317" s="45"/>
      <c r="K317" s="208"/>
      <c r="L317" s="221"/>
    </row>
    <row r="318" spans="1:12" s="1" customFormat="1" x14ac:dyDescent="0.35">
      <c r="A318" s="174"/>
      <c r="B318" s="171"/>
      <c r="C318" s="103" t="s">
        <v>1919</v>
      </c>
      <c r="D318" s="96" t="s">
        <v>1920</v>
      </c>
      <c r="E318" s="96" t="s">
        <v>1921</v>
      </c>
      <c r="F318" s="51" t="s">
        <v>923</v>
      </c>
      <c r="G318" s="103"/>
      <c r="H318" s="96"/>
      <c r="I318" s="96"/>
      <c r="J318" s="96"/>
      <c r="K318" s="208"/>
      <c r="L318" s="222"/>
    </row>
    <row r="319" spans="1:12" x14ac:dyDescent="0.35">
      <c r="A319" s="178" t="s">
        <v>560</v>
      </c>
      <c r="B319" s="175" t="s">
        <v>561</v>
      </c>
      <c r="C319" s="100" t="s">
        <v>1922</v>
      </c>
      <c r="D319" s="98" t="s">
        <v>1923</v>
      </c>
      <c r="E319" s="98" t="s">
        <v>561</v>
      </c>
      <c r="F319" s="67" t="s">
        <v>911</v>
      </c>
      <c r="G319" s="100" t="s">
        <v>2954</v>
      </c>
      <c r="H319" s="98" t="s">
        <v>2955</v>
      </c>
      <c r="I319" s="98"/>
      <c r="J319" s="98" t="s">
        <v>1374</v>
      </c>
      <c r="K319" s="207" t="s">
        <v>3708</v>
      </c>
      <c r="L319" s="219" t="s">
        <v>3718</v>
      </c>
    </row>
    <row r="320" spans="1:12" x14ac:dyDescent="0.35">
      <c r="A320" s="179"/>
      <c r="B320" s="176"/>
      <c r="C320" s="100" t="s">
        <v>1924</v>
      </c>
      <c r="D320" s="98" t="s">
        <v>1925</v>
      </c>
      <c r="E320" s="98" t="s">
        <v>1926</v>
      </c>
      <c r="F320" s="67" t="s">
        <v>911</v>
      </c>
      <c r="G320" s="100"/>
      <c r="H320" s="98"/>
      <c r="I320" s="98"/>
      <c r="J320" s="98"/>
      <c r="K320" s="207"/>
      <c r="L320" s="214"/>
    </row>
    <row r="321" spans="1:12" s="1" customFormat="1" x14ac:dyDescent="0.35">
      <c r="A321" s="180"/>
      <c r="B321" s="177"/>
      <c r="C321" s="101" t="s">
        <v>1927</v>
      </c>
      <c r="D321" s="99" t="s">
        <v>1928</v>
      </c>
      <c r="E321" s="99" t="s">
        <v>561</v>
      </c>
      <c r="F321" s="68" t="s">
        <v>911</v>
      </c>
      <c r="G321" s="101"/>
      <c r="H321" s="99"/>
      <c r="I321" s="99"/>
      <c r="J321" s="99"/>
      <c r="K321" s="207"/>
      <c r="L321" s="215"/>
    </row>
    <row r="322" spans="1:12" x14ac:dyDescent="0.35">
      <c r="A322" s="172" t="s">
        <v>668</v>
      </c>
      <c r="B322" s="169" t="s">
        <v>669</v>
      </c>
      <c r="C322" s="102" t="s">
        <v>1929</v>
      </c>
      <c r="D322" s="45" t="s">
        <v>1930</v>
      </c>
      <c r="E322" s="45"/>
      <c r="F322" s="86" t="s">
        <v>669</v>
      </c>
      <c r="G322" s="102" t="s">
        <v>913</v>
      </c>
      <c r="H322" s="45" t="s">
        <v>913</v>
      </c>
      <c r="I322" s="45" t="s">
        <v>913</v>
      </c>
      <c r="J322" s="45" t="s">
        <v>913</v>
      </c>
      <c r="K322" s="208" t="s">
        <v>3701</v>
      </c>
      <c r="L322" s="220"/>
    </row>
    <row r="323" spans="1:12" x14ac:dyDescent="0.35">
      <c r="A323" s="173"/>
      <c r="B323" s="170"/>
      <c r="C323" s="102" t="s">
        <v>1931</v>
      </c>
      <c r="D323" s="45" t="s">
        <v>1932</v>
      </c>
      <c r="E323" s="45" t="s">
        <v>1933</v>
      </c>
      <c r="F323" s="86" t="s">
        <v>669</v>
      </c>
      <c r="G323" s="102"/>
      <c r="H323" s="45"/>
      <c r="I323" s="45"/>
      <c r="J323" s="45"/>
      <c r="K323" s="208"/>
      <c r="L323" s="221"/>
    </row>
    <row r="324" spans="1:12" s="1" customFormat="1" x14ac:dyDescent="0.35">
      <c r="A324" s="174"/>
      <c r="B324" s="171"/>
      <c r="C324" s="103" t="s">
        <v>1934</v>
      </c>
      <c r="D324" s="96" t="s">
        <v>1935</v>
      </c>
      <c r="E324" s="96" t="s">
        <v>1933</v>
      </c>
      <c r="F324" s="51" t="s">
        <v>669</v>
      </c>
      <c r="G324" s="103"/>
      <c r="H324" s="96"/>
      <c r="I324" s="96"/>
      <c r="J324" s="96"/>
      <c r="K324" s="208"/>
      <c r="L324" s="222"/>
    </row>
    <row r="325" spans="1:12" x14ac:dyDescent="0.35">
      <c r="A325" s="172" t="s">
        <v>709</v>
      </c>
      <c r="B325" s="169" t="s">
        <v>710</v>
      </c>
      <c r="C325" s="102" t="s">
        <v>1936</v>
      </c>
      <c r="D325" s="45" t="s">
        <v>1937</v>
      </c>
      <c r="E325" s="45" t="s">
        <v>1938</v>
      </c>
      <c r="F325" s="86" t="s">
        <v>914</v>
      </c>
      <c r="G325" s="102" t="s">
        <v>913</v>
      </c>
      <c r="H325" s="45" t="s">
        <v>913</v>
      </c>
      <c r="I325" s="45" t="s">
        <v>913</v>
      </c>
      <c r="J325" s="45" t="s">
        <v>913</v>
      </c>
      <c r="K325" s="208" t="s">
        <v>3701</v>
      </c>
      <c r="L325" s="220"/>
    </row>
    <row r="326" spans="1:12" x14ac:dyDescent="0.35">
      <c r="A326" s="173"/>
      <c r="B326" s="170"/>
      <c r="C326" s="102" t="s">
        <v>1939</v>
      </c>
      <c r="D326" s="45" t="s">
        <v>1940</v>
      </c>
      <c r="E326" s="45" t="s">
        <v>1941</v>
      </c>
      <c r="F326" s="86" t="s">
        <v>914</v>
      </c>
      <c r="G326" s="102"/>
      <c r="H326" s="45"/>
      <c r="I326" s="45"/>
      <c r="J326" s="45"/>
      <c r="K326" s="208"/>
      <c r="L326" s="221"/>
    </row>
    <row r="327" spans="1:12" x14ac:dyDescent="0.35">
      <c r="A327" s="173"/>
      <c r="B327" s="170"/>
      <c r="C327" s="102" t="s">
        <v>1942</v>
      </c>
      <c r="D327" s="45" t="s">
        <v>1943</v>
      </c>
      <c r="E327" s="45" t="s">
        <v>1944</v>
      </c>
      <c r="F327" s="86" t="s">
        <v>914</v>
      </c>
      <c r="G327" s="102"/>
      <c r="H327" s="45"/>
      <c r="I327" s="45"/>
      <c r="J327" s="45"/>
      <c r="K327" s="208"/>
      <c r="L327" s="221"/>
    </row>
    <row r="328" spans="1:12" x14ac:dyDescent="0.35">
      <c r="A328" s="173"/>
      <c r="B328" s="170"/>
      <c r="C328" s="102" t="s">
        <v>1939</v>
      </c>
      <c r="D328" s="45" t="s">
        <v>1940</v>
      </c>
      <c r="E328" s="45" t="s">
        <v>1941</v>
      </c>
      <c r="F328" s="86" t="s">
        <v>914</v>
      </c>
      <c r="G328" s="102"/>
      <c r="H328" s="45"/>
      <c r="I328" s="45"/>
      <c r="J328" s="45"/>
      <c r="K328" s="208"/>
      <c r="L328" s="221"/>
    </row>
    <row r="329" spans="1:12" s="1" customFormat="1" x14ac:dyDescent="0.35">
      <c r="A329" s="174"/>
      <c r="B329" s="171"/>
      <c r="C329" s="103" t="s">
        <v>1945</v>
      </c>
      <c r="D329" s="96" t="s">
        <v>1946</v>
      </c>
      <c r="E329" s="96" t="s">
        <v>710</v>
      </c>
      <c r="F329" s="51" t="s">
        <v>914</v>
      </c>
      <c r="G329" s="103"/>
      <c r="H329" s="96"/>
      <c r="I329" s="96"/>
      <c r="J329" s="96"/>
      <c r="K329" s="208"/>
      <c r="L329" s="222"/>
    </row>
    <row r="330" spans="1:12" x14ac:dyDescent="0.35">
      <c r="A330" s="172" t="s">
        <v>183</v>
      </c>
      <c r="B330" s="169" t="s">
        <v>184</v>
      </c>
      <c r="C330" s="102" t="s">
        <v>1947</v>
      </c>
      <c r="D330" s="45" t="s">
        <v>1948</v>
      </c>
      <c r="E330" s="45" t="s">
        <v>184</v>
      </c>
      <c r="F330" s="86" t="s">
        <v>915</v>
      </c>
      <c r="G330" s="102" t="s">
        <v>913</v>
      </c>
      <c r="H330" s="45" t="s">
        <v>913</v>
      </c>
      <c r="I330" s="45" t="s">
        <v>913</v>
      </c>
      <c r="J330" s="45" t="s">
        <v>913</v>
      </c>
      <c r="K330" s="208" t="s">
        <v>3701</v>
      </c>
      <c r="L330" s="220"/>
    </row>
    <row r="331" spans="1:12" x14ac:dyDescent="0.35">
      <c r="A331" s="173"/>
      <c r="B331" s="170"/>
      <c r="C331" s="102" t="s">
        <v>1949</v>
      </c>
      <c r="D331" s="45" t="s">
        <v>1950</v>
      </c>
      <c r="E331" s="45" t="s">
        <v>1951</v>
      </c>
      <c r="F331" s="86" t="s">
        <v>915</v>
      </c>
      <c r="G331" s="102"/>
      <c r="H331" s="45"/>
      <c r="I331" s="45"/>
      <c r="J331" s="45"/>
      <c r="K331" s="208"/>
      <c r="L331" s="221"/>
    </row>
    <row r="332" spans="1:12" s="1" customFormat="1" x14ac:dyDescent="0.35">
      <c r="A332" s="174"/>
      <c r="B332" s="171"/>
      <c r="C332" s="103" t="s">
        <v>1952</v>
      </c>
      <c r="D332" s="96" t="s">
        <v>1953</v>
      </c>
      <c r="E332" s="96" t="s">
        <v>1954</v>
      </c>
      <c r="F332" s="51" t="s">
        <v>915</v>
      </c>
      <c r="G332" s="103"/>
      <c r="H332" s="96"/>
      <c r="I332" s="96"/>
      <c r="J332" s="96"/>
      <c r="K332" s="208"/>
      <c r="L332" s="222"/>
    </row>
    <row r="333" spans="1:12" x14ac:dyDescent="0.35">
      <c r="A333" s="172" t="s">
        <v>209</v>
      </c>
      <c r="B333" s="169" t="s">
        <v>210</v>
      </c>
      <c r="C333" s="102" t="s">
        <v>1955</v>
      </c>
      <c r="D333" s="45" t="s">
        <v>1956</v>
      </c>
      <c r="E333" s="45"/>
      <c r="F333" s="86" t="s">
        <v>1957</v>
      </c>
      <c r="G333" s="102" t="s">
        <v>913</v>
      </c>
      <c r="H333" s="45" t="s">
        <v>913</v>
      </c>
      <c r="I333" s="45" t="s">
        <v>913</v>
      </c>
      <c r="J333" s="45" t="s">
        <v>913</v>
      </c>
      <c r="K333" s="208" t="s">
        <v>3701</v>
      </c>
      <c r="L333" s="220"/>
    </row>
    <row r="334" spans="1:12" x14ac:dyDescent="0.35">
      <c r="A334" s="173"/>
      <c r="B334" s="170"/>
      <c r="C334" s="102" t="s">
        <v>1958</v>
      </c>
      <c r="D334" s="45" t="s">
        <v>1959</v>
      </c>
      <c r="E334" s="45" t="s">
        <v>1960</v>
      </c>
      <c r="F334" s="86" t="s">
        <v>1957</v>
      </c>
      <c r="G334" s="102"/>
      <c r="H334" s="45"/>
      <c r="I334" s="45"/>
      <c r="J334" s="45"/>
      <c r="K334" s="208"/>
      <c r="L334" s="221"/>
    </row>
    <row r="335" spans="1:12" s="1" customFormat="1" x14ac:dyDescent="0.35">
      <c r="A335" s="174"/>
      <c r="B335" s="171"/>
      <c r="C335" s="103" t="s">
        <v>1961</v>
      </c>
      <c r="D335" s="96" t="s">
        <v>1962</v>
      </c>
      <c r="E335" s="96"/>
      <c r="F335" s="51" t="s">
        <v>1957</v>
      </c>
      <c r="G335" s="103"/>
      <c r="H335" s="96"/>
      <c r="I335" s="96"/>
      <c r="J335" s="96"/>
      <c r="K335" s="208"/>
      <c r="L335" s="222"/>
    </row>
    <row r="336" spans="1:12" x14ac:dyDescent="0.35">
      <c r="A336" s="172" t="s">
        <v>300</v>
      </c>
      <c r="B336" s="169" t="s">
        <v>301</v>
      </c>
      <c r="C336" s="102" t="s">
        <v>1963</v>
      </c>
      <c r="D336" s="45" t="s">
        <v>1964</v>
      </c>
      <c r="E336" s="45" t="s">
        <v>1965</v>
      </c>
      <c r="F336" s="86" t="s">
        <v>923</v>
      </c>
      <c r="G336" s="102" t="s">
        <v>913</v>
      </c>
      <c r="H336" s="45" t="s">
        <v>913</v>
      </c>
      <c r="I336" s="45" t="s">
        <v>913</v>
      </c>
      <c r="J336" s="45" t="s">
        <v>913</v>
      </c>
      <c r="K336" s="208" t="s">
        <v>3701</v>
      </c>
      <c r="L336" s="220"/>
    </row>
    <row r="337" spans="1:12" x14ac:dyDescent="0.35">
      <c r="A337" s="173"/>
      <c r="B337" s="170"/>
      <c r="C337" s="102" t="s">
        <v>1966</v>
      </c>
      <c r="D337" s="45" t="s">
        <v>1967</v>
      </c>
      <c r="E337" s="45" t="s">
        <v>1968</v>
      </c>
      <c r="F337" s="86" t="s">
        <v>923</v>
      </c>
      <c r="G337" s="102"/>
      <c r="H337" s="45"/>
      <c r="I337" s="45"/>
      <c r="J337" s="45"/>
      <c r="K337" s="208"/>
      <c r="L337" s="221"/>
    </row>
    <row r="338" spans="1:12" s="1" customFormat="1" x14ac:dyDescent="0.35">
      <c r="A338" s="174"/>
      <c r="B338" s="171"/>
      <c r="C338" s="103" t="s">
        <v>1969</v>
      </c>
      <c r="D338" s="96" t="s">
        <v>1970</v>
      </c>
      <c r="E338" s="96" t="s">
        <v>1971</v>
      </c>
      <c r="F338" s="51" t="s">
        <v>923</v>
      </c>
      <c r="G338" s="103"/>
      <c r="H338" s="96"/>
      <c r="I338" s="96"/>
      <c r="J338" s="96"/>
      <c r="K338" s="208"/>
      <c r="L338" s="222"/>
    </row>
    <row r="339" spans="1:12" x14ac:dyDescent="0.35">
      <c r="A339" s="163" t="s">
        <v>342</v>
      </c>
      <c r="B339" s="166" t="s">
        <v>343</v>
      </c>
      <c r="C339" s="110" t="s">
        <v>913</v>
      </c>
      <c r="D339" s="39" t="s">
        <v>913</v>
      </c>
      <c r="E339" s="39" t="s">
        <v>913</v>
      </c>
      <c r="F339" s="87" t="s">
        <v>913</v>
      </c>
      <c r="G339" s="110" t="s">
        <v>3162</v>
      </c>
      <c r="H339" s="39" t="s">
        <v>3163</v>
      </c>
      <c r="I339" s="39" t="s">
        <v>343</v>
      </c>
      <c r="J339" s="39" t="s">
        <v>3042</v>
      </c>
      <c r="K339" s="211" t="s">
        <v>3704</v>
      </c>
      <c r="L339" s="223"/>
    </row>
    <row r="340" spans="1:12" x14ac:dyDescent="0.35">
      <c r="A340" s="193"/>
      <c r="B340" s="167"/>
      <c r="C340" s="110"/>
      <c r="D340" s="39"/>
      <c r="E340" s="39"/>
      <c r="F340" s="87"/>
      <c r="G340" s="110" t="s">
        <v>3164</v>
      </c>
      <c r="H340" s="39" t="s">
        <v>3165</v>
      </c>
      <c r="I340" s="39" t="s">
        <v>343</v>
      </c>
      <c r="J340" s="39" t="s">
        <v>3042</v>
      </c>
      <c r="K340" s="211"/>
      <c r="L340" s="224"/>
    </row>
    <row r="341" spans="1:12" s="1" customFormat="1" x14ac:dyDescent="0.35">
      <c r="A341" s="165"/>
      <c r="B341" s="168"/>
      <c r="C341" s="111"/>
      <c r="D341" s="40"/>
      <c r="E341" s="40"/>
      <c r="F341" s="88"/>
      <c r="G341" s="111" t="s">
        <v>3166</v>
      </c>
      <c r="H341" s="40" t="s">
        <v>3167</v>
      </c>
      <c r="I341" s="40" t="s">
        <v>343</v>
      </c>
      <c r="J341" s="40" t="s">
        <v>3042</v>
      </c>
      <c r="K341" s="211"/>
      <c r="L341" s="225"/>
    </row>
    <row r="342" spans="1:12" x14ac:dyDescent="0.35">
      <c r="A342" s="172" t="s">
        <v>571</v>
      </c>
      <c r="B342" s="169" t="s">
        <v>572</v>
      </c>
      <c r="C342" s="102" t="s">
        <v>1972</v>
      </c>
      <c r="D342" s="45" t="s">
        <v>1973</v>
      </c>
      <c r="E342" s="45" t="s">
        <v>1974</v>
      </c>
      <c r="F342" s="86" t="s">
        <v>1513</v>
      </c>
      <c r="G342" s="102" t="s">
        <v>913</v>
      </c>
      <c r="H342" s="45" t="s">
        <v>913</v>
      </c>
      <c r="I342" s="45" t="s">
        <v>913</v>
      </c>
      <c r="J342" s="45" t="s">
        <v>913</v>
      </c>
      <c r="K342" s="208" t="s">
        <v>3701</v>
      </c>
      <c r="L342" s="220"/>
    </row>
    <row r="343" spans="1:12" x14ac:dyDescent="0.35">
      <c r="A343" s="173"/>
      <c r="B343" s="170"/>
      <c r="C343" s="102" t="s">
        <v>1975</v>
      </c>
      <c r="D343" s="45" t="s">
        <v>1976</v>
      </c>
      <c r="E343" s="45" t="s">
        <v>1977</v>
      </c>
      <c r="F343" s="86" t="s">
        <v>1513</v>
      </c>
      <c r="G343" s="102"/>
      <c r="H343" s="45"/>
      <c r="I343" s="45"/>
      <c r="J343" s="45"/>
      <c r="K343" s="208"/>
      <c r="L343" s="221"/>
    </row>
    <row r="344" spans="1:12" s="1" customFormat="1" x14ac:dyDescent="0.35">
      <c r="A344" s="174"/>
      <c r="B344" s="171"/>
      <c r="C344" s="103" t="s">
        <v>1978</v>
      </c>
      <c r="D344" s="96" t="s">
        <v>1979</v>
      </c>
      <c r="E344" s="96" t="s">
        <v>1980</v>
      </c>
      <c r="F344" s="51" t="s">
        <v>1513</v>
      </c>
      <c r="G344" s="103"/>
      <c r="H344" s="96"/>
      <c r="I344" s="96"/>
      <c r="J344" s="96"/>
      <c r="K344" s="208"/>
      <c r="L344" s="222"/>
    </row>
    <row r="345" spans="1:12" x14ac:dyDescent="0.35">
      <c r="A345" s="163" t="s">
        <v>680</v>
      </c>
      <c r="B345" s="166" t="s">
        <v>681</v>
      </c>
      <c r="C345" s="110" t="s">
        <v>913</v>
      </c>
      <c r="D345" s="39" t="s">
        <v>913</v>
      </c>
      <c r="E345" s="39" t="s">
        <v>913</v>
      </c>
      <c r="F345" s="87" t="s">
        <v>913</v>
      </c>
      <c r="G345" s="110" t="s">
        <v>3168</v>
      </c>
      <c r="H345" s="39" t="s">
        <v>3169</v>
      </c>
      <c r="I345" s="39" t="s">
        <v>681</v>
      </c>
      <c r="J345" s="39" t="s">
        <v>1374</v>
      </c>
      <c r="K345" s="211" t="s">
        <v>3704</v>
      </c>
      <c r="L345" s="223"/>
    </row>
    <row r="346" spans="1:12" s="1" customFormat="1" x14ac:dyDescent="0.35">
      <c r="A346" s="165"/>
      <c r="B346" s="168"/>
      <c r="C346" s="111"/>
      <c r="D346" s="40"/>
      <c r="E346" s="40"/>
      <c r="F346" s="88"/>
      <c r="G346" s="111" t="s">
        <v>3170</v>
      </c>
      <c r="H346" s="40" t="s">
        <v>3171</v>
      </c>
      <c r="I346" s="40" t="s">
        <v>3172</v>
      </c>
      <c r="J346" s="40" t="s">
        <v>1374</v>
      </c>
      <c r="K346" s="211"/>
      <c r="L346" s="225"/>
    </row>
    <row r="347" spans="1:12" x14ac:dyDescent="0.35">
      <c r="A347" s="172" t="s">
        <v>728</v>
      </c>
      <c r="B347" s="169" t="s">
        <v>729</v>
      </c>
      <c r="C347" s="102" t="s">
        <v>1981</v>
      </c>
      <c r="D347" s="45" t="s">
        <v>1982</v>
      </c>
      <c r="E347" s="45" t="s">
        <v>729</v>
      </c>
      <c r="F347" s="86" t="s">
        <v>1479</v>
      </c>
      <c r="G347" s="102" t="s">
        <v>913</v>
      </c>
      <c r="H347" s="45" t="s">
        <v>913</v>
      </c>
      <c r="I347" s="45" t="s">
        <v>913</v>
      </c>
      <c r="J347" s="45" t="s">
        <v>913</v>
      </c>
      <c r="K347" s="208" t="s">
        <v>3701</v>
      </c>
      <c r="L347" s="220"/>
    </row>
    <row r="348" spans="1:12" x14ac:dyDescent="0.35">
      <c r="A348" s="173"/>
      <c r="B348" s="170"/>
      <c r="C348" s="102" t="s">
        <v>1983</v>
      </c>
      <c r="D348" s="45" t="s">
        <v>1984</v>
      </c>
      <c r="E348" s="45" t="s">
        <v>1985</v>
      </c>
      <c r="F348" s="86" t="s">
        <v>1479</v>
      </c>
      <c r="G348" s="102"/>
      <c r="H348" s="45"/>
      <c r="I348" s="45"/>
      <c r="J348" s="45"/>
      <c r="K348" s="208"/>
      <c r="L348" s="221"/>
    </row>
    <row r="349" spans="1:12" s="1" customFormat="1" x14ac:dyDescent="0.35">
      <c r="A349" s="174"/>
      <c r="B349" s="171"/>
      <c r="C349" s="103" t="s">
        <v>1986</v>
      </c>
      <c r="D349" s="96" t="s">
        <v>1987</v>
      </c>
      <c r="E349" s="96" t="s">
        <v>729</v>
      </c>
      <c r="F349" s="51" t="s">
        <v>1479</v>
      </c>
      <c r="G349" s="103"/>
      <c r="H349" s="96"/>
      <c r="I349" s="96"/>
      <c r="J349" s="96"/>
      <c r="K349" s="208"/>
      <c r="L349" s="222"/>
    </row>
    <row r="350" spans="1:12" x14ac:dyDescent="0.35">
      <c r="A350" s="163" t="s">
        <v>730</v>
      </c>
      <c r="B350" s="166" t="s">
        <v>731</v>
      </c>
      <c r="C350" s="110" t="s">
        <v>913</v>
      </c>
      <c r="D350" s="39" t="s">
        <v>913</v>
      </c>
      <c r="E350" s="39" t="s">
        <v>913</v>
      </c>
      <c r="F350" s="87" t="s">
        <v>913</v>
      </c>
      <c r="G350" s="110" t="s">
        <v>3173</v>
      </c>
      <c r="H350" s="39" t="s">
        <v>3174</v>
      </c>
      <c r="I350" s="39" t="s">
        <v>3175</v>
      </c>
      <c r="J350" s="39" t="s">
        <v>1374</v>
      </c>
      <c r="K350" s="211" t="s">
        <v>3704</v>
      </c>
      <c r="L350" s="223"/>
    </row>
    <row r="351" spans="1:12" x14ac:dyDescent="0.35">
      <c r="A351" s="193"/>
      <c r="B351" s="167"/>
      <c r="C351" s="110"/>
      <c r="D351" s="39"/>
      <c r="E351" s="39"/>
      <c r="F351" s="87"/>
      <c r="G351" s="110" t="s">
        <v>3176</v>
      </c>
      <c r="H351" s="39" t="s">
        <v>3177</v>
      </c>
      <c r="I351" s="39" t="s">
        <v>731</v>
      </c>
      <c r="J351" s="39" t="s">
        <v>1374</v>
      </c>
      <c r="K351" s="211"/>
      <c r="L351" s="224"/>
    </row>
    <row r="352" spans="1:12" s="1" customFormat="1" x14ac:dyDescent="0.35">
      <c r="A352" s="165"/>
      <c r="B352" s="168"/>
      <c r="C352" s="111"/>
      <c r="D352" s="40"/>
      <c r="E352" s="40"/>
      <c r="F352" s="88"/>
      <c r="G352" s="111" t="s">
        <v>3178</v>
      </c>
      <c r="H352" s="40" t="s">
        <v>3179</v>
      </c>
      <c r="I352" s="40" t="s">
        <v>3175</v>
      </c>
      <c r="J352" s="40" t="s">
        <v>1374</v>
      </c>
      <c r="K352" s="211"/>
      <c r="L352" s="225"/>
    </row>
    <row r="353" spans="1:12" x14ac:dyDescent="0.35">
      <c r="A353" s="172" t="s">
        <v>350</v>
      </c>
      <c r="B353" s="169" t="s">
        <v>351</v>
      </c>
      <c r="C353" s="102" t="s">
        <v>1988</v>
      </c>
      <c r="D353" s="45" t="s">
        <v>1989</v>
      </c>
      <c r="E353" s="45" t="s">
        <v>351</v>
      </c>
      <c r="F353" s="86" t="s">
        <v>1534</v>
      </c>
      <c r="G353" s="102" t="s">
        <v>913</v>
      </c>
      <c r="H353" s="45" t="s">
        <v>913</v>
      </c>
      <c r="I353" s="45" t="s">
        <v>913</v>
      </c>
      <c r="J353" s="45" t="s">
        <v>913</v>
      </c>
      <c r="K353" s="208" t="s">
        <v>3701</v>
      </c>
      <c r="L353" s="220"/>
    </row>
    <row r="354" spans="1:12" s="1" customFormat="1" x14ac:dyDescent="0.35">
      <c r="A354" s="174"/>
      <c r="B354" s="171"/>
      <c r="C354" s="103" t="s">
        <v>1990</v>
      </c>
      <c r="D354" s="96" t="s">
        <v>1991</v>
      </c>
      <c r="E354" s="96" t="s">
        <v>351</v>
      </c>
      <c r="F354" s="51" t="s">
        <v>1534</v>
      </c>
      <c r="G354" s="103"/>
      <c r="H354" s="96"/>
      <c r="I354" s="96"/>
      <c r="J354" s="96"/>
      <c r="K354" s="208"/>
      <c r="L354" s="222"/>
    </row>
    <row r="355" spans="1:12" x14ac:dyDescent="0.35">
      <c r="A355" s="172" t="s">
        <v>389</v>
      </c>
      <c r="B355" s="169" t="s">
        <v>390</v>
      </c>
      <c r="C355" s="102" t="s">
        <v>1992</v>
      </c>
      <c r="D355" s="45" t="s">
        <v>1993</v>
      </c>
      <c r="E355" s="45" t="s">
        <v>390</v>
      </c>
      <c r="F355" s="86" t="s">
        <v>1479</v>
      </c>
      <c r="G355" s="102" t="s">
        <v>913</v>
      </c>
      <c r="H355" s="45" t="s">
        <v>913</v>
      </c>
      <c r="I355" s="45" t="s">
        <v>913</v>
      </c>
      <c r="J355" s="45" t="s">
        <v>913</v>
      </c>
      <c r="K355" s="208" t="s">
        <v>3701</v>
      </c>
      <c r="L355" s="220"/>
    </row>
    <row r="356" spans="1:12" x14ac:dyDescent="0.35">
      <c r="A356" s="173"/>
      <c r="B356" s="170"/>
      <c r="C356" s="102" t="s">
        <v>1994</v>
      </c>
      <c r="D356" s="45" t="s">
        <v>1995</v>
      </c>
      <c r="E356" s="45" t="s">
        <v>1996</v>
      </c>
      <c r="F356" s="86" t="s">
        <v>1479</v>
      </c>
      <c r="G356" s="102"/>
      <c r="H356" s="45"/>
      <c r="I356" s="45"/>
      <c r="J356" s="45"/>
      <c r="K356" s="208"/>
      <c r="L356" s="221"/>
    </row>
    <row r="357" spans="1:12" s="1" customFormat="1" x14ac:dyDescent="0.35">
      <c r="A357" s="174"/>
      <c r="B357" s="171"/>
      <c r="C357" s="103" t="s">
        <v>1997</v>
      </c>
      <c r="D357" s="96" t="s">
        <v>1998</v>
      </c>
      <c r="E357" s="96" t="s">
        <v>1996</v>
      </c>
      <c r="F357" s="51" t="s">
        <v>1479</v>
      </c>
      <c r="G357" s="103"/>
      <c r="H357" s="96"/>
      <c r="I357" s="96"/>
      <c r="J357" s="96"/>
      <c r="K357" s="208"/>
      <c r="L357" s="222"/>
    </row>
    <row r="358" spans="1:12" s="38" customFormat="1" x14ac:dyDescent="0.35">
      <c r="A358" s="75" t="s">
        <v>485</v>
      </c>
      <c r="B358" s="89" t="s">
        <v>486</v>
      </c>
      <c r="C358" s="112" t="s">
        <v>913</v>
      </c>
      <c r="D358" s="89" t="s">
        <v>913</v>
      </c>
      <c r="E358" s="89" t="s">
        <v>913</v>
      </c>
      <c r="F358" s="113" t="s">
        <v>913</v>
      </c>
      <c r="G358" s="112" t="s">
        <v>913</v>
      </c>
      <c r="H358" s="89" t="s">
        <v>913</v>
      </c>
      <c r="I358" s="89" t="s">
        <v>913</v>
      </c>
      <c r="J358" s="89" t="s">
        <v>913</v>
      </c>
      <c r="K358" s="48" t="s">
        <v>3703</v>
      </c>
      <c r="L358" s="65"/>
    </row>
    <row r="359" spans="1:12" x14ac:dyDescent="0.35">
      <c r="A359" s="159" t="s">
        <v>511</v>
      </c>
      <c r="B359" s="156" t="s">
        <v>512</v>
      </c>
      <c r="C359" s="104" t="s">
        <v>1999</v>
      </c>
      <c r="D359" s="105" t="s">
        <v>2000</v>
      </c>
      <c r="E359" s="105" t="s">
        <v>98</v>
      </c>
      <c r="F359" s="84" t="s">
        <v>1619</v>
      </c>
      <c r="G359" s="104" t="s">
        <v>3180</v>
      </c>
      <c r="H359" s="105" t="s">
        <v>3181</v>
      </c>
      <c r="I359" s="105" t="s">
        <v>3182</v>
      </c>
      <c r="J359" s="105" t="s">
        <v>3029</v>
      </c>
      <c r="K359" s="210" t="s">
        <v>3712</v>
      </c>
      <c r="L359" s="216" t="s">
        <v>3710</v>
      </c>
    </row>
    <row r="360" spans="1:12" x14ac:dyDescent="0.35">
      <c r="A360" s="160"/>
      <c r="B360" s="157"/>
      <c r="C360" s="104" t="s">
        <v>2001</v>
      </c>
      <c r="D360" s="105" t="s">
        <v>2002</v>
      </c>
      <c r="E360" s="105" t="s">
        <v>2003</v>
      </c>
      <c r="F360" s="84" t="s">
        <v>1619</v>
      </c>
      <c r="G360" s="104" t="s">
        <v>3183</v>
      </c>
      <c r="H360" s="105" t="s">
        <v>3184</v>
      </c>
      <c r="I360" s="105" t="s">
        <v>3185</v>
      </c>
      <c r="J360" s="105" t="s">
        <v>3029</v>
      </c>
      <c r="K360" s="210"/>
      <c r="L360" s="217"/>
    </row>
    <row r="361" spans="1:12" s="1" customFormat="1" x14ac:dyDescent="0.35">
      <c r="A361" s="161"/>
      <c r="B361" s="158"/>
      <c r="C361" s="106"/>
      <c r="D361" s="107"/>
      <c r="E361" s="107"/>
      <c r="F361" s="85"/>
      <c r="G361" s="106" t="s">
        <v>3186</v>
      </c>
      <c r="H361" s="107" t="s">
        <v>3187</v>
      </c>
      <c r="I361" s="107" t="s">
        <v>3185</v>
      </c>
      <c r="J361" s="107" t="s">
        <v>3029</v>
      </c>
      <c r="K361" s="210"/>
      <c r="L361" s="218"/>
    </row>
    <row r="362" spans="1:12" s="38" customFormat="1" x14ac:dyDescent="0.35">
      <c r="A362" s="79" t="s">
        <v>670</v>
      </c>
      <c r="B362" s="92" t="s">
        <v>670</v>
      </c>
      <c r="C362" s="119" t="s">
        <v>913</v>
      </c>
      <c r="D362" s="92" t="s">
        <v>913</v>
      </c>
      <c r="E362" s="92" t="s">
        <v>913</v>
      </c>
      <c r="F362" s="120" t="s">
        <v>913</v>
      </c>
      <c r="G362" s="119" t="s">
        <v>3188</v>
      </c>
      <c r="H362" s="92" t="s">
        <v>3189</v>
      </c>
      <c r="I362" s="92"/>
      <c r="J362" s="92" t="s">
        <v>1374</v>
      </c>
      <c r="K362" s="49" t="s">
        <v>3704</v>
      </c>
      <c r="L362" s="70"/>
    </row>
    <row r="363" spans="1:12" x14ac:dyDescent="0.35">
      <c r="A363" s="172" t="s">
        <v>747</v>
      </c>
      <c r="B363" s="169" t="s">
        <v>748</v>
      </c>
      <c r="C363" s="102" t="s">
        <v>2004</v>
      </c>
      <c r="D363" s="45" t="s">
        <v>2005</v>
      </c>
      <c r="E363" s="45" t="s">
        <v>2006</v>
      </c>
      <c r="F363" s="86" t="s">
        <v>2007</v>
      </c>
      <c r="G363" s="102" t="s">
        <v>913</v>
      </c>
      <c r="H363" s="45" t="s">
        <v>913</v>
      </c>
      <c r="I363" s="45" t="s">
        <v>913</v>
      </c>
      <c r="J363" s="45" t="s">
        <v>913</v>
      </c>
      <c r="K363" s="208" t="s">
        <v>3701</v>
      </c>
      <c r="L363" s="220"/>
    </row>
    <row r="364" spans="1:12" x14ac:dyDescent="0.35">
      <c r="A364" s="173"/>
      <c r="B364" s="170"/>
      <c r="C364" s="102" t="s">
        <v>2008</v>
      </c>
      <c r="D364" s="45" t="s">
        <v>2009</v>
      </c>
      <c r="E364" s="45" t="s">
        <v>2006</v>
      </c>
      <c r="F364" s="86" t="s">
        <v>2007</v>
      </c>
      <c r="G364" s="102"/>
      <c r="H364" s="45"/>
      <c r="I364" s="45"/>
      <c r="J364" s="45"/>
      <c r="K364" s="208"/>
      <c r="L364" s="221"/>
    </row>
    <row r="365" spans="1:12" s="1" customFormat="1" x14ac:dyDescent="0.35">
      <c r="A365" s="174"/>
      <c r="B365" s="171"/>
      <c r="C365" s="103" t="s">
        <v>2004</v>
      </c>
      <c r="D365" s="96" t="s">
        <v>2005</v>
      </c>
      <c r="E365" s="96" t="s">
        <v>2006</v>
      </c>
      <c r="F365" s="51" t="s">
        <v>2007</v>
      </c>
      <c r="G365" s="103"/>
      <c r="H365" s="96"/>
      <c r="I365" s="96"/>
      <c r="J365" s="96"/>
      <c r="K365" s="208"/>
      <c r="L365" s="222"/>
    </row>
    <row r="366" spans="1:12" x14ac:dyDescent="0.35">
      <c r="A366" s="163" t="s">
        <v>763</v>
      </c>
      <c r="B366" s="166" t="s">
        <v>764</v>
      </c>
      <c r="C366" s="110" t="s">
        <v>913</v>
      </c>
      <c r="D366" s="39" t="s">
        <v>913</v>
      </c>
      <c r="E366" s="39" t="s">
        <v>913</v>
      </c>
      <c r="F366" s="87" t="s">
        <v>913</v>
      </c>
      <c r="G366" s="110" t="s">
        <v>3190</v>
      </c>
      <c r="H366" s="39" t="s">
        <v>3191</v>
      </c>
      <c r="I366" s="39" t="s">
        <v>3192</v>
      </c>
      <c r="J366" s="39" t="s">
        <v>1374</v>
      </c>
      <c r="K366" s="211" t="s">
        <v>3704</v>
      </c>
      <c r="L366" s="223"/>
    </row>
    <row r="367" spans="1:12" x14ac:dyDescent="0.35">
      <c r="A367" s="193"/>
      <c r="B367" s="167"/>
      <c r="C367" s="110"/>
      <c r="D367" s="39"/>
      <c r="E367" s="39"/>
      <c r="F367" s="87"/>
      <c r="G367" s="110" t="s">
        <v>3193</v>
      </c>
      <c r="H367" s="39" t="s">
        <v>3194</v>
      </c>
      <c r="I367" s="39" t="s">
        <v>3192</v>
      </c>
      <c r="J367" s="39" t="s">
        <v>1374</v>
      </c>
      <c r="K367" s="211"/>
      <c r="L367" s="224"/>
    </row>
    <row r="368" spans="1:12" s="1" customFormat="1" x14ac:dyDescent="0.35">
      <c r="A368" s="165"/>
      <c r="B368" s="168"/>
      <c r="C368" s="111"/>
      <c r="D368" s="40"/>
      <c r="E368" s="40"/>
      <c r="F368" s="88"/>
      <c r="G368" s="111" t="s">
        <v>3195</v>
      </c>
      <c r="H368" s="40" t="s">
        <v>3196</v>
      </c>
      <c r="I368" s="40" t="s">
        <v>3192</v>
      </c>
      <c r="J368" s="40" t="s">
        <v>1374</v>
      </c>
      <c r="K368" s="211"/>
      <c r="L368" s="225"/>
    </row>
    <row r="369" spans="1:12" x14ac:dyDescent="0.35">
      <c r="A369" s="172" t="s">
        <v>403</v>
      </c>
      <c r="B369" s="169" t="s">
        <v>404</v>
      </c>
      <c r="C369" s="102" t="s">
        <v>2010</v>
      </c>
      <c r="D369" s="45" t="s">
        <v>2011</v>
      </c>
      <c r="E369" s="45" t="s">
        <v>2012</v>
      </c>
      <c r="F369" s="86" t="s">
        <v>1534</v>
      </c>
      <c r="G369" s="102" t="s">
        <v>913</v>
      </c>
      <c r="H369" s="45" t="s">
        <v>913</v>
      </c>
      <c r="I369" s="45" t="s">
        <v>913</v>
      </c>
      <c r="J369" s="45" t="s">
        <v>913</v>
      </c>
      <c r="K369" s="208" t="s">
        <v>3701</v>
      </c>
      <c r="L369" s="220"/>
    </row>
    <row r="370" spans="1:12" s="1" customFormat="1" x14ac:dyDescent="0.35">
      <c r="A370" s="174"/>
      <c r="B370" s="171"/>
      <c r="C370" s="103" t="s">
        <v>2013</v>
      </c>
      <c r="D370" s="96" t="s">
        <v>2014</v>
      </c>
      <c r="E370" s="96" t="s">
        <v>2015</v>
      </c>
      <c r="F370" s="51" t="s">
        <v>1534</v>
      </c>
      <c r="G370" s="103"/>
      <c r="H370" s="96"/>
      <c r="I370" s="96"/>
      <c r="J370" s="96"/>
      <c r="K370" s="208"/>
      <c r="L370" s="222"/>
    </row>
    <row r="371" spans="1:12" x14ac:dyDescent="0.35">
      <c r="A371" s="172" t="s">
        <v>157</v>
      </c>
      <c r="B371" s="169" t="s">
        <v>158</v>
      </c>
      <c r="C371" s="102" t="s">
        <v>2016</v>
      </c>
      <c r="D371" s="45" t="s">
        <v>2017</v>
      </c>
      <c r="E371" s="45" t="s">
        <v>158</v>
      </c>
      <c r="F371" s="86" t="s">
        <v>916</v>
      </c>
      <c r="G371" s="102" t="s">
        <v>913</v>
      </c>
      <c r="H371" s="45" t="s">
        <v>913</v>
      </c>
      <c r="I371" s="45" t="s">
        <v>913</v>
      </c>
      <c r="J371" s="45" t="s">
        <v>913</v>
      </c>
      <c r="K371" s="208" t="s">
        <v>3701</v>
      </c>
      <c r="L371" s="220"/>
    </row>
    <row r="372" spans="1:12" s="1" customFormat="1" x14ac:dyDescent="0.35">
      <c r="A372" s="174"/>
      <c r="B372" s="171"/>
      <c r="C372" s="103" t="s">
        <v>2018</v>
      </c>
      <c r="D372" s="96" t="s">
        <v>2019</v>
      </c>
      <c r="E372" s="96" t="s">
        <v>2020</v>
      </c>
      <c r="F372" s="51" t="s">
        <v>916</v>
      </c>
      <c r="G372" s="103"/>
      <c r="H372" s="96"/>
      <c r="I372" s="96"/>
      <c r="J372" s="96"/>
      <c r="K372" s="208"/>
      <c r="L372" s="222"/>
    </row>
    <row r="373" spans="1:12" x14ac:dyDescent="0.35">
      <c r="A373" s="172" t="s">
        <v>469</v>
      </c>
      <c r="B373" s="169" t="s">
        <v>470</v>
      </c>
      <c r="C373" s="102" t="s">
        <v>2021</v>
      </c>
      <c r="D373" s="45" t="s">
        <v>2022</v>
      </c>
      <c r="E373" s="45" t="s">
        <v>2023</v>
      </c>
      <c r="F373" s="86" t="s">
        <v>1513</v>
      </c>
      <c r="G373" s="102" t="s">
        <v>913</v>
      </c>
      <c r="H373" s="45" t="s">
        <v>913</v>
      </c>
      <c r="I373" s="45" t="s">
        <v>913</v>
      </c>
      <c r="J373" s="45" t="s">
        <v>913</v>
      </c>
      <c r="K373" s="208" t="s">
        <v>3701</v>
      </c>
      <c r="L373" s="220"/>
    </row>
    <row r="374" spans="1:12" x14ac:dyDescent="0.35">
      <c r="A374" s="173"/>
      <c r="B374" s="170"/>
      <c r="C374" s="102" t="s">
        <v>2024</v>
      </c>
      <c r="D374" s="45" t="s">
        <v>2025</v>
      </c>
      <c r="E374" s="45" t="s">
        <v>470</v>
      </c>
      <c r="F374" s="86" t="s">
        <v>1513</v>
      </c>
      <c r="G374" s="102"/>
      <c r="H374" s="45"/>
      <c r="I374" s="45"/>
      <c r="J374" s="45"/>
      <c r="K374" s="208"/>
      <c r="L374" s="221"/>
    </row>
    <row r="375" spans="1:12" s="1" customFormat="1" x14ac:dyDescent="0.35">
      <c r="A375" s="174"/>
      <c r="B375" s="171"/>
      <c r="C375" s="103" t="s">
        <v>2026</v>
      </c>
      <c r="D375" s="96" t="s">
        <v>2027</v>
      </c>
      <c r="E375" s="96" t="s">
        <v>2023</v>
      </c>
      <c r="F375" s="51" t="s">
        <v>1513</v>
      </c>
      <c r="G375" s="103"/>
      <c r="H375" s="96"/>
      <c r="I375" s="96"/>
      <c r="J375" s="96"/>
      <c r="K375" s="208"/>
      <c r="L375" s="222"/>
    </row>
    <row r="376" spans="1:12" x14ac:dyDescent="0.35">
      <c r="A376" s="172" t="s">
        <v>127</v>
      </c>
      <c r="B376" s="169" t="s">
        <v>128</v>
      </c>
      <c r="C376" s="102" t="s">
        <v>2028</v>
      </c>
      <c r="D376" s="45" t="s">
        <v>2029</v>
      </c>
      <c r="E376" s="45" t="s">
        <v>2030</v>
      </c>
      <c r="F376" s="86" t="s">
        <v>1427</v>
      </c>
      <c r="G376" s="102" t="s">
        <v>913</v>
      </c>
      <c r="H376" s="45" t="s">
        <v>913</v>
      </c>
      <c r="I376" s="45" t="s">
        <v>913</v>
      </c>
      <c r="J376" s="45" t="s">
        <v>913</v>
      </c>
      <c r="K376" s="208" t="s">
        <v>3701</v>
      </c>
      <c r="L376" s="220"/>
    </row>
    <row r="377" spans="1:12" s="1" customFormat="1" x14ac:dyDescent="0.35">
      <c r="A377" s="174"/>
      <c r="B377" s="171"/>
      <c r="C377" s="103" t="s">
        <v>2031</v>
      </c>
      <c r="D377" s="96" t="s">
        <v>2032</v>
      </c>
      <c r="E377" s="96" t="s">
        <v>2033</v>
      </c>
      <c r="F377" s="51" t="s">
        <v>1427</v>
      </c>
      <c r="G377" s="103"/>
      <c r="H377" s="96"/>
      <c r="I377" s="96"/>
      <c r="J377" s="96"/>
      <c r="K377" s="208"/>
      <c r="L377" s="222"/>
    </row>
    <row r="378" spans="1:12" s="38" customFormat="1" x14ac:dyDescent="0.35">
      <c r="A378" s="79" t="s">
        <v>153</v>
      </c>
      <c r="B378" s="92" t="s">
        <v>154</v>
      </c>
      <c r="C378" s="119" t="s">
        <v>913</v>
      </c>
      <c r="D378" s="92" t="s">
        <v>913</v>
      </c>
      <c r="E378" s="92" t="s">
        <v>913</v>
      </c>
      <c r="F378" s="120" t="s">
        <v>913</v>
      </c>
      <c r="G378" s="119" t="s">
        <v>3197</v>
      </c>
      <c r="H378" s="92" t="s">
        <v>3198</v>
      </c>
      <c r="I378" s="92"/>
      <c r="J378" s="92" t="s">
        <v>3199</v>
      </c>
      <c r="K378" s="49" t="s">
        <v>3704</v>
      </c>
      <c r="L378" s="70"/>
    </row>
    <row r="379" spans="1:12" x14ac:dyDescent="0.35">
      <c r="A379" s="172" t="s">
        <v>155</v>
      </c>
      <c r="B379" s="169" t="s">
        <v>156</v>
      </c>
      <c r="C379" s="102" t="s">
        <v>2034</v>
      </c>
      <c r="D379" s="45" t="s">
        <v>2035</v>
      </c>
      <c r="E379" s="45" t="s">
        <v>2036</v>
      </c>
      <c r="F379" s="86" t="s">
        <v>909</v>
      </c>
      <c r="G379" s="102" t="s">
        <v>913</v>
      </c>
      <c r="H379" s="45" t="s">
        <v>913</v>
      </c>
      <c r="I379" s="45" t="s">
        <v>913</v>
      </c>
      <c r="J379" s="45" t="s">
        <v>913</v>
      </c>
      <c r="K379" s="208" t="s">
        <v>3701</v>
      </c>
      <c r="L379" s="220"/>
    </row>
    <row r="380" spans="1:12" s="1" customFormat="1" x14ac:dyDescent="0.35">
      <c r="A380" s="174"/>
      <c r="B380" s="171"/>
      <c r="C380" s="103" t="s">
        <v>2037</v>
      </c>
      <c r="D380" s="96" t="s">
        <v>2038</v>
      </c>
      <c r="E380" s="96" t="s">
        <v>2039</v>
      </c>
      <c r="F380" s="51" t="s">
        <v>909</v>
      </c>
      <c r="G380" s="103"/>
      <c r="H380" s="96"/>
      <c r="I380" s="96"/>
      <c r="J380" s="96"/>
      <c r="K380" s="208"/>
      <c r="L380" s="222"/>
    </row>
    <row r="381" spans="1:12" x14ac:dyDescent="0.35">
      <c r="A381" s="163" t="s">
        <v>165</v>
      </c>
      <c r="B381" s="166" t="s">
        <v>166</v>
      </c>
      <c r="C381" s="110" t="s">
        <v>913</v>
      </c>
      <c r="D381" s="39" t="s">
        <v>913</v>
      </c>
      <c r="E381" s="39" t="s">
        <v>913</v>
      </c>
      <c r="F381" s="87" t="s">
        <v>913</v>
      </c>
      <c r="G381" s="110" t="s">
        <v>3200</v>
      </c>
      <c r="H381" s="39" t="s">
        <v>3201</v>
      </c>
      <c r="I381" s="39" t="s">
        <v>166</v>
      </c>
      <c r="J381" s="39" t="s">
        <v>1374</v>
      </c>
      <c r="K381" s="211" t="s">
        <v>3704</v>
      </c>
      <c r="L381" s="223"/>
    </row>
    <row r="382" spans="1:12" s="1" customFormat="1" x14ac:dyDescent="0.35">
      <c r="A382" s="165"/>
      <c r="B382" s="168"/>
      <c r="C382" s="111"/>
      <c r="D382" s="40"/>
      <c r="E382" s="40"/>
      <c r="F382" s="88"/>
      <c r="G382" s="111" t="s">
        <v>3202</v>
      </c>
      <c r="H382" s="40" t="s">
        <v>3203</v>
      </c>
      <c r="I382" s="40" t="s">
        <v>166</v>
      </c>
      <c r="J382" s="40" t="s">
        <v>1374</v>
      </c>
      <c r="K382" s="211"/>
      <c r="L382" s="225"/>
    </row>
    <row r="383" spans="1:12" x14ac:dyDescent="0.35">
      <c r="A383" s="172" t="s">
        <v>266</v>
      </c>
      <c r="B383" s="169" t="s">
        <v>267</v>
      </c>
      <c r="C383" s="102" t="s">
        <v>2040</v>
      </c>
      <c r="D383" s="45" t="s">
        <v>2041</v>
      </c>
      <c r="E383" s="45" t="s">
        <v>2042</v>
      </c>
      <c r="F383" s="86" t="s">
        <v>917</v>
      </c>
      <c r="G383" s="102" t="s">
        <v>913</v>
      </c>
      <c r="H383" s="45" t="s">
        <v>913</v>
      </c>
      <c r="I383" s="45" t="s">
        <v>913</v>
      </c>
      <c r="J383" s="45" t="s">
        <v>913</v>
      </c>
      <c r="K383" s="208" t="s">
        <v>3701</v>
      </c>
      <c r="L383" s="220"/>
    </row>
    <row r="384" spans="1:12" s="1" customFormat="1" x14ac:dyDescent="0.35">
      <c r="A384" s="174"/>
      <c r="B384" s="171"/>
      <c r="C384" s="103" t="s">
        <v>2043</v>
      </c>
      <c r="D384" s="96" t="s">
        <v>2044</v>
      </c>
      <c r="E384" s="96" t="s">
        <v>2045</v>
      </c>
      <c r="F384" s="51" t="s">
        <v>917</v>
      </c>
      <c r="G384" s="103"/>
      <c r="H384" s="96"/>
      <c r="I384" s="96"/>
      <c r="J384" s="96"/>
      <c r="K384" s="208"/>
      <c r="L384" s="222"/>
    </row>
    <row r="385" spans="1:12" x14ac:dyDescent="0.35">
      <c r="A385" s="163" t="s">
        <v>451</v>
      </c>
      <c r="B385" s="166" t="s">
        <v>452</v>
      </c>
      <c r="C385" s="110" t="s">
        <v>913</v>
      </c>
      <c r="D385" s="39" t="s">
        <v>913</v>
      </c>
      <c r="E385" s="39" t="s">
        <v>913</v>
      </c>
      <c r="F385" s="87" t="s">
        <v>913</v>
      </c>
      <c r="G385" s="110" t="s">
        <v>3204</v>
      </c>
      <c r="H385" s="39" t="s">
        <v>3205</v>
      </c>
      <c r="I385" s="39" t="s">
        <v>3206</v>
      </c>
      <c r="J385" s="39" t="s">
        <v>3210</v>
      </c>
      <c r="K385" s="211" t="s">
        <v>3704</v>
      </c>
      <c r="L385" s="223"/>
    </row>
    <row r="386" spans="1:12" s="1" customFormat="1" x14ac:dyDescent="0.35">
      <c r="A386" s="165"/>
      <c r="B386" s="168"/>
      <c r="C386" s="111"/>
      <c r="D386" s="40"/>
      <c r="E386" s="40"/>
      <c r="F386" s="88"/>
      <c r="G386" s="111" t="s">
        <v>3207</v>
      </c>
      <c r="H386" s="40" t="s">
        <v>3208</v>
      </c>
      <c r="I386" s="40" t="s">
        <v>3209</v>
      </c>
      <c r="J386" s="40" t="s">
        <v>3210</v>
      </c>
      <c r="K386" s="211"/>
      <c r="L386" s="225"/>
    </row>
    <row r="387" spans="1:12" x14ac:dyDescent="0.35">
      <c r="A387" s="178" t="s">
        <v>505</v>
      </c>
      <c r="B387" s="175" t="s">
        <v>506</v>
      </c>
      <c r="C387" s="100" t="s">
        <v>2046</v>
      </c>
      <c r="D387" s="98" t="s">
        <v>2047</v>
      </c>
      <c r="E387" s="98" t="s">
        <v>2048</v>
      </c>
      <c r="F387" s="67" t="s">
        <v>1357</v>
      </c>
      <c r="G387" s="100" t="s">
        <v>3211</v>
      </c>
      <c r="H387" s="98" t="s">
        <v>3212</v>
      </c>
      <c r="I387" s="98" t="s">
        <v>2335</v>
      </c>
      <c r="J387" s="98" t="s">
        <v>3006</v>
      </c>
      <c r="K387" s="207" t="s">
        <v>3708</v>
      </c>
      <c r="L387" s="219" t="s">
        <v>3715</v>
      </c>
    </row>
    <row r="388" spans="1:12" x14ac:dyDescent="0.35">
      <c r="A388" s="179"/>
      <c r="B388" s="176"/>
      <c r="C388" s="100" t="s">
        <v>2049</v>
      </c>
      <c r="D388" s="98" t="s">
        <v>2050</v>
      </c>
      <c r="E388" s="98"/>
      <c r="F388" s="67" t="s">
        <v>1357</v>
      </c>
      <c r="G388" s="100" t="s">
        <v>3213</v>
      </c>
      <c r="H388" s="98" t="s">
        <v>3214</v>
      </c>
      <c r="I388" s="98" t="s">
        <v>3215</v>
      </c>
      <c r="J388" s="98" t="s">
        <v>3006</v>
      </c>
      <c r="K388" s="207"/>
      <c r="L388" s="214"/>
    </row>
    <row r="389" spans="1:12" x14ac:dyDescent="0.35">
      <c r="A389" s="179"/>
      <c r="B389" s="176"/>
      <c r="C389" s="100" t="s">
        <v>2051</v>
      </c>
      <c r="D389" s="98" t="s">
        <v>2052</v>
      </c>
      <c r="E389" s="98" t="s">
        <v>2048</v>
      </c>
      <c r="F389" s="67" t="s">
        <v>1357</v>
      </c>
      <c r="G389" s="100" t="s">
        <v>3216</v>
      </c>
      <c r="H389" s="98" t="s">
        <v>3217</v>
      </c>
      <c r="I389" s="98" t="s">
        <v>2048</v>
      </c>
      <c r="J389" s="98" t="s">
        <v>3006</v>
      </c>
      <c r="K389" s="207"/>
      <c r="L389" s="214"/>
    </row>
    <row r="390" spans="1:12" s="1" customFormat="1" x14ac:dyDescent="0.35">
      <c r="A390" s="180"/>
      <c r="B390" s="177"/>
      <c r="C390" s="101" t="s">
        <v>2049</v>
      </c>
      <c r="D390" s="99" t="s">
        <v>2050</v>
      </c>
      <c r="E390" s="99"/>
      <c r="F390" s="68" t="s">
        <v>1357</v>
      </c>
      <c r="G390" s="101" t="s">
        <v>3213</v>
      </c>
      <c r="H390" s="99" t="s">
        <v>3214</v>
      </c>
      <c r="I390" s="99" t="s">
        <v>3215</v>
      </c>
      <c r="J390" s="99" t="s">
        <v>3006</v>
      </c>
      <c r="K390" s="207"/>
      <c r="L390" s="215"/>
    </row>
    <row r="391" spans="1:12" x14ac:dyDescent="0.35">
      <c r="A391" s="163" t="s">
        <v>529</v>
      </c>
      <c r="B391" s="166" t="s">
        <v>529</v>
      </c>
      <c r="C391" s="110" t="s">
        <v>913</v>
      </c>
      <c r="D391" s="39" t="s">
        <v>913</v>
      </c>
      <c r="E391" s="39" t="s">
        <v>913</v>
      </c>
      <c r="F391" s="87" t="s">
        <v>913</v>
      </c>
      <c r="G391" s="110" t="s">
        <v>3218</v>
      </c>
      <c r="H391" s="39" t="s">
        <v>3219</v>
      </c>
      <c r="I391" s="39" t="s">
        <v>3220</v>
      </c>
      <c r="J391" s="39" t="s">
        <v>1374</v>
      </c>
      <c r="K391" s="211" t="s">
        <v>3704</v>
      </c>
      <c r="L391" s="223"/>
    </row>
    <row r="392" spans="1:12" x14ac:dyDescent="0.35">
      <c r="A392" s="193"/>
      <c r="B392" s="167"/>
      <c r="C392" s="110"/>
      <c r="D392" s="39"/>
      <c r="E392" s="39"/>
      <c r="F392" s="87"/>
      <c r="G392" s="110" t="s">
        <v>3221</v>
      </c>
      <c r="H392" s="39" t="s">
        <v>3222</v>
      </c>
      <c r="I392" s="39" t="s">
        <v>3223</v>
      </c>
      <c r="J392" s="39" t="s">
        <v>1374</v>
      </c>
      <c r="K392" s="211"/>
      <c r="L392" s="224"/>
    </row>
    <row r="393" spans="1:12" x14ac:dyDescent="0.35">
      <c r="A393" s="193"/>
      <c r="B393" s="167"/>
      <c r="C393" s="110"/>
      <c r="D393" s="39"/>
      <c r="E393" s="39"/>
      <c r="F393" s="87"/>
      <c r="G393" s="110" t="s">
        <v>3224</v>
      </c>
      <c r="H393" s="39" t="s">
        <v>3225</v>
      </c>
      <c r="I393" s="39" t="s">
        <v>3226</v>
      </c>
      <c r="J393" s="39" t="s">
        <v>1374</v>
      </c>
      <c r="K393" s="211"/>
      <c r="L393" s="224"/>
    </row>
    <row r="394" spans="1:12" s="1" customFormat="1" x14ac:dyDescent="0.35">
      <c r="A394" s="165"/>
      <c r="B394" s="168"/>
      <c r="C394" s="111"/>
      <c r="D394" s="40"/>
      <c r="E394" s="40"/>
      <c r="F394" s="88"/>
      <c r="G394" s="111" t="s">
        <v>3227</v>
      </c>
      <c r="H394" s="40" t="s">
        <v>3228</v>
      </c>
      <c r="I394" s="40" t="s">
        <v>3229</v>
      </c>
      <c r="J394" s="40" t="s">
        <v>3230</v>
      </c>
      <c r="K394" s="211"/>
      <c r="L394" s="225"/>
    </row>
    <row r="395" spans="1:12" x14ac:dyDescent="0.35">
      <c r="A395" s="172" t="s">
        <v>573</v>
      </c>
      <c r="B395" s="169" t="s">
        <v>574</v>
      </c>
      <c r="C395" s="102" t="s">
        <v>2053</v>
      </c>
      <c r="D395" s="45" t="s">
        <v>2054</v>
      </c>
      <c r="E395" s="45" t="s">
        <v>2055</v>
      </c>
      <c r="F395" s="86" t="s">
        <v>918</v>
      </c>
      <c r="G395" s="102" t="s">
        <v>913</v>
      </c>
      <c r="H395" s="45" t="s">
        <v>913</v>
      </c>
      <c r="I395" s="45" t="s">
        <v>913</v>
      </c>
      <c r="J395" s="45" t="s">
        <v>913</v>
      </c>
      <c r="K395" s="208" t="s">
        <v>3701</v>
      </c>
      <c r="L395" s="220"/>
    </row>
    <row r="396" spans="1:12" x14ac:dyDescent="0.35">
      <c r="A396" s="173"/>
      <c r="B396" s="170"/>
      <c r="C396" s="102" t="s">
        <v>2056</v>
      </c>
      <c r="D396" s="45" t="s">
        <v>2057</v>
      </c>
      <c r="E396" s="45" t="s">
        <v>2055</v>
      </c>
      <c r="F396" s="86" t="s">
        <v>918</v>
      </c>
      <c r="G396" s="102"/>
      <c r="H396" s="45"/>
      <c r="I396" s="45"/>
      <c r="J396" s="45"/>
      <c r="K396" s="208"/>
      <c r="L396" s="221"/>
    </row>
    <row r="397" spans="1:12" s="1" customFormat="1" x14ac:dyDescent="0.35">
      <c r="A397" s="174"/>
      <c r="B397" s="171"/>
      <c r="C397" s="103" t="s">
        <v>2058</v>
      </c>
      <c r="D397" s="96" t="s">
        <v>2059</v>
      </c>
      <c r="E397" s="96" t="s">
        <v>2060</v>
      </c>
      <c r="F397" s="51" t="s">
        <v>918</v>
      </c>
      <c r="G397" s="103"/>
      <c r="H397" s="96"/>
      <c r="I397" s="96"/>
      <c r="J397" s="96"/>
      <c r="K397" s="208"/>
      <c r="L397" s="222"/>
    </row>
    <row r="398" spans="1:12" x14ac:dyDescent="0.35">
      <c r="A398" s="172" t="s">
        <v>595</v>
      </c>
      <c r="B398" s="169" t="s">
        <v>596</v>
      </c>
      <c r="C398" s="102" t="s">
        <v>2061</v>
      </c>
      <c r="D398" s="45" t="s">
        <v>2062</v>
      </c>
      <c r="E398" s="45" t="s">
        <v>315</v>
      </c>
      <c r="F398" s="86" t="s">
        <v>1513</v>
      </c>
      <c r="G398" s="102" t="s">
        <v>913</v>
      </c>
      <c r="H398" s="45" t="s">
        <v>913</v>
      </c>
      <c r="I398" s="45" t="s">
        <v>913</v>
      </c>
      <c r="J398" s="45" t="s">
        <v>913</v>
      </c>
      <c r="K398" s="208" t="s">
        <v>3701</v>
      </c>
      <c r="L398" s="220"/>
    </row>
    <row r="399" spans="1:12" s="1" customFormat="1" x14ac:dyDescent="0.35">
      <c r="A399" s="174"/>
      <c r="B399" s="171"/>
      <c r="C399" s="103" t="s">
        <v>2063</v>
      </c>
      <c r="D399" s="96" t="s">
        <v>2064</v>
      </c>
      <c r="E399" s="96" t="s">
        <v>315</v>
      </c>
      <c r="F399" s="51" t="s">
        <v>1513</v>
      </c>
      <c r="G399" s="103"/>
      <c r="H399" s="96"/>
      <c r="I399" s="96"/>
      <c r="J399" s="96"/>
      <c r="K399" s="208"/>
      <c r="L399" s="222"/>
    </row>
    <row r="400" spans="1:12" x14ac:dyDescent="0.35">
      <c r="A400" s="172" t="s">
        <v>617</v>
      </c>
      <c r="B400" s="169" t="s">
        <v>618</v>
      </c>
      <c r="C400" s="102" t="s">
        <v>2065</v>
      </c>
      <c r="D400" s="45" t="s">
        <v>2066</v>
      </c>
      <c r="E400" s="45" t="s">
        <v>2067</v>
      </c>
      <c r="F400" s="86" t="s">
        <v>919</v>
      </c>
      <c r="G400" s="102" t="s">
        <v>913</v>
      </c>
      <c r="H400" s="45" t="s">
        <v>913</v>
      </c>
      <c r="I400" s="45" t="s">
        <v>913</v>
      </c>
      <c r="J400" s="45" t="s">
        <v>913</v>
      </c>
      <c r="K400" s="208" t="s">
        <v>3701</v>
      </c>
      <c r="L400" s="220"/>
    </row>
    <row r="401" spans="1:12" x14ac:dyDescent="0.35">
      <c r="A401" s="173"/>
      <c r="B401" s="170"/>
      <c r="C401" s="102" t="s">
        <v>2068</v>
      </c>
      <c r="D401" s="45" t="s">
        <v>2069</v>
      </c>
      <c r="E401" s="45" t="s">
        <v>2070</v>
      </c>
      <c r="F401" s="86" t="s">
        <v>919</v>
      </c>
      <c r="G401" s="102"/>
      <c r="H401" s="45"/>
      <c r="I401" s="45"/>
      <c r="J401" s="45"/>
      <c r="K401" s="208"/>
      <c r="L401" s="221"/>
    </row>
    <row r="402" spans="1:12" s="1" customFormat="1" x14ac:dyDescent="0.35">
      <c r="A402" s="174"/>
      <c r="B402" s="171"/>
      <c r="C402" s="103" t="s">
        <v>2071</v>
      </c>
      <c r="D402" s="96" t="s">
        <v>2072</v>
      </c>
      <c r="E402" s="96" t="s">
        <v>2073</v>
      </c>
      <c r="F402" s="51" t="s">
        <v>919</v>
      </c>
      <c r="G402" s="103"/>
      <c r="H402" s="96"/>
      <c r="I402" s="96"/>
      <c r="J402" s="96"/>
      <c r="K402" s="208"/>
      <c r="L402" s="222"/>
    </row>
    <row r="403" spans="1:12" x14ac:dyDescent="0.35">
      <c r="A403" s="159" t="s">
        <v>762</v>
      </c>
      <c r="B403" s="156" t="s">
        <v>762</v>
      </c>
      <c r="C403" s="104" t="s">
        <v>2074</v>
      </c>
      <c r="D403" s="105" t="s">
        <v>2075</v>
      </c>
      <c r="E403" s="105" t="s">
        <v>2076</v>
      </c>
      <c r="F403" s="84" t="s">
        <v>909</v>
      </c>
      <c r="G403" s="104" t="s">
        <v>3231</v>
      </c>
      <c r="H403" s="105" t="s">
        <v>3232</v>
      </c>
      <c r="I403" s="105" t="s">
        <v>3158</v>
      </c>
      <c r="J403" s="105" t="s">
        <v>1374</v>
      </c>
      <c r="K403" s="210" t="s">
        <v>3712</v>
      </c>
      <c r="L403" s="216" t="s">
        <v>3710</v>
      </c>
    </row>
    <row r="404" spans="1:12" s="1" customFormat="1" x14ac:dyDescent="0.35">
      <c r="A404" s="161"/>
      <c r="B404" s="158"/>
      <c r="C404" s="106"/>
      <c r="D404" s="107"/>
      <c r="E404" s="107"/>
      <c r="F404" s="85"/>
      <c r="G404" s="106" t="s">
        <v>3233</v>
      </c>
      <c r="H404" s="107" t="s">
        <v>3234</v>
      </c>
      <c r="I404" s="107" t="s">
        <v>3235</v>
      </c>
      <c r="J404" s="107" t="s">
        <v>1374</v>
      </c>
      <c r="K404" s="210"/>
      <c r="L404" s="218"/>
    </row>
    <row r="405" spans="1:12" x14ac:dyDescent="0.35">
      <c r="A405" s="172" t="s">
        <v>798</v>
      </c>
      <c r="B405" s="169" t="s">
        <v>799</v>
      </c>
      <c r="C405" s="102" t="s">
        <v>2077</v>
      </c>
      <c r="D405" s="45" t="s">
        <v>2078</v>
      </c>
      <c r="E405" s="45" t="s">
        <v>2079</v>
      </c>
      <c r="F405" s="86" t="s">
        <v>1357</v>
      </c>
      <c r="G405" s="102" t="s">
        <v>913</v>
      </c>
      <c r="H405" s="45" t="s">
        <v>913</v>
      </c>
      <c r="I405" s="45" t="s">
        <v>913</v>
      </c>
      <c r="J405" s="45" t="s">
        <v>913</v>
      </c>
      <c r="K405" s="208" t="s">
        <v>3701</v>
      </c>
      <c r="L405" s="220"/>
    </row>
    <row r="406" spans="1:12" x14ac:dyDescent="0.35">
      <c r="A406" s="173"/>
      <c r="B406" s="170"/>
      <c r="C406" s="102" t="s">
        <v>2080</v>
      </c>
      <c r="D406" s="45" t="s">
        <v>2081</v>
      </c>
      <c r="E406" s="45" t="s">
        <v>2082</v>
      </c>
      <c r="F406" s="86" t="s">
        <v>1357</v>
      </c>
      <c r="G406" s="102"/>
      <c r="H406" s="45"/>
      <c r="I406" s="45"/>
      <c r="J406" s="45"/>
      <c r="K406" s="208"/>
      <c r="L406" s="221"/>
    </row>
    <row r="407" spans="1:12" s="1" customFormat="1" x14ac:dyDescent="0.35">
      <c r="A407" s="174"/>
      <c r="B407" s="171"/>
      <c r="C407" s="103" t="s">
        <v>2083</v>
      </c>
      <c r="D407" s="96" t="s">
        <v>2084</v>
      </c>
      <c r="E407" s="96" t="s">
        <v>2082</v>
      </c>
      <c r="F407" s="51" t="s">
        <v>1357</v>
      </c>
      <c r="G407" s="103"/>
      <c r="H407" s="96"/>
      <c r="I407" s="96"/>
      <c r="J407" s="96"/>
      <c r="K407" s="208"/>
      <c r="L407" s="222"/>
    </row>
    <row r="408" spans="1:12" s="38" customFormat="1" x14ac:dyDescent="0.35">
      <c r="A408" s="75" t="s">
        <v>250</v>
      </c>
      <c r="B408" s="89" t="s">
        <v>251</v>
      </c>
      <c r="C408" s="112" t="s">
        <v>913</v>
      </c>
      <c r="D408" s="89" t="s">
        <v>913</v>
      </c>
      <c r="E408" s="89" t="s">
        <v>913</v>
      </c>
      <c r="F408" s="113" t="s">
        <v>913</v>
      </c>
      <c r="G408" s="112" t="s">
        <v>913</v>
      </c>
      <c r="H408" s="89" t="s">
        <v>913</v>
      </c>
      <c r="I408" s="89" t="s">
        <v>913</v>
      </c>
      <c r="J408" s="89" t="s">
        <v>913</v>
      </c>
      <c r="K408" s="48" t="s">
        <v>3703</v>
      </c>
      <c r="L408" s="65"/>
    </row>
    <row r="409" spans="1:12" x14ac:dyDescent="0.35">
      <c r="A409" s="172" t="s">
        <v>252</v>
      </c>
      <c r="B409" s="169" t="s">
        <v>253</v>
      </c>
      <c r="C409" s="102" t="s">
        <v>2085</v>
      </c>
      <c r="D409" s="45" t="s">
        <v>2086</v>
      </c>
      <c r="E409" s="45" t="s">
        <v>2087</v>
      </c>
      <c r="F409" s="86" t="s">
        <v>920</v>
      </c>
      <c r="G409" s="102" t="s">
        <v>913</v>
      </c>
      <c r="H409" s="45" t="s">
        <v>913</v>
      </c>
      <c r="I409" s="45" t="s">
        <v>913</v>
      </c>
      <c r="J409" s="45" t="s">
        <v>913</v>
      </c>
      <c r="K409" s="208" t="s">
        <v>3701</v>
      </c>
      <c r="L409" s="220"/>
    </row>
    <row r="410" spans="1:12" s="1" customFormat="1" x14ac:dyDescent="0.35">
      <c r="A410" s="174"/>
      <c r="B410" s="171"/>
      <c r="C410" s="103" t="s">
        <v>2088</v>
      </c>
      <c r="D410" s="96" t="s">
        <v>2089</v>
      </c>
      <c r="E410" s="96" t="s">
        <v>253</v>
      </c>
      <c r="F410" s="51" t="s">
        <v>920</v>
      </c>
      <c r="G410" s="103"/>
      <c r="H410" s="96"/>
      <c r="I410" s="96"/>
      <c r="J410" s="96"/>
      <c r="K410" s="208"/>
      <c r="L410" s="222"/>
    </row>
    <row r="411" spans="1:12" s="38" customFormat="1" x14ac:dyDescent="0.35">
      <c r="A411" s="76" t="s">
        <v>290</v>
      </c>
      <c r="B411" s="90" t="s">
        <v>291</v>
      </c>
      <c r="C411" s="114" t="s">
        <v>2090</v>
      </c>
      <c r="D411" s="90" t="s">
        <v>2091</v>
      </c>
      <c r="E411" s="90" t="s">
        <v>2092</v>
      </c>
      <c r="F411" s="115" t="s">
        <v>1534</v>
      </c>
      <c r="G411" s="114" t="s">
        <v>913</v>
      </c>
      <c r="H411" s="90" t="s">
        <v>913</v>
      </c>
      <c r="I411" s="90" t="s">
        <v>913</v>
      </c>
      <c r="J411" s="90" t="s">
        <v>913</v>
      </c>
      <c r="K411" s="47" t="s">
        <v>3701</v>
      </c>
      <c r="L411" s="64"/>
    </row>
    <row r="412" spans="1:12" x14ac:dyDescent="0.35">
      <c r="A412" s="163" t="s">
        <v>322</v>
      </c>
      <c r="B412" s="166" t="s">
        <v>323</v>
      </c>
      <c r="C412" s="110" t="s">
        <v>913</v>
      </c>
      <c r="D412" s="39" t="s">
        <v>913</v>
      </c>
      <c r="E412" s="39" t="s">
        <v>913</v>
      </c>
      <c r="F412" s="87" t="s">
        <v>913</v>
      </c>
      <c r="G412" s="110" t="s">
        <v>3236</v>
      </c>
      <c r="H412" s="39" t="s">
        <v>3237</v>
      </c>
      <c r="I412" s="39" t="s">
        <v>3238</v>
      </c>
      <c r="J412" s="39" t="s">
        <v>3239</v>
      </c>
      <c r="K412" s="211" t="s">
        <v>3704</v>
      </c>
      <c r="L412" s="223"/>
    </row>
    <row r="413" spans="1:12" x14ac:dyDescent="0.35">
      <c r="A413" s="193"/>
      <c r="B413" s="167"/>
      <c r="C413" s="110"/>
      <c r="D413" s="39"/>
      <c r="E413" s="39"/>
      <c r="F413" s="87"/>
      <c r="G413" s="110" t="s">
        <v>3240</v>
      </c>
      <c r="H413" s="39" t="s">
        <v>3241</v>
      </c>
      <c r="I413" s="39" t="s">
        <v>3238</v>
      </c>
      <c r="J413" s="39" t="s">
        <v>3239</v>
      </c>
      <c r="K413" s="211"/>
      <c r="L413" s="224"/>
    </row>
    <row r="414" spans="1:12" x14ac:dyDescent="0.35">
      <c r="A414" s="193"/>
      <c r="B414" s="167"/>
      <c r="C414" s="110"/>
      <c r="D414" s="39"/>
      <c r="E414" s="39"/>
      <c r="F414" s="87"/>
      <c r="G414" s="110" t="s">
        <v>3242</v>
      </c>
      <c r="H414" s="39" t="s">
        <v>3243</v>
      </c>
      <c r="I414" s="39" t="s">
        <v>3244</v>
      </c>
      <c r="J414" s="39" t="s">
        <v>3239</v>
      </c>
      <c r="K414" s="211"/>
      <c r="L414" s="224"/>
    </row>
    <row r="415" spans="1:12" s="1" customFormat="1" x14ac:dyDescent="0.35">
      <c r="A415" s="165"/>
      <c r="B415" s="168"/>
      <c r="C415" s="111"/>
      <c r="D415" s="40"/>
      <c r="E415" s="40"/>
      <c r="F415" s="88"/>
      <c r="G415" s="111" t="s">
        <v>3245</v>
      </c>
      <c r="H415" s="40" t="s">
        <v>3246</v>
      </c>
      <c r="I415" s="40" t="s">
        <v>3247</v>
      </c>
      <c r="J415" s="40" t="s">
        <v>3239</v>
      </c>
      <c r="K415" s="211"/>
      <c r="L415" s="225"/>
    </row>
    <row r="416" spans="1:12" x14ac:dyDescent="0.35">
      <c r="A416" s="163" t="s">
        <v>360</v>
      </c>
      <c r="B416" s="196" t="s">
        <v>361</v>
      </c>
      <c r="C416" s="110" t="s">
        <v>913</v>
      </c>
      <c r="D416" s="39" t="s">
        <v>913</v>
      </c>
      <c r="E416" s="39" t="s">
        <v>913</v>
      </c>
      <c r="F416" s="87" t="s">
        <v>913</v>
      </c>
      <c r="G416" s="110" t="s">
        <v>3248</v>
      </c>
      <c r="H416" s="39" t="s">
        <v>3249</v>
      </c>
      <c r="I416" s="39" t="s">
        <v>3250</v>
      </c>
      <c r="J416" s="39" t="s">
        <v>3251</v>
      </c>
      <c r="K416" s="211" t="s">
        <v>3704</v>
      </c>
      <c r="L416" s="223"/>
    </row>
    <row r="417" spans="1:12" x14ac:dyDescent="0.35">
      <c r="A417" s="193"/>
      <c r="B417" s="197"/>
      <c r="C417" s="110"/>
      <c r="D417" s="39"/>
      <c r="E417" s="39"/>
      <c r="F417" s="87"/>
      <c r="G417" s="110" t="s">
        <v>3252</v>
      </c>
      <c r="H417" s="39" t="s">
        <v>3253</v>
      </c>
      <c r="I417" s="39" t="s">
        <v>3254</v>
      </c>
      <c r="J417" s="39" t="s">
        <v>3251</v>
      </c>
      <c r="K417" s="211"/>
      <c r="L417" s="224"/>
    </row>
    <row r="418" spans="1:12" x14ac:dyDescent="0.35">
      <c r="A418" s="193"/>
      <c r="B418" s="197"/>
      <c r="C418" s="110"/>
      <c r="D418" s="39"/>
      <c r="E418" s="39"/>
      <c r="F418" s="87"/>
      <c r="G418" s="110" t="s">
        <v>3248</v>
      </c>
      <c r="H418" s="39" t="s">
        <v>3249</v>
      </c>
      <c r="I418" s="39" t="s">
        <v>3250</v>
      </c>
      <c r="J418" s="39" t="s">
        <v>3251</v>
      </c>
      <c r="K418" s="211"/>
      <c r="L418" s="224"/>
    </row>
    <row r="419" spans="1:12" x14ac:dyDescent="0.35">
      <c r="A419" s="193"/>
      <c r="B419" s="197"/>
      <c r="C419" s="110"/>
      <c r="D419" s="39"/>
      <c r="E419" s="39"/>
      <c r="F419" s="87"/>
      <c r="G419" s="110" t="s">
        <v>3252</v>
      </c>
      <c r="H419" s="39" t="s">
        <v>3253</v>
      </c>
      <c r="I419" s="39" t="s">
        <v>3254</v>
      </c>
      <c r="J419" s="39" t="s">
        <v>3251</v>
      </c>
      <c r="K419" s="211"/>
      <c r="L419" s="224"/>
    </row>
    <row r="420" spans="1:12" x14ac:dyDescent="0.35">
      <c r="A420" s="193"/>
      <c r="B420" s="197"/>
      <c r="C420" s="110"/>
      <c r="D420" s="39"/>
      <c r="E420" s="39"/>
      <c r="F420" s="87"/>
      <c r="G420" s="110" t="s">
        <v>3248</v>
      </c>
      <c r="H420" s="39" t="s">
        <v>3249</v>
      </c>
      <c r="I420" s="39" t="s">
        <v>3250</v>
      </c>
      <c r="J420" s="39" t="s">
        <v>3251</v>
      </c>
      <c r="K420" s="211"/>
      <c r="L420" s="224"/>
    </row>
    <row r="421" spans="1:12" x14ac:dyDescent="0.35">
      <c r="A421" s="193"/>
      <c r="B421" s="197"/>
      <c r="C421" s="110"/>
      <c r="D421" s="39"/>
      <c r="E421" s="39"/>
      <c r="F421" s="87"/>
      <c r="G421" s="110" t="s">
        <v>3252</v>
      </c>
      <c r="H421" s="39" t="s">
        <v>3253</v>
      </c>
      <c r="I421" s="39" t="s">
        <v>3254</v>
      </c>
      <c r="J421" s="39" t="s">
        <v>3251</v>
      </c>
      <c r="K421" s="211"/>
      <c r="L421" s="224"/>
    </row>
    <row r="422" spans="1:12" s="1" customFormat="1" x14ac:dyDescent="0.35">
      <c r="A422" s="165"/>
      <c r="B422" s="198"/>
      <c r="C422" s="40"/>
      <c r="D422" s="40"/>
      <c r="E422" s="40"/>
      <c r="F422" s="40"/>
      <c r="G422" s="111" t="s">
        <v>3256</v>
      </c>
      <c r="H422" s="40" t="s">
        <v>3257</v>
      </c>
      <c r="I422" s="40" t="s">
        <v>3255</v>
      </c>
      <c r="J422" s="40" t="s">
        <v>3251</v>
      </c>
      <c r="K422" s="211"/>
      <c r="L422" s="225"/>
    </row>
    <row r="423" spans="1:12" s="38" customFormat="1" x14ac:dyDescent="0.35">
      <c r="A423" s="75" t="s">
        <v>475</v>
      </c>
      <c r="B423" s="89" t="s">
        <v>476</v>
      </c>
      <c r="C423" s="112" t="s">
        <v>913</v>
      </c>
      <c r="D423" s="89" t="s">
        <v>913</v>
      </c>
      <c r="E423" s="89" t="s">
        <v>913</v>
      </c>
      <c r="F423" s="113" t="s">
        <v>913</v>
      </c>
      <c r="G423" s="112" t="s">
        <v>913</v>
      </c>
      <c r="H423" s="89" t="s">
        <v>913</v>
      </c>
      <c r="I423" s="89" t="s">
        <v>913</v>
      </c>
      <c r="J423" s="89" t="s">
        <v>913</v>
      </c>
      <c r="K423" s="48" t="s">
        <v>3703</v>
      </c>
      <c r="L423" s="65"/>
    </row>
    <row r="424" spans="1:12" s="38" customFormat="1" x14ac:dyDescent="0.35">
      <c r="A424" s="79" t="s">
        <v>634</v>
      </c>
      <c r="B424" s="92" t="s">
        <v>635</v>
      </c>
      <c r="C424" s="119" t="s">
        <v>913</v>
      </c>
      <c r="D424" s="92" t="s">
        <v>913</v>
      </c>
      <c r="E424" s="92" t="s">
        <v>913</v>
      </c>
      <c r="F424" s="120" t="s">
        <v>913</v>
      </c>
      <c r="G424" s="119" t="s">
        <v>3258</v>
      </c>
      <c r="H424" s="92" t="s">
        <v>3259</v>
      </c>
      <c r="I424" s="92" t="s">
        <v>3260</v>
      </c>
      <c r="J424" s="92" t="s">
        <v>1374</v>
      </c>
      <c r="K424" s="49" t="s">
        <v>3704</v>
      </c>
      <c r="L424" s="70"/>
    </row>
    <row r="425" spans="1:12" x14ac:dyDescent="0.35">
      <c r="A425" s="172" t="s">
        <v>812</v>
      </c>
      <c r="B425" s="169" t="s">
        <v>813</v>
      </c>
      <c r="C425" s="102" t="s">
        <v>2093</v>
      </c>
      <c r="D425" s="45" t="s">
        <v>2094</v>
      </c>
      <c r="E425" s="45" t="s">
        <v>2095</v>
      </c>
      <c r="F425" s="86" t="s">
        <v>1441</v>
      </c>
      <c r="G425" s="102" t="s">
        <v>913</v>
      </c>
      <c r="H425" s="45" t="s">
        <v>913</v>
      </c>
      <c r="I425" s="45" t="s">
        <v>913</v>
      </c>
      <c r="J425" s="45" t="s">
        <v>913</v>
      </c>
      <c r="K425" s="208" t="s">
        <v>3701</v>
      </c>
      <c r="L425" s="220"/>
    </row>
    <row r="426" spans="1:12" s="1" customFormat="1" x14ac:dyDescent="0.35">
      <c r="A426" s="174"/>
      <c r="B426" s="171"/>
      <c r="C426" s="103" t="s">
        <v>2096</v>
      </c>
      <c r="D426" s="96" t="s">
        <v>2097</v>
      </c>
      <c r="E426" s="96" t="s">
        <v>2098</v>
      </c>
      <c r="F426" s="51" t="s">
        <v>1441</v>
      </c>
      <c r="G426" s="103"/>
      <c r="H426" s="96"/>
      <c r="I426" s="96"/>
      <c r="J426" s="96"/>
      <c r="K426" s="208"/>
      <c r="L426" s="222"/>
    </row>
    <row r="427" spans="1:12" x14ac:dyDescent="0.35">
      <c r="A427" s="172" t="s">
        <v>839</v>
      </c>
      <c r="B427" s="169" t="s">
        <v>839</v>
      </c>
      <c r="C427" s="102" t="s">
        <v>2099</v>
      </c>
      <c r="D427" s="45" t="s">
        <v>2100</v>
      </c>
      <c r="E427" s="45" t="s">
        <v>1673</v>
      </c>
      <c r="F427" s="86" t="s">
        <v>1513</v>
      </c>
      <c r="G427" s="102" t="s">
        <v>913</v>
      </c>
      <c r="H427" s="45" t="s">
        <v>913</v>
      </c>
      <c r="I427" s="45" t="s">
        <v>913</v>
      </c>
      <c r="J427" s="45" t="s">
        <v>913</v>
      </c>
      <c r="K427" s="208" t="s">
        <v>3701</v>
      </c>
      <c r="L427" s="220"/>
    </row>
    <row r="428" spans="1:12" s="1" customFormat="1" x14ac:dyDescent="0.35">
      <c r="A428" s="174"/>
      <c r="B428" s="171"/>
      <c r="C428" s="103" t="s">
        <v>2101</v>
      </c>
      <c r="D428" s="96" t="s">
        <v>2102</v>
      </c>
      <c r="E428" s="96" t="s">
        <v>1673</v>
      </c>
      <c r="F428" s="51" t="s">
        <v>1513</v>
      </c>
      <c r="G428" s="103"/>
      <c r="H428" s="96"/>
      <c r="I428" s="96"/>
      <c r="J428" s="96"/>
      <c r="K428" s="208"/>
      <c r="L428" s="222"/>
    </row>
    <row r="429" spans="1:12" x14ac:dyDescent="0.35">
      <c r="A429" s="172" t="s">
        <v>843</v>
      </c>
      <c r="B429" s="169" t="s">
        <v>844</v>
      </c>
      <c r="C429" s="102" t="s">
        <v>2103</v>
      </c>
      <c r="D429" s="45" t="s">
        <v>2104</v>
      </c>
      <c r="E429" s="45"/>
      <c r="F429" s="86" t="s">
        <v>1648</v>
      </c>
      <c r="G429" s="102" t="s">
        <v>913</v>
      </c>
      <c r="H429" s="45" t="s">
        <v>913</v>
      </c>
      <c r="I429" s="45" t="s">
        <v>913</v>
      </c>
      <c r="J429" s="45" t="s">
        <v>913</v>
      </c>
      <c r="K429" s="208" t="s">
        <v>3701</v>
      </c>
      <c r="L429" s="220"/>
    </row>
    <row r="430" spans="1:12" s="1" customFormat="1" x14ac:dyDescent="0.35">
      <c r="A430" s="174"/>
      <c r="B430" s="171"/>
      <c r="C430" s="103" t="s">
        <v>2105</v>
      </c>
      <c r="D430" s="96" t="s">
        <v>2106</v>
      </c>
      <c r="E430" s="96" t="s">
        <v>2107</v>
      </c>
      <c r="F430" s="51" t="s">
        <v>1648</v>
      </c>
      <c r="G430" s="103"/>
      <c r="H430" s="96"/>
      <c r="I430" s="96"/>
      <c r="J430" s="96"/>
      <c r="K430" s="208"/>
      <c r="L430" s="222"/>
    </row>
    <row r="431" spans="1:12" x14ac:dyDescent="0.35">
      <c r="A431" s="172" t="s">
        <v>189</v>
      </c>
      <c r="B431" s="169" t="s">
        <v>190</v>
      </c>
      <c r="C431" s="102" t="s">
        <v>2108</v>
      </c>
      <c r="D431" s="45" t="s">
        <v>2109</v>
      </c>
      <c r="E431" s="45" t="s">
        <v>2110</v>
      </c>
      <c r="F431" s="86" t="s">
        <v>2111</v>
      </c>
      <c r="G431" s="102" t="s">
        <v>913</v>
      </c>
      <c r="H431" s="45" t="s">
        <v>913</v>
      </c>
      <c r="I431" s="45" t="s">
        <v>913</v>
      </c>
      <c r="J431" s="45" t="s">
        <v>913</v>
      </c>
      <c r="K431" s="208" t="s">
        <v>3701</v>
      </c>
      <c r="L431" s="220"/>
    </row>
    <row r="432" spans="1:12" s="1" customFormat="1" x14ac:dyDescent="0.35">
      <c r="A432" s="174"/>
      <c r="B432" s="171"/>
      <c r="C432" s="103" t="s">
        <v>2112</v>
      </c>
      <c r="D432" s="96" t="s">
        <v>2113</v>
      </c>
      <c r="E432" s="96" t="s">
        <v>2114</v>
      </c>
      <c r="F432" s="51" t="s">
        <v>1427</v>
      </c>
      <c r="G432" s="103"/>
      <c r="H432" s="96"/>
      <c r="I432" s="96"/>
      <c r="J432" s="96"/>
      <c r="K432" s="208"/>
      <c r="L432" s="222"/>
    </row>
    <row r="433" spans="1:12" x14ac:dyDescent="0.35">
      <c r="A433" s="172" t="s">
        <v>195</v>
      </c>
      <c r="B433" s="169" t="s">
        <v>196</v>
      </c>
      <c r="C433" s="102" t="s">
        <v>2115</v>
      </c>
      <c r="D433" s="45" t="s">
        <v>2116</v>
      </c>
      <c r="E433" s="45" t="s">
        <v>196</v>
      </c>
      <c r="F433" s="86" t="s">
        <v>909</v>
      </c>
      <c r="G433" s="102" t="s">
        <v>913</v>
      </c>
      <c r="H433" s="45" t="s">
        <v>913</v>
      </c>
      <c r="I433" s="45" t="s">
        <v>913</v>
      </c>
      <c r="J433" s="45" t="s">
        <v>913</v>
      </c>
      <c r="K433" s="208" t="s">
        <v>3701</v>
      </c>
      <c r="L433" s="220"/>
    </row>
    <row r="434" spans="1:12" s="1" customFormat="1" x14ac:dyDescent="0.35">
      <c r="A434" s="174"/>
      <c r="B434" s="171"/>
      <c r="C434" s="103" t="s">
        <v>2117</v>
      </c>
      <c r="D434" s="96" t="s">
        <v>2118</v>
      </c>
      <c r="E434" s="96" t="s">
        <v>2119</v>
      </c>
      <c r="F434" s="51" t="s">
        <v>909</v>
      </c>
      <c r="G434" s="103"/>
      <c r="H434" s="96"/>
      <c r="I434" s="96"/>
      <c r="J434" s="96"/>
      <c r="K434" s="208"/>
      <c r="L434" s="222"/>
    </row>
    <row r="435" spans="1:12" x14ac:dyDescent="0.35">
      <c r="A435" s="172" t="s">
        <v>213</v>
      </c>
      <c r="B435" s="169" t="s">
        <v>214</v>
      </c>
      <c r="C435" s="102" t="s">
        <v>2120</v>
      </c>
      <c r="D435" s="45" t="s">
        <v>2121</v>
      </c>
      <c r="E435" s="45" t="s">
        <v>214</v>
      </c>
      <c r="F435" s="86" t="s">
        <v>1534</v>
      </c>
      <c r="G435" s="102" t="s">
        <v>913</v>
      </c>
      <c r="H435" s="45" t="s">
        <v>913</v>
      </c>
      <c r="I435" s="45" t="s">
        <v>913</v>
      </c>
      <c r="J435" s="45" t="s">
        <v>913</v>
      </c>
      <c r="K435" s="208" t="s">
        <v>3701</v>
      </c>
      <c r="L435" s="220"/>
    </row>
    <row r="436" spans="1:12" s="1" customFormat="1" x14ac:dyDescent="0.35">
      <c r="A436" s="174"/>
      <c r="B436" s="171"/>
      <c r="C436" s="103" t="s">
        <v>2122</v>
      </c>
      <c r="D436" s="96" t="s">
        <v>2123</v>
      </c>
      <c r="E436" s="96" t="s">
        <v>2124</v>
      </c>
      <c r="F436" s="51" t="s">
        <v>1534</v>
      </c>
      <c r="G436" s="103"/>
      <c r="H436" s="96"/>
      <c r="I436" s="96"/>
      <c r="J436" s="96"/>
      <c r="K436" s="208"/>
      <c r="L436" s="222"/>
    </row>
    <row r="437" spans="1:12" x14ac:dyDescent="0.35">
      <c r="A437" s="172" t="s">
        <v>256</v>
      </c>
      <c r="B437" s="169" t="s">
        <v>257</v>
      </c>
      <c r="C437" s="102" t="s">
        <v>2125</v>
      </c>
      <c r="D437" s="45" t="s">
        <v>2126</v>
      </c>
      <c r="E437" s="45" t="s">
        <v>2127</v>
      </c>
      <c r="F437" s="86" t="s">
        <v>921</v>
      </c>
      <c r="G437" s="102" t="s">
        <v>913</v>
      </c>
      <c r="H437" s="45" t="s">
        <v>913</v>
      </c>
      <c r="I437" s="45" t="s">
        <v>913</v>
      </c>
      <c r="J437" s="45" t="s">
        <v>913</v>
      </c>
      <c r="K437" s="208" t="s">
        <v>3701</v>
      </c>
      <c r="L437" s="220"/>
    </row>
    <row r="438" spans="1:12" s="1" customFormat="1" x14ac:dyDescent="0.35">
      <c r="A438" s="174"/>
      <c r="B438" s="171"/>
      <c r="C438" s="103" t="s">
        <v>2128</v>
      </c>
      <c r="D438" s="96" t="s">
        <v>2129</v>
      </c>
      <c r="E438" s="96"/>
      <c r="F438" s="51" t="s">
        <v>921</v>
      </c>
      <c r="G438" s="103"/>
      <c r="H438" s="96"/>
      <c r="I438" s="96"/>
      <c r="J438" s="96"/>
      <c r="K438" s="208"/>
      <c r="L438" s="222"/>
    </row>
    <row r="439" spans="1:12" x14ac:dyDescent="0.35">
      <c r="A439" s="172" t="s">
        <v>260</v>
      </c>
      <c r="B439" s="169" t="s">
        <v>261</v>
      </c>
      <c r="C439" s="102" t="s">
        <v>2130</v>
      </c>
      <c r="D439" s="45" t="s">
        <v>2131</v>
      </c>
      <c r="E439" s="45" t="s">
        <v>2132</v>
      </c>
      <c r="F439" s="86" t="s">
        <v>909</v>
      </c>
      <c r="G439" s="102" t="s">
        <v>913</v>
      </c>
      <c r="H439" s="45" t="s">
        <v>913</v>
      </c>
      <c r="I439" s="45" t="s">
        <v>913</v>
      </c>
      <c r="J439" s="45" t="s">
        <v>913</v>
      </c>
      <c r="K439" s="208" t="s">
        <v>3701</v>
      </c>
      <c r="L439" s="220"/>
    </row>
    <row r="440" spans="1:12" x14ac:dyDescent="0.35">
      <c r="A440" s="173"/>
      <c r="B440" s="170"/>
      <c r="C440" s="102" t="s">
        <v>2133</v>
      </c>
      <c r="D440" s="45" t="s">
        <v>2134</v>
      </c>
      <c r="E440" s="45" t="s">
        <v>2135</v>
      </c>
      <c r="F440" s="86" t="s">
        <v>909</v>
      </c>
      <c r="G440" s="102"/>
      <c r="H440" s="45"/>
      <c r="I440" s="45"/>
      <c r="J440" s="45"/>
      <c r="K440" s="208"/>
      <c r="L440" s="221"/>
    </row>
    <row r="441" spans="1:12" x14ac:dyDescent="0.35">
      <c r="A441" s="173"/>
      <c r="B441" s="170"/>
      <c r="C441" s="102" t="s">
        <v>2130</v>
      </c>
      <c r="D441" s="45" t="s">
        <v>2131</v>
      </c>
      <c r="E441" s="45" t="s">
        <v>2132</v>
      </c>
      <c r="F441" s="86" t="s">
        <v>909</v>
      </c>
      <c r="G441" s="102"/>
      <c r="H441" s="45"/>
      <c r="I441" s="45"/>
      <c r="J441" s="45"/>
      <c r="K441" s="208"/>
      <c r="L441" s="221"/>
    </row>
    <row r="442" spans="1:12" s="1" customFormat="1" x14ac:dyDescent="0.35">
      <c r="A442" s="174"/>
      <c r="B442" s="171"/>
      <c r="C442" s="103" t="s">
        <v>2136</v>
      </c>
      <c r="D442" s="96" t="s">
        <v>2137</v>
      </c>
      <c r="E442" s="96" t="s">
        <v>2138</v>
      </c>
      <c r="F442" s="51" t="s">
        <v>909</v>
      </c>
      <c r="G442" s="103"/>
      <c r="H442" s="96"/>
      <c r="I442" s="96"/>
      <c r="J442" s="96"/>
      <c r="K442" s="208"/>
      <c r="L442" s="222"/>
    </row>
    <row r="443" spans="1:12" x14ac:dyDescent="0.35">
      <c r="A443" s="172" t="s">
        <v>318</v>
      </c>
      <c r="B443" s="169" t="s">
        <v>319</v>
      </c>
      <c r="C443" s="102" t="s">
        <v>2139</v>
      </c>
      <c r="D443" s="45" t="s">
        <v>2140</v>
      </c>
      <c r="E443" s="45" t="s">
        <v>2141</v>
      </c>
      <c r="F443" s="86" t="s">
        <v>909</v>
      </c>
      <c r="G443" s="102" t="s">
        <v>913</v>
      </c>
      <c r="H443" s="45" t="s">
        <v>913</v>
      </c>
      <c r="I443" s="45" t="s">
        <v>913</v>
      </c>
      <c r="J443" s="45" t="s">
        <v>913</v>
      </c>
      <c r="K443" s="208" t="s">
        <v>3701</v>
      </c>
      <c r="L443" s="220"/>
    </row>
    <row r="444" spans="1:12" s="1" customFormat="1" x14ac:dyDescent="0.35">
      <c r="A444" s="174"/>
      <c r="B444" s="171"/>
      <c r="C444" s="103" t="s">
        <v>2142</v>
      </c>
      <c r="D444" s="96" t="s">
        <v>2143</v>
      </c>
      <c r="E444" s="96" t="s">
        <v>2144</v>
      </c>
      <c r="F444" s="51" t="s">
        <v>909</v>
      </c>
      <c r="G444" s="103"/>
      <c r="H444" s="96"/>
      <c r="I444" s="96"/>
      <c r="J444" s="96"/>
      <c r="K444" s="208"/>
      <c r="L444" s="222"/>
    </row>
    <row r="445" spans="1:12" x14ac:dyDescent="0.35">
      <c r="A445" s="163" t="s">
        <v>348</v>
      </c>
      <c r="B445" s="166" t="s">
        <v>349</v>
      </c>
      <c r="C445" s="110" t="s">
        <v>913</v>
      </c>
      <c r="D445" s="39" t="s">
        <v>913</v>
      </c>
      <c r="E445" s="39" t="s">
        <v>913</v>
      </c>
      <c r="F445" s="87" t="s">
        <v>913</v>
      </c>
      <c r="G445" s="110" t="s">
        <v>3261</v>
      </c>
      <c r="H445" s="39" t="s">
        <v>3262</v>
      </c>
      <c r="I445" s="39" t="s">
        <v>3263</v>
      </c>
      <c r="J445" s="39" t="s">
        <v>3264</v>
      </c>
      <c r="K445" s="211" t="s">
        <v>3704</v>
      </c>
      <c r="L445" s="223"/>
    </row>
    <row r="446" spans="1:12" s="1" customFormat="1" x14ac:dyDescent="0.35">
      <c r="A446" s="165"/>
      <c r="B446" s="168"/>
      <c r="C446" s="111"/>
      <c r="D446" s="40"/>
      <c r="E446" s="40"/>
      <c r="F446" s="88"/>
      <c r="G446" s="111" t="s">
        <v>3265</v>
      </c>
      <c r="H446" s="40" t="s">
        <v>3266</v>
      </c>
      <c r="I446" s="40" t="s">
        <v>3263</v>
      </c>
      <c r="J446" s="40" t="s">
        <v>3264</v>
      </c>
      <c r="K446" s="211"/>
      <c r="L446" s="225"/>
    </row>
    <row r="447" spans="1:12" x14ac:dyDescent="0.35">
      <c r="A447" s="178" t="s">
        <v>367</v>
      </c>
      <c r="B447" s="175" t="s">
        <v>368</v>
      </c>
      <c r="C447" s="100" t="s">
        <v>2145</v>
      </c>
      <c r="D447" s="98" t="s">
        <v>2146</v>
      </c>
      <c r="E447" s="98" t="s">
        <v>2147</v>
      </c>
      <c r="F447" s="67" t="s">
        <v>909</v>
      </c>
      <c r="G447" s="100" t="s">
        <v>3267</v>
      </c>
      <c r="H447" s="98" t="s">
        <v>3268</v>
      </c>
      <c r="I447" s="98" t="s">
        <v>3023</v>
      </c>
      <c r="J447" s="98" t="s">
        <v>1374</v>
      </c>
      <c r="K447" s="207" t="s">
        <v>3708</v>
      </c>
      <c r="L447" s="219" t="s">
        <v>3719</v>
      </c>
    </row>
    <row r="448" spans="1:12" x14ac:dyDescent="0.35">
      <c r="A448" s="199"/>
      <c r="B448" s="176"/>
      <c r="C448" s="100"/>
      <c r="D448" s="98"/>
      <c r="E448" s="98"/>
      <c r="F448" s="67"/>
      <c r="G448" s="100" t="s">
        <v>3269</v>
      </c>
      <c r="H448" s="98" t="s">
        <v>3270</v>
      </c>
      <c r="I448" s="98"/>
      <c r="J448" s="98" t="s">
        <v>1374</v>
      </c>
      <c r="K448" s="207"/>
      <c r="L448" s="214"/>
    </row>
    <row r="449" spans="1:12" x14ac:dyDescent="0.35">
      <c r="A449" s="199"/>
      <c r="B449" s="176"/>
      <c r="C449" s="100"/>
      <c r="D449" s="98"/>
      <c r="E449" s="98"/>
      <c r="F449" s="67"/>
      <c r="G449" s="100" t="s">
        <v>3267</v>
      </c>
      <c r="H449" s="98" t="s">
        <v>3268</v>
      </c>
      <c r="I449" s="98" t="s">
        <v>3023</v>
      </c>
      <c r="J449" s="98" t="s">
        <v>1374</v>
      </c>
      <c r="K449" s="207"/>
      <c r="L449" s="214"/>
    </row>
    <row r="450" spans="1:12" x14ac:dyDescent="0.35">
      <c r="A450" s="199"/>
      <c r="B450" s="176"/>
      <c r="C450" s="100"/>
      <c r="D450" s="98"/>
      <c r="E450" s="98"/>
      <c r="F450" s="67"/>
      <c r="G450" s="100" t="s">
        <v>3269</v>
      </c>
      <c r="H450" s="98" t="s">
        <v>3270</v>
      </c>
      <c r="I450" s="98"/>
      <c r="J450" s="98" t="s">
        <v>1374</v>
      </c>
      <c r="K450" s="207"/>
      <c r="L450" s="214"/>
    </row>
    <row r="451" spans="1:12" s="1" customFormat="1" x14ac:dyDescent="0.35">
      <c r="A451" s="192"/>
      <c r="B451" s="177"/>
      <c r="C451" s="101"/>
      <c r="D451" s="99"/>
      <c r="E451" s="99"/>
      <c r="F451" s="68"/>
      <c r="G451" s="101" t="s">
        <v>3267</v>
      </c>
      <c r="H451" s="99" t="s">
        <v>3268</v>
      </c>
      <c r="I451" s="99" t="s">
        <v>3023</v>
      </c>
      <c r="J451" s="99" t="s">
        <v>1374</v>
      </c>
      <c r="K451" s="207"/>
      <c r="L451" s="215"/>
    </row>
    <row r="452" spans="1:12" x14ac:dyDescent="0.35">
      <c r="A452" s="163" t="s">
        <v>369</v>
      </c>
      <c r="B452" s="166" t="s">
        <v>370</v>
      </c>
      <c r="C452" s="110" t="s">
        <v>913</v>
      </c>
      <c r="D452" s="39" t="s">
        <v>913</v>
      </c>
      <c r="E452" s="39" t="s">
        <v>913</v>
      </c>
      <c r="F452" s="87" t="s">
        <v>913</v>
      </c>
      <c r="G452" s="110" t="s">
        <v>3271</v>
      </c>
      <c r="H452" s="39" t="s">
        <v>3272</v>
      </c>
      <c r="I452" s="39" t="s">
        <v>3273</v>
      </c>
      <c r="J452" s="39" t="s">
        <v>1374</v>
      </c>
      <c r="K452" s="211" t="s">
        <v>3704</v>
      </c>
      <c r="L452" s="223"/>
    </row>
    <row r="453" spans="1:12" s="1" customFormat="1" x14ac:dyDescent="0.35">
      <c r="A453" s="165"/>
      <c r="B453" s="168"/>
      <c r="C453" s="111"/>
      <c r="D453" s="40"/>
      <c r="E453" s="40"/>
      <c r="F453" s="88"/>
      <c r="G453" s="111" t="s">
        <v>3274</v>
      </c>
      <c r="H453" s="40" t="s">
        <v>3275</v>
      </c>
      <c r="I453" s="40" t="s">
        <v>3276</v>
      </c>
      <c r="J453" s="40" t="s">
        <v>1374</v>
      </c>
      <c r="K453" s="211"/>
      <c r="L453" s="225"/>
    </row>
    <row r="454" spans="1:12" s="38" customFormat="1" x14ac:dyDescent="0.35">
      <c r="A454" s="75" t="s">
        <v>375</v>
      </c>
      <c r="B454" s="89" t="s">
        <v>376</v>
      </c>
      <c r="C454" s="112" t="s">
        <v>913</v>
      </c>
      <c r="D454" s="89" t="s">
        <v>913</v>
      </c>
      <c r="E454" s="89" t="s">
        <v>913</v>
      </c>
      <c r="F454" s="113" t="s">
        <v>913</v>
      </c>
      <c r="G454" s="112" t="s">
        <v>913</v>
      </c>
      <c r="H454" s="89" t="s">
        <v>913</v>
      </c>
      <c r="I454" s="89" t="s">
        <v>913</v>
      </c>
      <c r="J454" s="89" t="s">
        <v>913</v>
      </c>
      <c r="K454" s="48" t="s">
        <v>3703</v>
      </c>
      <c r="L454" s="65"/>
    </row>
    <row r="455" spans="1:12" s="38" customFormat="1" x14ac:dyDescent="0.35">
      <c r="A455" s="79" t="s">
        <v>391</v>
      </c>
      <c r="B455" s="92" t="s">
        <v>392</v>
      </c>
      <c r="C455" s="119" t="s">
        <v>913</v>
      </c>
      <c r="D455" s="92" t="s">
        <v>913</v>
      </c>
      <c r="E455" s="92" t="s">
        <v>913</v>
      </c>
      <c r="F455" s="120" t="s">
        <v>913</v>
      </c>
      <c r="G455" s="119" t="s">
        <v>3277</v>
      </c>
      <c r="H455" s="92" t="s">
        <v>3278</v>
      </c>
      <c r="I455" s="92" t="s">
        <v>3279</v>
      </c>
      <c r="J455" s="92" t="s">
        <v>3280</v>
      </c>
      <c r="K455" s="49" t="s">
        <v>3704</v>
      </c>
      <c r="L455" s="70"/>
    </row>
    <row r="456" spans="1:12" x14ac:dyDescent="0.35">
      <c r="A456" s="172" t="s">
        <v>397</v>
      </c>
      <c r="B456" s="169" t="s">
        <v>398</v>
      </c>
      <c r="C456" s="102" t="s">
        <v>2148</v>
      </c>
      <c r="D456" s="45" t="s">
        <v>2149</v>
      </c>
      <c r="E456" s="45" t="s">
        <v>2150</v>
      </c>
      <c r="F456" s="86" t="s">
        <v>927</v>
      </c>
      <c r="G456" s="102" t="s">
        <v>913</v>
      </c>
      <c r="H456" s="45" t="s">
        <v>913</v>
      </c>
      <c r="I456" s="45" t="s">
        <v>913</v>
      </c>
      <c r="J456" s="45" t="s">
        <v>913</v>
      </c>
      <c r="K456" s="208" t="s">
        <v>3701</v>
      </c>
      <c r="L456" s="220"/>
    </row>
    <row r="457" spans="1:12" s="1" customFormat="1" x14ac:dyDescent="0.35">
      <c r="A457" s="174"/>
      <c r="B457" s="171"/>
      <c r="C457" s="103" t="s">
        <v>2151</v>
      </c>
      <c r="D457" s="96" t="s">
        <v>2152</v>
      </c>
      <c r="E457" s="96"/>
      <c r="F457" s="51" t="s">
        <v>927</v>
      </c>
      <c r="G457" s="103"/>
      <c r="H457" s="96"/>
      <c r="I457" s="96"/>
      <c r="J457" s="96"/>
      <c r="K457" s="208"/>
      <c r="L457" s="222"/>
    </row>
    <row r="458" spans="1:12" x14ac:dyDescent="0.35">
      <c r="A458" s="163" t="s">
        <v>407</v>
      </c>
      <c r="B458" s="166" t="s">
        <v>408</v>
      </c>
      <c r="C458" s="110" t="s">
        <v>913</v>
      </c>
      <c r="D458" s="39" t="s">
        <v>913</v>
      </c>
      <c r="E458" s="39" t="s">
        <v>913</v>
      </c>
      <c r="F458" s="87" t="s">
        <v>913</v>
      </c>
      <c r="G458" s="110" t="s">
        <v>3281</v>
      </c>
      <c r="H458" s="39" t="s">
        <v>3282</v>
      </c>
      <c r="I458" s="39" t="s">
        <v>3283</v>
      </c>
      <c r="J458" s="39" t="s">
        <v>3117</v>
      </c>
      <c r="K458" s="211" t="s">
        <v>3704</v>
      </c>
      <c r="L458" s="223"/>
    </row>
    <row r="459" spans="1:12" s="1" customFormat="1" x14ac:dyDescent="0.35">
      <c r="A459" s="165"/>
      <c r="B459" s="168"/>
      <c r="C459" s="111"/>
      <c r="D459" s="40"/>
      <c r="E459" s="40"/>
      <c r="F459" s="88"/>
      <c r="G459" s="111" t="s">
        <v>3284</v>
      </c>
      <c r="H459" s="40" t="s">
        <v>3285</v>
      </c>
      <c r="I459" s="40" t="s">
        <v>3286</v>
      </c>
      <c r="J459" s="40" t="s">
        <v>3117</v>
      </c>
      <c r="K459" s="211"/>
      <c r="L459" s="225"/>
    </row>
    <row r="460" spans="1:12" x14ac:dyDescent="0.35">
      <c r="A460" s="172" t="s">
        <v>434</v>
      </c>
      <c r="B460" s="169" t="s">
        <v>1319</v>
      </c>
      <c r="C460" s="102" t="s">
        <v>2153</v>
      </c>
      <c r="D460" s="45" t="s">
        <v>2154</v>
      </c>
      <c r="E460" s="45" t="s">
        <v>778</v>
      </c>
      <c r="F460" s="86" t="s">
        <v>2158</v>
      </c>
      <c r="G460" s="102" t="s">
        <v>913</v>
      </c>
      <c r="H460" s="45" t="s">
        <v>913</v>
      </c>
      <c r="I460" s="45" t="s">
        <v>913</v>
      </c>
      <c r="J460" s="45" t="s">
        <v>913</v>
      </c>
      <c r="K460" s="208" t="s">
        <v>3701</v>
      </c>
      <c r="L460" s="220"/>
    </row>
    <row r="461" spans="1:12" s="1" customFormat="1" x14ac:dyDescent="0.35">
      <c r="A461" s="174"/>
      <c r="B461" s="171"/>
      <c r="C461" s="103" t="s">
        <v>2155</v>
      </c>
      <c r="D461" s="96" t="s">
        <v>2156</v>
      </c>
      <c r="E461" s="96" t="s">
        <v>2157</v>
      </c>
      <c r="F461" s="51" t="s">
        <v>2158</v>
      </c>
      <c r="G461" s="103"/>
      <c r="H461" s="96"/>
      <c r="I461" s="96"/>
      <c r="J461" s="96"/>
      <c r="K461" s="208"/>
      <c r="L461" s="222"/>
    </row>
    <row r="462" spans="1:12" x14ac:dyDescent="0.35">
      <c r="A462" s="172" t="s">
        <v>479</v>
      </c>
      <c r="B462" s="169" t="s">
        <v>480</v>
      </c>
      <c r="C462" s="102" t="s">
        <v>2159</v>
      </c>
      <c r="D462" s="45" t="s">
        <v>2160</v>
      </c>
      <c r="E462" s="45" t="s">
        <v>2161</v>
      </c>
      <c r="F462" s="86" t="s">
        <v>909</v>
      </c>
      <c r="G462" s="102" t="s">
        <v>913</v>
      </c>
      <c r="H462" s="45" t="s">
        <v>913</v>
      </c>
      <c r="I462" s="45" t="s">
        <v>913</v>
      </c>
      <c r="J462" s="45" t="s">
        <v>913</v>
      </c>
      <c r="K462" s="208" t="s">
        <v>3701</v>
      </c>
      <c r="L462" s="220"/>
    </row>
    <row r="463" spans="1:12" s="1" customFormat="1" x14ac:dyDescent="0.35">
      <c r="A463" s="174"/>
      <c r="B463" s="171"/>
      <c r="C463" s="103" t="s">
        <v>2162</v>
      </c>
      <c r="D463" s="96" t="s">
        <v>2163</v>
      </c>
      <c r="E463" s="96" t="s">
        <v>2164</v>
      </c>
      <c r="F463" s="51" t="s">
        <v>909</v>
      </c>
      <c r="G463" s="103"/>
      <c r="H463" s="96"/>
      <c r="I463" s="96"/>
      <c r="J463" s="96"/>
      <c r="K463" s="208"/>
      <c r="L463" s="222"/>
    </row>
    <row r="464" spans="1:12" x14ac:dyDescent="0.35">
      <c r="A464" s="172" t="s">
        <v>491</v>
      </c>
      <c r="B464" s="169" t="s">
        <v>492</v>
      </c>
      <c r="C464" s="102" t="s">
        <v>2165</v>
      </c>
      <c r="D464" s="45" t="s">
        <v>2166</v>
      </c>
      <c r="E464" s="45" t="s">
        <v>2167</v>
      </c>
      <c r="F464" s="86" t="s">
        <v>2168</v>
      </c>
      <c r="G464" s="102" t="s">
        <v>913</v>
      </c>
      <c r="H464" s="45" t="s">
        <v>913</v>
      </c>
      <c r="I464" s="45" t="s">
        <v>913</v>
      </c>
      <c r="J464" s="45" t="s">
        <v>913</v>
      </c>
      <c r="K464" s="208" t="s">
        <v>3701</v>
      </c>
      <c r="L464" s="220"/>
    </row>
    <row r="465" spans="1:12" x14ac:dyDescent="0.35">
      <c r="A465" s="173"/>
      <c r="B465" s="170"/>
      <c r="C465" s="102" t="s">
        <v>2169</v>
      </c>
      <c r="D465" s="45" t="s">
        <v>2170</v>
      </c>
      <c r="E465" s="45" t="s">
        <v>2171</v>
      </c>
      <c r="F465" s="86" t="s">
        <v>1427</v>
      </c>
      <c r="G465" s="102"/>
      <c r="H465" s="45"/>
      <c r="I465" s="45"/>
      <c r="J465" s="45"/>
      <c r="K465" s="208"/>
      <c r="L465" s="221"/>
    </row>
    <row r="466" spans="1:12" s="1" customFormat="1" x14ac:dyDescent="0.35">
      <c r="A466" s="174"/>
      <c r="B466" s="171"/>
      <c r="C466" s="103" t="s">
        <v>2172</v>
      </c>
      <c r="D466" s="96" t="s">
        <v>2173</v>
      </c>
      <c r="E466" s="96" t="s">
        <v>2174</v>
      </c>
      <c r="F466" s="51" t="s">
        <v>1427</v>
      </c>
      <c r="G466" s="103"/>
      <c r="H466" s="96"/>
      <c r="I466" s="96"/>
      <c r="J466" s="96"/>
      <c r="K466" s="208"/>
      <c r="L466" s="222"/>
    </row>
    <row r="467" spans="1:12" x14ac:dyDescent="0.35">
      <c r="A467" s="172" t="s">
        <v>534</v>
      </c>
      <c r="B467" s="169" t="s">
        <v>535</v>
      </c>
      <c r="C467" s="102" t="s">
        <v>2175</v>
      </c>
      <c r="D467" s="45" t="s">
        <v>2176</v>
      </c>
      <c r="E467" s="45" t="s">
        <v>2177</v>
      </c>
      <c r="F467" s="86" t="s">
        <v>923</v>
      </c>
      <c r="G467" s="102" t="s">
        <v>913</v>
      </c>
      <c r="H467" s="45" t="s">
        <v>913</v>
      </c>
      <c r="I467" s="45" t="s">
        <v>913</v>
      </c>
      <c r="J467" s="45" t="s">
        <v>913</v>
      </c>
      <c r="K467" s="208" t="s">
        <v>3701</v>
      </c>
      <c r="L467" s="220"/>
    </row>
    <row r="468" spans="1:12" s="1" customFormat="1" x14ac:dyDescent="0.35">
      <c r="A468" s="174"/>
      <c r="B468" s="171"/>
      <c r="C468" s="103" t="s">
        <v>2178</v>
      </c>
      <c r="D468" s="96" t="s">
        <v>2179</v>
      </c>
      <c r="E468" s="96" t="s">
        <v>2180</v>
      </c>
      <c r="F468" s="51" t="s">
        <v>923</v>
      </c>
      <c r="G468" s="103"/>
      <c r="H468" s="96"/>
      <c r="I468" s="96"/>
      <c r="J468" s="96"/>
      <c r="K468" s="208"/>
      <c r="L468" s="222"/>
    </row>
    <row r="469" spans="1:12" x14ac:dyDescent="0.35">
      <c r="A469" s="172" t="s">
        <v>536</v>
      </c>
      <c r="B469" s="169" t="s">
        <v>537</v>
      </c>
      <c r="C469" s="102" t="s">
        <v>2181</v>
      </c>
      <c r="D469" s="45" t="s">
        <v>2182</v>
      </c>
      <c r="E469" s="45" t="s">
        <v>2183</v>
      </c>
      <c r="F469" s="86" t="s">
        <v>909</v>
      </c>
      <c r="G469" s="102" t="s">
        <v>913</v>
      </c>
      <c r="H469" s="45" t="s">
        <v>913</v>
      </c>
      <c r="I469" s="45" t="s">
        <v>913</v>
      </c>
      <c r="J469" s="45" t="s">
        <v>913</v>
      </c>
      <c r="K469" s="208" t="s">
        <v>3701</v>
      </c>
      <c r="L469" s="220"/>
    </row>
    <row r="470" spans="1:12" s="1" customFormat="1" x14ac:dyDescent="0.35">
      <c r="A470" s="174"/>
      <c r="B470" s="171"/>
      <c r="C470" s="103" t="s">
        <v>2184</v>
      </c>
      <c r="D470" s="96" t="s">
        <v>2185</v>
      </c>
      <c r="E470" s="96" t="s">
        <v>2183</v>
      </c>
      <c r="F470" s="51" t="s">
        <v>909</v>
      </c>
      <c r="G470" s="103"/>
      <c r="H470" s="96"/>
      <c r="I470" s="96"/>
      <c r="J470" s="96"/>
      <c r="K470" s="208"/>
      <c r="L470" s="222"/>
    </row>
    <row r="471" spans="1:12" x14ac:dyDescent="0.35">
      <c r="A471" s="172" t="s">
        <v>720</v>
      </c>
      <c r="B471" s="169" t="s">
        <v>721</v>
      </c>
      <c r="C471" s="102" t="s">
        <v>2186</v>
      </c>
      <c r="D471" s="45" t="s">
        <v>2187</v>
      </c>
      <c r="E471" s="45" t="s">
        <v>2188</v>
      </c>
      <c r="F471" s="86" t="s">
        <v>1713</v>
      </c>
      <c r="G471" s="102" t="s">
        <v>913</v>
      </c>
      <c r="H471" s="45" t="s">
        <v>913</v>
      </c>
      <c r="I471" s="45" t="s">
        <v>913</v>
      </c>
      <c r="J471" s="45" t="s">
        <v>913</v>
      </c>
      <c r="K471" s="208" t="s">
        <v>3701</v>
      </c>
      <c r="L471" s="220"/>
    </row>
    <row r="472" spans="1:12" s="1" customFormat="1" x14ac:dyDescent="0.35">
      <c r="A472" s="174"/>
      <c r="B472" s="171"/>
      <c r="C472" s="103" t="s">
        <v>2189</v>
      </c>
      <c r="D472" s="96" t="s">
        <v>2190</v>
      </c>
      <c r="E472" s="96" t="s">
        <v>2188</v>
      </c>
      <c r="F472" s="51" t="s">
        <v>1713</v>
      </c>
      <c r="G472" s="103"/>
      <c r="H472" s="96"/>
      <c r="I472" s="96"/>
      <c r="J472" s="96"/>
      <c r="K472" s="208"/>
      <c r="L472" s="222"/>
    </row>
    <row r="473" spans="1:12" x14ac:dyDescent="0.35">
      <c r="A473" s="178" t="s">
        <v>722</v>
      </c>
      <c r="B473" s="175" t="s">
        <v>723</v>
      </c>
      <c r="C473" s="100" t="s">
        <v>2191</v>
      </c>
      <c r="D473" s="98" t="s">
        <v>2192</v>
      </c>
      <c r="E473" s="98" t="s">
        <v>2193</v>
      </c>
      <c r="F473" s="67" t="s">
        <v>911</v>
      </c>
      <c r="G473" s="100" t="s">
        <v>3287</v>
      </c>
      <c r="H473" s="98" t="s">
        <v>3288</v>
      </c>
      <c r="I473" s="98" t="s">
        <v>3289</v>
      </c>
      <c r="J473" s="98" t="s">
        <v>1374</v>
      </c>
      <c r="K473" s="207" t="s">
        <v>3708</v>
      </c>
      <c r="L473" s="219" t="s">
        <v>3720</v>
      </c>
    </row>
    <row r="474" spans="1:12" x14ac:dyDescent="0.35">
      <c r="A474" s="179"/>
      <c r="B474" s="176"/>
      <c r="C474" s="100" t="s">
        <v>2194</v>
      </c>
      <c r="D474" s="98" t="s">
        <v>2195</v>
      </c>
      <c r="E474" s="98" t="s">
        <v>723</v>
      </c>
      <c r="F474" s="67" t="s">
        <v>1374</v>
      </c>
      <c r="G474" s="100" t="s">
        <v>3290</v>
      </c>
      <c r="H474" s="98" t="s">
        <v>3291</v>
      </c>
      <c r="I474" s="98" t="s">
        <v>3292</v>
      </c>
      <c r="J474" s="98" t="s">
        <v>1374</v>
      </c>
      <c r="K474" s="207"/>
      <c r="L474" s="214"/>
    </row>
    <row r="475" spans="1:12" x14ac:dyDescent="0.35">
      <c r="A475" s="179"/>
      <c r="B475" s="176"/>
      <c r="C475" s="100" t="s">
        <v>2196</v>
      </c>
      <c r="D475" s="98" t="s">
        <v>2197</v>
      </c>
      <c r="E475" s="98" t="s">
        <v>723</v>
      </c>
      <c r="F475" s="67" t="s">
        <v>1374</v>
      </c>
      <c r="G475" s="100"/>
      <c r="H475" s="98"/>
      <c r="I475" s="98"/>
      <c r="J475" s="98"/>
      <c r="K475" s="207"/>
      <c r="L475" s="214"/>
    </row>
    <row r="476" spans="1:12" x14ac:dyDescent="0.35">
      <c r="A476" s="179"/>
      <c r="B476" s="176"/>
      <c r="C476" s="100" t="s">
        <v>2074</v>
      </c>
      <c r="D476" s="98" t="s">
        <v>2075</v>
      </c>
      <c r="E476" s="98" t="s">
        <v>2076</v>
      </c>
      <c r="F476" s="67" t="s">
        <v>909</v>
      </c>
      <c r="G476" s="100"/>
      <c r="H476" s="98"/>
      <c r="I476" s="98"/>
      <c r="J476" s="98"/>
      <c r="K476" s="207"/>
      <c r="L476" s="214"/>
    </row>
    <row r="477" spans="1:12" s="1" customFormat="1" x14ac:dyDescent="0.35">
      <c r="A477" s="180"/>
      <c r="B477" s="177"/>
      <c r="C477" s="101" t="s">
        <v>2198</v>
      </c>
      <c r="D477" s="99" t="s">
        <v>2199</v>
      </c>
      <c r="E477" s="99" t="s">
        <v>2200</v>
      </c>
      <c r="F477" s="68" t="s">
        <v>1374</v>
      </c>
      <c r="G477" s="101"/>
      <c r="H477" s="99"/>
      <c r="I477" s="99"/>
      <c r="J477" s="99"/>
      <c r="K477" s="207"/>
      <c r="L477" s="215"/>
    </row>
    <row r="478" spans="1:12" x14ac:dyDescent="0.35">
      <c r="A478" s="172" t="s">
        <v>790</v>
      </c>
      <c r="B478" s="169" t="s">
        <v>791</v>
      </c>
      <c r="C478" s="102" t="s">
        <v>2201</v>
      </c>
      <c r="D478" s="45" t="s">
        <v>2202</v>
      </c>
      <c r="E478" s="45" t="s">
        <v>2203</v>
      </c>
      <c r="F478" s="86" t="s">
        <v>2204</v>
      </c>
      <c r="G478" s="102" t="s">
        <v>913</v>
      </c>
      <c r="H478" s="45" t="s">
        <v>913</v>
      </c>
      <c r="I478" s="45" t="s">
        <v>913</v>
      </c>
      <c r="J478" s="45" t="s">
        <v>913</v>
      </c>
      <c r="K478" s="208" t="s">
        <v>3701</v>
      </c>
      <c r="L478" s="220"/>
    </row>
    <row r="479" spans="1:12" s="1" customFormat="1" x14ac:dyDescent="0.35">
      <c r="A479" s="174"/>
      <c r="B479" s="171"/>
      <c r="C479" s="103" t="s">
        <v>2205</v>
      </c>
      <c r="D479" s="96" t="s">
        <v>2206</v>
      </c>
      <c r="E479" s="96" t="s">
        <v>2203</v>
      </c>
      <c r="F479" s="51" t="s">
        <v>2204</v>
      </c>
      <c r="G479" s="103"/>
      <c r="H479" s="96"/>
      <c r="I479" s="96"/>
      <c r="J479" s="96"/>
      <c r="K479" s="208"/>
      <c r="L479" s="222"/>
    </row>
    <row r="480" spans="1:12" s="38" customFormat="1" x14ac:dyDescent="0.35">
      <c r="A480" s="75" t="s">
        <v>832</v>
      </c>
      <c r="B480" s="89" t="s">
        <v>832</v>
      </c>
      <c r="C480" s="112" t="s">
        <v>913</v>
      </c>
      <c r="D480" s="89" t="s">
        <v>913</v>
      </c>
      <c r="E480" s="89" t="s">
        <v>913</v>
      </c>
      <c r="F480" s="113" t="s">
        <v>913</v>
      </c>
      <c r="G480" s="112" t="s">
        <v>913</v>
      </c>
      <c r="H480" s="89" t="s">
        <v>913</v>
      </c>
      <c r="I480" s="89" t="s">
        <v>913</v>
      </c>
      <c r="J480" s="89" t="s">
        <v>913</v>
      </c>
      <c r="K480" s="48" t="s">
        <v>3703</v>
      </c>
      <c r="L480" s="65"/>
    </row>
    <row r="481" spans="1:12" x14ac:dyDescent="0.35">
      <c r="A481" s="178" t="s">
        <v>97</v>
      </c>
      <c r="B481" s="175" t="s">
        <v>98</v>
      </c>
      <c r="C481" s="100" t="s">
        <v>2207</v>
      </c>
      <c r="D481" s="98" t="s">
        <v>2208</v>
      </c>
      <c r="E481" s="98" t="s">
        <v>98</v>
      </c>
      <c r="F481" s="67" t="s">
        <v>1619</v>
      </c>
      <c r="G481" s="100" t="s">
        <v>3293</v>
      </c>
      <c r="H481" s="98" t="s">
        <v>3294</v>
      </c>
      <c r="I481" s="98" t="s">
        <v>3295</v>
      </c>
      <c r="J481" s="98" t="s">
        <v>3029</v>
      </c>
      <c r="K481" s="207" t="s">
        <v>3708</v>
      </c>
      <c r="L481" s="219" t="s">
        <v>3711</v>
      </c>
    </row>
    <row r="482" spans="1:12" s="1" customFormat="1" x14ac:dyDescent="0.35">
      <c r="A482" s="180"/>
      <c r="B482" s="177"/>
      <c r="C482" s="101" t="s">
        <v>2209</v>
      </c>
      <c r="D482" s="99" t="s">
        <v>2210</v>
      </c>
      <c r="E482" s="99"/>
      <c r="F482" s="68" t="s">
        <v>1619</v>
      </c>
      <c r="G482" s="101"/>
      <c r="H482" s="99"/>
      <c r="I482" s="99"/>
      <c r="J482" s="99"/>
      <c r="K482" s="207"/>
      <c r="L482" s="215"/>
    </row>
    <row r="483" spans="1:12" x14ac:dyDescent="0.35">
      <c r="A483" s="172" t="s">
        <v>234</v>
      </c>
      <c r="B483" s="169" t="s">
        <v>235</v>
      </c>
      <c r="C483" s="102" t="s">
        <v>2211</v>
      </c>
      <c r="D483" s="45" t="s">
        <v>2212</v>
      </c>
      <c r="E483" s="45" t="s">
        <v>235</v>
      </c>
      <c r="F483" s="86" t="s">
        <v>1427</v>
      </c>
      <c r="G483" s="102" t="s">
        <v>913</v>
      </c>
      <c r="H483" s="45" t="s">
        <v>913</v>
      </c>
      <c r="I483" s="45" t="s">
        <v>913</v>
      </c>
      <c r="J483" s="45" t="s">
        <v>913</v>
      </c>
      <c r="K483" s="208" t="s">
        <v>3701</v>
      </c>
      <c r="L483" s="220"/>
    </row>
    <row r="484" spans="1:12" s="1" customFormat="1" x14ac:dyDescent="0.35">
      <c r="A484" s="174"/>
      <c r="B484" s="171"/>
      <c r="C484" s="103" t="s">
        <v>2213</v>
      </c>
      <c r="D484" s="96" t="s">
        <v>2214</v>
      </c>
      <c r="E484" s="96"/>
      <c r="F484" s="51" t="s">
        <v>1427</v>
      </c>
      <c r="G484" s="103"/>
      <c r="H484" s="96"/>
      <c r="I484" s="96"/>
      <c r="J484" s="96"/>
      <c r="K484" s="208"/>
      <c r="L484" s="222"/>
    </row>
    <row r="485" spans="1:12" x14ac:dyDescent="0.35">
      <c r="A485" s="172" t="s">
        <v>244</v>
      </c>
      <c r="B485" s="169" t="s">
        <v>245</v>
      </c>
      <c r="C485" s="102" t="s">
        <v>2215</v>
      </c>
      <c r="D485" s="45" t="s">
        <v>2216</v>
      </c>
      <c r="E485" s="45" t="s">
        <v>245</v>
      </c>
      <c r="F485" s="86" t="s">
        <v>1534</v>
      </c>
      <c r="G485" s="102" t="s">
        <v>913</v>
      </c>
      <c r="H485" s="45" t="s">
        <v>913</v>
      </c>
      <c r="I485" s="45" t="s">
        <v>913</v>
      </c>
      <c r="J485" s="45" t="s">
        <v>913</v>
      </c>
      <c r="K485" s="208" t="s">
        <v>3701</v>
      </c>
      <c r="L485" s="220"/>
    </row>
    <row r="486" spans="1:12" s="1" customFormat="1" x14ac:dyDescent="0.35">
      <c r="A486" s="174"/>
      <c r="B486" s="171"/>
      <c r="C486" s="103" t="s">
        <v>2217</v>
      </c>
      <c r="D486" s="96" t="s">
        <v>2218</v>
      </c>
      <c r="E486" s="96" t="s">
        <v>2219</v>
      </c>
      <c r="F486" s="51" t="s">
        <v>1534</v>
      </c>
      <c r="G486" s="103"/>
      <c r="H486" s="96"/>
      <c r="I486" s="96"/>
      <c r="J486" s="96"/>
      <c r="K486" s="208"/>
      <c r="L486" s="222"/>
    </row>
    <row r="487" spans="1:12" s="38" customFormat="1" x14ac:dyDescent="0.35">
      <c r="A487" s="75" t="s">
        <v>246</v>
      </c>
      <c r="B487" s="89" t="s">
        <v>247</v>
      </c>
      <c r="C487" s="112" t="s">
        <v>913</v>
      </c>
      <c r="D487" s="89" t="s">
        <v>913</v>
      </c>
      <c r="E487" s="89" t="s">
        <v>913</v>
      </c>
      <c r="F487" s="113" t="s">
        <v>913</v>
      </c>
      <c r="G487" s="112" t="s">
        <v>913</v>
      </c>
      <c r="H487" s="89" t="s">
        <v>913</v>
      </c>
      <c r="I487" s="89" t="s">
        <v>913</v>
      </c>
      <c r="J487" s="89" t="s">
        <v>913</v>
      </c>
      <c r="K487" s="48" t="s">
        <v>3703</v>
      </c>
      <c r="L487" s="65"/>
    </row>
    <row r="488" spans="1:12" s="38" customFormat="1" x14ac:dyDescent="0.35">
      <c r="A488" s="76" t="s">
        <v>248</v>
      </c>
      <c r="B488" s="90" t="s">
        <v>249</v>
      </c>
      <c r="C488" s="114" t="s">
        <v>2220</v>
      </c>
      <c r="D488" s="90" t="s">
        <v>2221</v>
      </c>
      <c r="E488" s="90" t="s">
        <v>2222</v>
      </c>
      <c r="F488" s="115" t="s">
        <v>2223</v>
      </c>
      <c r="G488" s="114" t="s">
        <v>913</v>
      </c>
      <c r="H488" s="90" t="s">
        <v>913</v>
      </c>
      <c r="I488" s="90" t="s">
        <v>913</v>
      </c>
      <c r="J488" s="90" t="s">
        <v>913</v>
      </c>
      <c r="K488" s="47" t="s">
        <v>3701</v>
      </c>
      <c r="L488" s="64"/>
    </row>
    <row r="489" spans="1:12" x14ac:dyDescent="0.35">
      <c r="A489" s="178" t="s">
        <v>294</v>
      </c>
      <c r="B489" s="175" t="s">
        <v>295</v>
      </c>
      <c r="C489" s="100" t="s">
        <v>2224</v>
      </c>
      <c r="D489" s="98" t="s">
        <v>2225</v>
      </c>
      <c r="E489" s="98" t="s">
        <v>2226</v>
      </c>
      <c r="F489" s="67" t="s">
        <v>911</v>
      </c>
      <c r="G489" s="100" t="s">
        <v>2954</v>
      </c>
      <c r="H489" s="98" t="s">
        <v>2955</v>
      </c>
      <c r="I489" s="98"/>
      <c r="J489" s="98" t="s">
        <v>1374</v>
      </c>
      <c r="K489" s="207" t="s">
        <v>3708</v>
      </c>
      <c r="L489" s="219" t="s">
        <v>3721</v>
      </c>
    </row>
    <row r="490" spans="1:12" s="1" customFormat="1" x14ac:dyDescent="0.35">
      <c r="A490" s="180"/>
      <c r="B490" s="177"/>
      <c r="C490" s="101" t="s">
        <v>2227</v>
      </c>
      <c r="D490" s="99" t="s">
        <v>2228</v>
      </c>
      <c r="E490" s="99" t="s">
        <v>2229</v>
      </c>
      <c r="F490" s="68" t="s">
        <v>911</v>
      </c>
      <c r="G490" s="101"/>
      <c r="H490" s="99"/>
      <c r="I490" s="99"/>
      <c r="J490" s="99"/>
      <c r="K490" s="207"/>
      <c r="L490" s="215"/>
    </row>
    <row r="491" spans="1:12" x14ac:dyDescent="0.35">
      <c r="A491" s="178" t="s">
        <v>296</v>
      </c>
      <c r="B491" s="175" t="s">
        <v>297</v>
      </c>
      <c r="C491" s="100" t="s">
        <v>2230</v>
      </c>
      <c r="D491" s="98" t="s">
        <v>2231</v>
      </c>
      <c r="E491" s="98" t="s">
        <v>2232</v>
      </c>
      <c r="F491" s="67" t="s">
        <v>909</v>
      </c>
      <c r="G491" s="100" t="s">
        <v>3296</v>
      </c>
      <c r="H491" s="98" t="s">
        <v>3297</v>
      </c>
      <c r="I491" s="98" t="s">
        <v>3298</v>
      </c>
      <c r="J491" s="98" t="s">
        <v>2937</v>
      </c>
      <c r="K491" s="207" t="s">
        <v>3708</v>
      </c>
      <c r="L491" s="219" t="s">
        <v>3711</v>
      </c>
    </row>
    <row r="492" spans="1:12" s="1" customFormat="1" x14ac:dyDescent="0.35">
      <c r="A492" s="180"/>
      <c r="B492" s="177"/>
      <c r="C492" s="101" t="s">
        <v>2233</v>
      </c>
      <c r="D492" s="99" t="s">
        <v>2234</v>
      </c>
      <c r="E492" s="99" t="s">
        <v>2235</v>
      </c>
      <c r="F492" s="68" t="s">
        <v>909</v>
      </c>
      <c r="G492" s="101" t="s">
        <v>3071</v>
      </c>
      <c r="H492" s="99" t="s">
        <v>3072</v>
      </c>
      <c r="I492" s="99" t="s">
        <v>146</v>
      </c>
      <c r="J492" s="99" t="s">
        <v>2937</v>
      </c>
      <c r="K492" s="207"/>
      <c r="L492" s="215"/>
    </row>
    <row r="493" spans="1:12" x14ac:dyDescent="0.35">
      <c r="A493" s="163" t="s">
        <v>298</v>
      </c>
      <c r="B493" s="166" t="s">
        <v>299</v>
      </c>
      <c r="C493" s="110" t="s">
        <v>913</v>
      </c>
      <c r="D493" s="39" t="s">
        <v>913</v>
      </c>
      <c r="E493" s="39" t="s">
        <v>913</v>
      </c>
      <c r="F493" s="87" t="s">
        <v>913</v>
      </c>
      <c r="G493" s="110" t="s">
        <v>3304</v>
      </c>
      <c r="H493" s="39" t="s">
        <v>3305</v>
      </c>
      <c r="I493" s="39" t="s">
        <v>3299</v>
      </c>
      <c r="J493" s="39" t="s">
        <v>3300</v>
      </c>
      <c r="K493" s="211" t="s">
        <v>3704</v>
      </c>
      <c r="L493" s="223"/>
    </row>
    <row r="494" spans="1:12" s="1" customFormat="1" x14ac:dyDescent="0.35">
      <c r="A494" s="165"/>
      <c r="B494" s="168"/>
      <c r="C494" s="111"/>
      <c r="D494" s="40"/>
      <c r="E494" s="40"/>
      <c r="F494" s="88"/>
      <c r="G494" s="111" t="s">
        <v>3301</v>
      </c>
      <c r="H494" s="40" t="s">
        <v>3302</v>
      </c>
      <c r="I494" s="40" t="s">
        <v>3303</v>
      </c>
      <c r="J494" s="40" t="s">
        <v>3300</v>
      </c>
      <c r="K494" s="211"/>
      <c r="L494" s="225"/>
    </row>
    <row r="495" spans="1:12" x14ac:dyDescent="0.35">
      <c r="A495" s="163" t="s">
        <v>304</v>
      </c>
      <c r="B495" s="166" t="s">
        <v>305</v>
      </c>
      <c r="C495" s="110" t="s">
        <v>913</v>
      </c>
      <c r="D495" s="39" t="s">
        <v>913</v>
      </c>
      <c r="E495" s="39" t="s">
        <v>913</v>
      </c>
      <c r="F495" s="87" t="s">
        <v>913</v>
      </c>
      <c r="G495" s="110" t="s">
        <v>3307</v>
      </c>
      <c r="H495" s="39" t="s">
        <v>3308</v>
      </c>
      <c r="I495" s="39" t="s">
        <v>305</v>
      </c>
      <c r="J495" s="39" t="s">
        <v>3309</v>
      </c>
      <c r="K495" s="211" t="s">
        <v>3704</v>
      </c>
      <c r="L495" s="223"/>
    </row>
    <row r="496" spans="1:12" s="1" customFormat="1" x14ac:dyDescent="0.35">
      <c r="A496" s="165"/>
      <c r="B496" s="168"/>
      <c r="C496" s="111"/>
      <c r="D496" s="40"/>
      <c r="E496" s="40"/>
      <c r="F496" s="88"/>
      <c r="G496" s="111" t="s">
        <v>3310</v>
      </c>
      <c r="H496" s="40" t="s">
        <v>3311</v>
      </c>
      <c r="I496" s="40" t="s">
        <v>3312</v>
      </c>
      <c r="J496" s="40" t="s">
        <v>3309</v>
      </c>
      <c r="K496" s="211"/>
      <c r="L496" s="225"/>
    </row>
    <row r="497" spans="1:12" x14ac:dyDescent="0.35">
      <c r="A497" s="163" t="s">
        <v>312</v>
      </c>
      <c r="B497" s="166" t="s">
        <v>313</v>
      </c>
      <c r="C497" s="110" t="s">
        <v>913</v>
      </c>
      <c r="D497" s="39" t="s">
        <v>913</v>
      </c>
      <c r="E497" s="39" t="s">
        <v>913</v>
      </c>
      <c r="F497" s="87" t="s">
        <v>913</v>
      </c>
      <c r="G497" s="110" t="s">
        <v>3316</v>
      </c>
      <c r="H497" s="39" t="s">
        <v>3317</v>
      </c>
      <c r="I497" s="39" t="s">
        <v>3306</v>
      </c>
      <c r="J497" s="39" t="s">
        <v>1374</v>
      </c>
      <c r="K497" s="211" t="s">
        <v>3704</v>
      </c>
      <c r="L497" s="223"/>
    </row>
    <row r="498" spans="1:12" s="1" customFormat="1" x14ac:dyDescent="0.35">
      <c r="A498" s="165"/>
      <c r="B498" s="168"/>
      <c r="C498" s="111"/>
      <c r="D498" s="40"/>
      <c r="E498" s="40"/>
      <c r="F498" s="88"/>
      <c r="G498" s="111" t="s">
        <v>3313</v>
      </c>
      <c r="H498" s="40" t="s">
        <v>3314</v>
      </c>
      <c r="I498" s="40" t="s">
        <v>3315</v>
      </c>
      <c r="J498" s="40" t="s">
        <v>1374</v>
      </c>
      <c r="K498" s="211"/>
      <c r="L498" s="225"/>
    </row>
    <row r="499" spans="1:12" x14ac:dyDescent="0.35">
      <c r="A499" s="172" t="s">
        <v>354</v>
      </c>
      <c r="B499" s="169" t="s">
        <v>355</v>
      </c>
      <c r="C499" s="102" t="s">
        <v>2236</v>
      </c>
      <c r="D499" s="45" t="s">
        <v>2237</v>
      </c>
      <c r="E499" s="45" t="s">
        <v>355</v>
      </c>
      <c r="F499" s="86" t="s">
        <v>1534</v>
      </c>
      <c r="G499" s="102" t="s">
        <v>913</v>
      </c>
      <c r="H499" s="45" t="s">
        <v>913</v>
      </c>
      <c r="I499" s="45" t="s">
        <v>913</v>
      </c>
      <c r="J499" s="45" t="s">
        <v>913</v>
      </c>
      <c r="K499" s="208" t="s">
        <v>3701</v>
      </c>
      <c r="L499" s="220"/>
    </row>
    <row r="500" spans="1:12" s="1" customFormat="1" x14ac:dyDescent="0.35">
      <c r="A500" s="174"/>
      <c r="B500" s="171"/>
      <c r="C500" s="103" t="s">
        <v>2238</v>
      </c>
      <c r="D500" s="96" t="s">
        <v>2239</v>
      </c>
      <c r="E500" s="96" t="s">
        <v>2240</v>
      </c>
      <c r="F500" s="51" t="s">
        <v>1534</v>
      </c>
      <c r="G500" s="103"/>
      <c r="H500" s="96"/>
      <c r="I500" s="96"/>
      <c r="J500" s="96"/>
      <c r="K500" s="208"/>
      <c r="L500" s="222"/>
    </row>
    <row r="501" spans="1:12" x14ac:dyDescent="0.35">
      <c r="A501" s="172" t="s">
        <v>356</v>
      </c>
      <c r="B501" s="169" t="s">
        <v>357</v>
      </c>
      <c r="C501" s="102" t="s">
        <v>2260</v>
      </c>
      <c r="D501" s="45" t="s">
        <v>2261</v>
      </c>
      <c r="E501" s="45"/>
      <c r="F501" s="86" t="s">
        <v>909</v>
      </c>
      <c r="G501" s="102" t="s">
        <v>913</v>
      </c>
      <c r="H501" s="45" t="s">
        <v>913</v>
      </c>
      <c r="I501" s="45" t="s">
        <v>913</v>
      </c>
      <c r="J501" s="45" t="s">
        <v>913</v>
      </c>
      <c r="K501" s="208" t="s">
        <v>3701</v>
      </c>
      <c r="L501" s="220"/>
    </row>
    <row r="502" spans="1:12" s="1" customFormat="1" x14ac:dyDescent="0.35">
      <c r="A502" s="174"/>
      <c r="B502" s="171"/>
      <c r="C502" s="103" t="s">
        <v>2262</v>
      </c>
      <c r="D502" s="96" t="s">
        <v>2263</v>
      </c>
      <c r="E502" s="96" t="s">
        <v>2264</v>
      </c>
      <c r="F502" s="51" t="s">
        <v>909</v>
      </c>
      <c r="G502" s="103"/>
      <c r="H502" s="96"/>
      <c r="I502" s="96"/>
      <c r="J502" s="96"/>
      <c r="K502" s="208"/>
      <c r="L502" s="222"/>
    </row>
    <row r="503" spans="1:12" x14ac:dyDescent="0.35">
      <c r="A503" s="172" t="s">
        <v>387</v>
      </c>
      <c r="B503" s="169" t="s">
        <v>388</v>
      </c>
      <c r="C503" s="102" t="s">
        <v>2265</v>
      </c>
      <c r="D503" s="45" t="s">
        <v>2266</v>
      </c>
      <c r="E503" s="45" t="s">
        <v>388</v>
      </c>
      <c r="F503" s="86" t="s">
        <v>1357</v>
      </c>
      <c r="G503" s="102" t="s">
        <v>913</v>
      </c>
      <c r="H503" s="45" t="s">
        <v>913</v>
      </c>
      <c r="I503" s="45" t="s">
        <v>913</v>
      </c>
      <c r="J503" s="45" t="s">
        <v>913</v>
      </c>
      <c r="K503" s="208" t="s">
        <v>3701</v>
      </c>
      <c r="L503" s="220"/>
    </row>
    <row r="504" spans="1:12" x14ac:dyDescent="0.35">
      <c r="A504" s="173"/>
      <c r="B504" s="170"/>
      <c r="C504" s="102" t="s">
        <v>2267</v>
      </c>
      <c r="D504" s="45" t="s">
        <v>2268</v>
      </c>
      <c r="E504" s="45"/>
      <c r="F504" s="86" t="s">
        <v>1357</v>
      </c>
      <c r="G504" s="102"/>
      <c r="H504" s="45"/>
      <c r="I504" s="45"/>
      <c r="J504" s="45"/>
      <c r="K504" s="208"/>
      <c r="L504" s="221"/>
    </row>
    <row r="505" spans="1:12" s="1" customFormat="1" x14ac:dyDescent="0.35">
      <c r="A505" s="174"/>
      <c r="B505" s="171"/>
      <c r="C505" s="103" t="s">
        <v>2269</v>
      </c>
      <c r="D505" s="96" t="s">
        <v>2270</v>
      </c>
      <c r="E505" s="96"/>
      <c r="F505" s="51" t="s">
        <v>1357</v>
      </c>
      <c r="G505" s="103"/>
      <c r="H505" s="96"/>
      <c r="I505" s="96"/>
      <c r="J505" s="96"/>
      <c r="K505" s="208"/>
      <c r="L505" s="222"/>
    </row>
    <row r="506" spans="1:12" x14ac:dyDescent="0.35">
      <c r="A506" s="159" t="s">
        <v>393</v>
      </c>
      <c r="B506" s="156" t="s">
        <v>394</v>
      </c>
      <c r="C506" s="104" t="s">
        <v>2271</v>
      </c>
      <c r="D506" s="105" t="s">
        <v>2272</v>
      </c>
      <c r="E506" s="105"/>
      <c r="F506" s="84" t="s">
        <v>2223</v>
      </c>
      <c r="G506" s="104" t="s">
        <v>3318</v>
      </c>
      <c r="H506" s="105" t="s">
        <v>3319</v>
      </c>
      <c r="I506" s="105" t="s">
        <v>3320</v>
      </c>
      <c r="J506" s="105" t="s">
        <v>1374</v>
      </c>
      <c r="K506" s="210" t="s">
        <v>3712</v>
      </c>
      <c r="L506" s="216" t="s">
        <v>3710</v>
      </c>
    </row>
    <row r="507" spans="1:12" s="1" customFormat="1" x14ac:dyDescent="0.35">
      <c r="A507" s="161"/>
      <c r="B507" s="158"/>
      <c r="C507" s="106"/>
      <c r="D507" s="107"/>
      <c r="E507" s="107"/>
      <c r="F507" s="85"/>
      <c r="G507" s="106" t="s">
        <v>3321</v>
      </c>
      <c r="H507" s="107" t="s">
        <v>3322</v>
      </c>
      <c r="I507" s="107" t="s">
        <v>394</v>
      </c>
      <c r="J507" s="107" t="s">
        <v>1374</v>
      </c>
      <c r="K507" s="210"/>
      <c r="L507" s="218"/>
    </row>
    <row r="508" spans="1:12" x14ac:dyDescent="0.35">
      <c r="A508" s="172" t="s">
        <v>395</v>
      </c>
      <c r="B508" s="169" t="s">
        <v>396</v>
      </c>
      <c r="C508" s="102" t="s">
        <v>2273</v>
      </c>
      <c r="D508" s="45" t="s">
        <v>2274</v>
      </c>
      <c r="E508" s="45" t="s">
        <v>2275</v>
      </c>
      <c r="F508" s="86" t="s">
        <v>923</v>
      </c>
      <c r="G508" s="102" t="s">
        <v>913</v>
      </c>
      <c r="H508" s="45" t="s">
        <v>913</v>
      </c>
      <c r="I508" s="45" t="s">
        <v>913</v>
      </c>
      <c r="J508" s="45" t="s">
        <v>913</v>
      </c>
      <c r="K508" s="208" t="s">
        <v>3701</v>
      </c>
      <c r="L508" s="220"/>
    </row>
    <row r="509" spans="1:12" s="1" customFormat="1" x14ac:dyDescent="0.35">
      <c r="A509" s="174"/>
      <c r="B509" s="171"/>
      <c r="C509" s="103" t="s">
        <v>2276</v>
      </c>
      <c r="D509" s="96" t="s">
        <v>2277</v>
      </c>
      <c r="E509" s="96" t="s">
        <v>2275</v>
      </c>
      <c r="F509" s="51" t="s">
        <v>923</v>
      </c>
      <c r="G509" s="103"/>
      <c r="H509" s="96"/>
      <c r="I509" s="96"/>
      <c r="J509" s="96"/>
      <c r="K509" s="208"/>
      <c r="L509" s="222"/>
    </row>
    <row r="510" spans="1:12" x14ac:dyDescent="0.35">
      <c r="A510" s="77" t="s">
        <v>399</v>
      </c>
      <c r="B510" s="39" t="s">
        <v>400</v>
      </c>
      <c r="C510" s="110" t="s">
        <v>913</v>
      </c>
      <c r="D510" s="39" t="s">
        <v>913</v>
      </c>
      <c r="E510" s="39" t="s">
        <v>913</v>
      </c>
      <c r="F510" s="87" t="s">
        <v>913</v>
      </c>
      <c r="G510" s="110" t="s">
        <v>3323</v>
      </c>
      <c r="H510" s="39" t="s">
        <v>3324</v>
      </c>
      <c r="I510" s="39" t="s">
        <v>3325</v>
      </c>
      <c r="J510" s="39" t="s">
        <v>1374</v>
      </c>
      <c r="K510" s="211" t="s">
        <v>3704</v>
      </c>
      <c r="L510" s="223"/>
    </row>
    <row r="511" spans="1:12" s="1" customFormat="1" x14ac:dyDescent="0.35">
      <c r="A511" s="74"/>
      <c r="B511" s="40"/>
      <c r="C511" s="111"/>
      <c r="D511" s="40"/>
      <c r="E511" s="40"/>
      <c r="F511" s="88"/>
      <c r="G511" s="111" t="s">
        <v>3326</v>
      </c>
      <c r="H511" s="40" t="s">
        <v>3327</v>
      </c>
      <c r="I511" s="40" t="s">
        <v>3325</v>
      </c>
      <c r="J511" s="40" t="s">
        <v>1374</v>
      </c>
      <c r="K511" s="211"/>
      <c r="L511" s="225"/>
    </row>
    <row r="512" spans="1:12" s="38" customFormat="1" x14ac:dyDescent="0.35">
      <c r="A512" s="76" t="s">
        <v>415</v>
      </c>
      <c r="B512" s="90" t="s">
        <v>416</v>
      </c>
      <c r="C512" s="114" t="s">
        <v>2278</v>
      </c>
      <c r="D512" s="90" t="s">
        <v>2279</v>
      </c>
      <c r="E512" s="90" t="s">
        <v>2280</v>
      </c>
      <c r="F512" s="115" t="s">
        <v>921</v>
      </c>
      <c r="G512" s="114" t="s">
        <v>913</v>
      </c>
      <c r="H512" s="90" t="s">
        <v>913</v>
      </c>
      <c r="I512" s="90" t="s">
        <v>913</v>
      </c>
      <c r="J512" s="90" t="s">
        <v>913</v>
      </c>
      <c r="K512" s="47" t="s">
        <v>3701</v>
      </c>
      <c r="L512" s="64"/>
    </row>
    <row r="513" spans="1:12" x14ac:dyDescent="0.35">
      <c r="A513" s="172" t="s">
        <v>428</v>
      </c>
      <c r="B513" s="169" t="s">
        <v>429</v>
      </c>
      <c r="C513" s="102" t="s">
        <v>2281</v>
      </c>
      <c r="D513" s="45" t="s">
        <v>2282</v>
      </c>
      <c r="E513" s="45" t="s">
        <v>2283</v>
      </c>
      <c r="F513" s="86" t="s">
        <v>1479</v>
      </c>
      <c r="G513" s="102" t="s">
        <v>913</v>
      </c>
      <c r="H513" s="45" t="s">
        <v>913</v>
      </c>
      <c r="I513" s="45" t="s">
        <v>913</v>
      </c>
      <c r="J513" s="45" t="s">
        <v>913</v>
      </c>
      <c r="K513" s="208" t="s">
        <v>3701</v>
      </c>
      <c r="L513" s="220"/>
    </row>
    <row r="514" spans="1:12" s="1" customFormat="1" x14ac:dyDescent="0.35">
      <c r="A514" s="174"/>
      <c r="B514" s="171"/>
      <c r="C514" s="103" t="s">
        <v>2284</v>
      </c>
      <c r="D514" s="96" t="s">
        <v>2285</v>
      </c>
      <c r="E514" s="96" t="s">
        <v>2283</v>
      </c>
      <c r="F514" s="51" t="s">
        <v>1479</v>
      </c>
      <c r="G514" s="103"/>
      <c r="H514" s="96"/>
      <c r="I514" s="96"/>
      <c r="J514" s="96"/>
      <c r="K514" s="208"/>
      <c r="L514" s="222"/>
    </row>
    <row r="515" spans="1:12" s="38" customFormat="1" x14ac:dyDescent="0.35">
      <c r="A515" s="75" t="s">
        <v>430</v>
      </c>
      <c r="B515" s="89" t="s">
        <v>431</v>
      </c>
      <c r="C515" s="112" t="s">
        <v>913</v>
      </c>
      <c r="D515" s="89" t="s">
        <v>913</v>
      </c>
      <c r="E515" s="89" t="s">
        <v>913</v>
      </c>
      <c r="F515" s="113" t="s">
        <v>913</v>
      </c>
      <c r="G515" s="112" t="s">
        <v>913</v>
      </c>
      <c r="H515" s="89" t="s">
        <v>913</v>
      </c>
      <c r="I515" s="89" t="s">
        <v>913</v>
      </c>
      <c r="J515" s="89" t="s">
        <v>913</v>
      </c>
      <c r="K515" s="48" t="s">
        <v>3703</v>
      </c>
      <c r="L515" s="65"/>
    </row>
    <row r="516" spans="1:12" x14ac:dyDescent="0.35">
      <c r="A516" s="163" t="s">
        <v>439</v>
      </c>
      <c r="B516" s="166" t="s">
        <v>440</v>
      </c>
      <c r="C516" s="110" t="s">
        <v>913</v>
      </c>
      <c r="D516" s="39" t="s">
        <v>913</v>
      </c>
      <c r="E516" s="39" t="s">
        <v>913</v>
      </c>
      <c r="F516" s="87" t="s">
        <v>913</v>
      </c>
      <c r="G516" s="110" t="s">
        <v>3328</v>
      </c>
      <c r="H516" s="39" t="s">
        <v>3329</v>
      </c>
      <c r="I516" s="39" t="s">
        <v>3330</v>
      </c>
      <c r="J516" s="39" t="s">
        <v>3331</v>
      </c>
      <c r="K516" s="211" t="s">
        <v>3704</v>
      </c>
      <c r="L516" s="223"/>
    </row>
    <row r="517" spans="1:12" s="1" customFormat="1" x14ac:dyDescent="0.35">
      <c r="A517" s="165"/>
      <c r="B517" s="168"/>
      <c r="C517" s="111"/>
      <c r="D517" s="40"/>
      <c r="E517" s="40"/>
      <c r="F517" s="88"/>
      <c r="G517" s="111" t="s">
        <v>3332</v>
      </c>
      <c r="H517" s="40" t="s">
        <v>3333</v>
      </c>
      <c r="I517" s="40" t="s">
        <v>3334</v>
      </c>
      <c r="J517" s="40" t="s">
        <v>3331</v>
      </c>
      <c r="K517" s="211"/>
      <c r="L517" s="225"/>
    </row>
    <row r="518" spans="1:12" x14ac:dyDescent="0.35">
      <c r="A518" s="163" t="s">
        <v>441</v>
      </c>
      <c r="B518" s="166" t="s">
        <v>442</v>
      </c>
      <c r="C518" s="110" t="s">
        <v>913</v>
      </c>
      <c r="D518" s="39" t="s">
        <v>913</v>
      </c>
      <c r="E518" s="39" t="s">
        <v>913</v>
      </c>
      <c r="F518" s="87" t="s">
        <v>913</v>
      </c>
      <c r="G518" s="110" t="s">
        <v>3335</v>
      </c>
      <c r="H518" s="39" t="s">
        <v>3336</v>
      </c>
      <c r="I518" s="39" t="s">
        <v>442</v>
      </c>
      <c r="J518" s="39" t="s">
        <v>3210</v>
      </c>
      <c r="K518" s="211" t="s">
        <v>3704</v>
      </c>
      <c r="L518" s="223"/>
    </row>
    <row r="519" spans="1:12" s="1" customFormat="1" x14ac:dyDescent="0.35">
      <c r="A519" s="165"/>
      <c r="B519" s="168"/>
      <c r="C519" s="111"/>
      <c r="D519" s="40"/>
      <c r="E519" s="40"/>
      <c r="F519" s="88"/>
      <c r="G519" s="111" t="s">
        <v>3337</v>
      </c>
      <c r="H519" s="40" t="s">
        <v>3338</v>
      </c>
      <c r="I519" s="40"/>
      <c r="J519" s="40" t="s">
        <v>3210</v>
      </c>
      <c r="K519" s="211"/>
      <c r="L519" s="225"/>
    </row>
    <row r="520" spans="1:12" x14ac:dyDescent="0.35">
      <c r="A520" s="163" t="s">
        <v>445</v>
      </c>
      <c r="B520" s="166" t="s">
        <v>446</v>
      </c>
      <c r="C520" s="110" t="s">
        <v>913</v>
      </c>
      <c r="D520" s="39" t="s">
        <v>913</v>
      </c>
      <c r="E520" s="39" t="s">
        <v>913</v>
      </c>
      <c r="F520" s="87" t="s">
        <v>913</v>
      </c>
      <c r="G520" s="110" t="s">
        <v>3339</v>
      </c>
      <c r="H520" s="39" t="s">
        <v>3340</v>
      </c>
      <c r="I520" s="39" t="s">
        <v>446</v>
      </c>
      <c r="J520" s="39" t="s">
        <v>3341</v>
      </c>
      <c r="K520" s="211" t="s">
        <v>3704</v>
      </c>
      <c r="L520" s="223"/>
    </row>
    <row r="521" spans="1:12" s="1" customFormat="1" x14ac:dyDescent="0.35">
      <c r="A521" s="165"/>
      <c r="B521" s="168"/>
      <c r="C521" s="111"/>
      <c r="D521" s="40"/>
      <c r="E521" s="40"/>
      <c r="F521" s="88"/>
      <c r="G521" s="111" t="s">
        <v>3342</v>
      </c>
      <c r="H521" s="40" t="s">
        <v>3343</v>
      </c>
      <c r="I521" s="40" t="s">
        <v>3344</v>
      </c>
      <c r="J521" s="40" t="s">
        <v>3341</v>
      </c>
      <c r="K521" s="211"/>
      <c r="L521" s="225"/>
    </row>
    <row r="522" spans="1:12" x14ac:dyDescent="0.35">
      <c r="A522" s="163" t="s">
        <v>447</v>
      </c>
      <c r="B522" s="166" t="s">
        <v>448</v>
      </c>
      <c r="C522" s="110" t="s">
        <v>913</v>
      </c>
      <c r="D522" s="39" t="s">
        <v>913</v>
      </c>
      <c r="E522" s="39" t="s">
        <v>913</v>
      </c>
      <c r="F522" s="87" t="s">
        <v>913</v>
      </c>
      <c r="G522" s="110" t="s">
        <v>3345</v>
      </c>
      <c r="H522" s="39" t="s">
        <v>3346</v>
      </c>
      <c r="I522" s="39" t="s">
        <v>448</v>
      </c>
      <c r="J522" s="39" t="s">
        <v>1374</v>
      </c>
      <c r="K522" s="211" t="s">
        <v>3704</v>
      </c>
      <c r="L522" s="223"/>
    </row>
    <row r="523" spans="1:12" s="1" customFormat="1" x14ac:dyDescent="0.35">
      <c r="A523" s="165"/>
      <c r="B523" s="168"/>
      <c r="C523" s="111"/>
      <c r="D523" s="40"/>
      <c r="E523" s="40"/>
      <c r="F523" s="88"/>
      <c r="G523" s="111" t="s">
        <v>3347</v>
      </c>
      <c r="H523" s="40" t="s">
        <v>3348</v>
      </c>
      <c r="I523" s="40" t="s">
        <v>3349</v>
      </c>
      <c r="J523" s="40" t="s">
        <v>1374</v>
      </c>
      <c r="K523" s="211"/>
      <c r="L523" s="225"/>
    </row>
    <row r="524" spans="1:12" x14ac:dyDescent="0.35">
      <c r="A524" s="159" t="s">
        <v>449</v>
      </c>
      <c r="B524" s="156" t="s">
        <v>450</v>
      </c>
      <c r="C524" s="104" t="s">
        <v>2286</v>
      </c>
      <c r="D524" s="105" t="s">
        <v>2287</v>
      </c>
      <c r="E524" s="105" t="s">
        <v>1485</v>
      </c>
      <c r="F524" s="84" t="s">
        <v>926</v>
      </c>
      <c r="G524" s="104" t="s">
        <v>3350</v>
      </c>
      <c r="H524" s="105" t="s">
        <v>3351</v>
      </c>
      <c r="I524" s="105" t="s">
        <v>450</v>
      </c>
      <c r="J524" s="105" t="s">
        <v>3029</v>
      </c>
      <c r="K524" s="210" t="s">
        <v>3712</v>
      </c>
      <c r="L524" s="216" t="s">
        <v>3710</v>
      </c>
    </row>
    <row r="525" spans="1:12" x14ac:dyDescent="0.35">
      <c r="A525" s="200"/>
      <c r="B525" s="157"/>
      <c r="C525" s="104" t="s">
        <v>2288</v>
      </c>
      <c r="D525" s="105" t="s">
        <v>2289</v>
      </c>
      <c r="E525" s="105" t="s">
        <v>2290</v>
      </c>
      <c r="F525" s="84" t="s">
        <v>926</v>
      </c>
      <c r="G525" s="104" t="s">
        <v>3352</v>
      </c>
      <c r="H525" s="105" t="s">
        <v>3353</v>
      </c>
      <c r="I525" s="105" t="s">
        <v>450</v>
      </c>
      <c r="J525" s="105" t="s">
        <v>3029</v>
      </c>
      <c r="K525" s="210"/>
      <c r="L525" s="217"/>
    </row>
    <row r="526" spans="1:12" x14ac:dyDescent="0.35">
      <c r="A526" s="200"/>
      <c r="B526" s="157"/>
      <c r="C526" s="104" t="s">
        <v>2286</v>
      </c>
      <c r="D526" s="105" t="s">
        <v>2287</v>
      </c>
      <c r="E526" s="105" t="s">
        <v>1485</v>
      </c>
      <c r="F526" s="84" t="s">
        <v>926</v>
      </c>
      <c r="G526" s="104"/>
      <c r="H526" s="105"/>
      <c r="I526" s="105"/>
      <c r="J526" s="105"/>
      <c r="K526" s="210"/>
      <c r="L526" s="217"/>
    </row>
    <row r="527" spans="1:12" s="1" customFormat="1" x14ac:dyDescent="0.35">
      <c r="A527" s="201"/>
      <c r="B527" s="158"/>
      <c r="C527" s="106" t="s">
        <v>2291</v>
      </c>
      <c r="D527" s="107" t="s">
        <v>2292</v>
      </c>
      <c r="E527" s="107" t="s">
        <v>2293</v>
      </c>
      <c r="F527" s="85" t="s">
        <v>1619</v>
      </c>
      <c r="G527" s="106"/>
      <c r="H527" s="107"/>
      <c r="I527" s="107"/>
      <c r="J527" s="107"/>
      <c r="K527" s="210"/>
      <c r="L527" s="218"/>
    </row>
    <row r="528" spans="1:12" x14ac:dyDescent="0.35">
      <c r="A528" s="172" t="s">
        <v>453</v>
      </c>
      <c r="B528" s="169" t="s">
        <v>454</v>
      </c>
      <c r="C528" s="102" t="s">
        <v>2294</v>
      </c>
      <c r="D528" s="45" t="s">
        <v>2295</v>
      </c>
      <c r="E528" s="45" t="s">
        <v>2296</v>
      </c>
      <c r="F528" s="86" t="s">
        <v>1652</v>
      </c>
      <c r="G528" s="102" t="s">
        <v>913</v>
      </c>
      <c r="H528" s="45" t="s">
        <v>913</v>
      </c>
      <c r="I528" s="45" t="s">
        <v>913</v>
      </c>
      <c r="J528" s="45" t="s">
        <v>913</v>
      </c>
      <c r="K528" s="208" t="s">
        <v>3701</v>
      </c>
      <c r="L528" s="220"/>
    </row>
    <row r="529" spans="1:13" s="1" customFormat="1" x14ac:dyDescent="0.35">
      <c r="A529" s="174"/>
      <c r="B529" s="171"/>
      <c r="C529" s="103" t="s">
        <v>2297</v>
      </c>
      <c r="D529" s="96" t="s">
        <v>2298</v>
      </c>
      <c r="E529" s="96" t="s">
        <v>2296</v>
      </c>
      <c r="F529" s="51" t="s">
        <v>1652</v>
      </c>
      <c r="G529" s="103"/>
      <c r="H529" s="96"/>
      <c r="I529" s="96"/>
      <c r="J529" s="96"/>
      <c r="K529" s="208"/>
      <c r="L529" s="222"/>
    </row>
    <row r="530" spans="1:13" x14ac:dyDescent="0.35">
      <c r="A530" s="172" t="s">
        <v>459</v>
      </c>
      <c r="B530" s="169" t="s">
        <v>460</v>
      </c>
      <c r="C530" s="102" t="s">
        <v>2299</v>
      </c>
      <c r="D530" s="45" t="s">
        <v>2300</v>
      </c>
      <c r="E530" s="45" t="s">
        <v>460</v>
      </c>
      <c r="F530" s="86" t="s">
        <v>909</v>
      </c>
      <c r="G530" s="102" t="s">
        <v>913</v>
      </c>
      <c r="H530" s="45" t="s">
        <v>913</v>
      </c>
      <c r="I530" s="45" t="s">
        <v>913</v>
      </c>
      <c r="J530" s="45" t="s">
        <v>913</v>
      </c>
      <c r="K530" s="208" t="s">
        <v>3701</v>
      </c>
      <c r="L530" s="220"/>
    </row>
    <row r="531" spans="1:13" s="1" customFormat="1" x14ac:dyDescent="0.35">
      <c r="A531" s="174"/>
      <c r="B531" s="171"/>
      <c r="C531" s="103" t="s">
        <v>2301</v>
      </c>
      <c r="D531" s="96" t="s">
        <v>2302</v>
      </c>
      <c r="E531" s="96" t="s">
        <v>2303</v>
      </c>
      <c r="F531" s="51" t="s">
        <v>909</v>
      </c>
      <c r="G531" s="103"/>
      <c r="H531" s="96"/>
      <c r="I531" s="96"/>
      <c r="J531" s="96"/>
      <c r="K531" s="208"/>
      <c r="L531" s="222"/>
    </row>
    <row r="532" spans="1:13" s="38" customFormat="1" x14ac:dyDescent="0.35">
      <c r="A532" s="75" t="s">
        <v>461</v>
      </c>
      <c r="B532" s="89" t="s">
        <v>462</v>
      </c>
      <c r="C532" s="112" t="s">
        <v>913</v>
      </c>
      <c r="D532" s="89" t="s">
        <v>913</v>
      </c>
      <c r="E532" s="89" t="s">
        <v>913</v>
      </c>
      <c r="F532" s="113" t="s">
        <v>913</v>
      </c>
      <c r="G532" s="112" t="s">
        <v>913</v>
      </c>
      <c r="H532" s="89" t="s">
        <v>913</v>
      </c>
      <c r="I532" s="89" t="s">
        <v>913</v>
      </c>
      <c r="J532" s="89" t="s">
        <v>913</v>
      </c>
      <c r="K532" s="48" t="s">
        <v>3703</v>
      </c>
      <c r="L532" s="65"/>
    </row>
    <row r="533" spans="1:13" s="38" customFormat="1" ht="43.5" x14ac:dyDescent="0.35">
      <c r="A533" s="76" t="s">
        <v>463</v>
      </c>
      <c r="B533" s="90" t="s">
        <v>464</v>
      </c>
      <c r="C533" s="114" t="s">
        <v>913</v>
      </c>
      <c r="D533" s="90" t="s">
        <v>913</v>
      </c>
      <c r="E533" s="90" t="s">
        <v>913</v>
      </c>
      <c r="F533" s="115" t="s">
        <v>913</v>
      </c>
      <c r="G533" s="114" t="s">
        <v>913</v>
      </c>
      <c r="H533" s="90" t="s">
        <v>913</v>
      </c>
      <c r="I533" s="90" t="s">
        <v>913</v>
      </c>
      <c r="J533" s="90" t="s">
        <v>913</v>
      </c>
      <c r="K533" s="47" t="s">
        <v>3701</v>
      </c>
      <c r="L533" s="64" t="s">
        <v>3773</v>
      </c>
      <c r="M533" s="38" t="s">
        <v>3743</v>
      </c>
    </row>
    <row r="534" spans="1:13" s="38" customFormat="1" x14ac:dyDescent="0.35">
      <c r="A534" s="79" t="s">
        <v>465</v>
      </c>
      <c r="B534" s="92" t="s">
        <v>466</v>
      </c>
      <c r="C534" s="119" t="s">
        <v>913</v>
      </c>
      <c r="D534" s="92" t="s">
        <v>913</v>
      </c>
      <c r="E534" s="92" t="s">
        <v>913</v>
      </c>
      <c r="F534" s="120" t="s">
        <v>913</v>
      </c>
      <c r="G534" s="119" t="s">
        <v>3354</v>
      </c>
      <c r="H534" s="92" t="s">
        <v>3355</v>
      </c>
      <c r="I534" s="92" t="s">
        <v>3356</v>
      </c>
      <c r="J534" s="92" t="s">
        <v>1374</v>
      </c>
      <c r="K534" s="49" t="s">
        <v>3704</v>
      </c>
      <c r="L534" s="70"/>
    </row>
    <row r="535" spans="1:13" x14ac:dyDescent="0.35">
      <c r="A535" s="178" t="s">
        <v>483</v>
      </c>
      <c r="B535" s="175" t="s">
        <v>484</v>
      </c>
      <c r="C535" s="100" t="s">
        <v>2304</v>
      </c>
      <c r="D535" s="98" t="s">
        <v>2305</v>
      </c>
      <c r="E535" s="98" t="s">
        <v>2306</v>
      </c>
      <c r="F535" s="67" t="s">
        <v>911</v>
      </c>
      <c r="G535" s="100" t="s">
        <v>2954</v>
      </c>
      <c r="H535" s="98" t="s">
        <v>2955</v>
      </c>
      <c r="I535" s="98"/>
      <c r="J535" s="98" t="s">
        <v>1374</v>
      </c>
      <c r="K535" s="207" t="s">
        <v>3708</v>
      </c>
      <c r="L535" s="219" t="s">
        <v>3711</v>
      </c>
    </row>
    <row r="536" spans="1:13" s="1" customFormat="1" x14ac:dyDescent="0.35">
      <c r="A536" s="180"/>
      <c r="B536" s="177"/>
      <c r="C536" s="101" t="s">
        <v>2307</v>
      </c>
      <c r="D536" s="99" t="s">
        <v>2308</v>
      </c>
      <c r="E536" s="99" t="s">
        <v>2309</v>
      </c>
      <c r="F536" s="68" t="s">
        <v>911</v>
      </c>
      <c r="G536" s="101"/>
      <c r="H536" s="99"/>
      <c r="I536" s="99"/>
      <c r="J536" s="99"/>
      <c r="K536" s="207"/>
      <c r="L536" s="215"/>
    </row>
    <row r="537" spans="1:13" x14ac:dyDescent="0.35">
      <c r="A537" s="163" t="s">
        <v>489</v>
      </c>
      <c r="B537" s="166" t="s">
        <v>490</v>
      </c>
      <c r="C537" s="110" t="s">
        <v>913</v>
      </c>
      <c r="D537" s="39" t="s">
        <v>913</v>
      </c>
      <c r="E537" s="39" t="s">
        <v>913</v>
      </c>
      <c r="F537" s="87" t="s">
        <v>913</v>
      </c>
      <c r="G537" s="110" t="s">
        <v>3357</v>
      </c>
      <c r="H537" s="39" t="s">
        <v>3358</v>
      </c>
      <c r="I537" s="39" t="s">
        <v>3359</v>
      </c>
      <c r="J537" s="39" t="s">
        <v>1374</v>
      </c>
      <c r="K537" s="211" t="s">
        <v>3704</v>
      </c>
      <c r="L537" s="223"/>
    </row>
    <row r="538" spans="1:13" s="1" customFormat="1" x14ac:dyDescent="0.35">
      <c r="A538" s="165"/>
      <c r="B538" s="168"/>
      <c r="C538" s="111"/>
      <c r="D538" s="40"/>
      <c r="E538" s="40"/>
      <c r="F538" s="88"/>
      <c r="G538" s="111" t="s">
        <v>3360</v>
      </c>
      <c r="H538" s="40" t="s">
        <v>3361</v>
      </c>
      <c r="I538" s="40" t="s">
        <v>3359</v>
      </c>
      <c r="J538" s="40" t="s">
        <v>1374</v>
      </c>
      <c r="K538" s="211"/>
      <c r="L538" s="225"/>
    </row>
    <row r="539" spans="1:13" x14ac:dyDescent="0.35">
      <c r="A539" s="172" t="s">
        <v>493</v>
      </c>
      <c r="B539" s="169" t="s">
        <v>494</v>
      </c>
      <c r="C539" s="102" t="s">
        <v>2310</v>
      </c>
      <c r="D539" s="45" t="s">
        <v>2311</v>
      </c>
      <c r="E539" s="45" t="s">
        <v>2312</v>
      </c>
      <c r="F539" s="86" t="s">
        <v>1427</v>
      </c>
      <c r="G539" s="102" t="s">
        <v>913</v>
      </c>
      <c r="H539" s="45" t="s">
        <v>913</v>
      </c>
      <c r="I539" s="45" t="s">
        <v>913</v>
      </c>
      <c r="J539" s="45" t="s">
        <v>913</v>
      </c>
      <c r="K539" s="208" t="s">
        <v>3701</v>
      </c>
      <c r="L539" s="220"/>
    </row>
    <row r="540" spans="1:13" s="1" customFormat="1" x14ac:dyDescent="0.35">
      <c r="A540" s="174"/>
      <c r="B540" s="171"/>
      <c r="C540" s="103" t="s">
        <v>2313</v>
      </c>
      <c r="D540" s="96" t="s">
        <v>2314</v>
      </c>
      <c r="E540" s="96" t="s">
        <v>1874</v>
      </c>
      <c r="F540" s="51" t="s">
        <v>1427</v>
      </c>
      <c r="G540" s="103"/>
      <c r="H540" s="96"/>
      <c r="I540" s="96"/>
      <c r="J540" s="96"/>
      <c r="K540" s="208"/>
      <c r="L540" s="222"/>
    </row>
    <row r="541" spans="1:13" x14ac:dyDescent="0.35">
      <c r="A541" s="172" t="s">
        <v>495</v>
      </c>
      <c r="B541" s="169" t="s">
        <v>496</v>
      </c>
      <c r="C541" s="102" t="s">
        <v>2315</v>
      </c>
      <c r="D541" s="45" t="s">
        <v>2316</v>
      </c>
      <c r="E541" s="45"/>
      <c r="F541" s="86" t="s">
        <v>923</v>
      </c>
      <c r="G541" s="102" t="s">
        <v>913</v>
      </c>
      <c r="H541" s="45" t="s">
        <v>913</v>
      </c>
      <c r="I541" s="45" t="s">
        <v>913</v>
      </c>
      <c r="J541" s="45" t="s">
        <v>913</v>
      </c>
      <c r="K541" s="208" t="s">
        <v>3701</v>
      </c>
      <c r="L541" s="220"/>
    </row>
    <row r="542" spans="1:13" s="1" customFormat="1" x14ac:dyDescent="0.35">
      <c r="A542" s="174"/>
      <c r="B542" s="171"/>
      <c r="C542" s="103" t="s">
        <v>2317</v>
      </c>
      <c r="D542" s="96" t="s">
        <v>2318</v>
      </c>
      <c r="E542" s="96" t="s">
        <v>2319</v>
      </c>
      <c r="F542" s="51" t="s">
        <v>923</v>
      </c>
      <c r="G542" s="103"/>
      <c r="H542" s="96"/>
      <c r="I542" s="96"/>
      <c r="J542" s="96"/>
      <c r="K542" s="208"/>
      <c r="L542" s="222"/>
    </row>
    <row r="543" spans="1:13" x14ac:dyDescent="0.35">
      <c r="A543" s="77" t="s">
        <v>503</v>
      </c>
      <c r="B543" s="39" t="s">
        <v>504</v>
      </c>
      <c r="C543" s="110" t="s">
        <v>913</v>
      </c>
      <c r="D543" s="39" t="s">
        <v>913</v>
      </c>
      <c r="E543" s="39" t="s">
        <v>913</v>
      </c>
      <c r="F543" s="87" t="s">
        <v>913</v>
      </c>
      <c r="G543" s="110" t="s">
        <v>3362</v>
      </c>
      <c r="H543" s="39" t="s">
        <v>3363</v>
      </c>
      <c r="I543" s="39" t="s">
        <v>3364</v>
      </c>
      <c r="J543" s="39" t="s">
        <v>1374</v>
      </c>
      <c r="K543" s="211" t="s">
        <v>3704</v>
      </c>
      <c r="L543" s="223"/>
    </row>
    <row r="544" spans="1:13" s="1" customFormat="1" x14ac:dyDescent="0.35">
      <c r="A544" s="74"/>
      <c r="B544" s="40"/>
      <c r="C544" s="111"/>
      <c r="D544" s="40"/>
      <c r="E544" s="40"/>
      <c r="F544" s="88"/>
      <c r="G544" s="111" t="s">
        <v>3365</v>
      </c>
      <c r="H544" s="40" t="s">
        <v>3366</v>
      </c>
      <c r="I544" s="40" t="s">
        <v>3364</v>
      </c>
      <c r="J544" s="40" t="s">
        <v>1374</v>
      </c>
      <c r="K544" s="211"/>
      <c r="L544" s="225"/>
    </row>
    <row r="545" spans="1:12" x14ac:dyDescent="0.35">
      <c r="A545" s="172" t="s">
        <v>507</v>
      </c>
      <c r="B545" s="169" t="s">
        <v>508</v>
      </c>
      <c r="C545" s="102" t="s">
        <v>2320</v>
      </c>
      <c r="D545" s="45" t="s">
        <v>2321</v>
      </c>
      <c r="E545" s="45" t="s">
        <v>1333</v>
      </c>
      <c r="F545" s="86" t="s">
        <v>909</v>
      </c>
      <c r="G545" s="102" t="s">
        <v>913</v>
      </c>
      <c r="H545" s="45" t="s">
        <v>913</v>
      </c>
      <c r="I545" s="45" t="s">
        <v>913</v>
      </c>
      <c r="J545" s="45" t="s">
        <v>913</v>
      </c>
      <c r="K545" s="208" t="s">
        <v>3701</v>
      </c>
      <c r="L545" s="220"/>
    </row>
    <row r="546" spans="1:12" s="1" customFormat="1" x14ac:dyDescent="0.35">
      <c r="A546" s="174"/>
      <c r="B546" s="171"/>
      <c r="C546" s="103" t="s">
        <v>2322</v>
      </c>
      <c r="D546" s="96" t="s">
        <v>2323</v>
      </c>
      <c r="E546" s="96" t="s">
        <v>2324</v>
      </c>
      <c r="F546" s="51" t="s">
        <v>909</v>
      </c>
      <c r="G546" s="103"/>
      <c r="H546" s="96"/>
      <c r="I546" s="96"/>
      <c r="J546" s="96"/>
      <c r="K546" s="208"/>
      <c r="L546" s="222"/>
    </row>
    <row r="547" spans="1:12" x14ac:dyDescent="0.35">
      <c r="A547" s="178" t="s">
        <v>515</v>
      </c>
      <c r="B547" s="175" t="s">
        <v>516</v>
      </c>
      <c r="C547" s="100" t="s">
        <v>2325</v>
      </c>
      <c r="D547" s="98" t="s">
        <v>2326</v>
      </c>
      <c r="E547" s="98" t="s">
        <v>2327</v>
      </c>
      <c r="F547" s="67" t="s">
        <v>920</v>
      </c>
      <c r="G547" s="100" t="s">
        <v>3367</v>
      </c>
      <c r="H547" s="98" t="s">
        <v>3368</v>
      </c>
      <c r="I547" s="98" t="s">
        <v>3369</v>
      </c>
      <c r="J547" s="98" t="s">
        <v>1374</v>
      </c>
      <c r="K547" s="207" t="s">
        <v>3708</v>
      </c>
      <c r="L547" s="219" t="s">
        <v>3711</v>
      </c>
    </row>
    <row r="548" spans="1:12" s="1" customFormat="1" x14ac:dyDescent="0.35">
      <c r="A548" s="180"/>
      <c r="B548" s="177"/>
      <c r="C548" s="101" t="s">
        <v>2328</v>
      </c>
      <c r="D548" s="99" t="s">
        <v>2329</v>
      </c>
      <c r="E548" s="99" t="s">
        <v>2330</v>
      </c>
      <c r="F548" s="68" t="s">
        <v>920</v>
      </c>
      <c r="G548" s="101" t="s">
        <v>3370</v>
      </c>
      <c r="H548" s="99" t="s">
        <v>3371</v>
      </c>
      <c r="I548" s="99" t="s">
        <v>3372</v>
      </c>
      <c r="J548" s="99" t="s">
        <v>1374</v>
      </c>
      <c r="K548" s="207"/>
      <c r="L548" s="215"/>
    </row>
    <row r="549" spans="1:12" x14ac:dyDescent="0.35">
      <c r="A549" s="159" t="s">
        <v>517</v>
      </c>
      <c r="B549" s="156" t="s">
        <v>518</v>
      </c>
      <c r="C549" s="104" t="s">
        <v>2331</v>
      </c>
      <c r="D549" s="105" t="s">
        <v>2332</v>
      </c>
      <c r="E549" s="105"/>
      <c r="F549" s="84" t="s">
        <v>911</v>
      </c>
      <c r="G549" s="104" t="s">
        <v>3373</v>
      </c>
      <c r="H549" s="105" t="s">
        <v>3374</v>
      </c>
      <c r="I549" s="105" t="s">
        <v>3375</v>
      </c>
      <c r="J549" s="105" t="s">
        <v>3376</v>
      </c>
      <c r="K549" s="210" t="s">
        <v>3712</v>
      </c>
      <c r="L549" s="216" t="s">
        <v>3710</v>
      </c>
    </row>
    <row r="550" spans="1:12" s="1" customFormat="1" x14ac:dyDescent="0.35">
      <c r="A550" s="201"/>
      <c r="B550" s="158"/>
      <c r="C550" s="106" t="s">
        <v>2333</v>
      </c>
      <c r="D550" s="107" t="s">
        <v>2334</v>
      </c>
      <c r="E550" s="107" t="s">
        <v>2335</v>
      </c>
      <c r="F550" s="85" t="s">
        <v>1357</v>
      </c>
      <c r="G550" s="106" t="s">
        <v>3377</v>
      </c>
      <c r="H550" s="107" t="s">
        <v>3378</v>
      </c>
      <c r="I550" s="107" t="s">
        <v>3379</v>
      </c>
      <c r="J550" s="107" t="s">
        <v>3376</v>
      </c>
      <c r="K550" s="210"/>
      <c r="L550" s="218"/>
    </row>
    <row r="551" spans="1:12" s="38" customFormat="1" x14ac:dyDescent="0.35">
      <c r="A551" s="80" t="s">
        <v>521</v>
      </c>
      <c r="B551" s="94" t="s">
        <v>522</v>
      </c>
      <c r="C551" s="121" t="s">
        <v>2336</v>
      </c>
      <c r="D551" s="94" t="s">
        <v>2337</v>
      </c>
      <c r="E551" s="94"/>
      <c r="F551" s="122" t="s">
        <v>911</v>
      </c>
      <c r="G551" s="121" t="s">
        <v>3380</v>
      </c>
      <c r="H551" s="94" t="s">
        <v>3381</v>
      </c>
      <c r="I551" s="94" t="s">
        <v>3382</v>
      </c>
      <c r="J551" s="94" t="s">
        <v>1374</v>
      </c>
      <c r="K551" s="63" t="s">
        <v>3712</v>
      </c>
      <c r="L551" s="71" t="s">
        <v>3710</v>
      </c>
    </row>
    <row r="552" spans="1:12" x14ac:dyDescent="0.35">
      <c r="A552" s="163" t="s">
        <v>523</v>
      </c>
      <c r="B552" s="166" t="s">
        <v>524</v>
      </c>
      <c r="C552" s="110" t="s">
        <v>913</v>
      </c>
      <c r="D552" s="39" t="s">
        <v>913</v>
      </c>
      <c r="E552" s="39" t="s">
        <v>913</v>
      </c>
      <c r="F552" s="87" t="s">
        <v>913</v>
      </c>
      <c r="G552" s="110" t="s">
        <v>3383</v>
      </c>
      <c r="H552" s="39" t="s">
        <v>3384</v>
      </c>
      <c r="I552" s="39" t="s">
        <v>524</v>
      </c>
      <c r="J552" s="39" t="s">
        <v>1374</v>
      </c>
      <c r="K552" s="211" t="s">
        <v>3704</v>
      </c>
      <c r="L552" s="223"/>
    </row>
    <row r="553" spans="1:12" s="1" customFormat="1" x14ac:dyDescent="0.35">
      <c r="A553" s="165"/>
      <c r="B553" s="168"/>
      <c r="C553" s="111"/>
      <c r="D553" s="40"/>
      <c r="E553" s="40"/>
      <c r="F553" s="88"/>
      <c r="G553" s="111" t="s">
        <v>3385</v>
      </c>
      <c r="H553" s="40" t="s">
        <v>3386</v>
      </c>
      <c r="I553" s="40" t="s">
        <v>3387</v>
      </c>
      <c r="J553" s="40" t="s">
        <v>1374</v>
      </c>
      <c r="K553" s="211"/>
      <c r="L553" s="225"/>
    </row>
    <row r="554" spans="1:12" x14ac:dyDescent="0.35">
      <c r="A554" s="163" t="s">
        <v>525</v>
      </c>
      <c r="B554" s="166" t="s">
        <v>526</v>
      </c>
      <c r="C554" s="110" t="s">
        <v>913</v>
      </c>
      <c r="D554" s="39" t="s">
        <v>913</v>
      </c>
      <c r="E554" s="39" t="s">
        <v>913</v>
      </c>
      <c r="F554" s="87" t="s">
        <v>913</v>
      </c>
      <c r="G554" s="110" t="s">
        <v>3388</v>
      </c>
      <c r="H554" s="39" t="s">
        <v>3389</v>
      </c>
      <c r="I554" s="39"/>
      <c r="J554" s="39" t="s">
        <v>3759</v>
      </c>
      <c r="K554" s="211" t="s">
        <v>3704</v>
      </c>
      <c r="L554" s="223"/>
    </row>
    <row r="555" spans="1:12" s="1" customFormat="1" x14ac:dyDescent="0.35">
      <c r="A555" s="165"/>
      <c r="B555" s="168"/>
      <c r="C555" s="111"/>
      <c r="D555" s="40"/>
      <c r="E555" s="40"/>
      <c r="F555" s="88"/>
      <c r="G555" s="111" t="s">
        <v>3390</v>
      </c>
      <c r="H555" s="40" t="s">
        <v>3391</v>
      </c>
      <c r="I555" s="40" t="s">
        <v>526</v>
      </c>
      <c r="J555" s="40" t="s">
        <v>3759</v>
      </c>
      <c r="K555" s="211"/>
      <c r="L555" s="225"/>
    </row>
    <row r="556" spans="1:12" x14ac:dyDescent="0.35">
      <c r="A556" s="159" t="s">
        <v>527</v>
      </c>
      <c r="B556" s="156" t="s">
        <v>528</v>
      </c>
      <c r="C556" s="104" t="s">
        <v>2338</v>
      </c>
      <c r="D556" s="105" t="s">
        <v>2339</v>
      </c>
      <c r="E556" s="105"/>
      <c r="F556" s="84" t="s">
        <v>911</v>
      </c>
      <c r="G556" s="104" t="s">
        <v>3392</v>
      </c>
      <c r="H556" s="105" t="s">
        <v>3393</v>
      </c>
      <c r="I556" s="105" t="s">
        <v>3394</v>
      </c>
      <c r="J556" s="105" t="s">
        <v>3759</v>
      </c>
      <c r="K556" s="210" t="s">
        <v>3712</v>
      </c>
      <c r="L556" s="216" t="s">
        <v>3710</v>
      </c>
    </row>
    <row r="557" spans="1:12" x14ac:dyDescent="0.35">
      <c r="A557" s="160"/>
      <c r="B557" s="157"/>
      <c r="C557" s="104"/>
      <c r="D557" s="105"/>
      <c r="E557" s="105"/>
      <c r="F557" s="84"/>
      <c r="G557" s="104" t="s">
        <v>3395</v>
      </c>
      <c r="H557" s="105" t="s">
        <v>3396</v>
      </c>
      <c r="I557" s="105" t="s">
        <v>3397</v>
      </c>
      <c r="J557" s="105" t="s">
        <v>3239</v>
      </c>
      <c r="K557" s="210"/>
      <c r="L557" s="217"/>
    </row>
    <row r="558" spans="1:12" s="1" customFormat="1" x14ac:dyDescent="0.35">
      <c r="A558" s="161"/>
      <c r="B558" s="158"/>
      <c r="C558" s="106"/>
      <c r="D558" s="107"/>
      <c r="E558" s="107"/>
      <c r="F558" s="85"/>
      <c r="G558" s="106" t="s">
        <v>3398</v>
      </c>
      <c r="H558" s="107" t="s">
        <v>3399</v>
      </c>
      <c r="I558" s="107" t="s">
        <v>3394</v>
      </c>
      <c r="J558" s="107" t="s">
        <v>3759</v>
      </c>
      <c r="K558" s="210"/>
      <c r="L558" s="218"/>
    </row>
    <row r="559" spans="1:12" x14ac:dyDescent="0.35">
      <c r="A559" s="172" t="s">
        <v>530</v>
      </c>
      <c r="B559" s="169" t="s">
        <v>531</v>
      </c>
      <c r="C559" s="102" t="s">
        <v>2340</v>
      </c>
      <c r="D559" s="45" t="s">
        <v>2341</v>
      </c>
      <c r="E559" s="45" t="s">
        <v>2342</v>
      </c>
      <c r="F559" s="86" t="s">
        <v>1589</v>
      </c>
      <c r="G559" s="102" t="s">
        <v>913</v>
      </c>
      <c r="H559" s="45" t="s">
        <v>913</v>
      </c>
      <c r="I559" s="45" t="s">
        <v>913</v>
      </c>
      <c r="J559" s="45" t="s">
        <v>913</v>
      </c>
      <c r="K559" s="208" t="s">
        <v>3701</v>
      </c>
      <c r="L559" s="220"/>
    </row>
    <row r="560" spans="1:12" s="1" customFormat="1" x14ac:dyDescent="0.35">
      <c r="A560" s="174"/>
      <c r="B560" s="171"/>
      <c r="C560" s="103" t="s">
        <v>2343</v>
      </c>
      <c r="D560" s="96" t="s">
        <v>2344</v>
      </c>
      <c r="E560" s="96" t="s">
        <v>531</v>
      </c>
      <c r="F560" s="51" t="s">
        <v>1589</v>
      </c>
      <c r="G560" s="103"/>
      <c r="H560" s="96"/>
      <c r="I560" s="96"/>
      <c r="J560" s="96"/>
      <c r="K560" s="208"/>
      <c r="L560" s="222"/>
    </row>
    <row r="561" spans="1:12" x14ac:dyDescent="0.35">
      <c r="A561" s="159" t="s">
        <v>538</v>
      </c>
      <c r="B561" s="156" t="s">
        <v>539</v>
      </c>
      <c r="C561" s="104" t="s">
        <v>2345</v>
      </c>
      <c r="D561" s="105" t="s">
        <v>2346</v>
      </c>
      <c r="E561" s="105" t="s">
        <v>2347</v>
      </c>
      <c r="F561" s="84" t="s">
        <v>1513</v>
      </c>
      <c r="G561" s="104" t="s">
        <v>3400</v>
      </c>
      <c r="H561" s="105" t="s">
        <v>3401</v>
      </c>
      <c r="I561" s="105" t="s">
        <v>3402</v>
      </c>
      <c r="J561" s="105" t="s">
        <v>3210</v>
      </c>
      <c r="K561" s="210" t="s">
        <v>3712</v>
      </c>
      <c r="L561" s="216" t="s">
        <v>3710</v>
      </c>
    </row>
    <row r="562" spans="1:12" s="1" customFormat="1" x14ac:dyDescent="0.35">
      <c r="A562" s="161"/>
      <c r="B562" s="158"/>
      <c r="C562" s="106"/>
      <c r="D562" s="107"/>
      <c r="E562" s="107"/>
      <c r="F562" s="85"/>
      <c r="G562" s="106" t="s">
        <v>3403</v>
      </c>
      <c r="H562" s="107" t="s">
        <v>3404</v>
      </c>
      <c r="I562" s="107" t="s">
        <v>3405</v>
      </c>
      <c r="J562" s="107" t="s">
        <v>3210</v>
      </c>
      <c r="K562" s="210"/>
      <c r="L562" s="218"/>
    </row>
    <row r="563" spans="1:12" x14ac:dyDescent="0.35">
      <c r="A563" s="193" t="s">
        <v>540</v>
      </c>
      <c r="B563" s="167" t="s">
        <v>541</v>
      </c>
      <c r="C563" s="110" t="s">
        <v>913</v>
      </c>
      <c r="D563" s="39" t="s">
        <v>913</v>
      </c>
      <c r="E563" s="39" t="s">
        <v>913</v>
      </c>
      <c r="F563" s="87" t="s">
        <v>913</v>
      </c>
      <c r="G563" s="110" t="s">
        <v>3406</v>
      </c>
      <c r="H563" s="39" t="s">
        <v>3407</v>
      </c>
      <c r="I563" s="39" t="s">
        <v>3408</v>
      </c>
      <c r="J563" s="39" t="s">
        <v>1374</v>
      </c>
      <c r="K563" s="211" t="s">
        <v>3704</v>
      </c>
      <c r="L563" s="223"/>
    </row>
    <row r="564" spans="1:12" s="1" customFormat="1" x14ac:dyDescent="0.35">
      <c r="A564" s="165"/>
      <c r="B564" s="168"/>
      <c r="C564" s="111"/>
      <c r="D564" s="40"/>
      <c r="E564" s="40"/>
      <c r="F564" s="88"/>
      <c r="G564" s="111" t="s">
        <v>3409</v>
      </c>
      <c r="H564" s="40" t="s">
        <v>3410</v>
      </c>
      <c r="I564" s="40" t="s">
        <v>3408</v>
      </c>
      <c r="J564" s="40" t="s">
        <v>1374</v>
      </c>
      <c r="K564" s="211"/>
      <c r="L564" s="225"/>
    </row>
    <row r="565" spans="1:12" s="38" customFormat="1" x14ac:dyDescent="0.35">
      <c r="A565" s="79" t="s">
        <v>542</v>
      </c>
      <c r="B565" s="92" t="s">
        <v>542</v>
      </c>
      <c r="C565" s="119" t="s">
        <v>913</v>
      </c>
      <c r="D565" s="92" t="s">
        <v>913</v>
      </c>
      <c r="E565" s="92" t="s">
        <v>913</v>
      </c>
      <c r="F565" s="120" t="s">
        <v>913</v>
      </c>
      <c r="G565" s="119" t="s">
        <v>3411</v>
      </c>
      <c r="H565" s="92" t="s">
        <v>3412</v>
      </c>
      <c r="I565" s="92" t="s">
        <v>3413</v>
      </c>
      <c r="J565" s="92" t="s">
        <v>1374</v>
      </c>
      <c r="K565" s="49" t="s">
        <v>3704</v>
      </c>
      <c r="L565" s="70"/>
    </row>
    <row r="566" spans="1:12" x14ac:dyDescent="0.35">
      <c r="A566" s="172" t="s">
        <v>544</v>
      </c>
      <c r="B566" s="169" t="s">
        <v>545</v>
      </c>
      <c r="C566" s="102" t="s">
        <v>2348</v>
      </c>
      <c r="D566" s="45" t="s">
        <v>2349</v>
      </c>
      <c r="E566" s="45" t="s">
        <v>2350</v>
      </c>
      <c r="F566" s="86" t="s">
        <v>909</v>
      </c>
      <c r="G566" s="102" t="s">
        <v>913</v>
      </c>
      <c r="H566" s="45" t="s">
        <v>913</v>
      </c>
      <c r="I566" s="45" t="s">
        <v>913</v>
      </c>
      <c r="J566" s="45" t="s">
        <v>913</v>
      </c>
      <c r="K566" s="208" t="s">
        <v>3701</v>
      </c>
      <c r="L566" s="220"/>
    </row>
    <row r="567" spans="1:12" s="1" customFormat="1" x14ac:dyDescent="0.35">
      <c r="A567" s="174"/>
      <c r="B567" s="171"/>
      <c r="C567" s="103" t="s">
        <v>2351</v>
      </c>
      <c r="D567" s="96" t="s">
        <v>2352</v>
      </c>
      <c r="E567" s="96" t="s">
        <v>545</v>
      </c>
      <c r="F567" s="51" t="s">
        <v>909</v>
      </c>
      <c r="G567" s="103"/>
      <c r="H567" s="96"/>
      <c r="I567" s="96"/>
      <c r="J567" s="96"/>
      <c r="K567" s="208"/>
      <c r="L567" s="222"/>
    </row>
    <row r="568" spans="1:12" x14ac:dyDescent="0.35">
      <c r="A568" s="172" t="s">
        <v>575</v>
      </c>
      <c r="B568" s="169" t="s">
        <v>576</v>
      </c>
      <c r="C568" s="102" t="s">
        <v>2353</v>
      </c>
      <c r="D568" s="45" t="s">
        <v>2354</v>
      </c>
      <c r="E568" s="45" t="s">
        <v>2355</v>
      </c>
      <c r="F568" s="86" t="s">
        <v>1652</v>
      </c>
      <c r="G568" s="102" t="s">
        <v>913</v>
      </c>
      <c r="H568" s="45" t="s">
        <v>913</v>
      </c>
      <c r="I568" s="45" t="s">
        <v>913</v>
      </c>
      <c r="J568" s="45" t="s">
        <v>913</v>
      </c>
      <c r="K568" s="208" t="s">
        <v>3701</v>
      </c>
      <c r="L568" s="220"/>
    </row>
    <row r="569" spans="1:12" s="1" customFormat="1" x14ac:dyDescent="0.35">
      <c r="A569" s="174"/>
      <c r="B569" s="171"/>
      <c r="C569" s="103" t="s">
        <v>2356</v>
      </c>
      <c r="D569" s="96" t="s">
        <v>2357</v>
      </c>
      <c r="E569" s="96" t="s">
        <v>2358</v>
      </c>
      <c r="F569" s="51" t="s">
        <v>1652</v>
      </c>
      <c r="G569" s="103"/>
      <c r="H569" s="96"/>
      <c r="I569" s="96"/>
      <c r="J569" s="96"/>
      <c r="K569" s="208"/>
      <c r="L569" s="222"/>
    </row>
    <row r="570" spans="1:12" x14ac:dyDescent="0.35">
      <c r="A570" s="193" t="s">
        <v>652</v>
      </c>
      <c r="B570" s="167" t="s">
        <v>653</v>
      </c>
      <c r="C570" s="110" t="s">
        <v>913</v>
      </c>
      <c r="D570" s="39" t="s">
        <v>913</v>
      </c>
      <c r="E570" s="39" t="s">
        <v>913</v>
      </c>
      <c r="F570" s="87" t="s">
        <v>913</v>
      </c>
      <c r="G570" s="110" t="s">
        <v>3414</v>
      </c>
      <c r="H570" s="39" t="s">
        <v>3415</v>
      </c>
      <c r="I570" s="39" t="s">
        <v>3416</v>
      </c>
      <c r="J570" s="39" t="s">
        <v>1374</v>
      </c>
      <c r="K570" s="211" t="s">
        <v>3704</v>
      </c>
      <c r="L570" s="223"/>
    </row>
    <row r="571" spans="1:12" s="1" customFormat="1" x14ac:dyDescent="0.35">
      <c r="A571" s="165"/>
      <c r="B571" s="168"/>
      <c r="C571" s="111"/>
      <c r="D571" s="40"/>
      <c r="E571" s="40"/>
      <c r="F571" s="88"/>
      <c r="G571" s="111" t="s">
        <v>3417</v>
      </c>
      <c r="H571" s="40" t="s">
        <v>3418</v>
      </c>
      <c r="I571" s="40" t="s">
        <v>3419</v>
      </c>
      <c r="J571" s="40" t="s">
        <v>1374</v>
      </c>
      <c r="K571" s="211"/>
      <c r="L571" s="225"/>
    </row>
    <row r="572" spans="1:12" x14ac:dyDescent="0.35">
      <c r="A572" s="172" t="s">
        <v>675</v>
      </c>
      <c r="B572" s="169" t="s">
        <v>676</v>
      </c>
      <c r="C572" s="102" t="s">
        <v>2359</v>
      </c>
      <c r="D572" s="45" t="s">
        <v>2360</v>
      </c>
      <c r="E572" s="45" t="s">
        <v>676</v>
      </c>
      <c r="F572" s="86" t="s">
        <v>1713</v>
      </c>
      <c r="G572" s="102" t="s">
        <v>913</v>
      </c>
      <c r="H572" s="45" t="s">
        <v>913</v>
      </c>
      <c r="I572" s="45" t="s">
        <v>913</v>
      </c>
      <c r="J572" s="45" t="s">
        <v>913</v>
      </c>
      <c r="K572" s="208" t="s">
        <v>3701</v>
      </c>
      <c r="L572" s="220"/>
    </row>
    <row r="573" spans="1:12" s="1" customFormat="1" x14ac:dyDescent="0.35">
      <c r="A573" s="174"/>
      <c r="B573" s="171"/>
      <c r="C573" s="103" t="s">
        <v>2361</v>
      </c>
      <c r="D573" s="96" t="s">
        <v>2362</v>
      </c>
      <c r="E573" s="96" t="s">
        <v>2363</v>
      </c>
      <c r="F573" s="51" t="s">
        <v>1713</v>
      </c>
      <c r="G573" s="103"/>
      <c r="H573" s="96"/>
      <c r="I573" s="96"/>
      <c r="J573" s="96"/>
      <c r="K573" s="208"/>
      <c r="L573" s="222"/>
    </row>
    <row r="574" spans="1:12" x14ac:dyDescent="0.35">
      <c r="A574" s="172" t="s">
        <v>677</v>
      </c>
      <c r="B574" s="169" t="s">
        <v>678</v>
      </c>
      <c r="C574" s="102" t="s">
        <v>2364</v>
      </c>
      <c r="D574" s="45" t="s">
        <v>2365</v>
      </c>
      <c r="E574" s="45"/>
      <c r="F574" s="86" t="s">
        <v>910</v>
      </c>
      <c r="G574" s="102" t="s">
        <v>913</v>
      </c>
      <c r="H574" s="45" t="s">
        <v>913</v>
      </c>
      <c r="I574" s="45" t="s">
        <v>913</v>
      </c>
      <c r="J574" s="45" t="s">
        <v>913</v>
      </c>
      <c r="K574" s="208" t="s">
        <v>3701</v>
      </c>
      <c r="L574" s="220"/>
    </row>
    <row r="575" spans="1:12" s="1" customFormat="1" x14ac:dyDescent="0.35">
      <c r="A575" s="174"/>
      <c r="B575" s="171"/>
      <c r="C575" s="103" t="s">
        <v>2366</v>
      </c>
      <c r="D575" s="96" t="s">
        <v>2367</v>
      </c>
      <c r="E575" s="96" t="s">
        <v>2368</v>
      </c>
      <c r="F575" s="51" t="s">
        <v>910</v>
      </c>
      <c r="G575" s="103"/>
      <c r="H575" s="96"/>
      <c r="I575" s="96"/>
      <c r="J575" s="96"/>
      <c r="K575" s="208"/>
      <c r="L575" s="222"/>
    </row>
    <row r="576" spans="1:12" s="38" customFormat="1" x14ac:dyDescent="0.35">
      <c r="A576" s="75" t="s">
        <v>751</v>
      </c>
      <c r="B576" s="89" t="s">
        <v>752</v>
      </c>
      <c r="C576" s="112" t="s">
        <v>913</v>
      </c>
      <c r="D576" s="89" t="s">
        <v>913</v>
      </c>
      <c r="E576" s="89" t="s">
        <v>913</v>
      </c>
      <c r="F576" s="113" t="s">
        <v>913</v>
      </c>
      <c r="G576" s="112" t="s">
        <v>913</v>
      </c>
      <c r="H576" s="89" t="s">
        <v>913</v>
      </c>
      <c r="I576" s="89" t="s">
        <v>913</v>
      </c>
      <c r="J576" s="89" t="s">
        <v>913</v>
      </c>
      <c r="K576" s="48" t="s">
        <v>3703</v>
      </c>
      <c r="L576" s="65"/>
    </row>
    <row r="577" spans="1:12" s="38" customFormat="1" x14ac:dyDescent="0.35">
      <c r="A577" s="75" t="s">
        <v>755</v>
      </c>
      <c r="B577" s="89" t="s">
        <v>756</v>
      </c>
      <c r="C577" s="112" t="s">
        <v>913</v>
      </c>
      <c r="D577" s="89" t="s">
        <v>913</v>
      </c>
      <c r="E577" s="89" t="s">
        <v>913</v>
      </c>
      <c r="F577" s="113" t="s">
        <v>913</v>
      </c>
      <c r="G577" s="112" t="s">
        <v>913</v>
      </c>
      <c r="H577" s="89" t="s">
        <v>913</v>
      </c>
      <c r="I577" s="89" t="s">
        <v>913</v>
      </c>
      <c r="J577" s="89" t="s">
        <v>913</v>
      </c>
      <c r="K577" s="48" t="s">
        <v>3703</v>
      </c>
      <c r="L577" s="65"/>
    </row>
    <row r="578" spans="1:12" x14ac:dyDescent="0.35">
      <c r="A578" s="163" t="s">
        <v>757</v>
      </c>
      <c r="B578" s="166" t="s">
        <v>758</v>
      </c>
      <c r="C578" s="110" t="s">
        <v>913</v>
      </c>
      <c r="D578" s="39" t="s">
        <v>913</v>
      </c>
      <c r="E578" s="39" t="s">
        <v>913</v>
      </c>
      <c r="F578" s="87" t="s">
        <v>913</v>
      </c>
      <c r="G578" s="110" t="s">
        <v>3420</v>
      </c>
      <c r="H578" s="39" t="s">
        <v>3421</v>
      </c>
      <c r="I578" s="39" t="s">
        <v>758</v>
      </c>
      <c r="J578" s="39" t="s">
        <v>3300</v>
      </c>
      <c r="K578" s="211" t="s">
        <v>3704</v>
      </c>
      <c r="L578" s="223"/>
    </row>
    <row r="579" spans="1:12" x14ac:dyDescent="0.35">
      <c r="A579" s="193"/>
      <c r="B579" s="167"/>
      <c r="C579" s="110"/>
      <c r="D579" s="39"/>
      <c r="E579" s="39"/>
      <c r="F579" s="87"/>
      <c r="G579" s="110" t="s">
        <v>3422</v>
      </c>
      <c r="H579" s="39" t="s">
        <v>3423</v>
      </c>
      <c r="I579" s="39" t="s">
        <v>3424</v>
      </c>
      <c r="J579" s="39" t="s">
        <v>3300</v>
      </c>
      <c r="K579" s="211"/>
      <c r="L579" s="224"/>
    </row>
    <row r="580" spans="1:12" s="1" customFormat="1" x14ac:dyDescent="0.35">
      <c r="A580" s="165"/>
      <c r="B580" s="168"/>
      <c r="C580" s="111"/>
      <c r="D580" s="40"/>
      <c r="E580" s="40"/>
      <c r="F580" s="88"/>
      <c r="G580" s="111" t="s">
        <v>3425</v>
      </c>
      <c r="H580" s="40" t="s">
        <v>3426</v>
      </c>
      <c r="I580" s="40" t="s">
        <v>3427</v>
      </c>
      <c r="J580" s="40" t="s">
        <v>3300</v>
      </c>
      <c r="K580" s="211"/>
      <c r="L580" s="225"/>
    </row>
    <row r="581" spans="1:12" x14ac:dyDescent="0.35">
      <c r="A581" s="163" t="s">
        <v>759</v>
      </c>
      <c r="B581" s="166" t="s">
        <v>759</v>
      </c>
      <c r="C581" s="110" t="s">
        <v>913</v>
      </c>
      <c r="D581" s="39" t="s">
        <v>913</v>
      </c>
      <c r="E581" s="39" t="s">
        <v>913</v>
      </c>
      <c r="F581" s="87" t="s">
        <v>913</v>
      </c>
      <c r="G581" s="110" t="s">
        <v>3428</v>
      </c>
      <c r="H581" s="39" t="s">
        <v>3429</v>
      </c>
      <c r="I581" s="39" t="s">
        <v>3105</v>
      </c>
      <c r="J581" s="39" t="s">
        <v>1374</v>
      </c>
      <c r="K581" s="211" t="s">
        <v>3704</v>
      </c>
      <c r="L581" s="223"/>
    </row>
    <row r="582" spans="1:12" s="1" customFormat="1" x14ac:dyDescent="0.35">
      <c r="A582" s="165"/>
      <c r="B582" s="168"/>
      <c r="C582" s="111"/>
      <c r="D582" s="40"/>
      <c r="E582" s="40"/>
      <c r="F582" s="88"/>
      <c r="G582" s="111" t="s">
        <v>3430</v>
      </c>
      <c r="H582" s="40" t="s">
        <v>3431</v>
      </c>
      <c r="I582" s="40" t="s">
        <v>3105</v>
      </c>
      <c r="J582" s="40" t="s">
        <v>1374</v>
      </c>
      <c r="K582" s="211"/>
      <c r="L582" s="225"/>
    </row>
    <row r="583" spans="1:12" x14ac:dyDescent="0.35">
      <c r="A583" s="172" t="s">
        <v>760</v>
      </c>
      <c r="B583" s="169" t="s">
        <v>761</v>
      </c>
      <c r="C583" s="102" t="s">
        <v>2369</v>
      </c>
      <c r="D583" s="45" t="s">
        <v>2370</v>
      </c>
      <c r="E583" s="45" t="s">
        <v>761</v>
      </c>
      <c r="F583" s="86" t="s">
        <v>924</v>
      </c>
      <c r="G583" s="102" t="s">
        <v>913</v>
      </c>
      <c r="H583" s="45" t="s">
        <v>913</v>
      </c>
      <c r="I583" s="45" t="s">
        <v>913</v>
      </c>
      <c r="J583" s="45" t="s">
        <v>913</v>
      </c>
      <c r="K583" s="208" t="s">
        <v>3701</v>
      </c>
      <c r="L583" s="220"/>
    </row>
    <row r="584" spans="1:12" s="1" customFormat="1" x14ac:dyDescent="0.35">
      <c r="A584" s="174"/>
      <c r="B584" s="171"/>
      <c r="C584" s="103" t="s">
        <v>2371</v>
      </c>
      <c r="D584" s="96" t="s">
        <v>2372</v>
      </c>
      <c r="E584" s="96" t="s">
        <v>2373</v>
      </c>
      <c r="F584" s="51" t="s">
        <v>924</v>
      </c>
      <c r="G584" s="103"/>
      <c r="H584" s="96"/>
      <c r="I584" s="96"/>
      <c r="J584" s="96"/>
      <c r="K584" s="208"/>
      <c r="L584" s="222"/>
    </row>
    <row r="585" spans="1:12" x14ac:dyDescent="0.35">
      <c r="A585" s="163" t="s">
        <v>771</v>
      </c>
      <c r="B585" s="166" t="s">
        <v>772</v>
      </c>
      <c r="C585" s="110" t="s">
        <v>913</v>
      </c>
      <c r="D585" s="39" t="s">
        <v>913</v>
      </c>
      <c r="E585" s="39" t="s">
        <v>913</v>
      </c>
      <c r="F585" s="87" t="s">
        <v>913</v>
      </c>
      <c r="G585" s="110" t="s">
        <v>3432</v>
      </c>
      <c r="H585" s="39" t="s">
        <v>3433</v>
      </c>
      <c r="I585" s="39" t="s">
        <v>3260</v>
      </c>
      <c r="J585" s="39" t="s">
        <v>1374</v>
      </c>
      <c r="K585" s="211" t="s">
        <v>3704</v>
      </c>
      <c r="L585" s="223"/>
    </row>
    <row r="586" spans="1:12" s="1" customFormat="1" x14ac:dyDescent="0.35">
      <c r="A586" s="165"/>
      <c r="B586" s="168"/>
      <c r="C586" s="111"/>
      <c r="D586" s="40"/>
      <c r="E586" s="40"/>
      <c r="F586" s="88"/>
      <c r="G586" s="111" t="s">
        <v>3434</v>
      </c>
      <c r="H586" s="40" t="s">
        <v>3435</v>
      </c>
      <c r="I586" s="40" t="s">
        <v>3260</v>
      </c>
      <c r="J586" s="40" t="s">
        <v>1374</v>
      </c>
      <c r="K586" s="211"/>
      <c r="L586" s="225"/>
    </row>
    <row r="587" spans="1:12" x14ac:dyDescent="0.35">
      <c r="A587" s="172" t="s">
        <v>783</v>
      </c>
      <c r="B587" s="169" t="s">
        <v>784</v>
      </c>
      <c r="C587" s="102" t="s">
        <v>2374</v>
      </c>
      <c r="D587" s="45" t="s">
        <v>2375</v>
      </c>
      <c r="E587" s="45" t="s">
        <v>784</v>
      </c>
      <c r="F587" s="86" t="s">
        <v>909</v>
      </c>
      <c r="G587" s="102" t="s">
        <v>913</v>
      </c>
      <c r="H587" s="45" t="s">
        <v>913</v>
      </c>
      <c r="I587" s="45" t="s">
        <v>913</v>
      </c>
      <c r="J587" s="45" t="s">
        <v>913</v>
      </c>
      <c r="K587" s="208" t="s">
        <v>3701</v>
      </c>
      <c r="L587" s="220"/>
    </row>
    <row r="588" spans="1:12" s="1" customFormat="1" x14ac:dyDescent="0.35">
      <c r="A588" s="174"/>
      <c r="B588" s="171"/>
      <c r="C588" s="103" t="s">
        <v>2376</v>
      </c>
      <c r="D588" s="96" t="s">
        <v>2377</v>
      </c>
      <c r="E588" s="96" t="s">
        <v>2378</v>
      </c>
      <c r="F588" s="51" t="s">
        <v>909</v>
      </c>
      <c r="G588" s="103"/>
      <c r="H588" s="96"/>
      <c r="I588" s="96"/>
      <c r="J588" s="96"/>
      <c r="K588" s="208"/>
      <c r="L588" s="222"/>
    </row>
    <row r="589" spans="1:12" x14ac:dyDescent="0.35">
      <c r="A589" s="172" t="s">
        <v>803</v>
      </c>
      <c r="B589" s="169" t="s">
        <v>804</v>
      </c>
      <c r="C589" s="102" t="s">
        <v>2379</v>
      </c>
      <c r="D589" s="45" t="s">
        <v>2380</v>
      </c>
      <c r="E589" s="45" t="s">
        <v>2381</v>
      </c>
      <c r="F589" s="86" t="s">
        <v>1534</v>
      </c>
      <c r="G589" s="102" t="s">
        <v>913</v>
      </c>
      <c r="H589" s="45" t="s">
        <v>913</v>
      </c>
      <c r="I589" s="45" t="s">
        <v>913</v>
      </c>
      <c r="J589" s="45" t="s">
        <v>913</v>
      </c>
      <c r="K589" s="208" t="s">
        <v>3701</v>
      </c>
      <c r="L589" s="220"/>
    </row>
    <row r="590" spans="1:12" s="1" customFormat="1" x14ac:dyDescent="0.35">
      <c r="A590" s="174"/>
      <c r="B590" s="171"/>
      <c r="C590" s="103" t="s">
        <v>2382</v>
      </c>
      <c r="D590" s="96" t="s">
        <v>2383</v>
      </c>
      <c r="E590" s="96" t="s">
        <v>2384</v>
      </c>
      <c r="F590" s="51" t="s">
        <v>1534</v>
      </c>
      <c r="G590" s="103"/>
      <c r="H590" s="96"/>
      <c r="I590" s="96"/>
      <c r="J590" s="96"/>
      <c r="K590" s="208"/>
      <c r="L590" s="222"/>
    </row>
    <row r="591" spans="1:12" x14ac:dyDescent="0.35">
      <c r="A591" s="178" t="s">
        <v>805</v>
      </c>
      <c r="B591" s="175" t="s">
        <v>806</v>
      </c>
      <c r="C591" s="100" t="s">
        <v>2385</v>
      </c>
      <c r="D591" s="98" t="s">
        <v>2386</v>
      </c>
      <c r="E591" s="98" t="s">
        <v>2387</v>
      </c>
      <c r="F591" s="67" t="s">
        <v>1908</v>
      </c>
      <c r="G591" s="100" t="s">
        <v>3436</v>
      </c>
      <c r="H591" s="98" t="s">
        <v>3437</v>
      </c>
      <c r="I591" s="98" t="s">
        <v>3438</v>
      </c>
      <c r="J591" s="98" t="s">
        <v>3439</v>
      </c>
      <c r="K591" s="207" t="s">
        <v>3708</v>
      </c>
      <c r="L591" s="219" t="s">
        <v>3711</v>
      </c>
    </row>
    <row r="592" spans="1:12" s="1" customFormat="1" x14ac:dyDescent="0.35">
      <c r="A592" s="180"/>
      <c r="B592" s="177"/>
      <c r="C592" s="101" t="s">
        <v>2388</v>
      </c>
      <c r="D592" s="99" t="s">
        <v>2389</v>
      </c>
      <c r="E592" s="99" t="s">
        <v>2390</v>
      </c>
      <c r="F592" s="68" t="s">
        <v>1908</v>
      </c>
      <c r="G592" s="101"/>
      <c r="H592" s="99"/>
      <c r="I592" s="99"/>
      <c r="J592" s="99"/>
      <c r="K592" s="207"/>
      <c r="L592" s="215"/>
    </row>
    <row r="593" spans="1:12" x14ac:dyDescent="0.35">
      <c r="A593" s="178" t="s">
        <v>829</v>
      </c>
      <c r="B593" s="175" t="s">
        <v>829</v>
      </c>
      <c r="C593" s="100" t="s">
        <v>2391</v>
      </c>
      <c r="D593" s="98" t="s">
        <v>2392</v>
      </c>
      <c r="E593" s="98" t="s">
        <v>658</v>
      </c>
      <c r="F593" s="67" t="s">
        <v>911</v>
      </c>
      <c r="G593" s="100" t="s">
        <v>2954</v>
      </c>
      <c r="H593" s="98" t="s">
        <v>2955</v>
      </c>
      <c r="I593" s="98"/>
      <c r="J593" s="98" t="s">
        <v>1374</v>
      </c>
      <c r="K593" s="207" t="s">
        <v>3708</v>
      </c>
      <c r="L593" s="219" t="s">
        <v>3711</v>
      </c>
    </row>
    <row r="594" spans="1:12" s="1" customFormat="1" x14ac:dyDescent="0.35">
      <c r="A594" s="180"/>
      <c r="B594" s="177"/>
      <c r="C594" s="101" t="s">
        <v>2393</v>
      </c>
      <c r="D594" s="99" t="s">
        <v>2394</v>
      </c>
      <c r="E594" s="99" t="s">
        <v>2395</v>
      </c>
      <c r="F594" s="68" t="s">
        <v>911</v>
      </c>
      <c r="G594" s="101"/>
      <c r="H594" s="99"/>
      <c r="I594" s="99"/>
      <c r="J594" s="99"/>
      <c r="K594" s="207"/>
      <c r="L594" s="215"/>
    </row>
    <row r="595" spans="1:12" x14ac:dyDescent="0.35">
      <c r="A595" s="178" t="s">
        <v>830</v>
      </c>
      <c r="B595" s="175" t="s">
        <v>831</v>
      </c>
      <c r="C595" s="100" t="s">
        <v>2396</v>
      </c>
      <c r="D595" s="98" t="s">
        <v>2397</v>
      </c>
      <c r="E595" s="98" t="s">
        <v>2398</v>
      </c>
      <c r="F595" s="67" t="s">
        <v>1479</v>
      </c>
      <c r="G595" s="100" t="s">
        <v>3440</v>
      </c>
      <c r="H595" s="98" t="s">
        <v>3441</v>
      </c>
      <c r="I595" s="98" t="s">
        <v>831</v>
      </c>
      <c r="J595" s="98" t="s">
        <v>3300</v>
      </c>
      <c r="K595" s="207" t="s">
        <v>3708</v>
      </c>
      <c r="L595" s="219" t="s">
        <v>3722</v>
      </c>
    </row>
    <row r="596" spans="1:12" s="1" customFormat="1" x14ac:dyDescent="0.35">
      <c r="A596" s="192"/>
      <c r="B596" s="177"/>
      <c r="C596" s="101"/>
      <c r="D596" s="99"/>
      <c r="E596" s="99"/>
      <c r="F596" s="68"/>
      <c r="G596" s="101" t="s">
        <v>3442</v>
      </c>
      <c r="H596" s="99" t="s">
        <v>3443</v>
      </c>
      <c r="I596" s="99" t="s">
        <v>3444</v>
      </c>
      <c r="J596" s="99" t="s">
        <v>3300</v>
      </c>
      <c r="K596" s="207"/>
      <c r="L596" s="215"/>
    </row>
    <row r="597" spans="1:12" x14ac:dyDescent="0.35">
      <c r="A597" s="159" t="s">
        <v>837</v>
      </c>
      <c r="B597" s="156" t="s">
        <v>838</v>
      </c>
      <c r="C597" s="104" t="s">
        <v>2399</v>
      </c>
      <c r="D597" s="105" t="s">
        <v>2400</v>
      </c>
      <c r="E597" s="105" t="s">
        <v>1373</v>
      </c>
      <c r="F597" s="84" t="s">
        <v>1374</v>
      </c>
      <c r="G597" s="104" t="s">
        <v>3445</v>
      </c>
      <c r="H597" s="105" t="s">
        <v>3446</v>
      </c>
      <c r="I597" s="105" t="s">
        <v>838</v>
      </c>
      <c r="J597" s="105" t="s">
        <v>1374</v>
      </c>
      <c r="K597" s="210" t="s">
        <v>3712</v>
      </c>
      <c r="L597" s="216" t="s">
        <v>3710</v>
      </c>
    </row>
    <row r="598" spans="1:12" s="1" customFormat="1" x14ac:dyDescent="0.35">
      <c r="A598" s="201"/>
      <c r="B598" s="158"/>
      <c r="C598" s="106" t="s">
        <v>2401</v>
      </c>
      <c r="D598" s="107" t="s">
        <v>2402</v>
      </c>
      <c r="E598" s="107" t="s">
        <v>1373</v>
      </c>
      <c r="F598" s="85" t="s">
        <v>1374</v>
      </c>
      <c r="G598" s="106" t="s">
        <v>3447</v>
      </c>
      <c r="H598" s="107" t="s">
        <v>3448</v>
      </c>
      <c r="I598" s="107" t="s">
        <v>838</v>
      </c>
      <c r="J598" s="107" t="s">
        <v>1374</v>
      </c>
      <c r="K598" s="210"/>
      <c r="L598" s="218"/>
    </row>
    <row r="599" spans="1:12" x14ac:dyDescent="0.35">
      <c r="A599" s="172" t="s">
        <v>840</v>
      </c>
      <c r="B599" s="169" t="s">
        <v>841</v>
      </c>
      <c r="C599" s="102" t="s">
        <v>2403</v>
      </c>
      <c r="D599" s="45" t="s">
        <v>2404</v>
      </c>
      <c r="E599" s="45" t="s">
        <v>2405</v>
      </c>
      <c r="F599" s="86" t="s">
        <v>1513</v>
      </c>
      <c r="G599" s="102" t="s">
        <v>913</v>
      </c>
      <c r="H599" s="45" t="s">
        <v>913</v>
      </c>
      <c r="I599" s="45" t="s">
        <v>913</v>
      </c>
      <c r="J599" s="45" t="s">
        <v>913</v>
      </c>
      <c r="K599" s="208" t="s">
        <v>3701</v>
      </c>
      <c r="L599" s="220"/>
    </row>
    <row r="600" spans="1:12" s="1" customFormat="1" x14ac:dyDescent="0.35">
      <c r="A600" s="174"/>
      <c r="B600" s="171"/>
      <c r="C600" s="103" t="s">
        <v>2406</v>
      </c>
      <c r="D600" s="96" t="s">
        <v>2407</v>
      </c>
      <c r="E600" s="96" t="s">
        <v>770</v>
      </c>
      <c r="F600" s="51" t="s">
        <v>1513</v>
      </c>
      <c r="G600" s="103"/>
      <c r="H600" s="96"/>
      <c r="I600" s="96"/>
      <c r="J600" s="96"/>
      <c r="K600" s="208"/>
      <c r="L600" s="222"/>
    </row>
    <row r="601" spans="1:12" x14ac:dyDescent="0.35">
      <c r="A601" s="172" t="s">
        <v>849</v>
      </c>
      <c r="B601" s="169" t="s">
        <v>850</v>
      </c>
      <c r="C601" s="102" t="s">
        <v>2408</v>
      </c>
      <c r="D601" s="45" t="s">
        <v>2409</v>
      </c>
      <c r="E601" s="45" t="s">
        <v>2410</v>
      </c>
      <c r="F601" s="86" t="s">
        <v>1652</v>
      </c>
      <c r="G601" s="102" t="s">
        <v>913</v>
      </c>
      <c r="H601" s="45" t="s">
        <v>913</v>
      </c>
      <c r="I601" s="45" t="s">
        <v>913</v>
      </c>
      <c r="J601" s="45" t="s">
        <v>913</v>
      </c>
      <c r="K601" s="208" t="s">
        <v>3701</v>
      </c>
      <c r="L601" s="220"/>
    </row>
    <row r="602" spans="1:12" s="1" customFormat="1" x14ac:dyDescent="0.35">
      <c r="A602" s="174"/>
      <c r="B602" s="171"/>
      <c r="C602" s="103" t="s">
        <v>2411</v>
      </c>
      <c r="D602" s="96" t="s">
        <v>2412</v>
      </c>
      <c r="E602" s="96"/>
      <c r="F602" s="51" t="s">
        <v>1652</v>
      </c>
      <c r="G602" s="103"/>
      <c r="H602" s="96"/>
      <c r="I602" s="96"/>
      <c r="J602" s="96"/>
      <c r="K602" s="208"/>
      <c r="L602" s="222"/>
    </row>
    <row r="603" spans="1:12" x14ac:dyDescent="0.35">
      <c r="A603" s="172" t="s">
        <v>557</v>
      </c>
      <c r="B603" s="169" t="s">
        <v>558</v>
      </c>
      <c r="C603" s="123" t="s">
        <v>2413</v>
      </c>
      <c r="D603" s="95" t="s">
        <v>2414</v>
      </c>
      <c r="E603" s="95" t="s">
        <v>2415</v>
      </c>
      <c r="F603" s="50" t="s">
        <v>1534</v>
      </c>
      <c r="G603" s="123" t="s">
        <v>913</v>
      </c>
      <c r="H603" s="95" t="s">
        <v>913</v>
      </c>
      <c r="I603" s="95" t="s">
        <v>913</v>
      </c>
      <c r="J603" s="95" t="s">
        <v>913</v>
      </c>
      <c r="K603" s="208" t="s">
        <v>3701</v>
      </c>
      <c r="L603" s="220"/>
    </row>
    <row r="604" spans="1:12" x14ac:dyDescent="0.35">
      <c r="A604" s="173"/>
      <c r="B604" s="170"/>
      <c r="C604" s="102" t="s">
        <v>2416</v>
      </c>
      <c r="D604" s="45" t="s">
        <v>2417</v>
      </c>
      <c r="E604" s="45" t="s">
        <v>2415</v>
      </c>
      <c r="F604" s="86" t="s">
        <v>1534</v>
      </c>
      <c r="G604" s="102"/>
      <c r="H604" s="45"/>
      <c r="I604" s="45"/>
      <c r="J604" s="45"/>
      <c r="K604" s="208"/>
      <c r="L604" s="221"/>
    </row>
    <row r="605" spans="1:12" s="1" customFormat="1" x14ac:dyDescent="0.35">
      <c r="A605" s="174"/>
      <c r="B605" s="171"/>
      <c r="C605" s="103" t="s">
        <v>2418</v>
      </c>
      <c r="D605" s="96" t="s">
        <v>2419</v>
      </c>
      <c r="E605" s="96"/>
      <c r="F605" s="51" t="s">
        <v>1534</v>
      </c>
      <c r="G605" s="103"/>
      <c r="H605" s="96"/>
      <c r="I605" s="96"/>
      <c r="J605" s="96"/>
      <c r="K605" s="208"/>
      <c r="L605" s="222"/>
    </row>
    <row r="606" spans="1:12" x14ac:dyDescent="0.35">
      <c r="A606" s="172" t="s">
        <v>623</v>
      </c>
      <c r="B606" s="202" t="s">
        <v>624</v>
      </c>
      <c r="C606" s="123" t="s">
        <v>2420</v>
      </c>
      <c r="D606" s="95" t="s">
        <v>2421</v>
      </c>
      <c r="E606" s="95" t="s">
        <v>2422</v>
      </c>
      <c r="F606" s="50" t="s">
        <v>1648</v>
      </c>
      <c r="G606" s="123" t="s">
        <v>913</v>
      </c>
      <c r="H606" s="95" t="s">
        <v>913</v>
      </c>
      <c r="I606" s="95" t="s">
        <v>913</v>
      </c>
      <c r="J606" s="95" t="s">
        <v>913</v>
      </c>
      <c r="K606" s="208" t="s">
        <v>3701</v>
      </c>
      <c r="L606" s="220"/>
    </row>
    <row r="607" spans="1:12" s="1" customFormat="1" x14ac:dyDescent="0.35">
      <c r="A607" s="174"/>
      <c r="B607" s="203"/>
      <c r="C607" s="103" t="s">
        <v>2423</v>
      </c>
      <c r="D607" s="96" t="s">
        <v>2424</v>
      </c>
      <c r="E607" s="96" t="s">
        <v>2107</v>
      </c>
      <c r="F607" s="51" t="s">
        <v>1648</v>
      </c>
      <c r="G607" s="103"/>
      <c r="H607" s="96"/>
      <c r="I607" s="96"/>
      <c r="J607" s="96"/>
      <c r="K607" s="208"/>
      <c r="L607" s="222"/>
    </row>
    <row r="608" spans="1:12" x14ac:dyDescent="0.35">
      <c r="A608" s="159" t="s">
        <v>601</v>
      </c>
      <c r="B608" s="156" t="s">
        <v>602</v>
      </c>
      <c r="C608" s="124" t="s">
        <v>2425</v>
      </c>
      <c r="D608" s="118" t="s">
        <v>2426</v>
      </c>
      <c r="E608" s="118"/>
      <c r="F608" s="83" t="s">
        <v>909</v>
      </c>
      <c r="G608" s="124" t="s">
        <v>3449</v>
      </c>
      <c r="H608" s="118" t="s">
        <v>3450</v>
      </c>
      <c r="I608" s="118" t="s">
        <v>602</v>
      </c>
      <c r="J608" s="118" t="s">
        <v>3109</v>
      </c>
      <c r="K608" s="210" t="s">
        <v>3712</v>
      </c>
      <c r="L608" s="216" t="s">
        <v>3710</v>
      </c>
    </row>
    <row r="609" spans="1:12" x14ac:dyDescent="0.35">
      <c r="A609" s="162"/>
      <c r="B609" s="157"/>
      <c r="C609" s="104"/>
      <c r="D609" s="105"/>
      <c r="E609" s="105"/>
      <c r="F609" s="84"/>
      <c r="G609" s="104" t="s">
        <v>3451</v>
      </c>
      <c r="H609" s="105" t="s">
        <v>3452</v>
      </c>
      <c r="I609" s="105" t="s">
        <v>3453</v>
      </c>
      <c r="J609" s="105" t="s">
        <v>3042</v>
      </c>
      <c r="K609" s="210"/>
      <c r="L609" s="217"/>
    </row>
    <row r="610" spans="1:12" x14ac:dyDescent="0.35">
      <c r="A610" s="162"/>
      <c r="B610" s="157"/>
      <c r="C610" s="104"/>
      <c r="D610" s="105"/>
      <c r="E610" s="105"/>
      <c r="F610" s="84"/>
      <c r="G610" s="104" t="s">
        <v>3449</v>
      </c>
      <c r="H610" s="105" t="s">
        <v>3450</v>
      </c>
      <c r="I610" s="105" t="s">
        <v>602</v>
      </c>
      <c r="J610" s="105" t="s">
        <v>3109</v>
      </c>
      <c r="K610" s="210"/>
      <c r="L610" s="217"/>
    </row>
    <row r="611" spans="1:12" x14ac:dyDescent="0.35">
      <c r="A611" s="162"/>
      <c r="B611" s="157"/>
      <c r="C611" s="104"/>
      <c r="D611" s="105"/>
      <c r="E611" s="105"/>
      <c r="F611" s="84"/>
      <c r="G611" s="104" t="s">
        <v>3451</v>
      </c>
      <c r="H611" s="105" t="s">
        <v>3452</v>
      </c>
      <c r="I611" s="105" t="s">
        <v>3453</v>
      </c>
      <c r="J611" s="105" t="s">
        <v>3042</v>
      </c>
      <c r="K611" s="210"/>
      <c r="L611" s="217"/>
    </row>
    <row r="612" spans="1:12" x14ac:dyDescent="0.35">
      <c r="A612" s="162"/>
      <c r="B612" s="157"/>
      <c r="C612" s="104"/>
      <c r="D612" s="105"/>
      <c r="E612" s="105"/>
      <c r="F612" s="84"/>
      <c r="G612" s="104" t="s">
        <v>3449</v>
      </c>
      <c r="H612" s="105" t="s">
        <v>3450</v>
      </c>
      <c r="I612" s="105" t="s">
        <v>602</v>
      </c>
      <c r="J612" s="105" t="s">
        <v>3109</v>
      </c>
      <c r="K612" s="210"/>
      <c r="L612" s="217"/>
    </row>
    <row r="613" spans="1:12" s="1" customFormat="1" x14ac:dyDescent="0.35">
      <c r="A613" s="161"/>
      <c r="B613" s="158"/>
      <c r="C613" s="106"/>
      <c r="D613" s="107"/>
      <c r="E613" s="107"/>
      <c r="F613" s="85"/>
      <c r="G613" s="106" t="s">
        <v>3454</v>
      </c>
      <c r="H613" s="107" t="s">
        <v>3455</v>
      </c>
      <c r="I613" s="107"/>
      <c r="J613" s="107" t="s">
        <v>3109</v>
      </c>
      <c r="K613" s="210"/>
      <c r="L613" s="218"/>
    </row>
    <row r="614" spans="1:12" x14ac:dyDescent="0.35">
      <c r="A614" s="172" t="s">
        <v>603</v>
      </c>
      <c r="B614" s="202" t="s">
        <v>604</v>
      </c>
      <c r="C614" s="102" t="s">
        <v>2427</v>
      </c>
      <c r="D614" s="45" t="s">
        <v>2428</v>
      </c>
      <c r="E614" s="45" t="s">
        <v>2429</v>
      </c>
      <c r="F614" s="86" t="s">
        <v>2430</v>
      </c>
      <c r="G614" s="102" t="s">
        <v>913</v>
      </c>
      <c r="H614" s="45" t="s">
        <v>913</v>
      </c>
      <c r="I614" s="45" t="s">
        <v>913</v>
      </c>
      <c r="J614" s="45" t="s">
        <v>913</v>
      </c>
      <c r="K614" s="208" t="s">
        <v>3701</v>
      </c>
      <c r="L614" s="220"/>
    </row>
    <row r="615" spans="1:12" x14ac:dyDescent="0.35">
      <c r="A615" s="173"/>
      <c r="B615" s="194"/>
      <c r="C615" s="102" t="s">
        <v>2431</v>
      </c>
      <c r="D615" s="45" t="s">
        <v>2432</v>
      </c>
      <c r="E615" s="45" t="s">
        <v>604</v>
      </c>
      <c r="F615" s="86" t="s">
        <v>2430</v>
      </c>
      <c r="G615" s="102"/>
      <c r="H615" s="45"/>
      <c r="I615" s="45"/>
      <c r="J615" s="45"/>
      <c r="K615" s="208"/>
      <c r="L615" s="221"/>
    </row>
    <row r="616" spans="1:12" s="1" customFormat="1" x14ac:dyDescent="0.35">
      <c r="A616" s="174"/>
      <c r="B616" s="203"/>
      <c r="C616" s="103" t="s">
        <v>2433</v>
      </c>
      <c r="D616" s="96" t="s">
        <v>2434</v>
      </c>
      <c r="E616" s="96"/>
      <c r="F616" s="51" t="s">
        <v>2430</v>
      </c>
      <c r="G616" s="103"/>
      <c r="H616" s="96"/>
      <c r="I616" s="96"/>
      <c r="J616" s="96"/>
      <c r="K616" s="208"/>
      <c r="L616" s="222"/>
    </row>
    <row r="617" spans="1:12" x14ac:dyDescent="0.35">
      <c r="A617" s="172" t="s">
        <v>619</v>
      </c>
      <c r="B617" s="202" t="s">
        <v>620</v>
      </c>
      <c r="C617" s="123" t="s">
        <v>2435</v>
      </c>
      <c r="D617" s="95" t="s">
        <v>2436</v>
      </c>
      <c r="E617" s="95" t="s">
        <v>2437</v>
      </c>
      <c r="F617" s="50" t="s">
        <v>1652</v>
      </c>
      <c r="G617" s="123" t="s">
        <v>913</v>
      </c>
      <c r="H617" s="95" t="s">
        <v>913</v>
      </c>
      <c r="I617" s="95" t="s">
        <v>913</v>
      </c>
      <c r="J617" s="95" t="s">
        <v>913</v>
      </c>
      <c r="K617" s="208" t="s">
        <v>3701</v>
      </c>
      <c r="L617" s="220"/>
    </row>
    <row r="618" spans="1:12" x14ac:dyDescent="0.35">
      <c r="A618" s="173"/>
      <c r="B618" s="194"/>
      <c r="C618" s="102" t="s">
        <v>2438</v>
      </c>
      <c r="D618" s="45" t="s">
        <v>2439</v>
      </c>
      <c r="E618" s="45" t="s">
        <v>2440</v>
      </c>
      <c r="F618" s="86" t="s">
        <v>1652</v>
      </c>
      <c r="G618" s="102"/>
      <c r="H618" s="45"/>
      <c r="I618" s="45"/>
      <c r="J618" s="45"/>
      <c r="K618" s="208"/>
      <c r="L618" s="221"/>
    </row>
    <row r="619" spans="1:12" s="1" customFormat="1" x14ac:dyDescent="0.35">
      <c r="A619" s="174"/>
      <c r="B619" s="203"/>
      <c r="C619" s="103" t="s">
        <v>2441</v>
      </c>
      <c r="D619" s="96" t="s">
        <v>2442</v>
      </c>
      <c r="E619" s="96" t="s">
        <v>2443</v>
      </c>
      <c r="F619" s="51" t="s">
        <v>1652</v>
      </c>
      <c r="G619" s="103"/>
      <c r="H619" s="96"/>
      <c r="I619" s="96"/>
      <c r="J619" s="96"/>
      <c r="K619" s="208"/>
      <c r="L619" s="222"/>
    </row>
    <row r="620" spans="1:12" x14ac:dyDescent="0.35">
      <c r="A620" s="163" t="s">
        <v>674</v>
      </c>
      <c r="B620" s="166" t="s">
        <v>674</v>
      </c>
      <c r="C620" s="110" t="s">
        <v>913</v>
      </c>
      <c r="D620" s="39" t="s">
        <v>913</v>
      </c>
      <c r="E620" s="39" t="s">
        <v>913</v>
      </c>
      <c r="F620" s="87" t="s">
        <v>913</v>
      </c>
      <c r="G620" s="110" t="s">
        <v>3456</v>
      </c>
      <c r="H620" s="39" t="s">
        <v>3457</v>
      </c>
      <c r="I620" s="39" t="s">
        <v>3458</v>
      </c>
      <c r="J620" s="39" t="s">
        <v>1374</v>
      </c>
      <c r="K620" s="211" t="s">
        <v>3704</v>
      </c>
      <c r="L620" s="223"/>
    </row>
    <row r="621" spans="1:12" x14ac:dyDescent="0.35">
      <c r="A621" s="193"/>
      <c r="B621" s="167"/>
      <c r="C621" s="110"/>
      <c r="D621" s="39"/>
      <c r="E621" s="39"/>
      <c r="F621" s="87"/>
      <c r="G621" s="110" t="s">
        <v>3459</v>
      </c>
      <c r="H621" s="39" t="s">
        <v>3460</v>
      </c>
      <c r="I621" s="39" t="s">
        <v>3461</v>
      </c>
      <c r="J621" s="39" t="s">
        <v>1374</v>
      </c>
      <c r="K621" s="211"/>
      <c r="L621" s="224"/>
    </row>
    <row r="622" spans="1:12" x14ac:dyDescent="0.35">
      <c r="A622" s="193"/>
      <c r="B622" s="167"/>
      <c r="C622" s="110"/>
      <c r="D622" s="39"/>
      <c r="E622" s="39"/>
      <c r="F622" s="87"/>
      <c r="G622" s="110" t="s">
        <v>3462</v>
      </c>
      <c r="H622" s="39" t="s">
        <v>3463</v>
      </c>
      <c r="I622" s="39" t="s">
        <v>3464</v>
      </c>
      <c r="J622" s="39" t="s">
        <v>1374</v>
      </c>
      <c r="K622" s="211"/>
      <c r="L622" s="224"/>
    </row>
    <row r="623" spans="1:12" x14ac:dyDescent="0.35">
      <c r="A623" s="193"/>
      <c r="B623" s="167"/>
      <c r="C623" s="110"/>
      <c r="D623" s="39"/>
      <c r="E623" s="39"/>
      <c r="F623" s="87"/>
      <c r="G623" s="110" t="s">
        <v>3465</v>
      </c>
      <c r="H623" s="39" t="s">
        <v>3466</v>
      </c>
      <c r="I623" s="39" t="s">
        <v>3467</v>
      </c>
      <c r="J623" s="39" t="s">
        <v>1374</v>
      </c>
      <c r="K623" s="211"/>
      <c r="L623" s="224"/>
    </row>
    <row r="624" spans="1:12" x14ac:dyDescent="0.35">
      <c r="A624" s="193"/>
      <c r="B624" s="167"/>
      <c r="C624" s="110"/>
      <c r="D624" s="39"/>
      <c r="E624" s="39"/>
      <c r="F624" s="87"/>
      <c r="G624" s="110" t="s">
        <v>3468</v>
      </c>
      <c r="H624" s="39" t="s">
        <v>3469</v>
      </c>
      <c r="I624" s="39" t="s">
        <v>3467</v>
      </c>
      <c r="J624" s="39" t="s">
        <v>1374</v>
      </c>
      <c r="K624" s="211"/>
      <c r="L624" s="224"/>
    </row>
    <row r="625" spans="1:12" s="1" customFormat="1" x14ac:dyDescent="0.35">
      <c r="A625" s="165"/>
      <c r="B625" s="168"/>
      <c r="C625" s="111"/>
      <c r="D625" s="40"/>
      <c r="E625" s="40"/>
      <c r="F625" s="88"/>
      <c r="G625" s="111" t="s">
        <v>3470</v>
      </c>
      <c r="H625" s="40" t="s">
        <v>3471</v>
      </c>
      <c r="I625" s="40" t="s">
        <v>3472</v>
      </c>
      <c r="J625" s="40" t="s">
        <v>1374</v>
      </c>
      <c r="K625" s="211"/>
      <c r="L625" s="225"/>
    </row>
    <row r="626" spans="1:12" x14ac:dyDescent="0.35">
      <c r="A626" s="172" t="s">
        <v>564</v>
      </c>
      <c r="B626" s="169" t="s">
        <v>565</v>
      </c>
      <c r="C626" s="102" t="s">
        <v>2444</v>
      </c>
      <c r="D626" s="45" t="s">
        <v>2445</v>
      </c>
      <c r="E626" s="45" t="s">
        <v>1665</v>
      </c>
      <c r="F626" s="86" t="s">
        <v>1652</v>
      </c>
      <c r="G626" s="102" t="s">
        <v>913</v>
      </c>
      <c r="H626" s="45" t="s">
        <v>913</v>
      </c>
      <c r="I626" s="45" t="s">
        <v>913</v>
      </c>
      <c r="J626" s="45" t="s">
        <v>913</v>
      </c>
      <c r="K626" s="208" t="s">
        <v>3701</v>
      </c>
      <c r="L626" s="220"/>
    </row>
    <row r="627" spans="1:12" x14ac:dyDescent="0.35">
      <c r="A627" s="173"/>
      <c r="B627" s="170"/>
      <c r="C627" s="102" t="s">
        <v>2446</v>
      </c>
      <c r="D627" s="45" t="s">
        <v>2447</v>
      </c>
      <c r="E627" s="45" t="s">
        <v>565</v>
      </c>
      <c r="F627" s="86" t="s">
        <v>1513</v>
      </c>
      <c r="G627" s="102"/>
      <c r="H627" s="45"/>
      <c r="I627" s="45"/>
      <c r="J627" s="45"/>
      <c r="K627" s="208"/>
      <c r="L627" s="221"/>
    </row>
    <row r="628" spans="1:12" x14ac:dyDescent="0.35">
      <c r="A628" s="173"/>
      <c r="B628" s="170"/>
      <c r="C628" s="102" t="s">
        <v>2448</v>
      </c>
      <c r="D628" s="45" t="s">
        <v>2449</v>
      </c>
      <c r="E628" s="45" t="s">
        <v>565</v>
      </c>
      <c r="F628" s="86" t="s">
        <v>1513</v>
      </c>
      <c r="G628" s="102"/>
      <c r="H628" s="45"/>
      <c r="I628" s="45"/>
      <c r="J628" s="45"/>
      <c r="K628" s="208"/>
      <c r="L628" s="221"/>
    </row>
    <row r="629" spans="1:12" s="1" customFormat="1" x14ac:dyDescent="0.35">
      <c r="A629" s="174"/>
      <c r="B629" s="171"/>
      <c r="C629" s="103" t="s">
        <v>2450</v>
      </c>
      <c r="D629" s="96" t="s">
        <v>2451</v>
      </c>
      <c r="E629" s="96"/>
      <c r="F629" s="51" t="s">
        <v>1513</v>
      </c>
      <c r="G629" s="103"/>
      <c r="H629" s="96"/>
      <c r="I629" s="96"/>
      <c r="J629" s="96"/>
      <c r="K629" s="208"/>
      <c r="L629" s="222"/>
    </row>
    <row r="630" spans="1:12" s="38" customFormat="1" x14ac:dyDescent="0.35">
      <c r="A630" s="76" t="s">
        <v>707</v>
      </c>
      <c r="B630" s="90" t="s">
        <v>708</v>
      </c>
      <c r="C630" s="114" t="s">
        <v>2452</v>
      </c>
      <c r="D630" s="90" t="s">
        <v>2453</v>
      </c>
      <c r="E630" s="90" t="s">
        <v>2454</v>
      </c>
      <c r="F630" s="115" t="s">
        <v>1534</v>
      </c>
      <c r="G630" s="114" t="s">
        <v>913</v>
      </c>
      <c r="H630" s="90" t="s">
        <v>913</v>
      </c>
      <c r="I630" s="90" t="s">
        <v>913</v>
      </c>
      <c r="J630" s="90" t="s">
        <v>913</v>
      </c>
      <c r="K630" s="47" t="s">
        <v>3701</v>
      </c>
      <c r="L630" s="64"/>
    </row>
    <row r="631" spans="1:12" x14ac:dyDescent="0.35">
      <c r="A631" s="172" t="s">
        <v>73</v>
      </c>
      <c r="B631" s="169" t="s">
        <v>74</v>
      </c>
      <c r="C631" s="102" t="s">
        <v>2455</v>
      </c>
      <c r="D631" s="45" t="s">
        <v>2456</v>
      </c>
      <c r="E631" s="45"/>
      <c r="F631" s="86" t="s">
        <v>927</v>
      </c>
      <c r="G631" s="102" t="s">
        <v>913</v>
      </c>
      <c r="H631" s="45" t="s">
        <v>913</v>
      </c>
      <c r="I631" s="45" t="s">
        <v>913</v>
      </c>
      <c r="J631" s="45" t="s">
        <v>913</v>
      </c>
      <c r="K631" s="208" t="s">
        <v>3701</v>
      </c>
      <c r="L631" s="220"/>
    </row>
    <row r="632" spans="1:12" s="1" customFormat="1" x14ac:dyDescent="0.35">
      <c r="A632" s="174"/>
      <c r="B632" s="171"/>
      <c r="C632" s="103" t="s">
        <v>2457</v>
      </c>
      <c r="D632" s="96" t="s">
        <v>2458</v>
      </c>
      <c r="E632" s="96" t="s">
        <v>2459</v>
      </c>
      <c r="F632" s="51" t="s">
        <v>927</v>
      </c>
      <c r="G632" s="103"/>
      <c r="H632" s="96"/>
      <c r="I632" s="96"/>
      <c r="J632" s="96"/>
      <c r="K632" s="208"/>
      <c r="L632" s="222"/>
    </row>
    <row r="633" spans="1:12" x14ac:dyDescent="0.35">
      <c r="A633" s="172" t="s">
        <v>201</v>
      </c>
      <c r="B633" s="169" t="s">
        <v>202</v>
      </c>
      <c r="C633" s="102" t="s">
        <v>2460</v>
      </c>
      <c r="D633" s="45" t="s">
        <v>2461</v>
      </c>
      <c r="E633" s="45" t="s">
        <v>202</v>
      </c>
      <c r="F633" s="86" t="s">
        <v>911</v>
      </c>
      <c r="G633" s="102" t="s">
        <v>913</v>
      </c>
      <c r="H633" s="45" t="s">
        <v>913</v>
      </c>
      <c r="I633" s="45" t="s">
        <v>913</v>
      </c>
      <c r="J633" s="45" t="s">
        <v>913</v>
      </c>
      <c r="K633" s="208" t="s">
        <v>3701</v>
      </c>
      <c r="L633" s="220"/>
    </row>
    <row r="634" spans="1:12" s="1" customFormat="1" x14ac:dyDescent="0.35">
      <c r="A634" s="174"/>
      <c r="B634" s="171"/>
      <c r="C634" s="103" t="s">
        <v>2462</v>
      </c>
      <c r="D634" s="96" t="s">
        <v>2463</v>
      </c>
      <c r="E634" s="96" t="s">
        <v>2464</v>
      </c>
      <c r="F634" s="51" t="s">
        <v>911</v>
      </c>
      <c r="G634" s="103"/>
      <c r="H634" s="96"/>
      <c r="I634" s="96"/>
      <c r="J634" s="96"/>
      <c r="K634" s="208"/>
      <c r="L634" s="222"/>
    </row>
    <row r="635" spans="1:12" x14ac:dyDescent="0.35">
      <c r="A635" s="172" t="s">
        <v>101</v>
      </c>
      <c r="B635" s="202" t="s">
        <v>102</v>
      </c>
      <c r="C635" s="123" t="s">
        <v>2465</v>
      </c>
      <c r="D635" s="95" t="s">
        <v>2466</v>
      </c>
      <c r="E635" s="95" t="s">
        <v>102</v>
      </c>
      <c r="F635" s="50" t="s">
        <v>1513</v>
      </c>
      <c r="G635" s="123" t="s">
        <v>913</v>
      </c>
      <c r="H635" s="95" t="s">
        <v>913</v>
      </c>
      <c r="I635" s="95" t="s">
        <v>913</v>
      </c>
      <c r="J635" s="95" t="s">
        <v>913</v>
      </c>
      <c r="K635" s="208" t="s">
        <v>3701</v>
      </c>
      <c r="L635" s="220"/>
    </row>
    <row r="636" spans="1:12" s="1" customFormat="1" x14ac:dyDescent="0.35">
      <c r="A636" s="174"/>
      <c r="B636" s="203"/>
      <c r="C636" s="103" t="s">
        <v>2467</v>
      </c>
      <c r="D636" s="96" t="s">
        <v>2468</v>
      </c>
      <c r="E636" s="96" t="s">
        <v>2469</v>
      </c>
      <c r="F636" s="51" t="s">
        <v>1513</v>
      </c>
      <c r="G636" s="103"/>
      <c r="H636" s="96"/>
      <c r="I636" s="96"/>
      <c r="J636" s="96"/>
      <c r="K636" s="208"/>
      <c r="L636" s="222"/>
    </row>
    <row r="637" spans="1:12" x14ac:dyDescent="0.35">
      <c r="A637" s="178" t="s">
        <v>581</v>
      </c>
      <c r="B637" s="204" t="s">
        <v>582</v>
      </c>
      <c r="C637" s="125" t="s">
        <v>2470</v>
      </c>
      <c r="D637" s="97" t="s">
        <v>2471</v>
      </c>
      <c r="E637" s="97" t="s">
        <v>582</v>
      </c>
      <c r="F637" s="66" t="s">
        <v>911</v>
      </c>
      <c r="G637" s="125" t="s">
        <v>2954</v>
      </c>
      <c r="H637" s="97" t="s">
        <v>2955</v>
      </c>
      <c r="I637" s="97"/>
      <c r="J637" s="97" t="s">
        <v>1374</v>
      </c>
      <c r="K637" s="207" t="s">
        <v>3708</v>
      </c>
      <c r="L637" s="219" t="s">
        <v>3711</v>
      </c>
    </row>
    <row r="638" spans="1:12" x14ac:dyDescent="0.35">
      <c r="A638" s="179"/>
      <c r="B638" s="205"/>
      <c r="C638" s="100" t="s">
        <v>2472</v>
      </c>
      <c r="D638" s="98" t="s">
        <v>2473</v>
      </c>
      <c r="E638" s="98"/>
      <c r="F638" s="67" t="s">
        <v>911</v>
      </c>
      <c r="G638" s="100"/>
      <c r="H638" s="98"/>
      <c r="I638" s="98"/>
      <c r="J638" s="98"/>
      <c r="K638" s="207"/>
      <c r="L638" s="214"/>
    </row>
    <row r="639" spans="1:12" x14ac:dyDescent="0.35">
      <c r="A639" s="179"/>
      <c r="B639" s="205"/>
      <c r="C639" s="100" t="s">
        <v>2474</v>
      </c>
      <c r="D639" s="98" t="s">
        <v>2475</v>
      </c>
      <c r="E639" s="98" t="s">
        <v>2476</v>
      </c>
      <c r="F639" s="67" t="s">
        <v>911</v>
      </c>
      <c r="G639" s="100"/>
      <c r="H639" s="98"/>
      <c r="I639" s="98"/>
      <c r="J639" s="98"/>
      <c r="K639" s="207"/>
      <c r="L639" s="214"/>
    </row>
    <row r="640" spans="1:12" s="1" customFormat="1" x14ac:dyDescent="0.35">
      <c r="A640" s="180"/>
      <c r="B640" s="206"/>
      <c r="C640" s="101" t="s">
        <v>2472</v>
      </c>
      <c r="D640" s="99" t="s">
        <v>2473</v>
      </c>
      <c r="E640" s="99"/>
      <c r="F640" s="68" t="s">
        <v>911</v>
      </c>
      <c r="G640" s="101"/>
      <c r="H640" s="99"/>
      <c r="I640" s="99"/>
      <c r="J640" s="99"/>
      <c r="K640" s="207"/>
      <c r="L640" s="215"/>
    </row>
    <row r="641" spans="1:12" s="38" customFormat="1" x14ac:dyDescent="0.35">
      <c r="A641" s="75" t="s">
        <v>131</v>
      </c>
      <c r="B641" s="89" t="s">
        <v>132</v>
      </c>
      <c r="C641" s="112" t="s">
        <v>913</v>
      </c>
      <c r="D641" s="89" t="s">
        <v>913</v>
      </c>
      <c r="E641" s="89" t="s">
        <v>913</v>
      </c>
      <c r="F641" s="113" t="s">
        <v>913</v>
      </c>
      <c r="G641" s="112" t="s">
        <v>913</v>
      </c>
      <c r="H641" s="89" t="s">
        <v>913</v>
      </c>
      <c r="I641" s="89" t="s">
        <v>913</v>
      </c>
      <c r="J641" s="89" t="s">
        <v>913</v>
      </c>
      <c r="K641" s="48" t="s">
        <v>3703</v>
      </c>
      <c r="L641" s="65"/>
    </row>
    <row r="642" spans="1:12" x14ac:dyDescent="0.35">
      <c r="A642" s="159" t="s">
        <v>147</v>
      </c>
      <c r="B642" s="156" t="s">
        <v>148</v>
      </c>
      <c r="C642" s="104" t="s">
        <v>2477</v>
      </c>
      <c r="D642" s="105" t="s">
        <v>2478</v>
      </c>
      <c r="E642" s="105"/>
      <c r="F642" s="84" t="s">
        <v>1908</v>
      </c>
      <c r="G642" s="104" t="s">
        <v>3473</v>
      </c>
      <c r="H642" s="105" t="s">
        <v>3474</v>
      </c>
      <c r="I642" s="105" t="s">
        <v>148</v>
      </c>
      <c r="J642" s="105" t="s">
        <v>3475</v>
      </c>
      <c r="K642" s="210" t="s">
        <v>3712</v>
      </c>
      <c r="L642" s="216" t="s">
        <v>3710</v>
      </c>
    </row>
    <row r="643" spans="1:12" s="44" customFormat="1" x14ac:dyDescent="0.35">
      <c r="A643" s="161"/>
      <c r="B643" s="158"/>
      <c r="C643" s="126"/>
      <c r="D643" s="127"/>
      <c r="E643" s="127"/>
      <c r="F643" s="128"/>
      <c r="G643" s="126" t="s">
        <v>3476</v>
      </c>
      <c r="H643" s="127" t="s">
        <v>3477</v>
      </c>
      <c r="I643" s="127" t="s">
        <v>3478</v>
      </c>
      <c r="J643" s="127" t="s">
        <v>3475</v>
      </c>
      <c r="K643" s="210"/>
      <c r="L643" s="218"/>
    </row>
    <row r="644" spans="1:12" x14ac:dyDescent="0.35">
      <c r="A644" s="172" t="s">
        <v>89</v>
      </c>
      <c r="B644" s="202" t="s">
        <v>90</v>
      </c>
      <c r="C644" s="123" t="s">
        <v>2479</v>
      </c>
      <c r="D644" s="95" t="s">
        <v>2480</v>
      </c>
      <c r="E644" s="95" t="s">
        <v>90</v>
      </c>
      <c r="F644" s="50" t="s">
        <v>1374</v>
      </c>
      <c r="G644" s="123" t="s">
        <v>913</v>
      </c>
      <c r="H644" s="95" t="s">
        <v>913</v>
      </c>
      <c r="I644" s="95" t="s">
        <v>913</v>
      </c>
      <c r="J644" s="95" t="s">
        <v>913</v>
      </c>
      <c r="K644" s="208" t="s">
        <v>3701</v>
      </c>
      <c r="L644" s="220"/>
    </row>
    <row r="645" spans="1:12" s="1" customFormat="1" x14ac:dyDescent="0.35">
      <c r="A645" s="174"/>
      <c r="B645" s="203"/>
      <c r="C645" s="103" t="s">
        <v>2481</v>
      </c>
      <c r="D645" s="96" t="s">
        <v>2482</v>
      </c>
      <c r="E645" s="96" t="s">
        <v>90</v>
      </c>
      <c r="F645" s="51" t="s">
        <v>1374</v>
      </c>
      <c r="G645" s="103"/>
      <c r="H645" s="96"/>
      <c r="I645" s="96"/>
      <c r="J645" s="96"/>
      <c r="K645" s="208"/>
      <c r="L645" s="222"/>
    </row>
    <row r="646" spans="1:12" s="38" customFormat="1" x14ac:dyDescent="0.35">
      <c r="A646" s="75" t="s">
        <v>141</v>
      </c>
      <c r="B646" s="89" t="s">
        <v>142</v>
      </c>
      <c r="C646" s="112" t="s">
        <v>913</v>
      </c>
      <c r="D646" s="89" t="s">
        <v>913</v>
      </c>
      <c r="E646" s="89" t="s">
        <v>913</v>
      </c>
      <c r="F646" s="113" t="s">
        <v>913</v>
      </c>
      <c r="G646" s="112" t="s">
        <v>913</v>
      </c>
      <c r="H646" s="89" t="s">
        <v>913</v>
      </c>
      <c r="I646" s="89" t="s">
        <v>913</v>
      </c>
      <c r="J646" s="89" t="s">
        <v>913</v>
      </c>
      <c r="K646" s="48" t="s">
        <v>3703</v>
      </c>
      <c r="L646" s="65"/>
    </row>
    <row r="647" spans="1:12" x14ac:dyDescent="0.35">
      <c r="A647" s="178" t="s">
        <v>654</v>
      </c>
      <c r="B647" s="204" t="s">
        <v>654</v>
      </c>
      <c r="C647" s="125" t="s">
        <v>2483</v>
      </c>
      <c r="D647" s="97" t="s">
        <v>2484</v>
      </c>
      <c r="E647" s="97" t="s">
        <v>2485</v>
      </c>
      <c r="F647" s="66" t="s">
        <v>911</v>
      </c>
      <c r="G647" s="125" t="s">
        <v>2954</v>
      </c>
      <c r="H647" s="97" t="s">
        <v>2955</v>
      </c>
      <c r="I647" s="97"/>
      <c r="J647" s="97" t="s">
        <v>1374</v>
      </c>
      <c r="K647" s="207" t="s">
        <v>3708</v>
      </c>
      <c r="L647" s="219" t="s">
        <v>3711</v>
      </c>
    </row>
    <row r="648" spans="1:12" x14ac:dyDescent="0.35">
      <c r="A648" s="179"/>
      <c r="B648" s="205"/>
      <c r="C648" s="100" t="s">
        <v>2486</v>
      </c>
      <c r="D648" s="98" t="s">
        <v>2487</v>
      </c>
      <c r="E648" s="98" t="s">
        <v>2488</v>
      </c>
      <c r="F648" s="67" t="s">
        <v>911</v>
      </c>
      <c r="G648" s="100"/>
      <c r="H648" s="98"/>
      <c r="I648" s="98"/>
      <c r="J648" s="98"/>
      <c r="K648" s="207"/>
      <c r="L648" s="214"/>
    </row>
    <row r="649" spans="1:12" x14ac:dyDescent="0.35">
      <c r="A649" s="179"/>
      <c r="B649" s="205"/>
      <c r="C649" s="100" t="s">
        <v>2489</v>
      </c>
      <c r="D649" s="98" t="s">
        <v>2490</v>
      </c>
      <c r="E649" s="98" t="s">
        <v>2491</v>
      </c>
      <c r="F649" s="67" t="s">
        <v>911</v>
      </c>
      <c r="G649" s="100"/>
      <c r="H649" s="98"/>
      <c r="I649" s="98"/>
      <c r="J649" s="98"/>
      <c r="K649" s="207"/>
      <c r="L649" s="214"/>
    </row>
    <row r="650" spans="1:12" x14ac:dyDescent="0.35">
      <c r="A650" s="179"/>
      <c r="B650" s="205"/>
      <c r="C650" s="100" t="s">
        <v>2486</v>
      </c>
      <c r="D650" s="98" t="s">
        <v>2487</v>
      </c>
      <c r="E650" s="98" t="s">
        <v>2488</v>
      </c>
      <c r="F650" s="67" t="s">
        <v>911</v>
      </c>
      <c r="G650" s="100"/>
      <c r="H650" s="98"/>
      <c r="I650" s="98"/>
      <c r="J650" s="98"/>
      <c r="K650" s="207"/>
      <c r="L650" s="214"/>
    </row>
    <row r="651" spans="1:12" x14ac:dyDescent="0.35">
      <c r="A651" s="179"/>
      <c r="B651" s="205"/>
      <c r="C651" s="100" t="s">
        <v>2489</v>
      </c>
      <c r="D651" s="98" t="s">
        <v>2490</v>
      </c>
      <c r="E651" s="98" t="s">
        <v>2491</v>
      </c>
      <c r="F651" s="67" t="s">
        <v>911</v>
      </c>
      <c r="G651" s="100"/>
      <c r="H651" s="98"/>
      <c r="I651" s="98"/>
      <c r="J651" s="98"/>
      <c r="K651" s="207"/>
      <c r="L651" s="214"/>
    </row>
    <row r="652" spans="1:12" x14ac:dyDescent="0.35">
      <c r="A652" s="179"/>
      <c r="B652" s="205"/>
      <c r="C652" s="100" t="s">
        <v>2486</v>
      </c>
      <c r="D652" s="98" t="s">
        <v>2487</v>
      </c>
      <c r="E652" s="98" t="s">
        <v>2488</v>
      </c>
      <c r="F652" s="67" t="s">
        <v>911</v>
      </c>
      <c r="G652" s="100"/>
      <c r="H652" s="98"/>
      <c r="I652" s="98"/>
      <c r="J652" s="98"/>
      <c r="K652" s="207"/>
      <c r="L652" s="214"/>
    </row>
    <row r="653" spans="1:12" x14ac:dyDescent="0.35">
      <c r="A653" s="179"/>
      <c r="B653" s="205"/>
      <c r="C653" s="100" t="s">
        <v>2489</v>
      </c>
      <c r="D653" s="98" t="s">
        <v>2490</v>
      </c>
      <c r="E653" s="98" t="s">
        <v>2491</v>
      </c>
      <c r="F653" s="67" t="s">
        <v>911</v>
      </c>
      <c r="G653" s="100"/>
      <c r="H653" s="98"/>
      <c r="I653" s="98"/>
      <c r="J653" s="98"/>
      <c r="K653" s="207"/>
      <c r="L653" s="214"/>
    </row>
    <row r="654" spans="1:12" s="1" customFormat="1" x14ac:dyDescent="0.35">
      <c r="A654" s="180"/>
      <c r="B654" s="206"/>
      <c r="C654" s="101" t="s">
        <v>2486</v>
      </c>
      <c r="D654" s="99" t="s">
        <v>2487</v>
      </c>
      <c r="E654" s="99" t="s">
        <v>2488</v>
      </c>
      <c r="F654" s="68" t="s">
        <v>911</v>
      </c>
      <c r="G654" s="101"/>
      <c r="H654" s="99"/>
      <c r="I654" s="99"/>
      <c r="J654" s="99"/>
      <c r="K654" s="207"/>
      <c r="L654" s="215"/>
    </row>
    <row r="655" spans="1:12" x14ac:dyDescent="0.35">
      <c r="A655" s="172" t="s">
        <v>125</v>
      </c>
      <c r="B655" s="202" t="s">
        <v>126</v>
      </c>
      <c r="C655" s="123" t="s">
        <v>2492</v>
      </c>
      <c r="D655" s="95" t="s">
        <v>2493</v>
      </c>
      <c r="E655" s="95" t="s">
        <v>2494</v>
      </c>
      <c r="F655" s="50" t="s">
        <v>1852</v>
      </c>
      <c r="G655" s="123" t="s">
        <v>913</v>
      </c>
      <c r="H655" s="95" t="s">
        <v>913</v>
      </c>
      <c r="I655" s="95" t="s">
        <v>913</v>
      </c>
      <c r="J655" s="95" t="s">
        <v>913</v>
      </c>
      <c r="K655" s="208" t="s">
        <v>3701</v>
      </c>
      <c r="L655" s="220"/>
    </row>
    <row r="656" spans="1:12" s="1" customFormat="1" x14ac:dyDescent="0.35">
      <c r="A656" s="174"/>
      <c r="B656" s="203"/>
      <c r="C656" s="103" t="s">
        <v>2495</v>
      </c>
      <c r="D656" s="96" t="s">
        <v>2496</v>
      </c>
      <c r="E656" s="96" t="s">
        <v>2497</v>
      </c>
      <c r="F656" s="51" t="s">
        <v>1852</v>
      </c>
      <c r="G656" s="103"/>
      <c r="H656" s="96"/>
      <c r="I656" s="96"/>
      <c r="J656" s="96"/>
      <c r="K656" s="208"/>
      <c r="L656" s="222"/>
    </row>
    <row r="657" spans="1:12" s="38" customFormat="1" x14ac:dyDescent="0.35">
      <c r="A657" s="80" t="s">
        <v>145</v>
      </c>
      <c r="B657" s="94" t="s">
        <v>146</v>
      </c>
      <c r="C657" s="121" t="s">
        <v>2498</v>
      </c>
      <c r="D657" s="94" t="s">
        <v>2499</v>
      </c>
      <c r="E657" s="94" t="s">
        <v>2500</v>
      </c>
      <c r="F657" s="122" t="s">
        <v>909</v>
      </c>
      <c r="G657" s="121" t="s">
        <v>3071</v>
      </c>
      <c r="H657" s="94" t="s">
        <v>3072</v>
      </c>
      <c r="I657" s="94" t="s">
        <v>146</v>
      </c>
      <c r="J657" s="94" t="s">
        <v>2937</v>
      </c>
      <c r="K657" s="63" t="s">
        <v>3712</v>
      </c>
      <c r="L657" s="71" t="s">
        <v>3710</v>
      </c>
    </row>
    <row r="658" spans="1:12" x14ac:dyDescent="0.35">
      <c r="A658" s="163" t="s">
        <v>185</v>
      </c>
      <c r="B658" s="166" t="s">
        <v>186</v>
      </c>
      <c r="C658" s="110" t="s">
        <v>913</v>
      </c>
      <c r="D658" s="39" t="s">
        <v>913</v>
      </c>
      <c r="E658" s="39" t="s">
        <v>913</v>
      </c>
      <c r="F658" s="87" t="s">
        <v>913</v>
      </c>
      <c r="G658" s="110" t="s">
        <v>3479</v>
      </c>
      <c r="H658" s="39" t="s">
        <v>3480</v>
      </c>
      <c r="I658" s="39" t="s">
        <v>186</v>
      </c>
      <c r="J658" s="39" t="s">
        <v>3331</v>
      </c>
      <c r="K658" s="212" t="s">
        <v>3704</v>
      </c>
      <c r="L658" s="223"/>
    </row>
    <row r="659" spans="1:12" s="1" customFormat="1" x14ac:dyDescent="0.35">
      <c r="A659" s="165"/>
      <c r="B659" s="168"/>
      <c r="C659" s="111"/>
      <c r="D659" s="40"/>
      <c r="E659" s="40"/>
      <c r="F659" s="88"/>
      <c r="G659" s="111" t="s">
        <v>3481</v>
      </c>
      <c r="H659" s="40" t="s">
        <v>3482</v>
      </c>
      <c r="I659" s="40" t="s">
        <v>3483</v>
      </c>
      <c r="J659" s="40" t="s">
        <v>3331</v>
      </c>
      <c r="K659" s="212"/>
      <c r="L659" s="225"/>
    </row>
    <row r="660" spans="1:12" s="38" customFormat="1" x14ac:dyDescent="0.35">
      <c r="A660" s="75" t="s">
        <v>221</v>
      </c>
      <c r="B660" s="89" t="s">
        <v>132</v>
      </c>
      <c r="C660" s="112" t="s">
        <v>913</v>
      </c>
      <c r="D660" s="89" t="s">
        <v>913</v>
      </c>
      <c r="E660" s="89" t="s">
        <v>913</v>
      </c>
      <c r="F660" s="113" t="s">
        <v>913</v>
      </c>
      <c r="G660" s="112" t="s">
        <v>913</v>
      </c>
      <c r="H660" s="89" t="s">
        <v>913</v>
      </c>
      <c r="I660" s="89" t="s">
        <v>913</v>
      </c>
      <c r="J660" s="89" t="s">
        <v>913</v>
      </c>
      <c r="K660" s="48" t="s">
        <v>3703</v>
      </c>
      <c r="L660" s="65"/>
    </row>
    <row r="661" spans="1:12" x14ac:dyDescent="0.35">
      <c r="A661" s="172" t="s">
        <v>584</v>
      </c>
      <c r="B661" s="202" t="s">
        <v>585</v>
      </c>
      <c r="C661" s="123" t="s">
        <v>2501</v>
      </c>
      <c r="D661" s="95" t="s">
        <v>2502</v>
      </c>
      <c r="E661" s="95" t="s">
        <v>2503</v>
      </c>
      <c r="F661" s="50" t="s">
        <v>909</v>
      </c>
      <c r="G661" s="123" t="s">
        <v>913</v>
      </c>
      <c r="H661" s="95" t="s">
        <v>913</v>
      </c>
      <c r="I661" s="95" t="s">
        <v>913</v>
      </c>
      <c r="J661" s="95" t="s">
        <v>913</v>
      </c>
      <c r="K661" s="208" t="s">
        <v>3701</v>
      </c>
      <c r="L661" s="220"/>
    </row>
    <row r="662" spans="1:12" s="1" customFormat="1" x14ac:dyDescent="0.35">
      <c r="A662" s="174"/>
      <c r="B662" s="203"/>
      <c r="C662" s="103" t="s">
        <v>2504</v>
      </c>
      <c r="D662" s="96" t="s">
        <v>2505</v>
      </c>
      <c r="E662" s="96" t="s">
        <v>2506</v>
      </c>
      <c r="F662" s="51" t="s">
        <v>909</v>
      </c>
      <c r="G662" s="103"/>
      <c r="H662" s="96"/>
      <c r="I662" s="96"/>
      <c r="J662" s="96"/>
      <c r="K662" s="208"/>
      <c r="L662" s="222"/>
    </row>
    <row r="663" spans="1:12" x14ac:dyDescent="0.35">
      <c r="A663" s="172" t="s">
        <v>589</v>
      </c>
      <c r="B663" s="202" t="s">
        <v>590</v>
      </c>
      <c r="C663" s="123" t="s">
        <v>2507</v>
      </c>
      <c r="D663" s="95" t="s">
        <v>2508</v>
      </c>
      <c r="E663" s="95" t="s">
        <v>590</v>
      </c>
      <c r="F663" s="50" t="s">
        <v>1513</v>
      </c>
      <c r="G663" s="123" t="s">
        <v>913</v>
      </c>
      <c r="H663" s="95" t="s">
        <v>913</v>
      </c>
      <c r="I663" s="95" t="s">
        <v>913</v>
      </c>
      <c r="J663" s="95" t="s">
        <v>913</v>
      </c>
      <c r="K663" s="208" t="s">
        <v>3701</v>
      </c>
      <c r="L663" s="220"/>
    </row>
    <row r="664" spans="1:12" s="1" customFormat="1" x14ac:dyDescent="0.35">
      <c r="A664" s="174"/>
      <c r="B664" s="203"/>
      <c r="C664" s="103" t="s">
        <v>2509</v>
      </c>
      <c r="D664" s="96" t="s">
        <v>2510</v>
      </c>
      <c r="E664" s="96" t="s">
        <v>590</v>
      </c>
      <c r="F664" s="51" t="s">
        <v>1513</v>
      </c>
      <c r="G664" s="103"/>
      <c r="H664" s="96"/>
      <c r="I664" s="96"/>
      <c r="J664" s="96"/>
      <c r="K664" s="208"/>
      <c r="L664" s="222"/>
    </row>
    <row r="665" spans="1:12" x14ac:dyDescent="0.35">
      <c r="A665" s="172" t="s">
        <v>625</v>
      </c>
      <c r="B665" s="202" t="s">
        <v>625</v>
      </c>
      <c r="C665" s="123" t="s">
        <v>2511</v>
      </c>
      <c r="D665" s="95" t="s">
        <v>2512</v>
      </c>
      <c r="E665" s="95" t="s">
        <v>2513</v>
      </c>
      <c r="F665" s="50" t="s">
        <v>1534</v>
      </c>
      <c r="G665" s="123" t="s">
        <v>913</v>
      </c>
      <c r="H665" s="95" t="s">
        <v>913</v>
      </c>
      <c r="I665" s="95" t="s">
        <v>913</v>
      </c>
      <c r="J665" s="95" t="s">
        <v>913</v>
      </c>
      <c r="K665" s="208" t="s">
        <v>3701</v>
      </c>
      <c r="L665" s="220"/>
    </row>
    <row r="666" spans="1:12" s="1" customFormat="1" x14ac:dyDescent="0.35">
      <c r="A666" s="174"/>
      <c r="B666" s="203"/>
      <c r="C666" s="103" t="s">
        <v>2514</v>
      </c>
      <c r="D666" s="96" t="s">
        <v>2515</v>
      </c>
      <c r="E666" s="96"/>
      <c r="F666" s="51" t="s">
        <v>1534</v>
      </c>
      <c r="G666" s="103"/>
      <c r="H666" s="96"/>
      <c r="I666" s="96"/>
      <c r="J666" s="96"/>
      <c r="K666" s="208"/>
      <c r="L666" s="222"/>
    </row>
    <row r="667" spans="1:12" s="38" customFormat="1" x14ac:dyDescent="0.35">
      <c r="A667" s="76" t="s">
        <v>673</v>
      </c>
      <c r="B667" s="90" t="s">
        <v>673</v>
      </c>
      <c r="C667" s="114" t="s">
        <v>2516</v>
      </c>
      <c r="D667" s="90" t="s">
        <v>2517</v>
      </c>
      <c r="E667" s="90" t="s">
        <v>2518</v>
      </c>
      <c r="F667" s="115" t="s">
        <v>1427</v>
      </c>
      <c r="G667" s="114" t="s">
        <v>913</v>
      </c>
      <c r="H667" s="90" t="s">
        <v>913</v>
      </c>
      <c r="I667" s="90" t="s">
        <v>913</v>
      </c>
      <c r="J667" s="90" t="s">
        <v>913</v>
      </c>
      <c r="K667" s="47" t="s">
        <v>3701</v>
      </c>
      <c r="L667" s="64"/>
    </row>
    <row r="668" spans="1:12" s="38" customFormat="1" x14ac:dyDescent="0.35">
      <c r="A668" s="78" t="s">
        <v>559</v>
      </c>
      <c r="B668" s="91" t="s">
        <v>559</v>
      </c>
      <c r="C668" s="116" t="s">
        <v>2519</v>
      </c>
      <c r="D668" s="91" t="s">
        <v>2520</v>
      </c>
      <c r="E668" s="91"/>
      <c r="F668" s="117" t="s">
        <v>1589</v>
      </c>
      <c r="G668" s="116" t="s">
        <v>3484</v>
      </c>
      <c r="H668" s="91" t="s">
        <v>3485</v>
      </c>
      <c r="I668" s="91" t="s">
        <v>3226</v>
      </c>
      <c r="J668" s="91" t="s">
        <v>1374</v>
      </c>
      <c r="K668" s="56" t="s">
        <v>3708</v>
      </c>
      <c r="L668" s="69" t="s">
        <v>3711</v>
      </c>
    </row>
    <row r="669" spans="1:12" s="38" customFormat="1" x14ac:dyDescent="0.35">
      <c r="A669" s="79" t="s">
        <v>597</v>
      </c>
      <c r="B669" s="92" t="s">
        <v>598</v>
      </c>
      <c r="C669" s="119" t="s">
        <v>913</v>
      </c>
      <c r="D669" s="92" t="s">
        <v>913</v>
      </c>
      <c r="E669" s="92" t="s">
        <v>913</v>
      </c>
      <c r="F669" s="120" t="s">
        <v>913</v>
      </c>
      <c r="G669" s="119" t="s">
        <v>3486</v>
      </c>
      <c r="H669" s="92" t="s">
        <v>3487</v>
      </c>
      <c r="I669" s="92" t="s">
        <v>598</v>
      </c>
      <c r="J669" s="92" t="s">
        <v>1374</v>
      </c>
      <c r="K669" s="52" t="s">
        <v>3704</v>
      </c>
      <c r="L669" s="70"/>
    </row>
    <row r="670" spans="1:12" s="38" customFormat="1" x14ac:dyDescent="0.35">
      <c r="A670" s="75" t="s">
        <v>611</v>
      </c>
      <c r="B670" s="89" t="s">
        <v>612</v>
      </c>
      <c r="C670" s="112" t="s">
        <v>913</v>
      </c>
      <c r="D670" s="89" t="s">
        <v>913</v>
      </c>
      <c r="E670" s="89" t="s">
        <v>913</v>
      </c>
      <c r="F670" s="113" t="s">
        <v>913</v>
      </c>
      <c r="G670" s="112" t="s">
        <v>913</v>
      </c>
      <c r="H670" s="89" t="s">
        <v>913</v>
      </c>
      <c r="I670" s="89" t="s">
        <v>913</v>
      </c>
      <c r="J670" s="89" t="s">
        <v>913</v>
      </c>
      <c r="K670" s="48" t="s">
        <v>3703</v>
      </c>
      <c r="L670" s="65"/>
    </row>
    <row r="671" spans="1:12" x14ac:dyDescent="0.35">
      <c r="A671" s="159" t="s">
        <v>621</v>
      </c>
      <c r="B671" s="156" t="s">
        <v>622</v>
      </c>
      <c r="C671" s="104" t="s">
        <v>2521</v>
      </c>
      <c r="D671" s="105" t="s">
        <v>2522</v>
      </c>
      <c r="E671" s="105"/>
      <c r="F671" s="84" t="s">
        <v>1534</v>
      </c>
      <c r="G671" s="104" t="s">
        <v>3488</v>
      </c>
      <c r="H671" s="105" t="s">
        <v>3489</v>
      </c>
      <c r="I671" s="105"/>
      <c r="J671" s="105" t="s">
        <v>3759</v>
      </c>
      <c r="K671" s="210" t="s">
        <v>3712</v>
      </c>
      <c r="L671" s="216" t="s">
        <v>3710</v>
      </c>
    </row>
    <row r="672" spans="1:12" x14ac:dyDescent="0.35">
      <c r="A672" s="200"/>
      <c r="B672" s="157"/>
      <c r="C672" s="104" t="s">
        <v>2523</v>
      </c>
      <c r="D672" s="105" t="s">
        <v>2524</v>
      </c>
      <c r="E672" s="105" t="s">
        <v>2124</v>
      </c>
      <c r="F672" s="84" t="s">
        <v>1534</v>
      </c>
      <c r="G672" s="104"/>
      <c r="H672" s="105"/>
      <c r="I672" s="105"/>
      <c r="J672" s="105"/>
      <c r="K672" s="210"/>
      <c r="L672" s="217"/>
    </row>
    <row r="673" spans="1:12" x14ac:dyDescent="0.35">
      <c r="A673" s="200"/>
      <c r="B673" s="157"/>
      <c r="C673" s="104" t="s">
        <v>2525</v>
      </c>
      <c r="D673" s="105" t="s">
        <v>2526</v>
      </c>
      <c r="E673" s="105"/>
      <c r="F673" s="84" t="s">
        <v>1534</v>
      </c>
      <c r="G673" s="104"/>
      <c r="H673" s="105"/>
      <c r="I673" s="105"/>
      <c r="J673" s="105"/>
      <c r="K673" s="210"/>
      <c r="L673" s="217"/>
    </row>
    <row r="674" spans="1:12" x14ac:dyDescent="0.35">
      <c r="A674" s="200"/>
      <c r="B674" s="157"/>
      <c r="C674" s="104" t="s">
        <v>2523</v>
      </c>
      <c r="D674" s="105" t="s">
        <v>2524</v>
      </c>
      <c r="E674" s="105" t="s">
        <v>2124</v>
      </c>
      <c r="F674" s="84" t="s">
        <v>1534</v>
      </c>
      <c r="G674" s="104"/>
      <c r="H674" s="105"/>
      <c r="I674" s="105"/>
      <c r="J674" s="105"/>
      <c r="K674" s="210"/>
      <c r="L674" s="217"/>
    </row>
    <row r="675" spans="1:12" s="1" customFormat="1" x14ac:dyDescent="0.35">
      <c r="A675" s="201"/>
      <c r="B675" s="158"/>
      <c r="C675" s="106" t="s">
        <v>2525</v>
      </c>
      <c r="D675" s="107" t="s">
        <v>2526</v>
      </c>
      <c r="E675" s="107"/>
      <c r="F675" s="85" t="s">
        <v>1534</v>
      </c>
      <c r="G675" s="106"/>
      <c r="H675" s="107"/>
      <c r="I675" s="107"/>
      <c r="J675" s="107"/>
      <c r="K675" s="210"/>
      <c r="L675" s="218"/>
    </row>
    <row r="676" spans="1:12" s="38" customFormat="1" x14ac:dyDescent="0.35">
      <c r="A676" s="79" t="s">
        <v>738</v>
      </c>
      <c r="B676" s="92" t="s">
        <v>739</v>
      </c>
      <c r="C676" s="119" t="s">
        <v>913</v>
      </c>
      <c r="D676" s="92" t="s">
        <v>913</v>
      </c>
      <c r="E676" s="92" t="s">
        <v>913</v>
      </c>
      <c r="F676" s="120" t="s">
        <v>913</v>
      </c>
      <c r="G676" s="119" t="s">
        <v>3490</v>
      </c>
      <c r="H676" s="92" t="s">
        <v>3491</v>
      </c>
      <c r="I676" s="92" t="s">
        <v>3492</v>
      </c>
      <c r="J676" s="92" t="s">
        <v>1374</v>
      </c>
      <c r="K676" s="49" t="s">
        <v>3704</v>
      </c>
      <c r="L676" s="70"/>
    </row>
    <row r="677" spans="1:12" s="38" customFormat="1" x14ac:dyDescent="0.35">
      <c r="A677" s="75" t="s">
        <v>767</v>
      </c>
      <c r="B677" s="89" t="s">
        <v>768</v>
      </c>
      <c r="C677" s="112" t="s">
        <v>913</v>
      </c>
      <c r="D677" s="89" t="s">
        <v>913</v>
      </c>
      <c r="E677" s="89" t="s">
        <v>913</v>
      </c>
      <c r="F677" s="113" t="s">
        <v>913</v>
      </c>
      <c r="G677" s="112" t="s">
        <v>913</v>
      </c>
      <c r="H677" s="89" t="s">
        <v>913</v>
      </c>
      <c r="I677" s="89" t="s">
        <v>913</v>
      </c>
      <c r="J677" s="89" t="s">
        <v>913</v>
      </c>
      <c r="K677" s="48" t="s">
        <v>3703</v>
      </c>
      <c r="L677" s="65"/>
    </row>
    <row r="678" spans="1:12" x14ac:dyDescent="0.35">
      <c r="A678" s="172" t="s">
        <v>85</v>
      </c>
      <c r="B678" s="202" t="s">
        <v>86</v>
      </c>
      <c r="C678" s="123" t="s">
        <v>2527</v>
      </c>
      <c r="D678" s="95" t="s">
        <v>2528</v>
      </c>
      <c r="E678" s="95" t="s">
        <v>86</v>
      </c>
      <c r="F678" s="50" t="s">
        <v>909</v>
      </c>
      <c r="G678" s="123" t="s">
        <v>913</v>
      </c>
      <c r="H678" s="95" t="s">
        <v>913</v>
      </c>
      <c r="I678" s="95" t="s">
        <v>913</v>
      </c>
      <c r="J678" s="95" t="s">
        <v>913</v>
      </c>
      <c r="K678" s="208" t="s">
        <v>3701</v>
      </c>
      <c r="L678" s="220"/>
    </row>
    <row r="679" spans="1:12" s="1" customFormat="1" x14ac:dyDescent="0.35">
      <c r="A679" s="174"/>
      <c r="B679" s="203"/>
      <c r="C679" s="103" t="s">
        <v>2529</v>
      </c>
      <c r="D679" s="96" t="s">
        <v>2530</v>
      </c>
      <c r="E679" s="96" t="s">
        <v>2531</v>
      </c>
      <c r="F679" s="51" t="s">
        <v>909</v>
      </c>
      <c r="G679" s="103"/>
      <c r="H679" s="96"/>
      <c r="I679" s="96"/>
      <c r="J679" s="96"/>
      <c r="K679" s="208"/>
      <c r="L679" s="222"/>
    </row>
    <row r="680" spans="1:12" s="38" customFormat="1" x14ac:dyDescent="0.35">
      <c r="A680" s="79" t="s">
        <v>91</v>
      </c>
      <c r="B680" s="92" t="s">
        <v>92</v>
      </c>
      <c r="C680" s="119" t="s">
        <v>913</v>
      </c>
      <c r="D680" s="92" t="s">
        <v>913</v>
      </c>
      <c r="E680" s="92" t="s">
        <v>913</v>
      </c>
      <c r="F680" s="120" t="s">
        <v>913</v>
      </c>
      <c r="G680" s="119" t="s">
        <v>3493</v>
      </c>
      <c r="H680" s="92" t="s">
        <v>3494</v>
      </c>
      <c r="I680" s="92"/>
      <c r="J680" s="92" t="s">
        <v>3495</v>
      </c>
      <c r="K680" s="49" t="s">
        <v>3704</v>
      </c>
      <c r="L680" s="70"/>
    </row>
    <row r="681" spans="1:12" x14ac:dyDescent="0.35">
      <c r="A681" s="178" t="s">
        <v>121</v>
      </c>
      <c r="B681" s="175" t="s">
        <v>122</v>
      </c>
      <c r="C681" s="100" t="s">
        <v>2532</v>
      </c>
      <c r="D681" s="98" t="s">
        <v>2533</v>
      </c>
      <c r="E681" s="98" t="s">
        <v>122</v>
      </c>
      <c r="F681" s="67" t="s">
        <v>1374</v>
      </c>
      <c r="G681" s="100" t="s">
        <v>3496</v>
      </c>
      <c r="H681" s="98" t="s">
        <v>3497</v>
      </c>
      <c r="I681" s="98"/>
      <c r="J681" s="98" t="s">
        <v>1374</v>
      </c>
      <c r="K681" s="207" t="s">
        <v>3708</v>
      </c>
      <c r="L681" s="219" t="s">
        <v>3722</v>
      </c>
    </row>
    <row r="682" spans="1:12" s="1" customFormat="1" x14ac:dyDescent="0.35">
      <c r="A682" s="180"/>
      <c r="B682" s="177"/>
      <c r="C682" s="101" t="s">
        <v>2534</v>
      </c>
      <c r="D682" s="99" t="s">
        <v>2535</v>
      </c>
      <c r="E682" s="99" t="s">
        <v>2536</v>
      </c>
      <c r="F682" s="68" t="s">
        <v>1374</v>
      </c>
      <c r="G682" s="101"/>
      <c r="H682" s="99"/>
      <c r="I682" s="99"/>
      <c r="J682" s="99"/>
      <c r="K682" s="207"/>
      <c r="L682" s="215"/>
    </row>
    <row r="683" spans="1:12" x14ac:dyDescent="0.35">
      <c r="A683" s="172" t="s">
        <v>230</v>
      </c>
      <c r="B683" s="202" t="s">
        <v>231</v>
      </c>
      <c r="C683" s="123" t="s">
        <v>2537</v>
      </c>
      <c r="D683" s="95" t="s">
        <v>2538</v>
      </c>
      <c r="E683" s="95" t="s">
        <v>231</v>
      </c>
      <c r="F683" s="50" t="s">
        <v>669</v>
      </c>
      <c r="G683" s="123" t="s">
        <v>913</v>
      </c>
      <c r="H683" s="95" t="s">
        <v>913</v>
      </c>
      <c r="I683" s="95" t="s">
        <v>913</v>
      </c>
      <c r="J683" s="95" t="s">
        <v>913</v>
      </c>
      <c r="K683" s="208" t="s">
        <v>3701</v>
      </c>
      <c r="L683" s="220"/>
    </row>
    <row r="684" spans="1:12" x14ac:dyDescent="0.35">
      <c r="A684" s="173"/>
      <c r="B684" s="194"/>
      <c r="C684" s="102" t="s">
        <v>2539</v>
      </c>
      <c r="D684" s="45" t="s">
        <v>2540</v>
      </c>
      <c r="E684" s="45" t="s">
        <v>231</v>
      </c>
      <c r="F684" s="86" t="s">
        <v>669</v>
      </c>
      <c r="G684" s="102"/>
      <c r="H684" s="45"/>
      <c r="I684" s="45"/>
      <c r="J684" s="45"/>
      <c r="K684" s="208"/>
      <c r="L684" s="221"/>
    </row>
    <row r="685" spans="1:12" s="1" customFormat="1" x14ac:dyDescent="0.35">
      <c r="A685" s="174"/>
      <c r="B685" s="203"/>
      <c r="C685" s="103" t="s">
        <v>2541</v>
      </c>
      <c r="D685" s="96" t="s">
        <v>2542</v>
      </c>
      <c r="E685" s="96" t="s">
        <v>2543</v>
      </c>
      <c r="F685" s="51" t="s">
        <v>669</v>
      </c>
      <c r="G685" s="103"/>
      <c r="H685" s="96"/>
      <c r="I685" s="96"/>
      <c r="J685" s="96"/>
      <c r="K685" s="208"/>
      <c r="L685" s="222"/>
    </row>
    <row r="686" spans="1:12" s="38" customFormat="1" x14ac:dyDescent="0.35">
      <c r="A686" s="76" t="s">
        <v>562</v>
      </c>
      <c r="B686" s="90" t="s">
        <v>563</v>
      </c>
      <c r="C686" s="114" t="s">
        <v>2544</v>
      </c>
      <c r="D686" s="90" t="s">
        <v>2545</v>
      </c>
      <c r="E686" s="90" t="s">
        <v>2546</v>
      </c>
      <c r="F686" s="115" t="s">
        <v>1513</v>
      </c>
      <c r="G686" s="114" t="s">
        <v>913</v>
      </c>
      <c r="H686" s="90" t="s">
        <v>913</v>
      </c>
      <c r="I686" s="90" t="s">
        <v>913</v>
      </c>
      <c r="J686" s="90" t="s">
        <v>913</v>
      </c>
      <c r="K686" s="47" t="s">
        <v>3701</v>
      </c>
      <c r="L686" s="64"/>
    </row>
    <row r="687" spans="1:12" x14ac:dyDescent="0.35">
      <c r="A687" s="178" t="s">
        <v>636</v>
      </c>
      <c r="B687" s="204" t="s">
        <v>637</v>
      </c>
      <c r="C687" s="125" t="s">
        <v>2547</v>
      </c>
      <c r="D687" s="97" t="s">
        <v>2548</v>
      </c>
      <c r="E687" s="97" t="s">
        <v>637</v>
      </c>
      <c r="F687" s="66" t="s">
        <v>919</v>
      </c>
      <c r="G687" s="125" t="s">
        <v>3498</v>
      </c>
      <c r="H687" s="97" t="s">
        <v>3499</v>
      </c>
      <c r="I687" s="97" t="s">
        <v>3500</v>
      </c>
      <c r="J687" s="97" t="s">
        <v>3501</v>
      </c>
      <c r="K687" s="207" t="s">
        <v>3708</v>
      </c>
      <c r="L687" s="219" t="s">
        <v>3711</v>
      </c>
    </row>
    <row r="688" spans="1:12" x14ac:dyDescent="0.35">
      <c r="A688" s="179"/>
      <c r="B688" s="205"/>
      <c r="C688" s="100" t="s">
        <v>2549</v>
      </c>
      <c r="D688" s="98" t="s">
        <v>2550</v>
      </c>
      <c r="E688" s="98" t="s">
        <v>2551</v>
      </c>
      <c r="F688" s="67" t="s">
        <v>911</v>
      </c>
      <c r="G688" s="100"/>
      <c r="H688" s="98"/>
      <c r="I688" s="98"/>
      <c r="J688" s="98"/>
      <c r="K688" s="207"/>
      <c r="L688" s="214"/>
    </row>
    <row r="689" spans="1:12" x14ac:dyDescent="0.35">
      <c r="A689" s="179"/>
      <c r="B689" s="205"/>
      <c r="C689" s="100" t="s">
        <v>2552</v>
      </c>
      <c r="D689" s="98" t="s">
        <v>2553</v>
      </c>
      <c r="E689" s="98" t="s">
        <v>2554</v>
      </c>
      <c r="F689" s="67" t="s">
        <v>2555</v>
      </c>
      <c r="G689" s="100"/>
      <c r="H689" s="98"/>
      <c r="I689" s="98"/>
      <c r="J689" s="98"/>
      <c r="K689" s="207"/>
      <c r="L689" s="214"/>
    </row>
    <row r="690" spans="1:12" s="1" customFormat="1" x14ac:dyDescent="0.35">
      <c r="A690" s="180"/>
      <c r="B690" s="206"/>
      <c r="C690" s="101" t="s">
        <v>2556</v>
      </c>
      <c r="D690" s="99" t="s">
        <v>2557</v>
      </c>
      <c r="E690" s="99" t="s">
        <v>2067</v>
      </c>
      <c r="F690" s="68" t="s">
        <v>919</v>
      </c>
      <c r="G690" s="101"/>
      <c r="H690" s="99"/>
      <c r="I690" s="99"/>
      <c r="J690" s="99"/>
      <c r="K690" s="207"/>
      <c r="L690" s="215"/>
    </row>
    <row r="691" spans="1:12" x14ac:dyDescent="0.35">
      <c r="A691" s="172" t="s">
        <v>640</v>
      </c>
      <c r="B691" s="169" t="s">
        <v>641</v>
      </c>
      <c r="C691" s="102" t="s">
        <v>2558</v>
      </c>
      <c r="D691" s="45" t="s">
        <v>2559</v>
      </c>
      <c r="E691" s="45" t="s">
        <v>2560</v>
      </c>
      <c r="F691" s="86" t="s">
        <v>2007</v>
      </c>
      <c r="G691" s="102" t="s">
        <v>913</v>
      </c>
      <c r="H691" s="45" t="s">
        <v>913</v>
      </c>
      <c r="I691" s="45" t="s">
        <v>913</v>
      </c>
      <c r="J691" s="45" t="s">
        <v>913</v>
      </c>
      <c r="K691" s="208" t="s">
        <v>3701</v>
      </c>
      <c r="L691" s="220"/>
    </row>
    <row r="692" spans="1:12" s="1" customFormat="1" x14ac:dyDescent="0.35">
      <c r="A692" s="174"/>
      <c r="B692" s="171"/>
      <c r="C692" s="103" t="s">
        <v>2561</v>
      </c>
      <c r="D692" s="96" t="s">
        <v>2562</v>
      </c>
      <c r="E692" s="96" t="s">
        <v>2563</v>
      </c>
      <c r="F692" s="51" t="s">
        <v>2007</v>
      </c>
      <c r="G692" s="103"/>
      <c r="H692" s="96"/>
      <c r="I692" s="96"/>
      <c r="J692" s="96"/>
      <c r="K692" s="208"/>
      <c r="L692" s="222"/>
    </row>
    <row r="693" spans="1:12" s="1" customFormat="1" x14ac:dyDescent="0.35">
      <c r="A693" s="73" t="s">
        <v>655</v>
      </c>
      <c r="B693" s="46" t="s">
        <v>655</v>
      </c>
      <c r="C693" s="108" t="s">
        <v>913</v>
      </c>
      <c r="D693" s="46" t="s">
        <v>913</v>
      </c>
      <c r="E693" s="46" t="s">
        <v>913</v>
      </c>
      <c r="F693" s="109" t="s">
        <v>913</v>
      </c>
      <c r="G693" s="108" t="s">
        <v>913</v>
      </c>
      <c r="H693" s="46" t="s">
        <v>913</v>
      </c>
      <c r="I693" s="46" t="s">
        <v>913</v>
      </c>
      <c r="J693" s="46" t="s">
        <v>913</v>
      </c>
      <c r="K693" s="48" t="s">
        <v>3703</v>
      </c>
      <c r="L693" s="60"/>
    </row>
    <row r="694" spans="1:12" x14ac:dyDescent="0.35">
      <c r="A694" s="178" t="s">
        <v>671</v>
      </c>
      <c r="B694" s="175" t="s">
        <v>672</v>
      </c>
      <c r="C694" s="100" t="s">
        <v>2564</v>
      </c>
      <c r="D694" s="98" t="s">
        <v>2565</v>
      </c>
      <c r="E694" s="98"/>
      <c r="F694" s="67" t="s">
        <v>909</v>
      </c>
      <c r="G694" s="100" t="s">
        <v>3506</v>
      </c>
      <c r="H694" s="98" t="s">
        <v>3507</v>
      </c>
      <c r="I694" s="98" t="s">
        <v>3502</v>
      </c>
      <c r="J694" s="98" t="s">
        <v>2937</v>
      </c>
      <c r="K694" s="207" t="s">
        <v>3708</v>
      </c>
      <c r="L694" s="219" t="s">
        <v>3711</v>
      </c>
    </row>
    <row r="695" spans="1:12" s="1" customFormat="1" x14ac:dyDescent="0.35">
      <c r="A695" s="180"/>
      <c r="B695" s="177"/>
      <c r="C695" s="101" t="s">
        <v>2566</v>
      </c>
      <c r="D695" s="99" t="s">
        <v>2567</v>
      </c>
      <c r="E695" s="99" t="s">
        <v>2568</v>
      </c>
      <c r="F695" s="68" t="s">
        <v>909</v>
      </c>
      <c r="G695" s="101" t="s">
        <v>3503</v>
      </c>
      <c r="H695" s="99" t="s">
        <v>3504</v>
      </c>
      <c r="I695" s="99" t="s">
        <v>3505</v>
      </c>
      <c r="J695" s="99" t="s">
        <v>2937</v>
      </c>
      <c r="K695" s="207"/>
      <c r="L695" s="215"/>
    </row>
    <row r="696" spans="1:12" s="38" customFormat="1" x14ac:dyDescent="0.35">
      <c r="A696" s="80" t="s">
        <v>775</v>
      </c>
      <c r="B696" s="94" t="s">
        <v>776</v>
      </c>
      <c r="C696" s="121" t="s">
        <v>2569</v>
      </c>
      <c r="D696" s="94" t="s">
        <v>2570</v>
      </c>
      <c r="E696" s="94" t="s">
        <v>2554</v>
      </c>
      <c r="F696" s="122" t="s">
        <v>2555</v>
      </c>
      <c r="G696" s="121" t="s">
        <v>3508</v>
      </c>
      <c r="H696" s="94" t="s">
        <v>3509</v>
      </c>
      <c r="I696" s="94" t="s">
        <v>3510</v>
      </c>
      <c r="J696" s="94" t="s">
        <v>1374</v>
      </c>
      <c r="K696" s="63" t="s">
        <v>3712</v>
      </c>
      <c r="L696" s="71" t="s">
        <v>3710</v>
      </c>
    </row>
    <row r="697" spans="1:12" x14ac:dyDescent="0.35">
      <c r="A697" s="172" t="s">
        <v>780</v>
      </c>
      <c r="B697" s="202" t="s">
        <v>781</v>
      </c>
      <c r="C697" s="123" t="s">
        <v>2571</v>
      </c>
      <c r="D697" s="95" t="s">
        <v>2572</v>
      </c>
      <c r="E697" s="95" t="s">
        <v>2573</v>
      </c>
      <c r="F697" s="50" t="s">
        <v>1534</v>
      </c>
      <c r="G697" s="123" t="s">
        <v>913</v>
      </c>
      <c r="H697" s="95" t="s">
        <v>913</v>
      </c>
      <c r="I697" s="95" t="s">
        <v>913</v>
      </c>
      <c r="J697" s="95" t="s">
        <v>913</v>
      </c>
      <c r="K697" s="208" t="s">
        <v>3701</v>
      </c>
      <c r="L697" s="220"/>
    </row>
    <row r="698" spans="1:12" s="1" customFormat="1" x14ac:dyDescent="0.35">
      <c r="A698" s="174"/>
      <c r="B698" s="203"/>
      <c r="C698" s="103" t="s">
        <v>2574</v>
      </c>
      <c r="D698" s="96" t="s">
        <v>2575</v>
      </c>
      <c r="E698" s="96" t="s">
        <v>2576</v>
      </c>
      <c r="F698" s="51" t="s">
        <v>1534</v>
      </c>
      <c r="G698" s="103"/>
      <c r="H698" s="96"/>
      <c r="I698" s="96"/>
      <c r="J698" s="96"/>
      <c r="K698" s="208"/>
      <c r="L698" s="222"/>
    </row>
    <row r="699" spans="1:12" x14ac:dyDescent="0.35">
      <c r="A699" s="172" t="s">
        <v>566</v>
      </c>
      <c r="B699" s="169" t="s">
        <v>567</v>
      </c>
      <c r="C699" s="102" t="s">
        <v>2577</v>
      </c>
      <c r="D699" s="45" t="s">
        <v>2578</v>
      </c>
      <c r="E699" s="45" t="s">
        <v>2579</v>
      </c>
      <c r="F699" s="86" t="s">
        <v>1534</v>
      </c>
      <c r="G699" s="102" t="s">
        <v>913</v>
      </c>
      <c r="H699" s="45" t="s">
        <v>913</v>
      </c>
      <c r="I699" s="45" t="s">
        <v>913</v>
      </c>
      <c r="J699" s="45" t="s">
        <v>913</v>
      </c>
      <c r="K699" s="208" t="s">
        <v>3701</v>
      </c>
      <c r="L699" s="220"/>
    </row>
    <row r="700" spans="1:12" s="1" customFormat="1" x14ac:dyDescent="0.35">
      <c r="A700" s="174"/>
      <c r="B700" s="171"/>
      <c r="C700" s="103" t="s">
        <v>2580</v>
      </c>
      <c r="D700" s="96" t="s">
        <v>2581</v>
      </c>
      <c r="E700" s="96" t="s">
        <v>567</v>
      </c>
      <c r="F700" s="51" t="s">
        <v>1534</v>
      </c>
      <c r="G700" s="103"/>
      <c r="H700" s="96"/>
      <c r="I700" s="96"/>
      <c r="J700" s="96"/>
      <c r="K700" s="208"/>
      <c r="L700" s="222"/>
    </row>
    <row r="701" spans="1:12" x14ac:dyDescent="0.35">
      <c r="A701" s="172" t="s">
        <v>568</v>
      </c>
      <c r="B701" s="202" t="s">
        <v>569</v>
      </c>
      <c r="C701" s="123" t="s">
        <v>2582</v>
      </c>
      <c r="D701" s="95" t="s">
        <v>2583</v>
      </c>
      <c r="E701" s="95" t="s">
        <v>2157</v>
      </c>
      <c r="F701" s="50" t="s">
        <v>2158</v>
      </c>
      <c r="G701" s="123" t="s">
        <v>913</v>
      </c>
      <c r="H701" s="95" t="s">
        <v>913</v>
      </c>
      <c r="I701" s="95" t="s">
        <v>913</v>
      </c>
      <c r="J701" s="95" t="s">
        <v>913</v>
      </c>
      <c r="K701" s="208" t="s">
        <v>3701</v>
      </c>
      <c r="L701" s="220"/>
    </row>
    <row r="702" spans="1:12" s="1" customFormat="1" x14ac:dyDescent="0.35">
      <c r="A702" s="174"/>
      <c r="B702" s="203"/>
      <c r="C702" s="103" t="s">
        <v>2584</v>
      </c>
      <c r="D702" s="96" t="s">
        <v>2585</v>
      </c>
      <c r="E702" s="96"/>
      <c r="F702" s="51" t="s">
        <v>2158</v>
      </c>
      <c r="G702" s="103"/>
      <c r="H702" s="96"/>
      <c r="I702" s="96"/>
      <c r="J702" s="96"/>
      <c r="K702" s="208"/>
      <c r="L702" s="222"/>
    </row>
    <row r="703" spans="1:12" s="38" customFormat="1" x14ac:dyDescent="0.35">
      <c r="A703" s="75" t="s">
        <v>605</v>
      </c>
      <c r="B703" s="89" t="s">
        <v>606</v>
      </c>
      <c r="C703" s="112" t="s">
        <v>913</v>
      </c>
      <c r="D703" s="89" t="s">
        <v>913</v>
      </c>
      <c r="E703" s="89" t="s">
        <v>913</v>
      </c>
      <c r="F703" s="113" t="s">
        <v>913</v>
      </c>
      <c r="G703" s="112" t="s">
        <v>913</v>
      </c>
      <c r="H703" s="89" t="s">
        <v>913</v>
      </c>
      <c r="I703" s="89" t="s">
        <v>913</v>
      </c>
      <c r="J703" s="89" t="s">
        <v>913</v>
      </c>
      <c r="K703" s="48" t="s">
        <v>3703</v>
      </c>
      <c r="L703" s="65"/>
    </row>
    <row r="704" spans="1:12" x14ac:dyDescent="0.35">
      <c r="A704" s="163" t="s">
        <v>608</v>
      </c>
      <c r="B704" s="166" t="s">
        <v>609</v>
      </c>
      <c r="C704" s="110" t="s">
        <v>913</v>
      </c>
      <c r="D704" s="39" t="s">
        <v>913</v>
      </c>
      <c r="E704" s="39" t="s">
        <v>913</v>
      </c>
      <c r="F704" s="87" t="s">
        <v>913</v>
      </c>
      <c r="G704" s="110" t="s">
        <v>3511</v>
      </c>
      <c r="H704" s="39" t="s">
        <v>3512</v>
      </c>
      <c r="I704" s="39" t="s">
        <v>3513</v>
      </c>
      <c r="J704" s="39" t="s">
        <v>1374</v>
      </c>
      <c r="K704" s="211" t="s">
        <v>3704</v>
      </c>
      <c r="L704" s="223"/>
    </row>
    <row r="705" spans="1:12" s="1" customFormat="1" x14ac:dyDescent="0.35">
      <c r="A705" s="165"/>
      <c r="B705" s="168"/>
      <c r="C705" s="111"/>
      <c r="D705" s="40"/>
      <c r="E705" s="40"/>
      <c r="F705" s="88"/>
      <c r="G705" s="111" t="s">
        <v>3514</v>
      </c>
      <c r="H705" s="40" t="s">
        <v>3515</v>
      </c>
      <c r="I705" s="40" t="s">
        <v>3513</v>
      </c>
      <c r="J705" s="40" t="s">
        <v>1374</v>
      </c>
      <c r="K705" s="211"/>
      <c r="L705" s="225"/>
    </row>
    <row r="706" spans="1:12" x14ac:dyDescent="0.35">
      <c r="A706" s="178" t="s">
        <v>613</v>
      </c>
      <c r="B706" s="175" t="s">
        <v>614</v>
      </c>
      <c r="C706" s="100" t="s">
        <v>2586</v>
      </c>
      <c r="D706" s="98" t="s">
        <v>2587</v>
      </c>
      <c r="E706" s="98" t="s">
        <v>2588</v>
      </c>
      <c r="F706" s="67" t="s">
        <v>911</v>
      </c>
      <c r="G706" s="100" t="s">
        <v>2954</v>
      </c>
      <c r="H706" s="98" t="s">
        <v>2955</v>
      </c>
      <c r="I706" s="98"/>
      <c r="J706" s="98" t="s">
        <v>1374</v>
      </c>
      <c r="K706" s="207" t="s">
        <v>3708</v>
      </c>
      <c r="L706" s="219" t="s">
        <v>3711</v>
      </c>
    </row>
    <row r="707" spans="1:12" s="1" customFormat="1" x14ac:dyDescent="0.35">
      <c r="A707" s="180"/>
      <c r="B707" s="177"/>
      <c r="C707" s="101" t="s">
        <v>2589</v>
      </c>
      <c r="D707" s="99" t="s">
        <v>2590</v>
      </c>
      <c r="E707" s="99" t="s">
        <v>2591</v>
      </c>
      <c r="F707" s="68" t="s">
        <v>911</v>
      </c>
      <c r="G707" s="101"/>
      <c r="H707" s="99"/>
      <c r="I707" s="99"/>
      <c r="J707" s="99"/>
      <c r="K707" s="207"/>
      <c r="L707" s="215"/>
    </row>
    <row r="708" spans="1:12" x14ac:dyDescent="0.35">
      <c r="A708" s="172" t="s">
        <v>615</v>
      </c>
      <c r="B708" s="202" t="s">
        <v>616</v>
      </c>
      <c r="C708" s="123" t="s">
        <v>2592</v>
      </c>
      <c r="D708" s="95" t="s">
        <v>2593</v>
      </c>
      <c r="E708" s="95" t="s">
        <v>616</v>
      </c>
      <c r="F708" s="50" t="s">
        <v>911</v>
      </c>
      <c r="G708" s="123" t="s">
        <v>913</v>
      </c>
      <c r="H708" s="95" t="s">
        <v>913</v>
      </c>
      <c r="I708" s="95" t="s">
        <v>913</v>
      </c>
      <c r="J708" s="95" t="s">
        <v>913</v>
      </c>
      <c r="K708" s="208" t="s">
        <v>3701</v>
      </c>
      <c r="L708" s="220"/>
    </row>
    <row r="709" spans="1:12" s="1" customFormat="1" x14ac:dyDescent="0.35">
      <c r="A709" s="174"/>
      <c r="B709" s="203"/>
      <c r="C709" s="103" t="s">
        <v>2594</v>
      </c>
      <c r="D709" s="96" t="s">
        <v>2595</v>
      </c>
      <c r="E709" s="96"/>
      <c r="F709" s="51" t="s">
        <v>911</v>
      </c>
      <c r="G709" s="103"/>
      <c r="H709" s="96"/>
      <c r="I709" s="96"/>
      <c r="J709" s="96"/>
      <c r="K709" s="208"/>
      <c r="L709" s="222"/>
    </row>
    <row r="710" spans="1:12" x14ac:dyDescent="0.35">
      <c r="A710" s="172" t="s">
        <v>642</v>
      </c>
      <c r="B710" s="202" t="s">
        <v>643</v>
      </c>
      <c r="C710" s="123" t="s">
        <v>2596</v>
      </c>
      <c r="D710" s="95" t="s">
        <v>2597</v>
      </c>
      <c r="E710" s="95" t="s">
        <v>2598</v>
      </c>
      <c r="F710" s="50" t="s">
        <v>1357</v>
      </c>
      <c r="G710" s="123" t="s">
        <v>913</v>
      </c>
      <c r="H710" s="95" t="s">
        <v>913</v>
      </c>
      <c r="I710" s="95" t="s">
        <v>913</v>
      </c>
      <c r="J710" s="95" t="s">
        <v>913</v>
      </c>
      <c r="K710" s="208" t="s">
        <v>3701</v>
      </c>
      <c r="L710" s="220"/>
    </row>
    <row r="711" spans="1:12" s="1" customFormat="1" x14ac:dyDescent="0.35">
      <c r="A711" s="174"/>
      <c r="B711" s="203"/>
      <c r="C711" s="103" t="s">
        <v>2599</v>
      </c>
      <c r="D711" s="96" t="s">
        <v>2600</v>
      </c>
      <c r="E711" s="96" t="s">
        <v>2601</v>
      </c>
      <c r="F711" s="51" t="s">
        <v>1357</v>
      </c>
      <c r="G711" s="103"/>
      <c r="H711" s="96"/>
      <c r="I711" s="96"/>
      <c r="J711" s="96"/>
      <c r="K711" s="208"/>
      <c r="L711" s="222"/>
    </row>
    <row r="712" spans="1:12" x14ac:dyDescent="0.35">
      <c r="A712" s="163" t="s">
        <v>664</v>
      </c>
      <c r="B712" s="166" t="s">
        <v>665</v>
      </c>
      <c r="C712" s="110" t="s">
        <v>913</v>
      </c>
      <c r="D712" s="39" t="s">
        <v>913</v>
      </c>
      <c r="E712" s="39" t="s">
        <v>913</v>
      </c>
      <c r="F712" s="87" t="s">
        <v>913</v>
      </c>
      <c r="G712" s="110" t="s">
        <v>3516</v>
      </c>
      <c r="H712" s="39" t="s">
        <v>3517</v>
      </c>
      <c r="I712" s="39" t="s">
        <v>3518</v>
      </c>
      <c r="J712" s="39" t="s">
        <v>1374</v>
      </c>
      <c r="K712" s="211" t="s">
        <v>3704</v>
      </c>
      <c r="L712" s="223"/>
    </row>
    <row r="713" spans="1:12" s="1" customFormat="1" x14ac:dyDescent="0.35">
      <c r="A713" s="165"/>
      <c r="B713" s="168"/>
      <c r="C713" s="111"/>
      <c r="D713" s="40"/>
      <c r="E713" s="40"/>
      <c r="F713" s="88"/>
      <c r="G713" s="111" t="s">
        <v>3519</v>
      </c>
      <c r="H713" s="40" t="s">
        <v>3520</v>
      </c>
      <c r="I713" s="40" t="s">
        <v>665</v>
      </c>
      <c r="J713" s="40" t="s">
        <v>1374</v>
      </c>
      <c r="K713" s="211"/>
      <c r="L713" s="225"/>
    </row>
    <row r="714" spans="1:12" x14ac:dyDescent="0.35">
      <c r="A714" s="163" t="s">
        <v>666</v>
      </c>
      <c r="B714" s="166" t="s">
        <v>667</v>
      </c>
      <c r="C714" s="110" t="s">
        <v>913</v>
      </c>
      <c r="D714" s="39" t="s">
        <v>913</v>
      </c>
      <c r="E714" s="39" t="s">
        <v>913</v>
      </c>
      <c r="F714" s="87" t="s">
        <v>913</v>
      </c>
      <c r="G714" s="110" t="s">
        <v>3521</v>
      </c>
      <c r="H714" s="39" t="s">
        <v>3522</v>
      </c>
      <c r="I714" s="39" t="s">
        <v>3523</v>
      </c>
      <c r="J714" s="39" t="s">
        <v>3759</v>
      </c>
      <c r="K714" s="211" t="s">
        <v>3704</v>
      </c>
      <c r="L714" s="223"/>
    </row>
    <row r="715" spans="1:12" s="1" customFormat="1" x14ac:dyDescent="0.35">
      <c r="A715" s="165"/>
      <c r="B715" s="168"/>
      <c r="C715" s="111"/>
      <c r="D715" s="40"/>
      <c r="E715" s="40"/>
      <c r="F715" s="88"/>
      <c r="G715" s="111" t="s">
        <v>3524</v>
      </c>
      <c r="H715" s="40" t="s">
        <v>3525</v>
      </c>
      <c r="I715" s="40" t="s">
        <v>3523</v>
      </c>
      <c r="J715" s="40" t="s">
        <v>3759</v>
      </c>
      <c r="K715" s="211"/>
      <c r="L715" s="225"/>
    </row>
    <row r="716" spans="1:12" s="38" customFormat="1" x14ac:dyDescent="0.35">
      <c r="A716" s="75" t="s">
        <v>711</v>
      </c>
      <c r="B716" s="89" t="s">
        <v>712</v>
      </c>
      <c r="C716" s="112" t="s">
        <v>913</v>
      </c>
      <c r="D716" s="89" t="s">
        <v>913</v>
      </c>
      <c r="E716" s="89" t="s">
        <v>913</v>
      </c>
      <c r="F716" s="113" t="s">
        <v>913</v>
      </c>
      <c r="G716" s="112" t="s">
        <v>913</v>
      </c>
      <c r="H716" s="89" t="s">
        <v>913</v>
      </c>
      <c r="I716" s="89" t="s">
        <v>913</v>
      </c>
      <c r="J716" s="89" t="s">
        <v>913</v>
      </c>
      <c r="K716" s="48" t="s">
        <v>3703</v>
      </c>
      <c r="L716" s="65"/>
    </row>
    <row r="717" spans="1:12" x14ac:dyDescent="0.35">
      <c r="A717" s="172" t="s">
        <v>713</v>
      </c>
      <c r="B717" s="169" t="s">
        <v>714</v>
      </c>
      <c r="C717" s="102" t="s">
        <v>2602</v>
      </c>
      <c r="D717" s="45" t="s">
        <v>2603</v>
      </c>
      <c r="E717" s="45" t="s">
        <v>2604</v>
      </c>
      <c r="F717" s="86" t="s">
        <v>925</v>
      </c>
      <c r="G717" s="102" t="s">
        <v>913</v>
      </c>
      <c r="H717" s="45" t="s">
        <v>913</v>
      </c>
      <c r="I717" s="45" t="s">
        <v>913</v>
      </c>
      <c r="J717" s="45" t="s">
        <v>913</v>
      </c>
      <c r="K717" s="208" t="s">
        <v>3701</v>
      </c>
      <c r="L717" s="220"/>
    </row>
    <row r="718" spans="1:12" s="1" customFormat="1" x14ac:dyDescent="0.35">
      <c r="A718" s="174"/>
      <c r="B718" s="171"/>
      <c r="C718" s="103" t="s">
        <v>2605</v>
      </c>
      <c r="D718" s="96" t="s">
        <v>2606</v>
      </c>
      <c r="E718" s="96"/>
      <c r="F718" s="51" t="s">
        <v>925</v>
      </c>
      <c r="G718" s="103"/>
      <c r="H718" s="96"/>
      <c r="I718" s="96"/>
      <c r="J718" s="96"/>
      <c r="K718" s="208"/>
      <c r="L718" s="222"/>
    </row>
    <row r="719" spans="1:12" s="38" customFormat="1" x14ac:dyDescent="0.35">
      <c r="A719" s="75" t="s">
        <v>715</v>
      </c>
      <c r="B719" s="89" t="s">
        <v>716</v>
      </c>
      <c r="C719" s="112" t="s">
        <v>913</v>
      </c>
      <c r="D719" s="89" t="s">
        <v>913</v>
      </c>
      <c r="E719" s="89" t="s">
        <v>913</v>
      </c>
      <c r="F719" s="113" t="s">
        <v>913</v>
      </c>
      <c r="G719" s="112" t="s">
        <v>913</v>
      </c>
      <c r="H719" s="89" t="s">
        <v>913</v>
      </c>
      <c r="I719" s="89" t="s">
        <v>913</v>
      </c>
      <c r="J719" s="89" t="s">
        <v>913</v>
      </c>
      <c r="K719" s="48" t="s">
        <v>3703</v>
      </c>
      <c r="L719" s="65"/>
    </row>
    <row r="720" spans="1:12" x14ac:dyDescent="0.35">
      <c r="A720" s="159" t="s">
        <v>717</v>
      </c>
      <c r="B720" s="156" t="s">
        <v>718</v>
      </c>
      <c r="C720" s="104" t="s">
        <v>2607</v>
      </c>
      <c r="D720" s="105" t="s">
        <v>2608</v>
      </c>
      <c r="E720" s="105"/>
      <c r="F720" s="84" t="s">
        <v>1479</v>
      </c>
      <c r="G720" s="104" t="s">
        <v>3526</v>
      </c>
      <c r="H720" s="105" t="s">
        <v>3527</v>
      </c>
      <c r="I720" s="105"/>
      <c r="J720" s="105" t="s">
        <v>1374</v>
      </c>
      <c r="K720" s="210" t="s">
        <v>3712</v>
      </c>
      <c r="L720" s="216" t="s">
        <v>3710</v>
      </c>
    </row>
    <row r="721" spans="1:12" x14ac:dyDescent="0.35">
      <c r="A721" s="160"/>
      <c r="B721" s="157"/>
      <c r="C721" s="104"/>
      <c r="D721" s="105"/>
      <c r="E721" s="105"/>
      <c r="F721" s="84"/>
      <c r="G721" s="104" t="s">
        <v>3528</v>
      </c>
      <c r="H721" s="105" t="s">
        <v>3529</v>
      </c>
      <c r="I721" s="105" t="s">
        <v>718</v>
      </c>
      <c r="J721" s="105" t="s">
        <v>3239</v>
      </c>
      <c r="K721" s="210"/>
      <c r="L721" s="217"/>
    </row>
    <row r="722" spans="1:12" s="1" customFormat="1" x14ac:dyDescent="0.35">
      <c r="A722" s="161"/>
      <c r="B722" s="158"/>
      <c r="C722" s="106"/>
      <c r="D722" s="107"/>
      <c r="E722" s="107"/>
      <c r="F722" s="85"/>
      <c r="G722" s="106" t="s">
        <v>3530</v>
      </c>
      <c r="H722" s="107" t="s">
        <v>3531</v>
      </c>
      <c r="I722" s="107" t="s">
        <v>718</v>
      </c>
      <c r="J722" s="107" t="s">
        <v>3239</v>
      </c>
      <c r="K722" s="210"/>
      <c r="L722" s="218"/>
    </row>
    <row r="723" spans="1:12" x14ac:dyDescent="0.35">
      <c r="A723" s="172" t="s">
        <v>732</v>
      </c>
      <c r="B723" s="169" t="s">
        <v>733</v>
      </c>
      <c r="C723" s="102" t="s">
        <v>2609</v>
      </c>
      <c r="D723" s="45" t="s">
        <v>2610</v>
      </c>
      <c r="E723" s="45" t="s">
        <v>733</v>
      </c>
      <c r="F723" s="86" t="s">
        <v>911</v>
      </c>
      <c r="G723" s="102" t="s">
        <v>913</v>
      </c>
      <c r="H723" s="45" t="s">
        <v>913</v>
      </c>
      <c r="I723" s="45" t="s">
        <v>913</v>
      </c>
      <c r="J723" s="45" t="s">
        <v>913</v>
      </c>
      <c r="K723" s="208" t="s">
        <v>3701</v>
      </c>
      <c r="L723" s="220"/>
    </row>
    <row r="724" spans="1:12" s="1" customFormat="1" x14ac:dyDescent="0.35">
      <c r="A724" s="174"/>
      <c r="B724" s="171"/>
      <c r="C724" s="103" t="s">
        <v>2611</v>
      </c>
      <c r="D724" s="96" t="s">
        <v>2612</v>
      </c>
      <c r="E724" s="96" t="s">
        <v>733</v>
      </c>
      <c r="F724" s="51" t="s">
        <v>911</v>
      </c>
      <c r="G724" s="103"/>
      <c r="H724" s="96"/>
      <c r="I724" s="96"/>
      <c r="J724" s="96"/>
      <c r="K724" s="208"/>
      <c r="L724" s="222"/>
    </row>
    <row r="725" spans="1:12" x14ac:dyDescent="0.35">
      <c r="A725" s="172" t="s">
        <v>734</v>
      </c>
      <c r="B725" s="202" t="s">
        <v>735</v>
      </c>
      <c r="C725" s="123" t="s">
        <v>2613</v>
      </c>
      <c r="D725" s="95" t="s">
        <v>2614</v>
      </c>
      <c r="E725" s="95" t="s">
        <v>735</v>
      </c>
      <c r="F725" s="50" t="s">
        <v>927</v>
      </c>
      <c r="G725" s="123" t="s">
        <v>913</v>
      </c>
      <c r="H725" s="95" t="s">
        <v>913</v>
      </c>
      <c r="I725" s="95" t="s">
        <v>913</v>
      </c>
      <c r="J725" s="95" t="s">
        <v>913</v>
      </c>
      <c r="K725" s="208" t="s">
        <v>3701</v>
      </c>
      <c r="L725" s="220"/>
    </row>
    <row r="726" spans="1:12" s="1" customFormat="1" x14ac:dyDescent="0.35">
      <c r="A726" s="174"/>
      <c r="B726" s="203"/>
      <c r="C726" s="103" t="s">
        <v>2615</v>
      </c>
      <c r="D726" s="96" t="s">
        <v>2616</v>
      </c>
      <c r="E726" s="96" t="s">
        <v>735</v>
      </c>
      <c r="F726" s="51" t="s">
        <v>927</v>
      </c>
      <c r="G726" s="103"/>
      <c r="H726" s="96"/>
      <c r="I726" s="96"/>
      <c r="J726" s="96"/>
      <c r="K726" s="208"/>
      <c r="L726" s="222"/>
    </row>
    <row r="727" spans="1:12" x14ac:dyDescent="0.35">
      <c r="A727" s="163" t="s">
        <v>736</v>
      </c>
      <c r="B727" s="166" t="s">
        <v>737</v>
      </c>
      <c r="C727" s="110" t="s">
        <v>913</v>
      </c>
      <c r="D727" s="39" t="s">
        <v>913</v>
      </c>
      <c r="E727" s="39" t="s">
        <v>913</v>
      </c>
      <c r="F727" s="87" t="s">
        <v>913</v>
      </c>
      <c r="G727" s="110" t="s">
        <v>3532</v>
      </c>
      <c r="H727" s="39" t="s">
        <v>3533</v>
      </c>
      <c r="I727" s="39" t="s">
        <v>737</v>
      </c>
      <c r="J727" s="39" t="s">
        <v>3534</v>
      </c>
      <c r="K727" s="211" t="s">
        <v>3704</v>
      </c>
      <c r="L727" s="223"/>
    </row>
    <row r="728" spans="1:12" s="1" customFormat="1" x14ac:dyDescent="0.35">
      <c r="A728" s="165"/>
      <c r="B728" s="168"/>
      <c r="C728" s="111"/>
      <c r="D728" s="40"/>
      <c r="E728" s="40"/>
      <c r="F728" s="88"/>
      <c r="G728" s="111" t="s">
        <v>3535</v>
      </c>
      <c r="H728" s="40" t="s">
        <v>3536</v>
      </c>
      <c r="I728" s="40" t="s">
        <v>737</v>
      </c>
      <c r="J728" s="40" t="s">
        <v>3534</v>
      </c>
      <c r="K728" s="211"/>
      <c r="L728" s="225"/>
    </row>
    <row r="729" spans="1:12" x14ac:dyDescent="0.35">
      <c r="A729" s="163" t="s">
        <v>740</v>
      </c>
      <c r="B729" s="166" t="s">
        <v>741</v>
      </c>
      <c r="C729" s="110" t="s">
        <v>913</v>
      </c>
      <c r="D729" s="39" t="s">
        <v>913</v>
      </c>
      <c r="E729" s="39" t="s">
        <v>913</v>
      </c>
      <c r="F729" s="87" t="s">
        <v>913</v>
      </c>
      <c r="G729" s="110" t="s">
        <v>3537</v>
      </c>
      <c r="H729" s="39" t="s">
        <v>3538</v>
      </c>
      <c r="I729" s="39" t="s">
        <v>741</v>
      </c>
      <c r="J729" s="39" t="s">
        <v>3539</v>
      </c>
      <c r="K729" s="211" t="s">
        <v>3704</v>
      </c>
      <c r="L729" s="223"/>
    </row>
    <row r="730" spans="1:12" s="1" customFormat="1" x14ac:dyDescent="0.35">
      <c r="A730" s="165"/>
      <c r="B730" s="168"/>
      <c r="C730" s="111"/>
      <c r="D730" s="40"/>
      <c r="E730" s="40"/>
      <c r="F730" s="88"/>
      <c r="G730" s="111" t="s">
        <v>3540</v>
      </c>
      <c r="H730" s="40" t="s">
        <v>3541</v>
      </c>
      <c r="I730" s="40" t="s">
        <v>3542</v>
      </c>
      <c r="J730" s="40" t="s">
        <v>3539</v>
      </c>
      <c r="K730" s="211"/>
      <c r="L730" s="225"/>
    </row>
    <row r="731" spans="1:12" x14ac:dyDescent="0.35">
      <c r="A731" s="163" t="s">
        <v>742</v>
      </c>
      <c r="B731" s="166" t="s">
        <v>743</v>
      </c>
      <c r="C731" s="110" t="s">
        <v>913</v>
      </c>
      <c r="D731" s="39" t="s">
        <v>913</v>
      </c>
      <c r="E731" s="39" t="s">
        <v>913</v>
      </c>
      <c r="F731" s="87" t="s">
        <v>913</v>
      </c>
      <c r="G731" s="110" t="s">
        <v>3543</v>
      </c>
      <c r="H731" s="39" t="s">
        <v>3544</v>
      </c>
      <c r="I731" s="39" t="s">
        <v>3545</v>
      </c>
      <c r="J731" s="39" t="s">
        <v>3546</v>
      </c>
      <c r="K731" s="211" t="s">
        <v>3704</v>
      </c>
      <c r="L731" s="223"/>
    </row>
    <row r="732" spans="1:12" s="1" customFormat="1" x14ac:dyDescent="0.35">
      <c r="A732" s="165"/>
      <c r="B732" s="168"/>
      <c r="C732" s="111"/>
      <c r="D732" s="40"/>
      <c r="E732" s="40"/>
      <c r="F732" s="88"/>
      <c r="G732" s="111" t="s">
        <v>3547</v>
      </c>
      <c r="H732" s="40" t="s">
        <v>3548</v>
      </c>
      <c r="I732" s="40" t="s">
        <v>3545</v>
      </c>
      <c r="J732" s="40" t="s">
        <v>3546</v>
      </c>
      <c r="K732" s="211"/>
      <c r="L732" s="225"/>
    </row>
    <row r="733" spans="1:12" x14ac:dyDescent="0.35">
      <c r="A733" s="163" t="s">
        <v>744</v>
      </c>
      <c r="B733" s="166" t="s">
        <v>745</v>
      </c>
      <c r="C733" s="110" t="s">
        <v>913</v>
      </c>
      <c r="D733" s="39" t="s">
        <v>913</v>
      </c>
      <c r="E733" s="39" t="s">
        <v>913</v>
      </c>
      <c r="F733" s="87" t="s">
        <v>913</v>
      </c>
      <c r="G733" s="110" t="s">
        <v>3549</v>
      </c>
      <c r="H733" s="39" t="s">
        <v>3550</v>
      </c>
      <c r="I733" s="39" t="s">
        <v>3551</v>
      </c>
      <c r="J733" s="39" t="s">
        <v>3109</v>
      </c>
      <c r="K733" s="211" t="s">
        <v>3704</v>
      </c>
      <c r="L733" s="223"/>
    </row>
    <row r="734" spans="1:12" s="1" customFormat="1" x14ac:dyDescent="0.35">
      <c r="A734" s="165"/>
      <c r="B734" s="168"/>
      <c r="C734" s="111"/>
      <c r="D734" s="40"/>
      <c r="E734" s="40"/>
      <c r="F734" s="88"/>
      <c r="G734" s="111" t="s">
        <v>3552</v>
      </c>
      <c r="H734" s="40" t="s">
        <v>3553</v>
      </c>
      <c r="I734" s="40" t="s">
        <v>745</v>
      </c>
      <c r="J734" s="40" t="s">
        <v>3109</v>
      </c>
      <c r="K734" s="211"/>
      <c r="L734" s="225"/>
    </row>
    <row r="735" spans="1:12" s="38" customFormat="1" x14ac:dyDescent="0.35">
      <c r="A735" s="75" t="s">
        <v>746</v>
      </c>
      <c r="B735" s="89" t="s">
        <v>746</v>
      </c>
      <c r="C735" s="112" t="s">
        <v>913</v>
      </c>
      <c r="D735" s="89" t="s">
        <v>913</v>
      </c>
      <c r="E735" s="89" t="s">
        <v>913</v>
      </c>
      <c r="F735" s="113" t="s">
        <v>913</v>
      </c>
      <c r="G735" s="112" t="s">
        <v>913</v>
      </c>
      <c r="H735" s="89" t="s">
        <v>913</v>
      </c>
      <c r="I735" s="89" t="s">
        <v>913</v>
      </c>
      <c r="J735" s="89" t="s">
        <v>913</v>
      </c>
      <c r="K735" s="48" t="s">
        <v>3703</v>
      </c>
      <c r="L735" s="65"/>
    </row>
    <row r="736" spans="1:12" x14ac:dyDescent="0.35">
      <c r="A736" s="163" t="s">
        <v>749</v>
      </c>
      <c r="B736" s="166" t="s">
        <v>750</v>
      </c>
      <c r="C736" s="110" t="s">
        <v>913</v>
      </c>
      <c r="D736" s="39" t="s">
        <v>913</v>
      </c>
      <c r="E736" s="39" t="s">
        <v>913</v>
      </c>
      <c r="F736" s="87" t="s">
        <v>913</v>
      </c>
      <c r="G736" s="110" t="s">
        <v>3554</v>
      </c>
      <c r="H736" s="39" t="s">
        <v>3555</v>
      </c>
      <c r="I736" s="39" t="s">
        <v>3556</v>
      </c>
      <c r="J736" s="39" t="s">
        <v>3759</v>
      </c>
      <c r="K736" s="211" t="s">
        <v>3704</v>
      </c>
      <c r="L736" s="223"/>
    </row>
    <row r="737" spans="1:12" s="1" customFormat="1" x14ac:dyDescent="0.35">
      <c r="A737" s="165"/>
      <c r="B737" s="168"/>
      <c r="C737" s="111"/>
      <c r="D737" s="40"/>
      <c r="E737" s="40"/>
      <c r="F737" s="88"/>
      <c r="G737" s="111" t="s">
        <v>3557</v>
      </c>
      <c r="H737" s="40" t="s">
        <v>3558</v>
      </c>
      <c r="I737" s="40" t="s">
        <v>3559</v>
      </c>
      <c r="J737" s="40" t="s">
        <v>3759</v>
      </c>
      <c r="K737" s="211"/>
      <c r="L737" s="225"/>
    </row>
    <row r="738" spans="1:12" s="38" customFormat="1" x14ac:dyDescent="0.35">
      <c r="A738" s="76" t="s">
        <v>769</v>
      </c>
      <c r="B738" s="90" t="s">
        <v>770</v>
      </c>
      <c r="C738" s="114" t="s">
        <v>2617</v>
      </c>
      <c r="D738" s="90" t="s">
        <v>2618</v>
      </c>
      <c r="E738" s="90" t="s">
        <v>2619</v>
      </c>
      <c r="F738" s="115" t="s">
        <v>1513</v>
      </c>
      <c r="G738" s="114" t="s">
        <v>913</v>
      </c>
      <c r="H738" s="90" t="s">
        <v>913</v>
      </c>
      <c r="I738" s="90" t="s">
        <v>913</v>
      </c>
      <c r="J738" s="90" t="s">
        <v>913</v>
      </c>
      <c r="K738" s="47" t="s">
        <v>3701</v>
      </c>
      <c r="L738" s="64"/>
    </row>
    <row r="739" spans="1:12" x14ac:dyDescent="0.35">
      <c r="A739" s="172" t="s">
        <v>777</v>
      </c>
      <c r="B739" s="202" t="s">
        <v>778</v>
      </c>
      <c r="C739" s="123" t="s">
        <v>2153</v>
      </c>
      <c r="D739" s="95" t="s">
        <v>2154</v>
      </c>
      <c r="E739" s="95" t="s">
        <v>778</v>
      </c>
      <c r="F739" s="50" t="s">
        <v>2158</v>
      </c>
      <c r="G739" s="123" t="s">
        <v>913</v>
      </c>
      <c r="H739" s="95" t="s">
        <v>913</v>
      </c>
      <c r="I739" s="95" t="s">
        <v>913</v>
      </c>
      <c r="J739" s="95" t="s">
        <v>913</v>
      </c>
      <c r="K739" s="208" t="s">
        <v>3701</v>
      </c>
      <c r="L739" s="220"/>
    </row>
    <row r="740" spans="1:12" s="1" customFormat="1" x14ac:dyDescent="0.35">
      <c r="A740" s="174"/>
      <c r="B740" s="203"/>
      <c r="C740" s="103" t="s">
        <v>2620</v>
      </c>
      <c r="D740" s="96" t="s">
        <v>2621</v>
      </c>
      <c r="E740" s="96"/>
      <c r="F740" s="51" t="s">
        <v>2158</v>
      </c>
      <c r="G740" s="103"/>
      <c r="H740" s="96"/>
      <c r="I740" s="96"/>
      <c r="J740" s="96"/>
      <c r="K740" s="208"/>
      <c r="L740" s="222"/>
    </row>
    <row r="741" spans="1:12" x14ac:dyDescent="0.35">
      <c r="A741" s="172" t="s">
        <v>779</v>
      </c>
      <c r="B741" s="169" t="s">
        <v>779</v>
      </c>
      <c r="C741" s="102" t="s">
        <v>2622</v>
      </c>
      <c r="D741" s="45" t="s">
        <v>2623</v>
      </c>
      <c r="E741" s="45" t="s">
        <v>2624</v>
      </c>
      <c r="F741" s="86" t="s">
        <v>909</v>
      </c>
      <c r="G741" s="102" t="s">
        <v>913</v>
      </c>
      <c r="H741" s="45" t="s">
        <v>913</v>
      </c>
      <c r="I741" s="45" t="s">
        <v>913</v>
      </c>
      <c r="J741" s="45" t="s">
        <v>913</v>
      </c>
      <c r="K741" s="208" t="s">
        <v>3701</v>
      </c>
      <c r="L741" s="220"/>
    </row>
    <row r="742" spans="1:12" x14ac:dyDescent="0.35">
      <c r="A742" s="173"/>
      <c r="B742" s="170"/>
      <c r="C742" s="102" t="s">
        <v>2625</v>
      </c>
      <c r="D742" s="45" t="s">
        <v>2626</v>
      </c>
      <c r="E742" s="45" t="s">
        <v>2627</v>
      </c>
      <c r="F742" s="86" t="s">
        <v>909</v>
      </c>
      <c r="G742" s="102"/>
      <c r="H742" s="45"/>
      <c r="I742" s="45"/>
      <c r="J742" s="45"/>
      <c r="K742" s="208"/>
      <c r="L742" s="221"/>
    </row>
    <row r="743" spans="1:12" s="1" customFormat="1" x14ac:dyDescent="0.35">
      <c r="A743" s="174"/>
      <c r="B743" s="171"/>
      <c r="C743" s="103" t="s">
        <v>2628</v>
      </c>
      <c r="D743" s="96" t="s">
        <v>2629</v>
      </c>
      <c r="E743" s="96" t="s">
        <v>2630</v>
      </c>
      <c r="F743" s="51" t="s">
        <v>909</v>
      </c>
      <c r="G743" s="103"/>
      <c r="H743" s="96"/>
      <c r="I743" s="96"/>
      <c r="J743" s="96"/>
      <c r="K743" s="208"/>
      <c r="L743" s="222"/>
    </row>
    <row r="744" spans="1:12" x14ac:dyDescent="0.35">
      <c r="A744" s="178" t="s">
        <v>782</v>
      </c>
      <c r="B744" s="204" t="s">
        <v>782</v>
      </c>
      <c r="C744" s="125" t="s">
        <v>2631</v>
      </c>
      <c r="D744" s="97" t="s">
        <v>2632</v>
      </c>
      <c r="E744" s="97" t="s">
        <v>1829</v>
      </c>
      <c r="F744" s="66" t="s">
        <v>911</v>
      </c>
      <c r="G744" s="125" t="s">
        <v>2954</v>
      </c>
      <c r="H744" s="97" t="s">
        <v>2955</v>
      </c>
      <c r="I744" s="97"/>
      <c r="J744" s="97" t="s">
        <v>1374</v>
      </c>
      <c r="K744" s="207" t="s">
        <v>3708</v>
      </c>
      <c r="L744" s="219" t="s">
        <v>3711</v>
      </c>
    </row>
    <row r="745" spans="1:12" s="1" customFormat="1" x14ac:dyDescent="0.35">
      <c r="A745" s="180"/>
      <c r="B745" s="206"/>
      <c r="C745" s="101" t="s">
        <v>2633</v>
      </c>
      <c r="D745" s="99" t="s">
        <v>2634</v>
      </c>
      <c r="E745" s="99" t="s">
        <v>2635</v>
      </c>
      <c r="F745" s="68" t="s">
        <v>911</v>
      </c>
      <c r="G745" s="101"/>
      <c r="H745" s="99"/>
      <c r="I745" s="99"/>
      <c r="J745" s="99"/>
      <c r="K745" s="207"/>
      <c r="L745" s="215"/>
    </row>
    <row r="746" spans="1:12" s="38" customFormat="1" x14ac:dyDescent="0.35">
      <c r="A746" s="76" t="s">
        <v>75</v>
      </c>
      <c r="B746" s="90" t="s">
        <v>76</v>
      </c>
      <c r="C746" s="114" t="s">
        <v>2636</v>
      </c>
      <c r="D746" s="90" t="s">
        <v>2637</v>
      </c>
      <c r="E746" s="90" t="s">
        <v>76</v>
      </c>
      <c r="F746" s="115" t="s">
        <v>1374</v>
      </c>
      <c r="G746" s="114" t="s">
        <v>913</v>
      </c>
      <c r="H746" s="90" t="s">
        <v>913</v>
      </c>
      <c r="I746" s="90" t="s">
        <v>913</v>
      </c>
      <c r="J746" s="90" t="s">
        <v>913</v>
      </c>
      <c r="K746" s="47" t="s">
        <v>3701</v>
      </c>
      <c r="L746" s="64"/>
    </row>
    <row r="747" spans="1:12" s="38" customFormat="1" x14ac:dyDescent="0.35">
      <c r="A747" s="76" t="s">
        <v>548</v>
      </c>
      <c r="B747" s="90" t="s">
        <v>549</v>
      </c>
      <c r="C747" s="114" t="s">
        <v>2638</v>
      </c>
      <c r="D747" s="90" t="s">
        <v>2639</v>
      </c>
      <c r="E747" s="90" t="s">
        <v>502</v>
      </c>
      <c r="F747" s="115" t="s">
        <v>1534</v>
      </c>
      <c r="G747" s="114" t="s">
        <v>913</v>
      </c>
      <c r="H747" s="90" t="s">
        <v>913</v>
      </c>
      <c r="I747" s="90" t="s">
        <v>913</v>
      </c>
      <c r="J747" s="90" t="s">
        <v>913</v>
      </c>
      <c r="K747" s="47" t="s">
        <v>3701</v>
      </c>
      <c r="L747" s="64"/>
    </row>
    <row r="748" spans="1:12" s="38" customFormat="1" x14ac:dyDescent="0.35">
      <c r="A748" s="75" t="s">
        <v>583</v>
      </c>
      <c r="B748" s="89" t="s">
        <v>317</v>
      </c>
      <c r="C748" s="112" t="s">
        <v>913</v>
      </c>
      <c r="D748" s="89" t="s">
        <v>913</v>
      </c>
      <c r="E748" s="89" t="s">
        <v>913</v>
      </c>
      <c r="F748" s="113" t="s">
        <v>913</v>
      </c>
      <c r="G748" s="112" t="s">
        <v>913</v>
      </c>
      <c r="H748" s="89" t="s">
        <v>913</v>
      </c>
      <c r="I748" s="89" t="s">
        <v>913</v>
      </c>
      <c r="J748" s="89" t="s">
        <v>913</v>
      </c>
      <c r="K748" s="48" t="s">
        <v>3703</v>
      </c>
      <c r="L748" s="65"/>
    </row>
    <row r="749" spans="1:12" s="38" customFormat="1" x14ac:dyDescent="0.35">
      <c r="A749" s="76" t="s">
        <v>785</v>
      </c>
      <c r="B749" s="90" t="s">
        <v>786</v>
      </c>
      <c r="C749" s="114" t="s">
        <v>2640</v>
      </c>
      <c r="D749" s="90" t="s">
        <v>2641</v>
      </c>
      <c r="E749" s="90" t="s">
        <v>2642</v>
      </c>
      <c r="F749" s="115" t="s">
        <v>1534</v>
      </c>
      <c r="G749" s="114" t="s">
        <v>913</v>
      </c>
      <c r="H749" s="90" t="s">
        <v>913</v>
      </c>
      <c r="I749" s="90" t="s">
        <v>913</v>
      </c>
      <c r="J749" s="90" t="s">
        <v>913</v>
      </c>
      <c r="K749" s="47" t="s">
        <v>3701</v>
      </c>
      <c r="L749" s="64"/>
    </row>
    <row r="750" spans="1:12" s="38" customFormat="1" x14ac:dyDescent="0.35">
      <c r="A750" s="76" t="s">
        <v>833</v>
      </c>
      <c r="B750" s="90" t="s">
        <v>834</v>
      </c>
      <c r="C750" s="114" t="s">
        <v>2643</v>
      </c>
      <c r="D750" s="90" t="s">
        <v>2644</v>
      </c>
      <c r="E750" s="90" t="s">
        <v>2645</v>
      </c>
      <c r="F750" s="115" t="s">
        <v>2646</v>
      </c>
      <c r="G750" s="114" t="s">
        <v>913</v>
      </c>
      <c r="H750" s="90" t="s">
        <v>913</v>
      </c>
      <c r="I750" s="90" t="s">
        <v>913</v>
      </c>
      <c r="J750" s="90" t="s">
        <v>913</v>
      </c>
      <c r="K750" s="47" t="s">
        <v>3701</v>
      </c>
      <c r="L750" s="64"/>
    </row>
    <row r="751" spans="1:12" s="38" customFormat="1" x14ac:dyDescent="0.35">
      <c r="A751" s="79" t="s">
        <v>103</v>
      </c>
      <c r="B751" s="92" t="s">
        <v>104</v>
      </c>
      <c r="C751" s="119" t="s">
        <v>913</v>
      </c>
      <c r="D751" s="92" t="s">
        <v>913</v>
      </c>
      <c r="E751" s="92" t="s">
        <v>913</v>
      </c>
      <c r="F751" s="120" t="s">
        <v>913</v>
      </c>
      <c r="G751" s="119" t="s">
        <v>3560</v>
      </c>
      <c r="H751" s="92" t="s">
        <v>3561</v>
      </c>
      <c r="I751" s="92" t="s">
        <v>104</v>
      </c>
      <c r="J751" s="92" t="s">
        <v>3562</v>
      </c>
      <c r="K751" s="49" t="s">
        <v>3704</v>
      </c>
      <c r="L751" s="70"/>
    </row>
    <row r="752" spans="1:12" s="38" customFormat="1" x14ac:dyDescent="0.35">
      <c r="A752" s="79" t="s">
        <v>129</v>
      </c>
      <c r="B752" s="92" t="s">
        <v>130</v>
      </c>
      <c r="C752" s="119" t="s">
        <v>913</v>
      </c>
      <c r="D752" s="92" t="s">
        <v>913</v>
      </c>
      <c r="E752" s="92" t="s">
        <v>913</v>
      </c>
      <c r="F752" s="120" t="s">
        <v>913</v>
      </c>
      <c r="G752" s="119" t="s">
        <v>3563</v>
      </c>
      <c r="H752" s="92" t="s">
        <v>3564</v>
      </c>
      <c r="I752" s="92" t="s">
        <v>130</v>
      </c>
      <c r="J752" s="92" t="s">
        <v>1374</v>
      </c>
      <c r="K752" s="49" t="s">
        <v>3704</v>
      </c>
      <c r="L752" s="70"/>
    </row>
    <row r="753" spans="1:12" s="38" customFormat="1" x14ac:dyDescent="0.35">
      <c r="A753" s="75" t="s">
        <v>133</v>
      </c>
      <c r="B753" s="89" t="s">
        <v>134</v>
      </c>
      <c r="C753" s="112" t="s">
        <v>913</v>
      </c>
      <c r="D753" s="89" t="s">
        <v>913</v>
      </c>
      <c r="E753" s="89" t="s">
        <v>913</v>
      </c>
      <c r="F753" s="113" t="s">
        <v>913</v>
      </c>
      <c r="G753" s="112" t="s">
        <v>913</v>
      </c>
      <c r="H753" s="89" t="s">
        <v>913</v>
      </c>
      <c r="I753" s="89" t="s">
        <v>913</v>
      </c>
      <c r="J753" s="89" t="s">
        <v>913</v>
      </c>
      <c r="K753" s="48" t="s">
        <v>3703</v>
      </c>
      <c r="L753" s="65"/>
    </row>
    <row r="754" spans="1:12" s="38" customFormat="1" x14ac:dyDescent="0.35">
      <c r="A754" s="76" t="s">
        <v>139</v>
      </c>
      <c r="B754" s="90" t="s">
        <v>140</v>
      </c>
      <c r="C754" s="114" t="s">
        <v>2647</v>
      </c>
      <c r="D754" s="90" t="s">
        <v>2648</v>
      </c>
      <c r="E754" s="90" t="s">
        <v>140</v>
      </c>
      <c r="F754" s="115" t="s">
        <v>2649</v>
      </c>
      <c r="G754" s="114" t="s">
        <v>913</v>
      </c>
      <c r="H754" s="90" t="s">
        <v>913</v>
      </c>
      <c r="I754" s="90" t="s">
        <v>913</v>
      </c>
      <c r="J754" s="90" t="s">
        <v>913</v>
      </c>
      <c r="K754" s="47" t="s">
        <v>3701</v>
      </c>
      <c r="L754" s="64"/>
    </row>
    <row r="755" spans="1:12" s="38" customFormat="1" x14ac:dyDescent="0.35">
      <c r="A755" s="76" t="s">
        <v>159</v>
      </c>
      <c r="B755" s="90" t="s">
        <v>160</v>
      </c>
      <c r="C755" s="114" t="s">
        <v>2650</v>
      </c>
      <c r="D755" s="90" t="s">
        <v>2651</v>
      </c>
      <c r="E755" s="90" t="s">
        <v>160</v>
      </c>
      <c r="F755" s="115" t="s">
        <v>1534</v>
      </c>
      <c r="G755" s="114" t="s">
        <v>913</v>
      </c>
      <c r="H755" s="90" t="s">
        <v>913</v>
      </c>
      <c r="I755" s="90" t="s">
        <v>913</v>
      </c>
      <c r="J755" s="90" t="s">
        <v>913</v>
      </c>
      <c r="K755" s="47" t="s">
        <v>3701</v>
      </c>
      <c r="L755" s="64"/>
    </row>
    <row r="756" spans="1:12" s="38" customFormat="1" x14ac:dyDescent="0.35">
      <c r="A756" s="76" t="s">
        <v>161</v>
      </c>
      <c r="B756" s="90" t="s">
        <v>162</v>
      </c>
      <c r="C756" s="114" t="s">
        <v>2652</v>
      </c>
      <c r="D756" s="90" t="s">
        <v>2653</v>
      </c>
      <c r="E756" s="90" t="s">
        <v>2654</v>
      </c>
      <c r="F756" s="115" t="s">
        <v>2655</v>
      </c>
      <c r="G756" s="114" t="s">
        <v>913</v>
      </c>
      <c r="H756" s="90" t="s">
        <v>913</v>
      </c>
      <c r="I756" s="90" t="s">
        <v>913</v>
      </c>
      <c r="J756" s="90" t="s">
        <v>913</v>
      </c>
      <c r="K756" s="47" t="s">
        <v>3701</v>
      </c>
      <c r="L756" s="64"/>
    </row>
    <row r="757" spans="1:12" s="38" customFormat="1" ht="72.5" x14ac:dyDescent="0.35">
      <c r="A757" s="80" t="s">
        <v>163</v>
      </c>
      <c r="B757" s="94" t="s">
        <v>164</v>
      </c>
      <c r="C757" s="121" t="s">
        <v>2656</v>
      </c>
      <c r="D757" s="94" t="s">
        <v>2657</v>
      </c>
      <c r="E757" s="94" t="s">
        <v>2658</v>
      </c>
      <c r="F757" s="122" t="s">
        <v>2659</v>
      </c>
      <c r="G757" s="121" t="s">
        <v>3565</v>
      </c>
      <c r="H757" s="94" t="s">
        <v>3566</v>
      </c>
      <c r="I757" s="94" t="s">
        <v>164</v>
      </c>
      <c r="J757" s="94" t="s">
        <v>3251</v>
      </c>
      <c r="K757" s="63" t="s">
        <v>3712</v>
      </c>
      <c r="L757" s="71" t="s">
        <v>3728</v>
      </c>
    </row>
    <row r="758" spans="1:12" s="38" customFormat="1" x14ac:dyDescent="0.35">
      <c r="A758" s="75" t="s">
        <v>167</v>
      </c>
      <c r="B758" s="89" t="s">
        <v>168</v>
      </c>
      <c r="C758" s="112" t="s">
        <v>913</v>
      </c>
      <c r="D758" s="89" t="s">
        <v>913</v>
      </c>
      <c r="E758" s="89" t="s">
        <v>913</v>
      </c>
      <c r="F758" s="113" t="s">
        <v>913</v>
      </c>
      <c r="G758" s="112" t="s">
        <v>913</v>
      </c>
      <c r="H758" s="89" t="s">
        <v>913</v>
      </c>
      <c r="I758" s="89" t="s">
        <v>913</v>
      </c>
      <c r="J758" s="89" t="s">
        <v>913</v>
      </c>
      <c r="K758" s="48" t="s">
        <v>3703</v>
      </c>
      <c r="L758" s="65"/>
    </row>
    <row r="759" spans="1:12" s="38" customFormat="1" x14ac:dyDescent="0.35">
      <c r="A759" s="75" t="s">
        <v>179</v>
      </c>
      <c r="B759" s="89" t="s">
        <v>180</v>
      </c>
      <c r="C759" s="112" t="s">
        <v>913</v>
      </c>
      <c r="D759" s="89" t="s">
        <v>913</v>
      </c>
      <c r="E759" s="89" t="s">
        <v>913</v>
      </c>
      <c r="F759" s="113" t="s">
        <v>913</v>
      </c>
      <c r="G759" s="112" t="s">
        <v>913</v>
      </c>
      <c r="H759" s="89" t="s">
        <v>913</v>
      </c>
      <c r="I759" s="89" t="s">
        <v>913</v>
      </c>
      <c r="J759" s="89" t="s">
        <v>913</v>
      </c>
      <c r="K759" s="48" t="s">
        <v>3703</v>
      </c>
      <c r="L759" s="65"/>
    </row>
    <row r="760" spans="1:12" s="38" customFormat="1" x14ac:dyDescent="0.35">
      <c r="A760" s="76" t="s">
        <v>586</v>
      </c>
      <c r="B760" s="90" t="s">
        <v>586</v>
      </c>
      <c r="C760" s="114" t="s">
        <v>2660</v>
      </c>
      <c r="D760" s="90" t="s">
        <v>2661</v>
      </c>
      <c r="E760" s="90" t="s">
        <v>2662</v>
      </c>
      <c r="F760" s="115" t="s">
        <v>916</v>
      </c>
      <c r="G760" s="114" t="s">
        <v>913</v>
      </c>
      <c r="H760" s="90" t="s">
        <v>913</v>
      </c>
      <c r="I760" s="90" t="s">
        <v>913</v>
      </c>
      <c r="J760" s="90" t="s">
        <v>913</v>
      </c>
      <c r="K760" s="47" t="s">
        <v>3701</v>
      </c>
      <c r="L760" s="64"/>
    </row>
    <row r="761" spans="1:12" s="38" customFormat="1" x14ac:dyDescent="0.35">
      <c r="A761" s="79" t="s">
        <v>587</v>
      </c>
      <c r="B761" s="92" t="s">
        <v>588</v>
      </c>
      <c r="C761" s="119" t="s">
        <v>913</v>
      </c>
      <c r="D761" s="92" t="s">
        <v>913</v>
      </c>
      <c r="E761" s="92" t="s">
        <v>913</v>
      </c>
      <c r="F761" s="120" t="s">
        <v>913</v>
      </c>
      <c r="G761" s="119" t="s">
        <v>3567</v>
      </c>
      <c r="H761" s="92" t="s">
        <v>3568</v>
      </c>
      <c r="I761" s="92"/>
      <c r="J761" s="92" t="s">
        <v>1374</v>
      </c>
      <c r="K761" s="49" t="s">
        <v>3704</v>
      </c>
      <c r="L761" s="70"/>
    </row>
    <row r="762" spans="1:12" s="38" customFormat="1" x14ac:dyDescent="0.35">
      <c r="A762" s="76" t="s">
        <v>593</v>
      </c>
      <c r="B762" s="90" t="s">
        <v>594</v>
      </c>
      <c r="C762" s="114" t="s">
        <v>2663</v>
      </c>
      <c r="D762" s="90" t="s">
        <v>2664</v>
      </c>
      <c r="E762" s="90" t="s">
        <v>2665</v>
      </c>
      <c r="F762" s="115" t="s">
        <v>923</v>
      </c>
      <c r="G762" s="114" t="s">
        <v>913</v>
      </c>
      <c r="H762" s="90" t="s">
        <v>913</v>
      </c>
      <c r="I762" s="90" t="s">
        <v>913</v>
      </c>
      <c r="J762" s="90" t="s">
        <v>913</v>
      </c>
      <c r="K762" s="47" t="s">
        <v>3701</v>
      </c>
      <c r="L762" s="64"/>
    </row>
    <row r="763" spans="1:12" s="38" customFormat="1" x14ac:dyDescent="0.35">
      <c r="A763" s="78" t="s">
        <v>626</v>
      </c>
      <c r="B763" s="91" t="s">
        <v>627</v>
      </c>
      <c r="C763" s="116" t="s">
        <v>2666</v>
      </c>
      <c r="D763" s="91" t="s">
        <v>2667</v>
      </c>
      <c r="E763" s="91"/>
      <c r="F763" s="117" t="s">
        <v>911</v>
      </c>
      <c r="G763" s="116" t="s">
        <v>2954</v>
      </c>
      <c r="H763" s="91" t="s">
        <v>2955</v>
      </c>
      <c r="I763" s="91"/>
      <c r="J763" s="91" t="s">
        <v>1374</v>
      </c>
      <c r="K763" s="56" t="s">
        <v>3708</v>
      </c>
      <c r="L763" s="69" t="s">
        <v>3711</v>
      </c>
    </row>
    <row r="764" spans="1:12" s="38" customFormat="1" x14ac:dyDescent="0.35">
      <c r="A764" s="79" t="s">
        <v>628</v>
      </c>
      <c r="B764" s="92" t="s">
        <v>629</v>
      </c>
      <c r="C764" s="119" t="s">
        <v>913</v>
      </c>
      <c r="D764" s="92" t="s">
        <v>913</v>
      </c>
      <c r="E764" s="92" t="s">
        <v>913</v>
      </c>
      <c r="F764" s="120" t="s">
        <v>913</v>
      </c>
      <c r="G764" s="119" t="s">
        <v>3569</v>
      </c>
      <c r="H764" s="92" t="s">
        <v>3570</v>
      </c>
      <c r="I764" s="92" t="s">
        <v>3229</v>
      </c>
      <c r="J764" s="92" t="s">
        <v>3230</v>
      </c>
      <c r="K764" s="49" t="s">
        <v>3704</v>
      </c>
      <c r="L764" s="70"/>
    </row>
    <row r="765" spans="1:12" s="38" customFormat="1" x14ac:dyDescent="0.35">
      <c r="A765" s="76" t="s">
        <v>630</v>
      </c>
      <c r="B765" s="90" t="s">
        <v>631</v>
      </c>
      <c r="C765" s="114" t="s">
        <v>2668</v>
      </c>
      <c r="D765" s="90" t="s">
        <v>2669</v>
      </c>
      <c r="E765" s="90" t="s">
        <v>631</v>
      </c>
      <c r="F765" s="115" t="s">
        <v>911</v>
      </c>
      <c r="G765" s="114" t="s">
        <v>913</v>
      </c>
      <c r="H765" s="90" t="s">
        <v>913</v>
      </c>
      <c r="I765" s="90" t="s">
        <v>913</v>
      </c>
      <c r="J765" s="90" t="s">
        <v>913</v>
      </c>
      <c r="K765" s="47" t="s">
        <v>3701</v>
      </c>
      <c r="L765" s="64"/>
    </row>
    <row r="766" spans="1:12" s="38" customFormat="1" x14ac:dyDescent="0.35">
      <c r="A766" s="78" t="s">
        <v>632</v>
      </c>
      <c r="B766" s="91" t="s">
        <v>633</v>
      </c>
      <c r="C766" s="116" t="s">
        <v>2670</v>
      </c>
      <c r="D766" s="91" t="s">
        <v>2671</v>
      </c>
      <c r="E766" s="91" t="s">
        <v>633</v>
      </c>
      <c r="F766" s="117" t="s">
        <v>911</v>
      </c>
      <c r="G766" s="116" t="s">
        <v>2954</v>
      </c>
      <c r="H766" s="91" t="s">
        <v>2955</v>
      </c>
      <c r="I766" s="91"/>
      <c r="J766" s="91" t="s">
        <v>1374</v>
      </c>
      <c r="K766" s="56" t="s">
        <v>3708</v>
      </c>
      <c r="L766" s="69" t="s">
        <v>3711</v>
      </c>
    </row>
    <row r="767" spans="1:12" s="38" customFormat="1" x14ac:dyDescent="0.35">
      <c r="A767" s="76" t="s">
        <v>79</v>
      </c>
      <c r="B767" s="90" t="s">
        <v>80</v>
      </c>
      <c r="C767" s="114" t="s">
        <v>2672</v>
      </c>
      <c r="D767" s="90" t="s">
        <v>2673</v>
      </c>
      <c r="E767" s="90" t="s">
        <v>80</v>
      </c>
      <c r="F767" s="115" t="s">
        <v>1513</v>
      </c>
      <c r="G767" s="114" t="s">
        <v>913</v>
      </c>
      <c r="H767" s="90" t="s">
        <v>913</v>
      </c>
      <c r="I767" s="90" t="s">
        <v>913</v>
      </c>
      <c r="J767" s="90" t="s">
        <v>913</v>
      </c>
      <c r="K767" s="47" t="s">
        <v>3701</v>
      </c>
      <c r="L767" s="64"/>
    </row>
    <row r="768" spans="1:12" s="38" customFormat="1" x14ac:dyDescent="0.35">
      <c r="A768" s="79" t="s">
        <v>105</v>
      </c>
      <c r="B768" s="92" t="s">
        <v>106</v>
      </c>
      <c r="C768" s="119" t="s">
        <v>913</v>
      </c>
      <c r="D768" s="92" t="s">
        <v>913</v>
      </c>
      <c r="E768" s="92" t="s">
        <v>913</v>
      </c>
      <c r="F768" s="120" t="s">
        <v>913</v>
      </c>
      <c r="G768" s="119" t="s">
        <v>3571</v>
      </c>
      <c r="H768" s="92" t="s">
        <v>3572</v>
      </c>
      <c r="I768" s="92" t="s">
        <v>106</v>
      </c>
      <c r="J768" s="92" t="s">
        <v>1374</v>
      </c>
      <c r="K768" s="49" t="s">
        <v>3704</v>
      </c>
      <c r="L768" s="70"/>
    </row>
    <row r="769" spans="1:12" s="38" customFormat="1" x14ac:dyDescent="0.35">
      <c r="A769" s="78" t="s">
        <v>109</v>
      </c>
      <c r="B769" s="91" t="s">
        <v>110</v>
      </c>
      <c r="C769" s="116" t="s">
        <v>2674</v>
      </c>
      <c r="D769" s="91" t="s">
        <v>2675</v>
      </c>
      <c r="E769" s="91" t="s">
        <v>110</v>
      </c>
      <c r="F769" s="117" t="s">
        <v>911</v>
      </c>
      <c r="G769" s="116" t="s">
        <v>3573</v>
      </c>
      <c r="H769" s="91" t="s">
        <v>3574</v>
      </c>
      <c r="I769" s="91"/>
      <c r="J769" s="91" t="s">
        <v>1374</v>
      </c>
      <c r="K769" s="56" t="s">
        <v>3708</v>
      </c>
      <c r="L769" s="69" t="s">
        <v>3711</v>
      </c>
    </row>
    <row r="770" spans="1:12" s="38" customFormat="1" x14ac:dyDescent="0.35">
      <c r="A770" s="79" t="s">
        <v>135</v>
      </c>
      <c r="B770" s="92" t="s">
        <v>136</v>
      </c>
      <c r="C770" s="119" t="s">
        <v>913</v>
      </c>
      <c r="D770" s="92" t="s">
        <v>913</v>
      </c>
      <c r="E770" s="92" t="s">
        <v>913</v>
      </c>
      <c r="F770" s="120" t="s">
        <v>913</v>
      </c>
      <c r="G770" s="119" t="s">
        <v>3575</v>
      </c>
      <c r="H770" s="92" t="s">
        <v>3576</v>
      </c>
      <c r="I770" s="92" t="s">
        <v>136</v>
      </c>
      <c r="J770" s="92" t="s">
        <v>1374</v>
      </c>
      <c r="K770" s="49" t="s">
        <v>3704</v>
      </c>
      <c r="L770" s="70"/>
    </row>
    <row r="771" spans="1:12" s="38" customFormat="1" x14ac:dyDescent="0.35">
      <c r="A771" s="78" t="s">
        <v>171</v>
      </c>
      <c r="B771" s="91" t="s">
        <v>172</v>
      </c>
      <c r="C771" s="116" t="s">
        <v>2676</v>
      </c>
      <c r="D771" s="91" t="s">
        <v>2677</v>
      </c>
      <c r="E771" s="91" t="s">
        <v>172</v>
      </c>
      <c r="F771" s="117" t="s">
        <v>1534</v>
      </c>
      <c r="G771" s="116" t="s">
        <v>3577</v>
      </c>
      <c r="H771" s="91" t="s">
        <v>3578</v>
      </c>
      <c r="I771" s="91" t="s">
        <v>3579</v>
      </c>
      <c r="J771" s="91" t="s">
        <v>1374</v>
      </c>
      <c r="K771" s="56" t="s">
        <v>3708</v>
      </c>
      <c r="L771" s="69" t="s">
        <v>3711</v>
      </c>
    </row>
    <row r="772" spans="1:12" s="38" customFormat="1" x14ac:dyDescent="0.35">
      <c r="A772" s="75" t="s">
        <v>173</v>
      </c>
      <c r="B772" s="89" t="s">
        <v>174</v>
      </c>
      <c r="C772" s="112" t="s">
        <v>913</v>
      </c>
      <c r="D772" s="89" t="s">
        <v>913</v>
      </c>
      <c r="E772" s="89" t="s">
        <v>913</v>
      </c>
      <c r="F772" s="113" t="s">
        <v>913</v>
      </c>
      <c r="G772" s="112" t="s">
        <v>913</v>
      </c>
      <c r="H772" s="89" t="s">
        <v>913</v>
      </c>
      <c r="I772" s="89" t="s">
        <v>913</v>
      </c>
      <c r="J772" s="89" t="s">
        <v>913</v>
      </c>
      <c r="K772" s="48" t="s">
        <v>3703</v>
      </c>
      <c r="L772" s="65"/>
    </row>
    <row r="773" spans="1:12" s="38" customFormat="1" x14ac:dyDescent="0.35">
      <c r="A773" s="79" t="s">
        <v>175</v>
      </c>
      <c r="B773" s="92" t="s">
        <v>176</v>
      </c>
      <c r="C773" s="119" t="s">
        <v>913</v>
      </c>
      <c r="D773" s="92" t="s">
        <v>913</v>
      </c>
      <c r="E773" s="92" t="s">
        <v>913</v>
      </c>
      <c r="F773" s="120" t="s">
        <v>913</v>
      </c>
      <c r="G773" s="119" t="s">
        <v>3580</v>
      </c>
      <c r="H773" s="92" t="s">
        <v>3581</v>
      </c>
      <c r="I773" s="92" t="s">
        <v>176</v>
      </c>
      <c r="J773" s="92" t="s">
        <v>1374</v>
      </c>
      <c r="K773" s="49" t="s">
        <v>3704</v>
      </c>
      <c r="L773" s="70"/>
    </row>
    <row r="774" spans="1:12" s="38" customFormat="1" x14ac:dyDescent="0.35">
      <c r="A774" s="75" t="s">
        <v>177</v>
      </c>
      <c r="B774" s="89" t="s">
        <v>178</v>
      </c>
      <c r="C774" s="112" t="s">
        <v>913</v>
      </c>
      <c r="D774" s="89" t="s">
        <v>913</v>
      </c>
      <c r="E774" s="89" t="s">
        <v>913</v>
      </c>
      <c r="F774" s="113" t="s">
        <v>913</v>
      </c>
      <c r="G774" s="112" t="s">
        <v>913</v>
      </c>
      <c r="H774" s="89" t="s">
        <v>913</v>
      </c>
      <c r="I774" s="89" t="s">
        <v>913</v>
      </c>
      <c r="J774" s="89" t="s">
        <v>913</v>
      </c>
      <c r="K774" s="48" t="s">
        <v>3703</v>
      </c>
      <c r="L774" s="65"/>
    </row>
    <row r="775" spans="1:12" s="38" customFormat="1" x14ac:dyDescent="0.35">
      <c r="A775" s="75" t="s">
        <v>181</v>
      </c>
      <c r="B775" s="89" t="s">
        <v>182</v>
      </c>
      <c r="C775" s="112" t="s">
        <v>913</v>
      </c>
      <c r="D775" s="89" t="s">
        <v>913</v>
      </c>
      <c r="E775" s="89" t="s">
        <v>913</v>
      </c>
      <c r="F775" s="113" t="s">
        <v>913</v>
      </c>
      <c r="G775" s="112" t="s">
        <v>913</v>
      </c>
      <c r="H775" s="89" t="s">
        <v>913</v>
      </c>
      <c r="I775" s="89" t="s">
        <v>913</v>
      </c>
      <c r="J775" s="89" t="s">
        <v>913</v>
      </c>
      <c r="K775" s="48" t="s">
        <v>3703</v>
      </c>
      <c r="L775" s="65"/>
    </row>
    <row r="776" spans="1:12" s="38" customFormat="1" ht="29" x14ac:dyDescent="0.35">
      <c r="A776" s="80" t="s">
        <v>215</v>
      </c>
      <c r="B776" s="94" t="s">
        <v>216</v>
      </c>
      <c r="C776" s="121" t="s">
        <v>2678</v>
      </c>
      <c r="D776" s="94" t="s">
        <v>2679</v>
      </c>
      <c r="E776" s="94" t="s">
        <v>2680</v>
      </c>
      <c r="F776" s="122" t="s">
        <v>2223</v>
      </c>
      <c r="G776" s="121" t="s">
        <v>3582</v>
      </c>
      <c r="H776" s="94" t="s">
        <v>3583</v>
      </c>
      <c r="I776" s="94"/>
      <c r="J776" s="94" t="s">
        <v>1374</v>
      </c>
      <c r="K776" s="63" t="s">
        <v>3712</v>
      </c>
      <c r="L776" s="71" t="s">
        <v>3723</v>
      </c>
    </row>
    <row r="777" spans="1:12" x14ac:dyDescent="0.35">
      <c r="A777" s="163" t="s">
        <v>330</v>
      </c>
      <c r="B777" s="166" t="s">
        <v>331</v>
      </c>
      <c r="C777" s="110" t="s">
        <v>913</v>
      </c>
      <c r="D777" s="39" t="s">
        <v>913</v>
      </c>
      <c r="E777" s="39" t="s">
        <v>913</v>
      </c>
      <c r="F777" s="87" t="s">
        <v>913</v>
      </c>
      <c r="G777" s="110" t="s">
        <v>3584</v>
      </c>
      <c r="H777" s="39" t="s">
        <v>3585</v>
      </c>
      <c r="I777" s="39" t="s">
        <v>3586</v>
      </c>
      <c r="J777" s="39" t="s">
        <v>1374</v>
      </c>
      <c r="K777" s="211" t="s">
        <v>3704</v>
      </c>
      <c r="L777" s="223"/>
    </row>
    <row r="778" spans="1:12" x14ac:dyDescent="0.35">
      <c r="A778" s="193"/>
      <c r="B778" s="167"/>
      <c r="C778" s="110"/>
      <c r="D778" s="39"/>
      <c r="E778" s="39"/>
      <c r="F778" s="87"/>
      <c r="G778" s="110" t="s">
        <v>3587</v>
      </c>
      <c r="H778" s="39" t="s">
        <v>3588</v>
      </c>
      <c r="I778" s="39"/>
      <c r="J778" s="39" t="s">
        <v>1374</v>
      </c>
      <c r="K778" s="211"/>
      <c r="L778" s="224"/>
    </row>
    <row r="779" spans="1:12" s="1" customFormat="1" x14ac:dyDescent="0.35">
      <c r="A779" s="165"/>
      <c r="B779" s="168"/>
      <c r="C779" s="111"/>
      <c r="D779" s="40"/>
      <c r="E779" s="40"/>
      <c r="F779" s="88"/>
      <c r="G779" s="111" t="s">
        <v>3584</v>
      </c>
      <c r="H779" s="40" t="s">
        <v>3585</v>
      </c>
      <c r="I779" s="40" t="s">
        <v>3586</v>
      </c>
      <c r="J779" s="40" t="s">
        <v>1374</v>
      </c>
      <c r="K779" s="211"/>
      <c r="L779" s="225"/>
    </row>
    <row r="780" spans="1:12" s="38" customFormat="1" x14ac:dyDescent="0.35">
      <c r="A780" s="76" t="s">
        <v>332</v>
      </c>
      <c r="B780" s="90" t="s">
        <v>333</v>
      </c>
      <c r="C780" s="114" t="s">
        <v>2681</v>
      </c>
      <c r="D780" s="90" t="s">
        <v>2682</v>
      </c>
      <c r="E780" s="90" t="s">
        <v>2683</v>
      </c>
      <c r="F780" s="115" t="s">
        <v>909</v>
      </c>
      <c r="G780" s="114" t="s">
        <v>913</v>
      </c>
      <c r="H780" s="90" t="s">
        <v>913</v>
      </c>
      <c r="I780" s="90" t="s">
        <v>913</v>
      </c>
      <c r="J780" s="90" t="s">
        <v>913</v>
      </c>
      <c r="K780" s="47" t="s">
        <v>3701</v>
      </c>
      <c r="L780" s="64"/>
    </row>
    <row r="781" spans="1:12" s="38" customFormat="1" x14ac:dyDescent="0.35">
      <c r="A781" s="76" t="s">
        <v>336</v>
      </c>
      <c r="B781" s="90" t="s">
        <v>337</v>
      </c>
      <c r="C781" s="114" t="s">
        <v>2684</v>
      </c>
      <c r="D781" s="90" t="s">
        <v>2685</v>
      </c>
      <c r="E781" s="90" t="s">
        <v>2686</v>
      </c>
      <c r="F781" s="115" t="s">
        <v>1534</v>
      </c>
      <c r="G781" s="114" t="s">
        <v>913</v>
      </c>
      <c r="H781" s="90" t="s">
        <v>913</v>
      </c>
      <c r="I781" s="90" t="s">
        <v>913</v>
      </c>
      <c r="J781" s="90" t="s">
        <v>913</v>
      </c>
      <c r="K781" s="47" t="s">
        <v>3701</v>
      </c>
      <c r="L781" s="64"/>
    </row>
    <row r="782" spans="1:12" s="38" customFormat="1" x14ac:dyDescent="0.35">
      <c r="A782" s="78" t="s">
        <v>405</v>
      </c>
      <c r="B782" s="91" t="s">
        <v>406</v>
      </c>
      <c r="C782" s="116" t="s">
        <v>2687</v>
      </c>
      <c r="D782" s="91" t="s">
        <v>2688</v>
      </c>
      <c r="E782" s="91" t="s">
        <v>2689</v>
      </c>
      <c r="F782" s="117" t="s">
        <v>1818</v>
      </c>
      <c r="G782" s="116" t="s">
        <v>2954</v>
      </c>
      <c r="H782" s="91" t="s">
        <v>2955</v>
      </c>
      <c r="I782" s="91"/>
      <c r="J782" s="91" t="s">
        <v>1374</v>
      </c>
      <c r="K782" s="56" t="s">
        <v>3708</v>
      </c>
      <c r="L782" s="69" t="s">
        <v>3711</v>
      </c>
    </row>
    <row r="783" spans="1:12" s="38" customFormat="1" x14ac:dyDescent="0.35">
      <c r="A783" s="76" t="s">
        <v>599</v>
      </c>
      <c r="B783" s="90" t="s">
        <v>600</v>
      </c>
      <c r="C783" s="114" t="s">
        <v>2690</v>
      </c>
      <c r="D783" s="90" t="s">
        <v>2691</v>
      </c>
      <c r="E783" s="90" t="s">
        <v>2692</v>
      </c>
      <c r="F783" s="115" t="s">
        <v>1357</v>
      </c>
      <c r="G783" s="114" t="s">
        <v>913</v>
      </c>
      <c r="H783" s="90" t="s">
        <v>913</v>
      </c>
      <c r="I783" s="90" t="s">
        <v>913</v>
      </c>
      <c r="J783" s="90" t="s">
        <v>913</v>
      </c>
      <c r="K783" s="47" t="s">
        <v>3701</v>
      </c>
      <c r="L783" s="64"/>
    </row>
    <row r="784" spans="1:12" s="38" customFormat="1" ht="29" x14ac:dyDescent="0.35">
      <c r="A784" s="76" t="s">
        <v>787</v>
      </c>
      <c r="B784" s="90" t="s">
        <v>788</v>
      </c>
      <c r="C784" s="114" t="s">
        <v>913</v>
      </c>
      <c r="D784" s="90" t="s">
        <v>913</v>
      </c>
      <c r="E784" s="90" t="s">
        <v>913</v>
      </c>
      <c r="F784" s="115" t="s">
        <v>913</v>
      </c>
      <c r="G784" s="114" t="s">
        <v>913</v>
      </c>
      <c r="H784" s="90" t="s">
        <v>913</v>
      </c>
      <c r="I784" s="90" t="s">
        <v>913</v>
      </c>
      <c r="J784" s="90" t="s">
        <v>913</v>
      </c>
      <c r="K784" s="47" t="s">
        <v>3701</v>
      </c>
      <c r="L784" s="64" t="s">
        <v>3761</v>
      </c>
    </row>
    <row r="785" spans="1:12" s="38" customFormat="1" x14ac:dyDescent="0.35">
      <c r="A785" s="75" t="s">
        <v>789</v>
      </c>
      <c r="B785" s="89" t="s">
        <v>789</v>
      </c>
      <c r="C785" s="112" t="s">
        <v>913</v>
      </c>
      <c r="D785" s="89" t="s">
        <v>913</v>
      </c>
      <c r="E785" s="89" t="s">
        <v>913</v>
      </c>
      <c r="F785" s="113" t="s">
        <v>913</v>
      </c>
      <c r="G785" s="112" t="s">
        <v>913</v>
      </c>
      <c r="H785" s="89" t="s">
        <v>913</v>
      </c>
      <c r="I785" s="89" t="s">
        <v>913</v>
      </c>
      <c r="J785" s="89" t="s">
        <v>913</v>
      </c>
      <c r="K785" s="48" t="s">
        <v>3703</v>
      </c>
      <c r="L785" s="65"/>
    </row>
    <row r="786" spans="1:12" s="38" customFormat="1" x14ac:dyDescent="0.35">
      <c r="A786" s="78" t="s">
        <v>794</v>
      </c>
      <c r="B786" s="91" t="s">
        <v>795</v>
      </c>
      <c r="C786" s="116" t="s">
        <v>2693</v>
      </c>
      <c r="D786" s="91" t="s">
        <v>2694</v>
      </c>
      <c r="E786" s="91" t="s">
        <v>2695</v>
      </c>
      <c r="F786" s="117" t="s">
        <v>911</v>
      </c>
      <c r="G786" s="116" t="s">
        <v>2954</v>
      </c>
      <c r="H786" s="91" t="s">
        <v>2955</v>
      </c>
      <c r="I786" s="91"/>
      <c r="J786" s="91" t="s">
        <v>1374</v>
      </c>
      <c r="K786" s="56" t="s">
        <v>3708</v>
      </c>
      <c r="L786" s="69" t="s">
        <v>3711</v>
      </c>
    </row>
    <row r="787" spans="1:12" s="38" customFormat="1" x14ac:dyDescent="0.35">
      <c r="A787" s="78" t="s">
        <v>807</v>
      </c>
      <c r="B787" s="91" t="s">
        <v>808</v>
      </c>
      <c r="C787" s="116" t="s">
        <v>2696</v>
      </c>
      <c r="D787" s="91" t="s">
        <v>2697</v>
      </c>
      <c r="E787" s="91" t="s">
        <v>808</v>
      </c>
      <c r="F787" s="117" t="s">
        <v>911</v>
      </c>
      <c r="G787" s="116" t="s">
        <v>2954</v>
      </c>
      <c r="H787" s="91" t="s">
        <v>2955</v>
      </c>
      <c r="I787" s="91"/>
      <c r="J787" s="91" t="s">
        <v>1374</v>
      </c>
      <c r="K787" s="56" t="s">
        <v>3708</v>
      </c>
      <c r="L787" s="69" t="s">
        <v>3711</v>
      </c>
    </row>
    <row r="788" spans="1:12" s="38" customFormat="1" x14ac:dyDescent="0.35">
      <c r="A788" s="75" t="s">
        <v>809</v>
      </c>
      <c r="B788" s="89" t="s">
        <v>810</v>
      </c>
      <c r="C788" s="112" t="s">
        <v>913</v>
      </c>
      <c r="D788" s="89" t="s">
        <v>913</v>
      </c>
      <c r="E788" s="89" t="s">
        <v>913</v>
      </c>
      <c r="F788" s="113" t="s">
        <v>913</v>
      </c>
      <c r="G788" s="112" t="s">
        <v>913</v>
      </c>
      <c r="H788" s="89" t="s">
        <v>913</v>
      </c>
      <c r="I788" s="89" t="s">
        <v>913</v>
      </c>
      <c r="J788" s="89" t="s">
        <v>913</v>
      </c>
      <c r="K788" s="48" t="s">
        <v>3703</v>
      </c>
      <c r="L788" s="65"/>
    </row>
    <row r="789" spans="1:12" s="38" customFormat="1" x14ac:dyDescent="0.35">
      <c r="A789" s="75" t="s">
        <v>819</v>
      </c>
      <c r="B789" s="89" t="s">
        <v>819</v>
      </c>
      <c r="C789" s="112" t="s">
        <v>913</v>
      </c>
      <c r="D789" s="89" t="s">
        <v>913</v>
      </c>
      <c r="E789" s="89" t="s">
        <v>913</v>
      </c>
      <c r="F789" s="113" t="s">
        <v>913</v>
      </c>
      <c r="G789" s="112" t="s">
        <v>913</v>
      </c>
      <c r="H789" s="89" t="s">
        <v>913</v>
      </c>
      <c r="I789" s="89" t="s">
        <v>913</v>
      </c>
      <c r="J789" s="89" t="s">
        <v>913</v>
      </c>
      <c r="K789" s="48" t="s">
        <v>3703</v>
      </c>
      <c r="L789" s="65"/>
    </row>
    <row r="790" spans="1:12" s="38" customFormat="1" x14ac:dyDescent="0.35">
      <c r="A790" s="76" t="s">
        <v>842</v>
      </c>
      <c r="B790" s="90" t="s">
        <v>842</v>
      </c>
      <c r="C790" s="114" t="s">
        <v>2698</v>
      </c>
      <c r="D790" s="90" t="s">
        <v>2699</v>
      </c>
      <c r="E790" s="90" t="s">
        <v>2700</v>
      </c>
      <c r="F790" s="115" t="s">
        <v>923</v>
      </c>
      <c r="G790" s="114" t="s">
        <v>913</v>
      </c>
      <c r="H790" s="90" t="s">
        <v>913</v>
      </c>
      <c r="I790" s="90" t="s">
        <v>913</v>
      </c>
      <c r="J790" s="90" t="s">
        <v>913</v>
      </c>
      <c r="K790" s="47" t="s">
        <v>3701</v>
      </c>
      <c r="L790" s="64"/>
    </row>
    <row r="791" spans="1:12" s="38" customFormat="1" x14ac:dyDescent="0.35">
      <c r="A791" s="79" t="s">
        <v>845</v>
      </c>
      <c r="B791" s="92" t="s">
        <v>846</v>
      </c>
      <c r="C791" s="119" t="s">
        <v>913</v>
      </c>
      <c r="D791" s="92" t="s">
        <v>913</v>
      </c>
      <c r="E791" s="92" t="s">
        <v>913</v>
      </c>
      <c r="F791" s="120" t="s">
        <v>913</v>
      </c>
      <c r="G791" s="119" t="s">
        <v>3589</v>
      </c>
      <c r="H791" s="92" t="s">
        <v>3590</v>
      </c>
      <c r="I791" s="92" t="s">
        <v>3591</v>
      </c>
      <c r="J791" s="92" t="s">
        <v>3239</v>
      </c>
      <c r="K791" s="49" t="s">
        <v>3704</v>
      </c>
      <c r="L791" s="70"/>
    </row>
    <row r="792" spans="1:12" s="38" customFormat="1" x14ac:dyDescent="0.35">
      <c r="A792" s="78" t="s">
        <v>851</v>
      </c>
      <c r="B792" s="91" t="s">
        <v>852</v>
      </c>
      <c r="C792" s="116" t="s">
        <v>2701</v>
      </c>
      <c r="D792" s="91" t="s">
        <v>2702</v>
      </c>
      <c r="E792" s="91" t="s">
        <v>2703</v>
      </c>
      <c r="F792" s="117" t="s">
        <v>911</v>
      </c>
      <c r="G792" s="116" t="s">
        <v>2954</v>
      </c>
      <c r="H792" s="91" t="s">
        <v>2955</v>
      </c>
      <c r="I792" s="91"/>
      <c r="J792" s="91" t="s">
        <v>1374</v>
      </c>
      <c r="K792" s="56" t="s">
        <v>3708</v>
      </c>
      <c r="L792" s="69" t="s">
        <v>3711</v>
      </c>
    </row>
    <row r="793" spans="1:12" s="38" customFormat="1" x14ac:dyDescent="0.35">
      <c r="A793" s="76" t="s">
        <v>853</v>
      </c>
      <c r="B793" s="90" t="s">
        <v>854</v>
      </c>
      <c r="C793" s="114" t="s">
        <v>2704</v>
      </c>
      <c r="D793" s="90" t="s">
        <v>2705</v>
      </c>
      <c r="E793" s="90" t="s">
        <v>2706</v>
      </c>
      <c r="F793" s="115" t="s">
        <v>911</v>
      </c>
      <c r="G793" s="114" t="s">
        <v>913</v>
      </c>
      <c r="H793" s="90" t="s">
        <v>913</v>
      </c>
      <c r="I793" s="90" t="s">
        <v>913</v>
      </c>
      <c r="J793" s="90" t="s">
        <v>913</v>
      </c>
      <c r="K793" s="47" t="s">
        <v>3701</v>
      </c>
      <c r="L793" s="64"/>
    </row>
    <row r="794" spans="1:12" s="38" customFormat="1" x14ac:dyDescent="0.35">
      <c r="A794" s="76" t="s">
        <v>236</v>
      </c>
      <c r="B794" s="90" t="s">
        <v>237</v>
      </c>
      <c r="C794" s="114" t="s">
        <v>2707</v>
      </c>
      <c r="D794" s="90" t="s">
        <v>2708</v>
      </c>
      <c r="E794" s="90"/>
      <c r="F794" s="115" t="s">
        <v>909</v>
      </c>
      <c r="G794" s="114" t="s">
        <v>913</v>
      </c>
      <c r="H794" s="90" t="s">
        <v>913</v>
      </c>
      <c r="I794" s="90" t="s">
        <v>913</v>
      </c>
      <c r="J794" s="90" t="s">
        <v>913</v>
      </c>
      <c r="K794" s="47" t="s">
        <v>3701</v>
      </c>
      <c r="L794" s="64"/>
    </row>
    <row r="795" spans="1:12" s="38" customFormat="1" x14ac:dyDescent="0.35">
      <c r="A795" s="76" t="s">
        <v>83</v>
      </c>
      <c r="B795" s="90" t="s">
        <v>84</v>
      </c>
      <c r="C795" s="114" t="s">
        <v>2709</v>
      </c>
      <c r="D795" s="90" t="s">
        <v>2710</v>
      </c>
      <c r="E795" s="90" t="s">
        <v>84</v>
      </c>
      <c r="F795" s="115" t="s">
        <v>926</v>
      </c>
      <c r="G795" s="114" t="s">
        <v>913</v>
      </c>
      <c r="H795" s="90" t="s">
        <v>913</v>
      </c>
      <c r="I795" s="90" t="s">
        <v>913</v>
      </c>
      <c r="J795" s="90" t="s">
        <v>913</v>
      </c>
      <c r="K795" s="47" t="s">
        <v>3701</v>
      </c>
      <c r="L795" s="64"/>
    </row>
    <row r="796" spans="1:12" s="38" customFormat="1" x14ac:dyDescent="0.35">
      <c r="A796" s="79" t="s">
        <v>111</v>
      </c>
      <c r="B796" s="92" t="s">
        <v>112</v>
      </c>
      <c r="C796" s="119" t="s">
        <v>913</v>
      </c>
      <c r="D796" s="92" t="s">
        <v>913</v>
      </c>
      <c r="E796" s="92" t="s">
        <v>913</v>
      </c>
      <c r="F796" s="120" t="s">
        <v>913</v>
      </c>
      <c r="G796" s="119" t="s">
        <v>3592</v>
      </c>
      <c r="H796" s="92" t="s">
        <v>3593</v>
      </c>
      <c r="I796" s="92" t="s">
        <v>112</v>
      </c>
      <c r="J796" s="92" t="s">
        <v>1374</v>
      </c>
      <c r="K796" s="49" t="s">
        <v>3704</v>
      </c>
      <c r="L796" s="70"/>
    </row>
    <row r="797" spans="1:12" s="38" customFormat="1" x14ac:dyDescent="0.35">
      <c r="A797" s="79" t="s">
        <v>117</v>
      </c>
      <c r="B797" s="92" t="s">
        <v>118</v>
      </c>
      <c r="C797" s="119" t="s">
        <v>913</v>
      </c>
      <c r="D797" s="92" t="s">
        <v>913</v>
      </c>
      <c r="E797" s="92" t="s">
        <v>913</v>
      </c>
      <c r="F797" s="120" t="s">
        <v>913</v>
      </c>
      <c r="G797" s="119" t="s">
        <v>3594</v>
      </c>
      <c r="H797" s="92" t="s">
        <v>3595</v>
      </c>
      <c r="I797" s="92" t="s">
        <v>118</v>
      </c>
      <c r="J797" s="92" t="s">
        <v>1374</v>
      </c>
      <c r="K797" s="49" t="s">
        <v>3704</v>
      </c>
      <c r="L797" s="70"/>
    </row>
    <row r="798" spans="1:12" s="38" customFormat="1" x14ac:dyDescent="0.35">
      <c r="A798" s="75" t="s">
        <v>193</v>
      </c>
      <c r="B798" s="89" t="s">
        <v>194</v>
      </c>
      <c r="C798" s="112" t="s">
        <v>913</v>
      </c>
      <c r="D798" s="89" t="s">
        <v>913</v>
      </c>
      <c r="E798" s="89" t="s">
        <v>913</v>
      </c>
      <c r="F798" s="113" t="s">
        <v>913</v>
      </c>
      <c r="G798" s="112" t="s">
        <v>913</v>
      </c>
      <c r="H798" s="89" t="s">
        <v>913</v>
      </c>
      <c r="I798" s="89" t="s">
        <v>913</v>
      </c>
      <c r="J798" s="89" t="s">
        <v>913</v>
      </c>
      <c r="K798" s="48" t="s">
        <v>3703</v>
      </c>
      <c r="L798" s="65"/>
    </row>
    <row r="799" spans="1:12" s="38" customFormat="1" x14ac:dyDescent="0.35">
      <c r="A799" s="76" t="s">
        <v>197</v>
      </c>
      <c r="B799" s="90" t="s">
        <v>198</v>
      </c>
      <c r="C799" s="114" t="s">
        <v>2711</v>
      </c>
      <c r="D799" s="90" t="s">
        <v>2712</v>
      </c>
      <c r="E799" s="90" t="s">
        <v>198</v>
      </c>
      <c r="F799" s="115" t="s">
        <v>1534</v>
      </c>
      <c r="G799" s="114" t="s">
        <v>913</v>
      </c>
      <c r="H799" s="90" t="s">
        <v>913</v>
      </c>
      <c r="I799" s="90" t="s">
        <v>913</v>
      </c>
      <c r="J799" s="90" t="s">
        <v>913</v>
      </c>
      <c r="K799" s="47" t="s">
        <v>3701</v>
      </c>
      <c r="L799" s="64"/>
    </row>
    <row r="800" spans="1:12" s="38" customFormat="1" x14ac:dyDescent="0.35">
      <c r="A800" s="80" t="s">
        <v>199</v>
      </c>
      <c r="B800" s="94" t="s">
        <v>200</v>
      </c>
      <c r="C800" s="121" t="s">
        <v>2713</v>
      </c>
      <c r="D800" s="94" t="s">
        <v>2714</v>
      </c>
      <c r="E800" s="94"/>
      <c r="F800" s="122" t="s">
        <v>1479</v>
      </c>
      <c r="G800" s="121" t="s">
        <v>3596</v>
      </c>
      <c r="H800" s="94" t="s">
        <v>3597</v>
      </c>
      <c r="I800" s="94" t="s">
        <v>200</v>
      </c>
      <c r="J800" s="94" t="s">
        <v>3280</v>
      </c>
      <c r="K800" s="63" t="s">
        <v>3712</v>
      </c>
      <c r="L800" s="71" t="s">
        <v>3710</v>
      </c>
    </row>
    <row r="801" spans="1:12" s="38" customFormat="1" x14ac:dyDescent="0.35">
      <c r="A801" s="79" t="s">
        <v>203</v>
      </c>
      <c r="B801" s="92" t="s">
        <v>204</v>
      </c>
      <c r="C801" s="119" t="s">
        <v>913</v>
      </c>
      <c r="D801" s="92" t="s">
        <v>913</v>
      </c>
      <c r="E801" s="92" t="s">
        <v>913</v>
      </c>
      <c r="F801" s="120" t="s">
        <v>913</v>
      </c>
      <c r="G801" s="119" t="s">
        <v>3598</v>
      </c>
      <c r="H801" s="92" t="s">
        <v>3599</v>
      </c>
      <c r="I801" s="92" t="s">
        <v>204</v>
      </c>
      <c r="J801" s="92" t="s">
        <v>3745</v>
      </c>
      <c r="K801" s="49" t="s">
        <v>3704</v>
      </c>
      <c r="L801" s="70"/>
    </row>
    <row r="802" spans="1:12" s="38" customFormat="1" x14ac:dyDescent="0.35">
      <c r="A802" s="78" t="s">
        <v>205</v>
      </c>
      <c r="B802" s="91" t="s">
        <v>206</v>
      </c>
      <c r="C802" s="116" t="s">
        <v>2715</v>
      </c>
      <c r="D802" s="91" t="s">
        <v>2716</v>
      </c>
      <c r="E802" s="91" t="s">
        <v>2717</v>
      </c>
      <c r="F802" s="117" t="s">
        <v>1374</v>
      </c>
      <c r="G802" s="116" t="s">
        <v>3600</v>
      </c>
      <c r="H802" s="91" t="s">
        <v>3601</v>
      </c>
      <c r="I802" s="91" t="s">
        <v>3602</v>
      </c>
      <c r="J802" s="91" t="s">
        <v>3603</v>
      </c>
      <c r="K802" s="56" t="s">
        <v>3708</v>
      </c>
      <c r="L802" s="69" t="s">
        <v>3724</v>
      </c>
    </row>
    <row r="803" spans="1:12" s="38" customFormat="1" x14ac:dyDescent="0.35">
      <c r="A803" s="79" t="s">
        <v>207</v>
      </c>
      <c r="B803" s="92" t="s">
        <v>208</v>
      </c>
      <c r="C803" s="119" t="s">
        <v>913</v>
      </c>
      <c r="D803" s="92" t="s">
        <v>913</v>
      </c>
      <c r="E803" s="92" t="s">
        <v>913</v>
      </c>
      <c r="F803" s="120" t="s">
        <v>913</v>
      </c>
      <c r="G803" s="119" t="s">
        <v>3604</v>
      </c>
      <c r="H803" s="92" t="s">
        <v>3605</v>
      </c>
      <c r="I803" s="92" t="s">
        <v>208</v>
      </c>
      <c r="J803" s="92" t="s">
        <v>3606</v>
      </c>
      <c r="K803" s="49" t="s">
        <v>3704</v>
      </c>
      <c r="L803" s="70"/>
    </row>
    <row r="804" spans="1:12" s="38" customFormat="1" x14ac:dyDescent="0.35">
      <c r="A804" s="76" t="s">
        <v>219</v>
      </c>
      <c r="B804" s="90" t="s">
        <v>220</v>
      </c>
      <c r="C804" s="114" t="s">
        <v>2718</v>
      </c>
      <c r="D804" s="90" t="s">
        <v>2719</v>
      </c>
      <c r="E804" s="90" t="s">
        <v>220</v>
      </c>
      <c r="F804" s="115" t="s">
        <v>2720</v>
      </c>
      <c r="G804" s="114" t="s">
        <v>913</v>
      </c>
      <c r="H804" s="90" t="s">
        <v>913</v>
      </c>
      <c r="I804" s="90" t="s">
        <v>913</v>
      </c>
      <c r="J804" s="90" t="s">
        <v>913</v>
      </c>
      <c r="K804" s="47" t="s">
        <v>3701</v>
      </c>
      <c r="L804" s="64"/>
    </row>
    <row r="805" spans="1:12" s="38" customFormat="1" x14ac:dyDescent="0.35">
      <c r="A805" s="76" t="s">
        <v>222</v>
      </c>
      <c r="B805" s="90" t="s">
        <v>223</v>
      </c>
      <c r="C805" s="114" t="s">
        <v>2721</v>
      </c>
      <c r="D805" s="90" t="s">
        <v>2722</v>
      </c>
      <c r="E805" s="90" t="s">
        <v>223</v>
      </c>
      <c r="F805" s="115" t="s">
        <v>1619</v>
      </c>
      <c r="G805" s="114" t="s">
        <v>913</v>
      </c>
      <c r="H805" s="90" t="s">
        <v>913</v>
      </c>
      <c r="I805" s="90" t="s">
        <v>913</v>
      </c>
      <c r="J805" s="90" t="s">
        <v>913</v>
      </c>
      <c r="K805" s="47" t="s">
        <v>3701</v>
      </c>
      <c r="L805" s="64"/>
    </row>
    <row r="806" spans="1:12" s="38" customFormat="1" x14ac:dyDescent="0.35">
      <c r="A806" s="76" t="s">
        <v>224</v>
      </c>
      <c r="B806" s="90" t="s">
        <v>225</v>
      </c>
      <c r="C806" s="114" t="s">
        <v>2723</v>
      </c>
      <c r="D806" s="90" t="s">
        <v>2724</v>
      </c>
      <c r="E806" s="90" t="s">
        <v>225</v>
      </c>
      <c r="F806" s="115" t="s">
        <v>2725</v>
      </c>
      <c r="G806" s="114" t="s">
        <v>913</v>
      </c>
      <c r="H806" s="90" t="s">
        <v>913</v>
      </c>
      <c r="I806" s="90" t="s">
        <v>913</v>
      </c>
      <c r="J806" s="90" t="s">
        <v>913</v>
      </c>
      <c r="K806" s="47" t="s">
        <v>3701</v>
      </c>
      <c r="L806" s="64"/>
    </row>
    <row r="807" spans="1:12" s="38" customFormat="1" x14ac:dyDescent="0.35">
      <c r="A807" s="79" t="s">
        <v>226</v>
      </c>
      <c r="B807" s="92" t="s">
        <v>227</v>
      </c>
      <c r="C807" s="119" t="s">
        <v>913</v>
      </c>
      <c r="D807" s="92" t="s">
        <v>913</v>
      </c>
      <c r="E807" s="92" t="s">
        <v>913</v>
      </c>
      <c r="F807" s="120" t="s">
        <v>913</v>
      </c>
      <c r="G807" s="119" t="s">
        <v>3607</v>
      </c>
      <c r="H807" s="92" t="s">
        <v>3608</v>
      </c>
      <c r="I807" s="92" t="s">
        <v>227</v>
      </c>
      <c r="J807" s="92" t="s">
        <v>1374</v>
      </c>
      <c r="K807" s="49" t="s">
        <v>3704</v>
      </c>
      <c r="L807" s="70"/>
    </row>
    <row r="808" spans="1:12" s="38" customFormat="1" x14ac:dyDescent="0.35">
      <c r="A808" s="75" t="s">
        <v>228</v>
      </c>
      <c r="B808" s="89" t="s">
        <v>229</v>
      </c>
      <c r="C808" s="112" t="s">
        <v>913</v>
      </c>
      <c r="D808" s="89" t="s">
        <v>913</v>
      </c>
      <c r="E808" s="89" t="s">
        <v>913</v>
      </c>
      <c r="F808" s="113" t="s">
        <v>913</v>
      </c>
      <c r="G808" s="112" t="s">
        <v>913</v>
      </c>
      <c r="H808" s="89" t="s">
        <v>913</v>
      </c>
      <c r="I808" s="89" t="s">
        <v>913</v>
      </c>
      <c r="J808" s="89" t="s">
        <v>913</v>
      </c>
      <c r="K808" s="48" t="s">
        <v>3703</v>
      </c>
      <c r="L808" s="65"/>
    </row>
    <row r="809" spans="1:12" s="38" customFormat="1" x14ac:dyDescent="0.35">
      <c r="A809" s="79" t="s">
        <v>254</v>
      </c>
      <c r="B809" s="92" t="s">
        <v>255</v>
      </c>
      <c r="C809" s="119" t="s">
        <v>913</v>
      </c>
      <c r="D809" s="92" t="s">
        <v>913</v>
      </c>
      <c r="E809" s="92" t="s">
        <v>913</v>
      </c>
      <c r="F809" s="120" t="s">
        <v>913</v>
      </c>
      <c r="G809" s="119" t="s">
        <v>3609</v>
      </c>
      <c r="H809" s="92" t="s">
        <v>3610</v>
      </c>
      <c r="I809" s="92" t="s">
        <v>3611</v>
      </c>
      <c r="J809" s="92" t="s">
        <v>1374</v>
      </c>
      <c r="K809" s="49" t="s">
        <v>3704</v>
      </c>
      <c r="L809" s="70"/>
    </row>
    <row r="810" spans="1:12" s="38" customFormat="1" x14ac:dyDescent="0.35">
      <c r="A810" s="76" t="s">
        <v>270</v>
      </c>
      <c r="B810" s="90" t="s">
        <v>271</v>
      </c>
      <c r="C810" s="114" t="s">
        <v>2726</v>
      </c>
      <c r="D810" s="90" t="s">
        <v>2727</v>
      </c>
      <c r="E810" s="90" t="s">
        <v>2728</v>
      </c>
      <c r="F810" s="115" t="s">
        <v>910</v>
      </c>
      <c r="G810" s="114" t="s">
        <v>913</v>
      </c>
      <c r="H810" s="90" t="s">
        <v>913</v>
      </c>
      <c r="I810" s="90" t="s">
        <v>913</v>
      </c>
      <c r="J810" s="90" t="s">
        <v>913</v>
      </c>
      <c r="K810" s="47" t="s">
        <v>3701</v>
      </c>
      <c r="L810" s="64"/>
    </row>
    <row r="811" spans="1:12" s="38" customFormat="1" x14ac:dyDescent="0.35">
      <c r="A811" s="79" t="s">
        <v>272</v>
      </c>
      <c r="B811" s="92" t="s">
        <v>273</v>
      </c>
      <c r="C811" s="119" t="s">
        <v>913</v>
      </c>
      <c r="D811" s="92" t="s">
        <v>913</v>
      </c>
      <c r="E811" s="92" t="s">
        <v>913</v>
      </c>
      <c r="F811" s="120" t="s">
        <v>913</v>
      </c>
      <c r="G811" s="119" t="s">
        <v>3612</v>
      </c>
      <c r="H811" s="92" t="s">
        <v>3613</v>
      </c>
      <c r="I811" s="92" t="s">
        <v>3614</v>
      </c>
      <c r="J811" s="92" t="s">
        <v>3000</v>
      </c>
      <c r="K811" s="49" t="s">
        <v>3704</v>
      </c>
      <c r="L811" s="70"/>
    </row>
    <row r="812" spans="1:12" s="38" customFormat="1" x14ac:dyDescent="0.35">
      <c r="A812" s="79" t="s">
        <v>274</v>
      </c>
      <c r="B812" s="92" t="s">
        <v>275</v>
      </c>
      <c r="C812" s="119" t="s">
        <v>913</v>
      </c>
      <c r="D812" s="92" t="s">
        <v>913</v>
      </c>
      <c r="E812" s="92" t="s">
        <v>913</v>
      </c>
      <c r="F812" s="120" t="s">
        <v>913</v>
      </c>
      <c r="G812" s="119" t="s">
        <v>3615</v>
      </c>
      <c r="H812" s="92" t="s">
        <v>3616</v>
      </c>
      <c r="I812" s="92" t="s">
        <v>3617</v>
      </c>
      <c r="J812" s="92" t="s">
        <v>3618</v>
      </c>
      <c r="K812" s="49" t="s">
        <v>3704</v>
      </c>
      <c r="L812" s="70"/>
    </row>
    <row r="813" spans="1:12" s="38" customFormat="1" x14ac:dyDescent="0.35">
      <c r="A813" s="76" t="s">
        <v>276</v>
      </c>
      <c r="B813" s="90" t="s">
        <v>277</v>
      </c>
      <c r="C813" s="114" t="s">
        <v>2729</v>
      </c>
      <c r="D813" s="90" t="s">
        <v>2730</v>
      </c>
      <c r="E813" s="90" t="s">
        <v>2731</v>
      </c>
      <c r="F813" s="115" t="s">
        <v>2732</v>
      </c>
      <c r="G813" s="114" t="s">
        <v>913</v>
      </c>
      <c r="H813" s="90" t="s">
        <v>913</v>
      </c>
      <c r="I813" s="90" t="s">
        <v>913</v>
      </c>
      <c r="J813" s="90" t="s">
        <v>913</v>
      </c>
      <c r="K813" s="47" t="s">
        <v>3701</v>
      </c>
      <c r="L813" s="64"/>
    </row>
    <row r="814" spans="1:12" s="38" customFormat="1" x14ac:dyDescent="0.35">
      <c r="A814" s="76" t="s">
        <v>278</v>
      </c>
      <c r="B814" s="90" t="s">
        <v>279</v>
      </c>
      <c r="C814" s="114" t="s">
        <v>2733</v>
      </c>
      <c r="D814" s="90" t="s">
        <v>2734</v>
      </c>
      <c r="E814" s="90" t="s">
        <v>2735</v>
      </c>
      <c r="F814" s="115" t="s">
        <v>1374</v>
      </c>
      <c r="G814" s="114" t="s">
        <v>913</v>
      </c>
      <c r="H814" s="90" t="s">
        <v>913</v>
      </c>
      <c r="I814" s="90" t="s">
        <v>913</v>
      </c>
      <c r="J814" s="90" t="s">
        <v>913</v>
      </c>
      <c r="K814" s="47" t="s">
        <v>3701</v>
      </c>
      <c r="L814" s="64"/>
    </row>
    <row r="815" spans="1:12" x14ac:dyDescent="0.35">
      <c r="A815" s="163" t="s">
        <v>280</v>
      </c>
      <c r="B815" s="166" t="s">
        <v>281</v>
      </c>
      <c r="C815" s="110" t="s">
        <v>913</v>
      </c>
      <c r="D815" s="39" t="s">
        <v>913</v>
      </c>
      <c r="E815" s="39" t="s">
        <v>913</v>
      </c>
      <c r="F815" s="87" t="s">
        <v>913</v>
      </c>
      <c r="G815" s="110" t="s">
        <v>3619</v>
      </c>
      <c r="H815" s="39" t="s">
        <v>3620</v>
      </c>
      <c r="I815" s="39"/>
      <c r="J815" s="39" t="s">
        <v>3745</v>
      </c>
      <c r="K815" s="211" t="s">
        <v>3704</v>
      </c>
      <c r="L815" s="223"/>
    </row>
    <row r="816" spans="1:12" x14ac:dyDescent="0.35">
      <c r="A816" s="193"/>
      <c r="B816" s="167"/>
      <c r="C816" s="110"/>
      <c r="D816" s="39"/>
      <c r="E816" s="39"/>
      <c r="F816" s="87"/>
      <c r="G816" s="110" t="s">
        <v>3621</v>
      </c>
      <c r="H816" s="39" t="s">
        <v>3622</v>
      </c>
      <c r="I816" s="39" t="s">
        <v>3623</v>
      </c>
      <c r="J816" s="39" t="s">
        <v>3745</v>
      </c>
      <c r="K816" s="211"/>
      <c r="L816" s="224"/>
    </row>
    <row r="817" spans="1:12" s="1" customFormat="1" x14ac:dyDescent="0.35">
      <c r="A817" s="165"/>
      <c r="B817" s="168"/>
      <c r="C817" s="111"/>
      <c r="D817" s="40"/>
      <c r="E817" s="40"/>
      <c r="F817" s="88"/>
      <c r="G817" s="111" t="s">
        <v>3619</v>
      </c>
      <c r="H817" s="40" t="s">
        <v>3620</v>
      </c>
      <c r="I817" s="40"/>
      <c r="J817" s="40" t="s">
        <v>3745</v>
      </c>
      <c r="K817" s="211"/>
      <c r="L817" s="225"/>
    </row>
    <row r="818" spans="1:12" s="38" customFormat="1" x14ac:dyDescent="0.35">
      <c r="A818" s="79" t="s">
        <v>282</v>
      </c>
      <c r="B818" s="92" t="s">
        <v>283</v>
      </c>
      <c r="C818" s="119" t="s">
        <v>913</v>
      </c>
      <c r="D818" s="92" t="s">
        <v>913</v>
      </c>
      <c r="E818" s="92" t="s">
        <v>913</v>
      </c>
      <c r="F818" s="120" t="s">
        <v>913</v>
      </c>
      <c r="G818" s="119" t="s">
        <v>3624</v>
      </c>
      <c r="H818" s="92" t="s">
        <v>3625</v>
      </c>
      <c r="I818" s="92" t="s">
        <v>3626</v>
      </c>
      <c r="J818" s="92" t="s">
        <v>1374</v>
      </c>
      <c r="K818" s="49" t="s">
        <v>3704</v>
      </c>
      <c r="L818" s="70"/>
    </row>
    <row r="819" spans="1:12" x14ac:dyDescent="0.35">
      <c r="A819" s="163" t="s">
        <v>284</v>
      </c>
      <c r="B819" s="166" t="s">
        <v>285</v>
      </c>
      <c r="C819" s="110" t="s">
        <v>913</v>
      </c>
      <c r="D819" s="39" t="s">
        <v>913</v>
      </c>
      <c r="E819" s="39" t="s">
        <v>913</v>
      </c>
      <c r="F819" s="87" t="s">
        <v>913</v>
      </c>
      <c r="G819" s="110" t="s">
        <v>3627</v>
      </c>
      <c r="H819" s="39" t="s">
        <v>3628</v>
      </c>
      <c r="I819" s="39" t="s">
        <v>3629</v>
      </c>
      <c r="J819" s="39" t="s">
        <v>565</v>
      </c>
      <c r="K819" s="211" t="s">
        <v>3704</v>
      </c>
      <c r="L819" s="223"/>
    </row>
    <row r="820" spans="1:12" x14ac:dyDescent="0.35">
      <c r="A820" s="193"/>
      <c r="B820" s="167"/>
      <c r="C820" s="110"/>
      <c r="D820" s="39"/>
      <c r="E820" s="39"/>
      <c r="F820" s="87"/>
      <c r="G820" s="110" t="s">
        <v>3630</v>
      </c>
      <c r="H820" s="39" t="s">
        <v>3631</v>
      </c>
      <c r="I820" s="39" t="s">
        <v>3632</v>
      </c>
      <c r="J820" s="39" t="s">
        <v>565</v>
      </c>
      <c r="K820" s="211"/>
      <c r="L820" s="224"/>
    </row>
    <row r="821" spans="1:12" s="1" customFormat="1" x14ac:dyDescent="0.35">
      <c r="A821" s="165"/>
      <c r="B821" s="168"/>
      <c r="C821" s="111"/>
      <c r="D821" s="40"/>
      <c r="E821" s="40"/>
      <c r="F821" s="88"/>
      <c r="G821" s="111" t="s">
        <v>3627</v>
      </c>
      <c r="H821" s="40" t="s">
        <v>3628</v>
      </c>
      <c r="I821" s="40" t="s">
        <v>3629</v>
      </c>
      <c r="J821" s="40" t="s">
        <v>565</v>
      </c>
      <c r="K821" s="211"/>
      <c r="L821" s="225"/>
    </row>
    <row r="822" spans="1:12" s="38" customFormat="1" x14ac:dyDescent="0.35">
      <c r="A822" s="76" t="s">
        <v>286</v>
      </c>
      <c r="B822" s="90" t="s">
        <v>287</v>
      </c>
      <c r="C822" s="114" t="s">
        <v>2736</v>
      </c>
      <c r="D822" s="90" t="s">
        <v>2737</v>
      </c>
      <c r="E822" s="90"/>
      <c r="F822" s="115" t="s">
        <v>1957</v>
      </c>
      <c r="G822" s="114" t="s">
        <v>913</v>
      </c>
      <c r="H822" s="90" t="s">
        <v>913</v>
      </c>
      <c r="I822" s="90" t="s">
        <v>913</v>
      </c>
      <c r="J822" s="90" t="s">
        <v>913</v>
      </c>
      <c r="K822" s="47" t="s">
        <v>3701</v>
      </c>
      <c r="L822" s="64"/>
    </row>
    <row r="823" spans="1:12" s="38" customFormat="1" x14ac:dyDescent="0.35">
      <c r="A823" s="76" t="s">
        <v>306</v>
      </c>
      <c r="B823" s="90" t="s">
        <v>307</v>
      </c>
      <c r="C823" s="114" t="s">
        <v>2738</v>
      </c>
      <c r="D823" s="90" t="s">
        <v>2739</v>
      </c>
      <c r="E823" s="90" t="s">
        <v>2740</v>
      </c>
      <c r="F823" s="115" t="s">
        <v>911</v>
      </c>
      <c r="G823" s="114" t="s">
        <v>913</v>
      </c>
      <c r="H823" s="90" t="s">
        <v>913</v>
      </c>
      <c r="I823" s="90" t="s">
        <v>913</v>
      </c>
      <c r="J823" s="90" t="s">
        <v>913</v>
      </c>
      <c r="K823" s="47" t="s">
        <v>3701</v>
      </c>
      <c r="L823" s="64"/>
    </row>
    <row r="824" spans="1:12" s="38" customFormat="1" x14ac:dyDescent="0.35">
      <c r="A824" s="76" t="s">
        <v>324</v>
      </c>
      <c r="B824" s="90" t="s">
        <v>325</v>
      </c>
      <c r="C824" s="114" t="s">
        <v>2741</v>
      </c>
      <c r="D824" s="90" t="s">
        <v>2742</v>
      </c>
      <c r="E824" s="90" t="s">
        <v>2743</v>
      </c>
      <c r="F824" s="115" t="s">
        <v>911</v>
      </c>
      <c r="G824" s="114" t="s">
        <v>913</v>
      </c>
      <c r="H824" s="90" t="s">
        <v>913</v>
      </c>
      <c r="I824" s="90" t="s">
        <v>913</v>
      </c>
      <c r="J824" s="90" t="s">
        <v>913</v>
      </c>
      <c r="K824" s="47" t="s">
        <v>3701</v>
      </c>
      <c r="L824" s="64"/>
    </row>
    <row r="825" spans="1:12" x14ac:dyDescent="0.35">
      <c r="A825" s="163" t="s">
        <v>328</v>
      </c>
      <c r="B825" s="166" t="s">
        <v>329</v>
      </c>
      <c r="C825" s="110" t="s">
        <v>913</v>
      </c>
      <c r="D825" s="39" t="s">
        <v>913</v>
      </c>
      <c r="E825" s="39" t="s">
        <v>913</v>
      </c>
      <c r="F825" s="87" t="s">
        <v>913</v>
      </c>
      <c r="G825" s="110" t="s">
        <v>3633</v>
      </c>
      <c r="H825" s="39" t="s">
        <v>3634</v>
      </c>
      <c r="I825" s="39" t="s">
        <v>3635</v>
      </c>
      <c r="J825" s="39" t="s">
        <v>1374</v>
      </c>
      <c r="K825" s="211" t="s">
        <v>3704</v>
      </c>
      <c r="L825" s="223"/>
    </row>
    <row r="826" spans="1:12" s="1" customFormat="1" x14ac:dyDescent="0.35">
      <c r="A826" s="165"/>
      <c r="B826" s="168"/>
      <c r="C826" s="111"/>
      <c r="D826" s="40"/>
      <c r="E826" s="40"/>
      <c r="F826" s="88"/>
      <c r="G826" s="111" t="s">
        <v>3636</v>
      </c>
      <c r="H826" s="40" t="s">
        <v>3637</v>
      </c>
      <c r="I826" s="40" t="s">
        <v>3638</v>
      </c>
      <c r="J826" s="40" t="s">
        <v>1374</v>
      </c>
      <c r="K826" s="211"/>
      <c r="L826" s="225"/>
    </row>
    <row r="827" spans="1:12" s="38" customFormat="1" x14ac:dyDescent="0.35">
      <c r="A827" s="76" t="s">
        <v>377</v>
      </c>
      <c r="B827" s="90" t="s">
        <v>378</v>
      </c>
      <c r="C827" s="114" t="s">
        <v>2744</v>
      </c>
      <c r="D827" s="90" t="s">
        <v>2745</v>
      </c>
      <c r="E827" s="90"/>
      <c r="F827" s="115" t="s">
        <v>1357</v>
      </c>
      <c r="G827" s="114" t="s">
        <v>913</v>
      </c>
      <c r="H827" s="90" t="s">
        <v>913</v>
      </c>
      <c r="I827" s="90" t="s">
        <v>913</v>
      </c>
      <c r="J827" s="90" t="s">
        <v>913</v>
      </c>
      <c r="K827" s="47" t="s">
        <v>3701</v>
      </c>
      <c r="L827" s="64"/>
    </row>
    <row r="828" spans="1:12" s="38" customFormat="1" x14ac:dyDescent="0.35">
      <c r="A828" s="79" t="s">
        <v>409</v>
      </c>
      <c r="B828" s="92" t="s">
        <v>410</v>
      </c>
      <c r="C828" s="119" t="s">
        <v>913</v>
      </c>
      <c r="D828" s="92" t="s">
        <v>913</v>
      </c>
      <c r="E828" s="92" t="s">
        <v>913</v>
      </c>
      <c r="F828" s="120" t="s">
        <v>913</v>
      </c>
      <c r="G828" s="119" t="s">
        <v>3639</v>
      </c>
      <c r="H828" s="92" t="s">
        <v>3640</v>
      </c>
      <c r="I828" s="92" t="s">
        <v>410</v>
      </c>
      <c r="J828" s="92" t="s">
        <v>3117</v>
      </c>
      <c r="K828" s="49" t="s">
        <v>3704</v>
      </c>
      <c r="L828" s="70"/>
    </row>
    <row r="829" spans="1:12" s="38" customFormat="1" x14ac:dyDescent="0.35">
      <c r="A829" s="75" t="s">
        <v>411</v>
      </c>
      <c r="B829" s="89" t="s">
        <v>412</v>
      </c>
      <c r="C829" s="112" t="s">
        <v>913</v>
      </c>
      <c r="D829" s="89" t="s">
        <v>913</v>
      </c>
      <c r="E829" s="89" t="s">
        <v>913</v>
      </c>
      <c r="F829" s="113" t="s">
        <v>913</v>
      </c>
      <c r="G829" s="112" t="s">
        <v>913</v>
      </c>
      <c r="H829" s="89" t="s">
        <v>913</v>
      </c>
      <c r="I829" s="89" t="s">
        <v>913</v>
      </c>
      <c r="J829" s="89" t="s">
        <v>913</v>
      </c>
      <c r="K829" s="48" t="s">
        <v>3703</v>
      </c>
      <c r="L829" s="65"/>
    </row>
    <row r="830" spans="1:12" s="38" customFormat="1" x14ac:dyDescent="0.35">
      <c r="A830" s="76" t="s">
        <v>413</v>
      </c>
      <c r="B830" s="90" t="s">
        <v>414</v>
      </c>
      <c r="C830" s="114" t="s">
        <v>2746</v>
      </c>
      <c r="D830" s="90" t="s">
        <v>2747</v>
      </c>
      <c r="E830" s="90" t="s">
        <v>2748</v>
      </c>
      <c r="F830" s="115" t="s">
        <v>2725</v>
      </c>
      <c r="G830" s="114" t="s">
        <v>913</v>
      </c>
      <c r="H830" s="90" t="s">
        <v>913</v>
      </c>
      <c r="I830" s="90" t="s">
        <v>913</v>
      </c>
      <c r="J830" s="90" t="s">
        <v>913</v>
      </c>
      <c r="K830" s="47" t="s">
        <v>3701</v>
      </c>
      <c r="L830" s="64"/>
    </row>
    <row r="831" spans="1:12" s="38" customFormat="1" x14ac:dyDescent="0.35">
      <c r="A831" s="76" t="s">
        <v>419</v>
      </c>
      <c r="B831" s="90" t="s">
        <v>420</v>
      </c>
      <c r="C831" s="114" t="s">
        <v>2749</v>
      </c>
      <c r="D831" s="90" t="s">
        <v>2750</v>
      </c>
      <c r="E831" s="90" t="s">
        <v>2751</v>
      </c>
      <c r="F831" s="115" t="s">
        <v>1534</v>
      </c>
      <c r="G831" s="114" t="s">
        <v>913</v>
      </c>
      <c r="H831" s="90" t="s">
        <v>913</v>
      </c>
      <c r="I831" s="90" t="s">
        <v>913</v>
      </c>
      <c r="J831" s="90" t="s">
        <v>913</v>
      </c>
      <c r="K831" s="47" t="s">
        <v>3701</v>
      </c>
      <c r="L831" s="64"/>
    </row>
    <row r="832" spans="1:12" s="38" customFormat="1" x14ac:dyDescent="0.35">
      <c r="A832" s="76" t="s">
        <v>421</v>
      </c>
      <c r="B832" s="90" t="s">
        <v>421</v>
      </c>
      <c r="C832" s="114" t="s">
        <v>2752</v>
      </c>
      <c r="D832" s="90" t="s">
        <v>2753</v>
      </c>
      <c r="E832" s="90"/>
      <c r="F832" s="115" t="s">
        <v>2223</v>
      </c>
      <c r="G832" s="114" t="s">
        <v>913</v>
      </c>
      <c r="H832" s="90" t="s">
        <v>913</v>
      </c>
      <c r="I832" s="90" t="s">
        <v>913</v>
      </c>
      <c r="J832" s="90" t="s">
        <v>913</v>
      </c>
      <c r="K832" s="47" t="s">
        <v>3701</v>
      </c>
      <c r="L832" s="64"/>
    </row>
    <row r="833" spans="1:12" s="38" customFormat="1" x14ac:dyDescent="0.35">
      <c r="A833" s="75" t="s">
        <v>422</v>
      </c>
      <c r="B833" s="89" t="s">
        <v>423</v>
      </c>
      <c r="C833" s="112" t="s">
        <v>913</v>
      </c>
      <c r="D833" s="89" t="s">
        <v>913</v>
      </c>
      <c r="E833" s="89" t="s">
        <v>913</v>
      </c>
      <c r="F833" s="113" t="s">
        <v>913</v>
      </c>
      <c r="G833" s="112" t="s">
        <v>913</v>
      </c>
      <c r="H833" s="89" t="s">
        <v>913</v>
      </c>
      <c r="I833" s="89" t="s">
        <v>913</v>
      </c>
      <c r="J833" s="89" t="s">
        <v>913</v>
      </c>
      <c r="K833" s="48" t="s">
        <v>3703</v>
      </c>
      <c r="L833" s="65"/>
    </row>
    <row r="834" spans="1:12" s="38" customFormat="1" x14ac:dyDescent="0.35">
      <c r="A834" s="76" t="s">
        <v>477</v>
      </c>
      <c r="B834" s="90" t="s">
        <v>478</v>
      </c>
      <c r="C834" s="114" t="s">
        <v>2754</v>
      </c>
      <c r="D834" s="90" t="s">
        <v>2755</v>
      </c>
      <c r="E834" s="90" t="s">
        <v>478</v>
      </c>
      <c r="F834" s="115" t="s">
        <v>911</v>
      </c>
      <c r="G834" s="114" t="s">
        <v>913</v>
      </c>
      <c r="H834" s="90" t="s">
        <v>913</v>
      </c>
      <c r="I834" s="90" t="s">
        <v>913</v>
      </c>
      <c r="J834" s="90" t="s">
        <v>913</v>
      </c>
      <c r="K834" s="47" t="s">
        <v>3701</v>
      </c>
      <c r="L834" s="64"/>
    </row>
    <row r="835" spans="1:12" s="38" customFormat="1" x14ac:dyDescent="0.35">
      <c r="A835" s="76" t="s">
        <v>481</v>
      </c>
      <c r="B835" s="90" t="s">
        <v>482</v>
      </c>
      <c r="C835" s="114" t="s">
        <v>2756</v>
      </c>
      <c r="D835" s="90" t="s">
        <v>2757</v>
      </c>
      <c r="E835" s="90" t="s">
        <v>482</v>
      </c>
      <c r="F835" s="115" t="s">
        <v>1652</v>
      </c>
      <c r="G835" s="114" t="s">
        <v>913</v>
      </c>
      <c r="H835" s="90" t="s">
        <v>913</v>
      </c>
      <c r="I835" s="90" t="s">
        <v>913</v>
      </c>
      <c r="J835" s="90" t="s">
        <v>913</v>
      </c>
      <c r="K835" s="47" t="s">
        <v>3701</v>
      </c>
      <c r="L835" s="64"/>
    </row>
    <row r="836" spans="1:12" s="38" customFormat="1" x14ac:dyDescent="0.35">
      <c r="A836" s="76" t="s">
        <v>501</v>
      </c>
      <c r="B836" s="90" t="s">
        <v>502</v>
      </c>
      <c r="C836" s="114" t="s">
        <v>2758</v>
      </c>
      <c r="D836" s="90" t="s">
        <v>2759</v>
      </c>
      <c r="E836" s="90" t="s">
        <v>549</v>
      </c>
      <c r="F836" s="115" t="s">
        <v>1534</v>
      </c>
      <c r="G836" s="114" t="s">
        <v>913</v>
      </c>
      <c r="H836" s="90" t="s">
        <v>913</v>
      </c>
      <c r="I836" s="90" t="s">
        <v>913</v>
      </c>
      <c r="J836" s="90" t="s">
        <v>913</v>
      </c>
      <c r="K836" s="47" t="s">
        <v>3701</v>
      </c>
      <c r="L836" s="64"/>
    </row>
    <row r="837" spans="1:12" s="38" customFormat="1" x14ac:dyDescent="0.35">
      <c r="A837" s="76" t="s">
        <v>551</v>
      </c>
      <c r="B837" s="90" t="s">
        <v>552</v>
      </c>
      <c r="C837" s="114" t="s">
        <v>2760</v>
      </c>
      <c r="D837" s="90" t="s">
        <v>2761</v>
      </c>
      <c r="E837" s="90" t="s">
        <v>2762</v>
      </c>
      <c r="F837" s="115" t="s">
        <v>1513</v>
      </c>
      <c r="G837" s="114" t="s">
        <v>913</v>
      </c>
      <c r="H837" s="90" t="s">
        <v>913</v>
      </c>
      <c r="I837" s="90" t="s">
        <v>913</v>
      </c>
      <c r="J837" s="90" t="s">
        <v>913</v>
      </c>
      <c r="K837" s="47" t="s">
        <v>3701</v>
      </c>
      <c r="L837" s="64"/>
    </row>
    <row r="838" spans="1:12" s="38" customFormat="1" x14ac:dyDescent="0.35">
      <c r="A838" s="76" t="s">
        <v>553</v>
      </c>
      <c r="B838" s="90" t="s">
        <v>554</v>
      </c>
      <c r="C838" s="114" t="s">
        <v>2763</v>
      </c>
      <c r="D838" s="90" t="s">
        <v>2764</v>
      </c>
      <c r="E838" s="90" t="s">
        <v>2765</v>
      </c>
      <c r="F838" s="115" t="s">
        <v>2007</v>
      </c>
      <c r="G838" s="114" t="s">
        <v>913</v>
      </c>
      <c r="H838" s="90" t="s">
        <v>913</v>
      </c>
      <c r="I838" s="90" t="s">
        <v>913</v>
      </c>
      <c r="J838" s="90" t="s">
        <v>913</v>
      </c>
      <c r="K838" s="47" t="s">
        <v>3701</v>
      </c>
      <c r="L838" s="64"/>
    </row>
    <row r="839" spans="1:12" x14ac:dyDescent="0.35">
      <c r="A839" s="178" t="s">
        <v>555</v>
      </c>
      <c r="B839" s="175" t="s">
        <v>556</v>
      </c>
      <c r="C839" s="100" t="s">
        <v>2766</v>
      </c>
      <c r="D839" s="98" t="s">
        <v>2767</v>
      </c>
      <c r="E839" s="98" t="s">
        <v>2768</v>
      </c>
      <c r="F839" s="67" t="s">
        <v>1589</v>
      </c>
      <c r="G839" s="100" t="s">
        <v>3641</v>
      </c>
      <c r="H839" s="98" t="s">
        <v>3642</v>
      </c>
      <c r="I839" s="98" t="s">
        <v>3643</v>
      </c>
      <c r="J839" s="98" t="s">
        <v>3006</v>
      </c>
      <c r="K839" s="207" t="s">
        <v>3708</v>
      </c>
      <c r="L839" s="219" t="s">
        <v>3711</v>
      </c>
    </row>
    <row r="840" spans="1:12" s="1" customFormat="1" x14ac:dyDescent="0.35">
      <c r="A840" s="180"/>
      <c r="B840" s="177"/>
      <c r="C840" s="101" t="s">
        <v>1698</v>
      </c>
      <c r="D840" s="99" t="s">
        <v>1699</v>
      </c>
      <c r="E840" s="99"/>
      <c r="F840" s="68" t="s">
        <v>1589</v>
      </c>
      <c r="G840" s="101"/>
      <c r="H840" s="99"/>
      <c r="I840" s="99"/>
      <c r="J840" s="99"/>
      <c r="K840" s="207"/>
      <c r="L840" s="215"/>
    </row>
    <row r="841" spans="1:12" s="38" customFormat="1" x14ac:dyDescent="0.35">
      <c r="A841" s="76" t="s">
        <v>591</v>
      </c>
      <c r="B841" s="90" t="s">
        <v>592</v>
      </c>
      <c r="C841" s="114" t="s">
        <v>2769</v>
      </c>
      <c r="D841" s="90" t="s">
        <v>2770</v>
      </c>
      <c r="E841" s="90"/>
      <c r="F841" s="115" t="s">
        <v>911</v>
      </c>
      <c r="G841" s="114" t="s">
        <v>913</v>
      </c>
      <c r="H841" s="90" t="s">
        <v>913</v>
      </c>
      <c r="I841" s="90" t="s">
        <v>913</v>
      </c>
      <c r="J841" s="90" t="s">
        <v>913</v>
      </c>
      <c r="K841" s="47" t="s">
        <v>3701</v>
      </c>
      <c r="L841" s="64"/>
    </row>
    <row r="842" spans="1:12" s="38" customFormat="1" x14ac:dyDescent="0.35">
      <c r="A842" s="76" t="s">
        <v>638</v>
      </c>
      <c r="B842" s="90" t="s">
        <v>639</v>
      </c>
      <c r="C842" s="114" t="s">
        <v>2771</v>
      </c>
      <c r="D842" s="90" t="s">
        <v>2772</v>
      </c>
      <c r="E842" s="90" t="s">
        <v>2773</v>
      </c>
      <c r="F842" s="115" t="s">
        <v>909</v>
      </c>
      <c r="G842" s="114" t="s">
        <v>913</v>
      </c>
      <c r="H842" s="90" t="s">
        <v>913</v>
      </c>
      <c r="I842" s="90" t="s">
        <v>913</v>
      </c>
      <c r="J842" s="90" t="s">
        <v>913</v>
      </c>
      <c r="K842" s="47" t="s">
        <v>3701</v>
      </c>
      <c r="L842" s="64"/>
    </row>
    <row r="843" spans="1:12" s="38" customFormat="1" x14ac:dyDescent="0.35">
      <c r="A843" s="76" t="s">
        <v>646</v>
      </c>
      <c r="B843" s="90" t="s">
        <v>647</v>
      </c>
      <c r="C843" s="114" t="s">
        <v>2774</v>
      </c>
      <c r="D843" s="90" t="s">
        <v>2775</v>
      </c>
      <c r="E843" s="90" t="s">
        <v>2776</v>
      </c>
      <c r="F843" s="115" t="s">
        <v>926</v>
      </c>
      <c r="G843" s="114" t="s">
        <v>913</v>
      </c>
      <c r="H843" s="90" t="s">
        <v>913</v>
      </c>
      <c r="I843" s="90" t="s">
        <v>913</v>
      </c>
      <c r="J843" s="90" t="s">
        <v>913</v>
      </c>
      <c r="K843" s="47" t="s">
        <v>3701</v>
      </c>
      <c r="L843" s="64"/>
    </row>
    <row r="844" spans="1:12" s="38" customFormat="1" x14ac:dyDescent="0.35">
      <c r="A844" s="76" t="s">
        <v>648</v>
      </c>
      <c r="B844" s="90" t="s">
        <v>649</v>
      </c>
      <c r="C844" s="114" t="s">
        <v>2777</v>
      </c>
      <c r="D844" s="90" t="s">
        <v>2778</v>
      </c>
      <c r="E844" s="90" t="s">
        <v>649</v>
      </c>
      <c r="F844" s="115" t="s">
        <v>1589</v>
      </c>
      <c r="G844" s="114" t="s">
        <v>913</v>
      </c>
      <c r="H844" s="90" t="s">
        <v>913</v>
      </c>
      <c r="I844" s="90" t="s">
        <v>913</v>
      </c>
      <c r="J844" s="90" t="s">
        <v>913</v>
      </c>
      <c r="K844" s="47" t="s">
        <v>3701</v>
      </c>
      <c r="L844" s="64"/>
    </row>
    <row r="845" spans="1:12" s="38" customFormat="1" x14ac:dyDescent="0.35">
      <c r="A845" s="76" t="s">
        <v>656</v>
      </c>
      <c r="B845" s="90" t="s">
        <v>656</v>
      </c>
      <c r="C845" s="114" t="s">
        <v>2779</v>
      </c>
      <c r="D845" s="90" t="s">
        <v>2780</v>
      </c>
      <c r="E845" s="90"/>
      <c r="F845" s="115" t="s">
        <v>2655</v>
      </c>
      <c r="G845" s="114" t="s">
        <v>913</v>
      </c>
      <c r="H845" s="90" t="s">
        <v>913</v>
      </c>
      <c r="I845" s="90" t="s">
        <v>913</v>
      </c>
      <c r="J845" s="90" t="s">
        <v>913</v>
      </c>
      <c r="K845" s="47" t="s">
        <v>3701</v>
      </c>
      <c r="L845" s="64"/>
    </row>
    <row r="846" spans="1:12" s="38" customFormat="1" x14ac:dyDescent="0.35">
      <c r="A846" s="76" t="s">
        <v>657</v>
      </c>
      <c r="B846" s="90" t="s">
        <v>658</v>
      </c>
      <c r="C846" s="114" t="s">
        <v>2781</v>
      </c>
      <c r="D846" s="90" t="s">
        <v>2782</v>
      </c>
      <c r="E846" s="90"/>
      <c r="F846" s="115" t="s">
        <v>911</v>
      </c>
      <c r="G846" s="114" t="s">
        <v>913</v>
      </c>
      <c r="H846" s="90" t="s">
        <v>913</v>
      </c>
      <c r="I846" s="90" t="s">
        <v>913</v>
      </c>
      <c r="J846" s="90" t="s">
        <v>913</v>
      </c>
      <c r="K846" s="47" t="s">
        <v>3701</v>
      </c>
      <c r="L846" s="64"/>
    </row>
    <row r="847" spans="1:12" s="38" customFormat="1" x14ac:dyDescent="0.35">
      <c r="A847" s="75" t="s">
        <v>659</v>
      </c>
      <c r="B847" s="89" t="s">
        <v>660</v>
      </c>
      <c r="C847" s="112" t="s">
        <v>913</v>
      </c>
      <c r="D847" s="89" t="s">
        <v>913</v>
      </c>
      <c r="E847" s="89" t="s">
        <v>913</v>
      </c>
      <c r="F847" s="113" t="s">
        <v>913</v>
      </c>
      <c r="G847" s="112" t="s">
        <v>913</v>
      </c>
      <c r="H847" s="89" t="s">
        <v>913</v>
      </c>
      <c r="I847" s="89" t="s">
        <v>913</v>
      </c>
      <c r="J847" s="89" t="s">
        <v>913</v>
      </c>
      <c r="K847" s="48" t="s">
        <v>3703</v>
      </c>
      <c r="L847" s="65"/>
    </row>
    <row r="848" spans="1:12" s="38" customFormat="1" x14ac:dyDescent="0.35">
      <c r="A848" s="79" t="s">
        <v>661</v>
      </c>
      <c r="B848" s="92" t="s">
        <v>662</v>
      </c>
      <c r="C848" s="119" t="s">
        <v>913</v>
      </c>
      <c r="D848" s="92" t="s">
        <v>913</v>
      </c>
      <c r="E848" s="92" t="s">
        <v>913</v>
      </c>
      <c r="F848" s="120" t="s">
        <v>913</v>
      </c>
      <c r="G848" s="119" t="s">
        <v>3644</v>
      </c>
      <c r="H848" s="92" t="s">
        <v>3645</v>
      </c>
      <c r="I848" s="92" t="s">
        <v>3646</v>
      </c>
      <c r="J848" s="92" t="s">
        <v>1374</v>
      </c>
      <c r="K848" s="49" t="s">
        <v>3704</v>
      </c>
      <c r="L848" s="70"/>
    </row>
    <row r="849" spans="1:12" s="38" customFormat="1" x14ac:dyDescent="0.35">
      <c r="A849" s="78" t="s">
        <v>663</v>
      </c>
      <c r="B849" s="91" t="s">
        <v>663</v>
      </c>
      <c r="C849" s="116" t="s">
        <v>2783</v>
      </c>
      <c r="D849" s="91" t="s">
        <v>2784</v>
      </c>
      <c r="E849" s="91"/>
      <c r="F849" s="117" t="s">
        <v>911</v>
      </c>
      <c r="G849" s="116" t="s">
        <v>2954</v>
      </c>
      <c r="H849" s="91" t="s">
        <v>2955</v>
      </c>
      <c r="I849" s="91"/>
      <c r="J849" s="91" t="s">
        <v>1374</v>
      </c>
      <c r="K849" s="56" t="s">
        <v>3708</v>
      </c>
      <c r="L849" s="69" t="s">
        <v>3711</v>
      </c>
    </row>
    <row r="850" spans="1:12" x14ac:dyDescent="0.35">
      <c r="A850" s="178" t="s">
        <v>679</v>
      </c>
      <c r="B850" s="175" t="s">
        <v>679</v>
      </c>
      <c r="C850" s="100" t="s">
        <v>1890</v>
      </c>
      <c r="D850" s="98" t="s">
        <v>1891</v>
      </c>
      <c r="E850" s="98" t="s">
        <v>1892</v>
      </c>
      <c r="F850" s="67" t="s">
        <v>911</v>
      </c>
      <c r="G850" s="100" t="s">
        <v>3150</v>
      </c>
      <c r="H850" s="98" t="s">
        <v>3151</v>
      </c>
      <c r="I850" s="98" t="s">
        <v>3152</v>
      </c>
      <c r="J850" s="98" t="s">
        <v>1374</v>
      </c>
      <c r="K850" s="207" t="s">
        <v>3708</v>
      </c>
      <c r="L850" s="219" t="s">
        <v>3711</v>
      </c>
    </row>
    <row r="851" spans="1:12" x14ac:dyDescent="0.35">
      <c r="A851" s="199"/>
      <c r="B851" s="176"/>
      <c r="C851" s="100"/>
      <c r="D851" s="98"/>
      <c r="E851" s="98"/>
      <c r="F851" s="67"/>
      <c r="G851" s="100" t="s">
        <v>2954</v>
      </c>
      <c r="H851" s="98" t="s">
        <v>2955</v>
      </c>
      <c r="I851" s="98"/>
      <c r="J851" s="98" t="s">
        <v>1374</v>
      </c>
      <c r="K851" s="207"/>
      <c r="L851" s="214"/>
    </row>
    <row r="852" spans="1:12" x14ac:dyDescent="0.35">
      <c r="A852" s="199"/>
      <c r="B852" s="176"/>
      <c r="C852" s="100"/>
      <c r="D852" s="98"/>
      <c r="E852" s="98"/>
      <c r="F852" s="67"/>
      <c r="G852" s="100" t="s">
        <v>3150</v>
      </c>
      <c r="H852" s="98" t="s">
        <v>3151</v>
      </c>
      <c r="I852" s="98" t="s">
        <v>3152</v>
      </c>
      <c r="J852" s="98" t="s">
        <v>1374</v>
      </c>
      <c r="K852" s="207"/>
      <c r="L852" s="214"/>
    </row>
    <row r="853" spans="1:12" s="1" customFormat="1" x14ac:dyDescent="0.35">
      <c r="A853" s="192"/>
      <c r="B853" s="177"/>
      <c r="C853" s="101"/>
      <c r="D853" s="99"/>
      <c r="E853" s="99"/>
      <c r="F853" s="68"/>
      <c r="G853" s="101" t="s">
        <v>2954</v>
      </c>
      <c r="H853" s="99" t="s">
        <v>2955</v>
      </c>
      <c r="I853" s="99"/>
      <c r="J853" s="99" t="s">
        <v>1374</v>
      </c>
      <c r="K853" s="207"/>
      <c r="L853" s="215"/>
    </row>
    <row r="854" spans="1:12" s="38" customFormat="1" x14ac:dyDescent="0.35">
      <c r="A854" s="76" t="s">
        <v>682</v>
      </c>
      <c r="B854" s="90" t="s">
        <v>683</v>
      </c>
      <c r="C854" s="114" t="s">
        <v>2785</v>
      </c>
      <c r="D854" s="90" t="s">
        <v>2786</v>
      </c>
      <c r="E854" s="90" t="s">
        <v>2787</v>
      </c>
      <c r="F854" s="115" t="s">
        <v>1357</v>
      </c>
      <c r="G854" s="114" t="s">
        <v>913</v>
      </c>
      <c r="H854" s="90" t="s">
        <v>913</v>
      </c>
      <c r="I854" s="90" t="s">
        <v>913</v>
      </c>
      <c r="J854" s="90" t="s">
        <v>913</v>
      </c>
      <c r="K854" s="47" t="s">
        <v>3701</v>
      </c>
      <c r="L854" s="64"/>
    </row>
    <row r="855" spans="1:12" x14ac:dyDescent="0.35">
      <c r="A855" s="163" t="s">
        <v>684</v>
      </c>
      <c r="B855" s="166" t="s">
        <v>685</v>
      </c>
      <c r="C855" s="110" t="s">
        <v>913</v>
      </c>
      <c r="D855" s="39" t="s">
        <v>913</v>
      </c>
      <c r="E855" s="39" t="s">
        <v>913</v>
      </c>
      <c r="F855" s="87" t="s">
        <v>913</v>
      </c>
      <c r="G855" s="110" t="s">
        <v>3647</v>
      </c>
      <c r="H855" s="39" t="s">
        <v>3648</v>
      </c>
      <c r="I855" s="39" t="s">
        <v>3649</v>
      </c>
      <c r="J855" s="39" t="s">
        <v>1374</v>
      </c>
      <c r="K855" s="211" t="s">
        <v>3704</v>
      </c>
      <c r="L855" s="223"/>
    </row>
    <row r="856" spans="1:12" x14ac:dyDescent="0.35">
      <c r="A856" s="193"/>
      <c r="B856" s="167"/>
      <c r="C856" s="110"/>
      <c r="D856" s="39"/>
      <c r="E856" s="39"/>
      <c r="F856" s="87"/>
      <c r="G856" s="110" t="s">
        <v>3650</v>
      </c>
      <c r="H856" s="39" t="s">
        <v>3651</v>
      </c>
      <c r="I856" s="39" t="s">
        <v>3649</v>
      </c>
      <c r="J856" s="39" t="s">
        <v>1374</v>
      </c>
      <c r="K856" s="211"/>
      <c r="L856" s="224"/>
    </row>
    <row r="857" spans="1:12" x14ac:dyDescent="0.35">
      <c r="A857" s="193"/>
      <c r="B857" s="167"/>
      <c r="C857" s="110"/>
      <c r="D857" s="39"/>
      <c r="E857" s="39"/>
      <c r="F857" s="87"/>
      <c r="G857" s="110" t="s">
        <v>3647</v>
      </c>
      <c r="H857" s="39" t="s">
        <v>3648</v>
      </c>
      <c r="I857" s="39" t="s">
        <v>3649</v>
      </c>
      <c r="J857" s="39" t="s">
        <v>1374</v>
      </c>
      <c r="K857" s="211"/>
      <c r="L857" s="224"/>
    </row>
    <row r="858" spans="1:12" s="1" customFormat="1" x14ac:dyDescent="0.35">
      <c r="A858" s="165"/>
      <c r="B858" s="168"/>
      <c r="C858" s="111"/>
      <c r="D858" s="40"/>
      <c r="E858" s="40"/>
      <c r="F858" s="88"/>
      <c r="G858" s="111" t="s">
        <v>3650</v>
      </c>
      <c r="H858" s="40" t="s">
        <v>3651</v>
      </c>
      <c r="I858" s="40" t="s">
        <v>3649</v>
      </c>
      <c r="J858" s="40" t="s">
        <v>1374</v>
      </c>
      <c r="K858" s="211"/>
      <c r="L858" s="225"/>
    </row>
    <row r="859" spans="1:12" s="38" customFormat="1" x14ac:dyDescent="0.35">
      <c r="A859" s="80" t="s">
        <v>686</v>
      </c>
      <c r="B859" s="94" t="s">
        <v>687</v>
      </c>
      <c r="C859" s="121" t="s">
        <v>2521</v>
      </c>
      <c r="D859" s="94" t="s">
        <v>2522</v>
      </c>
      <c r="E859" s="94"/>
      <c r="F859" s="122" t="s">
        <v>1534</v>
      </c>
      <c r="G859" s="121" t="s">
        <v>3488</v>
      </c>
      <c r="H859" s="94" t="s">
        <v>3489</v>
      </c>
      <c r="I859" s="94"/>
      <c r="J859" s="94" t="s">
        <v>3759</v>
      </c>
      <c r="K859" s="63" t="s">
        <v>3712</v>
      </c>
      <c r="L859" s="71" t="s">
        <v>3710</v>
      </c>
    </row>
    <row r="860" spans="1:12" s="38" customFormat="1" x14ac:dyDescent="0.35">
      <c r="A860" s="80" t="s">
        <v>688</v>
      </c>
      <c r="B860" s="94" t="s">
        <v>689</v>
      </c>
      <c r="C860" s="121" t="s">
        <v>2788</v>
      </c>
      <c r="D860" s="94" t="s">
        <v>2789</v>
      </c>
      <c r="E860" s="94" t="s">
        <v>359</v>
      </c>
      <c r="F860" s="122" t="s">
        <v>909</v>
      </c>
      <c r="G860" s="121" t="s">
        <v>3652</v>
      </c>
      <c r="H860" s="94" t="s">
        <v>3653</v>
      </c>
      <c r="I860" s="94" t="s">
        <v>689</v>
      </c>
      <c r="J860" s="94" t="s">
        <v>1374</v>
      </c>
      <c r="K860" s="63" t="s">
        <v>3712</v>
      </c>
      <c r="L860" s="71" t="s">
        <v>3710</v>
      </c>
    </row>
    <row r="861" spans="1:12" x14ac:dyDescent="0.35">
      <c r="A861" s="163" t="s">
        <v>690</v>
      </c>
      <c r="B861" s="166" t="s">
        <v>691</v>
      </c>
      <c r="C861" s="110" t="s">
        <v>913</v>
      </c>
      <c r="D861" s="39" t="s">
        <v>913</v>
      </c>
      <c r="E861" s="39" t="s">
        <v>913</v>
      </c>
      <c r="F861" s="87" t="s">
        <v>913</v>
      </c>
      <c r="G861" s="110" t="s">
        <v>3654</v>
      </c>
      <c r="H861" s="39" t="s">
        <v>3655</v>
      </c>
      <c r="I861" s="39" t="s">
        <v>3656</v>
      </c>
      <c r="J861" s="39" t="s">
        <v>2975</v>
      </c>
      <c r="K861" s="211" t="s">
        <v>3704</v>
      </c>
      <c r="L861" s="223"/>
    </row>
    <row r="862" spans="1:12" x14ac:dyDescent="0.35">
      <c r="A862" s="193"/>
      <c r="B862" s="167"/>
      <c r="C862" s="110"/>
      <c r="D862" s="39"/>
      <c r="E862" s="39"/>
      <c r="F862" s="87"/>
      <c r="G862" s="110" t="s">
        <v>3657</v>
      </c>
      <c r="H862" s="39" t="s">
        <v>3658</v>
      </c>
      <c r="I862" s="39" t="s">
        <v>3659</v>
      </c>
      <c r="J862" s="39" t="s">
        <v>3199</v>
      </c>
      <c r="K862" s="211"/>
      <c r="L862" s="224"/>
    </row>
    <row r="863" spans="1:12" x14ac:dyDescent="0.35">
      <c r="A863" s="193"/>
      <c r="B863" s="167"/>
      <c r="C863" s="110"/>
      <c r="D863" s="39"/>
      <c r="E863" s="39"/>
      <c r="F863" s="87"/>
      <c r="G863" s="110" t="s">
        <v>3654</v>
      </c>
      <c r="H863" s="39" t="s">
        <v>3655</v>
      </c>
      <c r="I863" s="39" t="s">
        <v>3656</v>
      </c>
      <c r="J863" s="39" t="s">
        <v>2975</v>
      </c>
      <c r="K863" s="211"/>
      <c r="L863" s="224"/>
    </row>
    <row r="864" spans="1:12" s="1" customFormat="1" x14ac:dyDescent="0.35">
      <c r="A864" s="165"/>
      <c r="B864" s="168"/>
      <c r="C864" s="111"/>
      <c r="D864" s="40"/>
      <c r="E864" s="40"/>
      <c r="F864" s="88"/>
      <c r="G864" s="111" t="s">
        <v>3657</v>
      </c>
      <c r="H864" s="40" t="s">
        <v>3658</v>
      </c>
      <c r="I864" s="40" t="s">
        <v>3659</v>
      </c>
      <c r="J864" s="40" t="s">
        <v>3199</v>
      </c>
      <c r="K864" s="211"/>
      <c r="L864" s="225"/>
    </row>
    <row r="865" spans="1:12" s="38" customFormat="1" x14ac:dyDescent="0.35">
      <c r="A865" s="75" t="s">
        <v>692</v>
      </c>
      <c r="B865" s="89" t="s">
        <v>693</v>
      </c>
      <c r="C865" s="112" t="s">
        <v>913</v>
      </c>
      <c r="D865" s="89" t="s">
        <v>913</v>
      </c>
      <c r="E865" s="89" t="s">
        <v>913</v>
      </c>
      <c r="F865" s="113" t="s">
        <v>913</v>
      </c>
      <c r="G865" s="112" t="s">
        <v>913</v>
      </c>
      <c r="H865" s="89" t="s">
        <v>913</v>
      </c>
      <c r="I865" s="89" t="s">
        <v>913</v>
      </c>
      <c r="J865" s="89" t="s">
        <v>913</v>
      </c>
      <c r="K865" s="48" t="s">
        <v>3703</v>
      </c>
      <c r="L865" s="65"/>
    </row>
    <row r="866" spans="1:12" x14ac:dyDescent="0.35">
      <c r="A866" s="178" t="s">
        <v>694</v>
      </c>
      <c r="B866" s="175" t="s">
        <v>694</v>
      </c>
      <c r="C866" s="100" t="s">
        <v>2790</v>
      </c>
      <c r="D866" s="98" t="s">
        <v>2791</v>
      </c>
      <c r="E866" s="98"/>
      <c r="F866" s="67" t="s">
        <v>911</v>
      </c>
      <c r="G866" s="100" t="s">
        <v>2954</v>
      </c>
      <c r="H866" s="98" t="s">
        <v>2955</v>
      </c>
      <c r="I866" s="98"/>
      <c r="J866" s="98" t="s">
        <v>1374</v>
      </c>
      <c r="K866" s="207" t="s">
        <v>3708</v>
      </c>
      <c r="L866" s="219" t="s">
        <v>3711</v>
      </c>
    </row>
    <row r="867" spans="1:12" x14ac:dyDescent="0.35">
      <c r="A867" s="179"/>
      <c r="B867" s="176"/>
      <c r="C867" s="100" t="s">
        <v>2792</v>
      </c>
      <c r="D867" s="98" t="s">
        <v>2793</v>
      </c>
      <c r="E867" s="98"/>
      <c r="F867" s="67" t="s">
        <v>911</v>
      </c>
      <c r="G867" s="100"/>
      <c r="H867" s="98"/>
      <c r="I867" s="98"/>
      <c r="J867" s="98"/>
      <c r="K867" s="207"/>
      <c r="L867" s="214"/>
    </row>
    <row r="868" spans="1:12" x14ac:dyDescent="0.35">
      <c r="A868" s="179"/>
      <c r="B868" s="176"/>
      <c r="C868" s="100" t="s">
        <v>2794</v>
      </c>
      <c r="D868" s="98" t="s">
        <v>2795</v>
      </c>
      <c r="E868" s="98"/>
      <c r="F868" s="67" t="s">
        <v>911</v>
      </c>
      <c r="G868" s="100"/>
      <c r="H868" s="98"/>
      <c r="I868" s="98"/>
      <c r="J868" s="98"/>
      <c r="K868" s="207"/>
      <c r="L868" s="214"/>
    </row>
    <row r="869" spans="1:12" x14ac:dyDescent="0.35">
      <c r="A869" s="179"/>
      <c r="B869" s="176"/>
      <c r="C869" s="100" t="s">
        <v>2790</v>
      </c>
      <c r="D869" s="98" t="s">
        <v>2791</v>
      </c>
      <c r="E869" s="98"/>
      <c r="F869" s="67" t="s">
        <v>911</v>
      </c>
      <c r="G869" s="100"/>
      <c r="H869" s="98"/>
      <c r="I869" s="98"/>
      <c r="J869" s="98"/>
      <c r="K869" s="207"/>
      <c r="L869" s="214"/>
    </row>
    <row r="870" spans="1:12" x14ac:dyDescent="0.35">
      <c r="A870" s="179"/>
      <c r="B870" s="176"/>
      <c r="C870" s="100" t="s">
        <v>2792</v>
      </c>
      <c r="D870" s="98" t="s">
        <v>2793</v>
      </c>
      <c r="E870" s="98"/>
      <c r="F870" s="67" t="s">
        <v>911</v>
      </c>
      <c r="G870" s="100"/>
      <c r="H870" s="98"/>
      <c r="I870" s="98"/>
      <c r="J870" s="98"/>
      <c r="K870" s="207"/>
      <c r="L870" s="214"/>
    </row>
    <row r="871" spans="1:12" s="1" customFormat="1" x14ac:dyDescent="0.35">
      <c r="A871" s="180"/>
      <c r="B871" s="177"/>
      <c r="C871" s="101" t="s">
        <v>2794</v>
      </c>
      <c r="D871" s="99" t="s">
        <v>2795</v>
      </c>
      <c r="E871" s="99"/>
      <c r="F871" s="68" t="s">
        <v>911</v>
      </c>
      <c r="G871" s="101"/>
      <c r="H871" s="99"/>
      <c r="I871" s="99"/>
      <c r="J871" s="99"/>
      <c r="K871" s="207"/>
      <c r="L871" s="215"/>
    </row>
    <row r="872" spans="1:12" x14ac:dyDescent="0.35">
      <c r="A872" s="178" t="s">
        <v>695</v>
      </c>
      <c r="B872" s="175" t="s">
        <v>696</v>
      </c>
      <c r="C872" s="100" t="s">
        <v>2796</v>
      </c>
      <c r="D872" s="98" t="s">
        <v>2797</v>
      </c>
      <c r="E872" s="98" t="s">
        <v>788</v>
      </c>
      <c r="F872" s="67" t="s">
        <v>1534</v>
      </c>
      <c r="G872" s="100" t="s">
        <v>3660</v>
      </c>
      <c r="H872" s="98" t="s">
        <v>3661</v>
      </c>
      <c r="I872" s="98" t="s">
        <v>3662</v>
      </c>
      <c r="J872" s="98" t="s">
        <v>1374</v>
      </c>
      <c r="K872" s="207" t="s">
        <v>3708</v>
      </c>
      <c r="L872" s="219" t="s">
        <v>3711</v>
      </c>
    </row>
    <row r="873" spans="1:12" s="1" customFormat="1" x14ac:dyDescent="0.35">
      <c r="A873" s="180"/>
      <c r="B873" s="177"/>
      <c r="C873" s="101" t="s">
        <v>2798</v>
      </c>
      <c r="D873" s="99" t="s">
        <v>2799</v>
      </c>
      <c r="E873" s="99" t="s">
        <v>2800</v>
      </c>
      <c r="F873" s="68" t="s">
        <v>1374</v>
      </c>
      <c r="G873" s="101" t="s">
        <v>3663</v>
      </c>
      <c r="H873" s="99" t="s">
        <v>3664</v>
      </c>
      <c r="I873" s="99" t="s">
        <v>3665</v>
      </c>
      <c r="J873" s="99" t="s">
        <v>1374</v>
      </c>
      <c r="K873" s="207"/>
      <c r="L873" s="215"/>
    </row>
    <row r="874" spans="1:12" s="38" customFormat="1" x14ac:dyDescent="0.35">
      <c r="A874" s="79" t="s">
        <v>697</v>
      </c>
      <c r="B874" s="92" t="s">
        <v>698</v>
      </c>
      <c r="C874" s="119" t="s">
        <v>913</v>
      </c>
      <c r="D874" s="92" t="s">
        <v>913</v>
      </c>
      <c r="E874" s="92" t="s">
        <v>913</v>
      </c>
      <c r="F874" s="120" t="s">
        <v>913</v>
      </c>
      <c r="G874" s="119" t="s">
        <v>3666</v>
      </c>
      <c r="H874" s="92" t="s">
        <v>3667</v>
      </c>
      <c r="I874" s="92" t="s">
        <v>698</v>
      </c>
      <c r="J874" s="92" t="s">
        <v>3759</v>
      </c>
      <c r="K874" s="49" t="s">
        <v>3704</v>
      </c>
      <c r="L874" s="70"/>
    </row>
    <row r="875" spans="1:12" s="38" customFormat="1" x14ac:dyDescent="0.35">
      <c r="A875" s="75" t="s">
        <v>699</v>
      </c>
      <c r="B875" s="89" t="s">
        <v>700</v>
      </c>
      <c r="C875" s="112" t="s">
        <v>913</v>
      </c>
      <c r="D875" s="89" t="s">
        <v>913</v>
      </c>
      <c r="E875" s="89" t="s">
        <v>913</v>
      </c>
      <c r="F875" s="113" t="s">
        <v>913</v>
      </c>
      <c r="G875" s="112" t="s">
        <v>913</v>
      </c>
      <c r="H875" s="89" t="s">
        <v>913</v>
      </c>
      <c r="I875" s="89" t="s">
        <v>913</v>
      </c>
      <c r="J875" s="89" t="s">
        <v>913</v>
      </c>
      <c r="K875" s="48" t="s">
        <v>3703</v>
      </c>
      <c r="L875" s="65"/>
    </row>
    <row r="876" spans="1:12" s="38" customFormat="1" x14ac:dyDescent="0.35">
      <c r="A876" s="79" t="s">
        <v>701</v>
      </c>
      <c r="B876" s="92" t="s">
        <v>702</v>
      </c>
      <c r="C876" s="119" t="s">
        <v>913</v>
      </c>
      <c r="D876" s="92" t="s">
        <v>913</v>
      </c>
      <c r="E876" s="92" t="s">
        <v>913</v>
      </c>
      <c r="F876" s="120" t="s">
        <v>913</v>
      </c>
      <c r="G876" s="119" t="s">
        <v>3668</v>
      </c>
      <c r="H876" s="92" t="s">
        <v>3669</v>
      </c>
      <c r="I876" s="92" t="s">
        <v>702</v>
      </c>
      <c r="J876" s="92" t="s">
        <v>2975</v>
      </c>
      <c r="K876" s="49" t="s">
        <v>3704</v>
      </c>
      <c r="L876" s="70"/>
    </row>
    <row r="877" spans="1:12" s="38" customFormat="1" x14ac:dyDescent="0.35">
      <c r="A877" s="80" t="s">
        <v>703</v>
      </c>
      <c r="B877" s="94" t="s">
        <v>704</v>
      </c>
      <c r="C877" s="121" t="s">
        <v>2801</v>
      </c>
      <c r="D877" s="94" t="s">
        <v>2802</v>
      </c>
      <c r="E877" s="94" t="s">
        <v>2803</v>
      </c>
      <c r="F877" s="122" t="s">
        <v>2804</v>
      </c>
      <c r="G877" s="121" t="s">
        <v>3670</v>
      </c>
      <c r="H877" s="94" t="s">
        <v>3671</v>
      </c>
      <c r="I877" s="94" t="s">
        <v>704</v>
      </c>
      <c r="J877" s="94" t="s">
        <v>1374</v>
      </c>
      <c r="K877" s="63" t="s">
        <v>3712</v>
      </c>
      <c r="L877" s="71" t="s">
        <v>3710</v>
      </c>
    </row>
    <row r="878" spans="1:12" x14ac:dyDescent="0.35">
      <c r="A878" s="159" t="s">
        <v>719</v>
      </c>
      <c r="B878" s="156" t="s">
        <v>719</v>
      </c>
      <c r="C878" s="104" t="s">
        <v>2805</v>
      </c>
      <c r="D878" s="105" t="s">
        <v>2806</v>
      </c>
      <c r="E878" s="105" t="s">
        <v>2807</v>
      </c>
      <c r="F878" s="84" t="s">
        <v>2808</v>
      </c>
      <c r="G878" s="104" t="s">
        <v>3672</v>
      </c>
      <c r="H878" s="105" t="s">
        <v>3673</v>
      </c>
      <c r="I878" s="105"/>
      <c r="J878" s="118" t="s">
        <v>1374</v>
      </c>
      <c r="K878" s="210" t="s">
        <v>3712</v>
      </c>
      <c r="L878" s="216" t="s">
        <v>3710</v>
      </c>
    </row>
    <row r="879" spans="1:12" x14ac:dyDescent="0.35">
      <c r="A879" s="200"/>
      <c r="B879" s="157"/>
      <c r="C879" s="104" t="s">
        <v>2809</v>
      </c>
      <c r="D879" s="105" t="s">
        <v>2810</v>
      </c>
      <c r="E879" s="105" t="s">
        <v>2811</v>
      </c>
      <c r="F879" s="84" t="s">
        <v>911</v>
      </c>
      <c r="G879" s="104" t="s">
        <v>3674</v>
      </c>
      <c r="H879" s="105" t="s">
        <v>3675</v>
      </c>
      <c r="I879" s="105"/>
      <c r="J879" s="105" t="s">
        <v>1374</v>
      </c>
      <c r="K879" s="210"/>
      <c r="L879" s="217"/>
    </row>
    <row r="880" spans="1:12" x14ac:dyDescent="0.35">
      <c r="A880" s="200"/>
      <c r="B880" s="157"/>
      <c r="C880" s="104" t="s">
        <v>2812</v>
      </c>
      <c r="D880" s="105" t="s">
        <v>2813</v>
      </c>
      <c r="E880" s="105" t="s">
        <v>2814</v>
      </c>
      <c r="F880" s="84" t="s">
        <v>2815</v>
      </c>
      <c r="G880" s="104" t="s">
        <v>3672</v>
      </c>
      <c r="H880" s="105" t="s">
        <v>3673</v>
      </c>
      <c r="I880" s="105"/>
      <c r="J880" s="105" t="s">
        <v>1374</v>
      </c>
      <c r="K880" s="210"/>
      <c r="L880" s="217"/>
    </row>
    <row r="881" spans="1:12" x14ac:dyDescent="0.35">
      <c r="A881" s="200"/>
      <c r="B881" s="157"/>
      <c r="C881" s="104" t="s">
        <v>2805</v>
      </c>
      <c r="D881" s="105" t="s">
        <v>2806</v>
      </c>
      <c r="E881" s="105" t="s">
        <v>2807</v>
      </c>
      <c r="F881" s="84" t="s">
        <v>2808</v>
      </c>
      <c r="G881" s="104" t="s">
        <v>3674</v>
      </c>
      <c r="H881" s="105" t="s">
        <v>3675</v>
      </c>
      <c r="I881" s="105"/>
      <c r="J881" s="105" t="s">
        <v>1374</v>
      </c>
      <c r="K881" s="210"/>
      <c r="L881" s="217"/>
    </row>
    <row r="882" spans="1:12" x14ac:dyDescent="0.35">
      <c r="A882" s="200"/>
      <c r="B882" s="157"/>
      <c r="C882" s="104" t="s">
        <v>2809</v>
      </c>
      <c r="D882" s="105" t="s">
        <v>2810</v>
      </c>
      <c r="E882" s="105" t="s">
        <v>2811</v>
      </c>
      <c r="F882" s="84" t="s">
        <v>911</v>
      </c>
      <c r="G882" s="104"/>
      <c r="H882" s="105"/>
      <c r="I882" s="105"/>
      <c r="J882" s="105"/>
      <c r="K882" s="210"/>
      <c r="L882" s="217"/>
    </row>
    <row r="883" spans="1:12" s="1" customFormat="1" x14ac:dyDescent="0.35">
      <c r="A883" s="201"/>
      <c r="B883" s="158"/>
      <c r="C883" s="106" t="s">
        <v>2812</v>
      </c>
      <c r="D883" s="107" t="s">
        <v>2813</v>
      </c>
      <c r="E883" s="107" t="s">
        <v>2814</v>
      </c>
      <c r="F883" s="85" t="s">
        <v>2815</v>
      </c>
      <c r="G883" s="106"/>
      <c r="H883" s="107"/>
      <c r="I883" s="107"/>
      <c r="J883" s="107"/>
      <c r="K883" s="210"/>
      <c r="L883" s="218"/>
    </row>
    <row r="884" spans="1:12" s="1" customFormat="1" x14ac:dyDescent="0.35">
      <c r="A884" s="81" t="s">
        <v>724</v>
      </c>
      <c r="B884" s="96" t="s">
        <v>725</v>
      </c>
      <c r="C884" s="103" t="s">
        <v>2816</v>
      </c>
      <c r="D884" s="96" t="s">
        <v>2817</v>
      </c>
      <c r="E884" s="96" t="s">
        <v>2818</v>
      </c>
      <c r="F884" s="51" t="s">
        <v>1534</v>
      </c>
      <c r="G884" s="103" t="s">
        <v>913</v>
      </c>
      <c r="H884" s="96" t="s">
        <v>913</v>
      </c>
      <c r="I884" s="96" t="s">
        <v>913</v>
      </c>
      <c r="J884" s="96" t="s">
        <v>913</v>
      </c>
      <c r="K884" s="47" t="s">
        <v>3701</v>
      </c>
      <c r="L884" s="72"/>
    </row>
    <row r="885" spans="1:12" s="38" customFormat="1" x14ac:dyDescent="0.35">
      <c r="A885" s="78" t="s">
        <v>726</v>
      </c>
      <c r="B885" s="91" t="s">
        <v>727</v>
      </c>
      <c r="C885" s="116" t="s">
        <v>2819</v>
      </c>
      <c r="D885" s="91" t="s">
        <v>2820</v>
      </c>
      <c r="E885" s="91" t="s">
        <v>2821</v>
      </c>
      <c r="F885" s="117" t="s">
        <v>911</v>
      </c>
      <c r="G885" s="116" t="s">
        <v>2954</v>
      </c>
      <c r="H885" s="91" t="s">
        <v>2955</v>
      </c>
      <c r="I885" s="91"/>
      <c r="J885" s="91" t="s">
        <v>1374</v>
      </c>
      <c r="K885" s="56" t="s">
        <v>3708</v>
      </c>
      <c r="L885" s="69" t="s">
        <v>3711</v>
      </c>
    </row>
    <row r="886" spans="1:12" s="38" customFormat="1" ht="29" x14ac:dyDescent="0.35">
      <c r="A886" s="80" t="s">
        <v>765</v>
      </c>
      <c r="B886" s="94" t="s">
        <v>766</v>
      </c>
      <c r="C886" s="121" t="s">
        <v>2607</v>
      </c>
      <c r="D886" s="94" t="s">
        <v>2608</v>
      </c>
      <c r="E886" s="94"/>
      <c r="F886" s="122" t="s">
        <v>1479</v>
      </c>
      <c r="G886" s="121" t="s">
        <v>3676</v>
      </c>
      <c r="H886" s="94" t="s">
        <v>3677</v>
      </c>
      <c r="I886" s="94"/>
      <c r="J886" s="94" t="s">
        <v>1374</v>
      </c>
      <c r="K886" s="63" t="s">
        <v>3712</v>
      </c>
      <c r="L886" s="71" t="s">
        <v>3725</v>
      </c>
    </row>
    <row r="887" spans="1:12" s="38" customFormat="1" x14ac:dyDescent="0.35">
      <c r="A887" s="79" t="s">
        <v>792</v>
      </c>
      <c r="B887" s="92" t="s">
        <v>793</v>
      </c>
      <c r="C887" s="119" t="s">
        <v>913</v>
      </c>
      <c r="D887" s="92" t="s">
        <v>913</v>
      </c>
      <c r="E887" s="92" t="s">
        <v>913</v>
      </c>
      <c r="F887" s="120" t="s">
        <v>913</v>
      </c>
      <c r="G887" s="119" t="s">
        <v>3678</v>
      </c>
      <c r="H887" s="92" t="s">
        <v>3679</v>
      </c>
      <c r="I887" s="92" t="s">
        <v>793</v>
      </c>
      <c r="J887" s="92" t="s">
        <v>2975</v>
      </c>
      <c r="K887" s="49" t="s">
        <v>3704</v>
      </c>
      <c r="L887" s="70"/>
    </row>
    <row r="888" spans="1:12" x14ac:dyDescent="0.35">
      <c r="A888" s="172" t="s">
        <v>796</v>
      </c>
      <c r="B888" s="169" t="s">
        <v>797</v>
      </c>
      <c r="C888" s="102" t="s">
        <v>2822</v>
      </c>
      <c r="D888" s="45" t="s">
        <v>2823</v>
      </c>
      <c r="E888" s="45"/>
      <c r="F888" s="86" t="s">
        <v>2824</v>
      </c>
      <c r="G888" s="102" t="s">
        <v>913</v>
      </c>
      <c r="H888" s="45" t="s">
        <v>913</v>
      </c>
      <c r="I888" s="45" t="s">
        <v>913</v>
      </c>
      <c r="J888" s="45" t="s">
        <v>913</v>
      </c>
      <c r="K888" s="208" t="s">
        <v>3701</v>
      </c>
      <c r="L888" s="220"/>
    </row>
    <row r="889" spans="1:12" s="1" customFormat="1" x14ac:dyDescent="0.35">
      <c r="A889" s="174"/>
      <c r="B889" s="171"/>
      <c r="C889" s="103" t="s">
        <v>2825</v>
      </c>
      <c r="D889" s="96" t="s">
        <v>2826</v>
      </c>
      <c r="E889" s="96" t="s">
        <v>2827</v>
      </c>
      <c r="F889" s="51" t="s">
        <v>2824</v>
      </c>
      <c r="G889" s="103"/>
      <c r="H889" s="96"/>
      <c r="I889" s="96"/>
      <c r="J889" s="96"/>
      <c r="K889" s="208"/>
      <c r="L889" s="222"/>
    </row>
    <row r="890" spans="1:12" x14ac:dyDescent="0.35">
      <c r="A890" s="172" t="s">
        <v>800</v>
      </c>
      <c r="B890" s="202" t="s">
        <v>801</v>
      </c>
      <c r="C890" s="123" t="s">
        <v>2828</v>
      </c>
      <c r="D890" s="95" t="s">
        <v>2829</v>
      </c>
      <c r="E890" s="95" t="s">
        <v>2830</v>
      </c>
      <c r="F890" s="50" t="s">
        <v>909</v>
      </c>
      <c r="G890" s="123" t="s">
        <v>913</v>
      </c>
      <c r="H890" s="95" t="s">
        <v>913</v>
      </c>
      <c r="I890" s="95" t="s">
        <v>913</v>
      </c>
      <c r="J890" s="95" t="s">
        <v>913</v>
      </c>
      <c r="K890" s="208" t="s">
        <v>3701</v>
      </c>
      <c r="L890" s="220"/>
    </row>
    <row r="891" spans="1:12" s="1" customFormat="1" x14ac:dyDescent="0.35">
      <c r="A891" s="174"/>
      <c r="B891" s="203"/>
      <c r="C891" s="103" t="s">
        <v>2831</v>
      </c>
      <c r="D891" s="96" t="s">
        <v>2832</v>
      </c>
      <c r="E891" s="96" t="s">
        <v>2833</v>
      </c>
      <c r="F891" s="51" t="s">
        <v>909</v>
      </c>
      <c r="G891" s="103"/>
      <c r="H891" s="96"/>
      <c r="I891" s="96"/>
      <c r="J891" s="96"/>
      <c r="K891" s="208"/>
      <c r="L891" s="222"/>
    </row>
    <row r="892" spans="1:12" s="38" customFormat="1" ht="29" x14ac:dyDescent="0.35">
      <c r="A892" s="78" t="s">
        <v>814</v>
      </c>
      <c r="B892" s="91" t="s">
        <v>815</v>
      </c>
      <c r="C892" s="116" t="s">
        <v>2834</v>
      </c>
      <c r="D892" s="91" t="s">
        <v>2835</v>
      </c>
      <c r="E892" s="91" t="s">
        <v>2836</v>
      </c>
      <c r="F892" s="117" t="s">
        <v>911</v>
      </c>
      <c r="G892" s="116" t="s">
        <v>3680</v>
      </c>
      <c r="H892" s="91" t="s">
        <v>3681</v>
      </c>
      <c r="I892" s="91" t="s">
        <v>2836</v>
      </c>
      <c r="J892" s="91" t="s">
        <v>2975</v>
      </c>
      <c r="K892" s="56" t="s">
        <v>3708</v>
      </c>
      <c r="L892" s="69" t="s">
        <v>3726</v>
      </c>
    </row>
    <row r="893" spans="1:12" s="38" customFormat="1" x14ac:dyDescent="0.35">
      <c r="A893" s="76" t="s">
        <v>816</v>
      </c>
      <c r="B893" s="90" t="s">
        <v>817</v>
      </c>
      <c r="C893" s="114" t="s">
        <v>2837</v>
      </c>
      <c r="D893" s="90" t="s">
        <v>2838</v>
      </c>
      <c r="E893" s="90" t="s">
        <v>2839</v>
      </c>
      <c r="F893" s="115" t="s">
        <v>909</v>
      </c>
      <c r="G893" s="114" t="s">
        <v>913</v>
      </c>
      <c r="H893" s="90" t="s">
        <v>913</v>
      </c>
      <c r="I893" s="90" t="s">
        <v>913</v>
      </c>
      <c r="J893" s="90" t="s">
        <v>913</v>
      </c>
      <c r="K893" s="47" t="s">
        <v>3701</v>
      </c>
      <c r="L893" s="64"/>
    </row>
    <row r="894" spans="1:12" x14ac:dyDescent="0.35">
      <c r="A894" s="77" t="s">
        <v>818</v>
      </c>
      <c r="B894" s="39" t="s">
        <v>598</v>
      </c>
      <c r="C894" s="110" t="s">
        <v>913</v>
      </c>
      <c r="D894" s="39" t="s">
        <v>913</v>
      </c>
      <c r="E894" s="39" t="s">
        <v>913</v>
      </c>
      <c r="F894" s="87" t="s">
        <v>913</v>
      </c>
      <c r="G894" s="110" t="s">
        <v>3682</v>
      </c>
      <c r="H894" s="39" t="s">
        <v>3683</v>
      </c>
      <c r="I894" s="39" t="s">
        <v>3684</v>
      </c>
      <c r="J894" s="39" t="s">
        <v>1374</v>
      </c>
      <c r="K894" s="211" t="s">
        <v>3704</v>
      </c>
      <c r="L894" s="223"/>
    </row>
    <row r="895" spans="1:12" s="1" customFormat="1" x14ac:dyDescent="0.35">
      <c r="A895" s="74"/>
      <c r="B895" s="40"/>
      <c r="C895" s="111"/>
      <c r="D895" s="40"/>
      <c r="E895" s="40"/>
      <c r="F895" s="88"/>
      <c r="G895" s="111" t="s">
        <v>3685</v>
      </c>
      <c r="H895" s="40" t="s">
        <v>3686</v>
      </c>
      <c r="I895" s="40" t="s">
        <v>598</v>
      </c>
      <c r="J895" s="40" t="s">
        <v>1374</v>
      </c>
      <c r="K895" s="211"/>
      <c r="L895" s="225"/>
    </row>
    <row r="896" spans="1:12" s="38" customFormat="1" x14ac:dyDescent="0.35">
      <c r="A896" s="76" t="s">
        <v>820</v>
      </c>
      <c r="B896" s="90" t="s">
        <v>821</v>
      </c>
      <c r="C896" s="114" t="s">
        <v>2840</v>
      </c>
      <c r="D896" s="90" t="s">
        <v>2841</v>
      </c>
      <c r="E896" s="90"/>
      <c r="F896" s="115" t="s">
        <v>909</v>
      </c>
      <c r="G896" s="114" t="s">
        <v>913</v>
      </c>
      <c r="H896" s="90" t="s">
        <v>913</v>
      </c>
      <c r="I896" s="90" t="s">
        <v>913</v>
      </c>
      <c r="J896" s="90" t="s">
        <v>913</v>
      </c>
      <c r="K896" s="47" t="s">
        <v>3701</v>
      </c>
      <c r="L896" s="64"/>
    </row>
    <row r="897" spans="1:13" s="38" customFormat="1" x14ac:dyDescent="0.35">
      <c r="A897" s="78" t="s">
        <v>822</v>
      </c>
      <c r="B897" s="91" t="s">
        <v>822</v>
      </c>
      <c r="C897" s="116" t="s">
        <v>2842</v>
      </c>
      <c r="D897" s="91" t="s">
        <v>2843</v>
      </c>
      <c r="E897" s="91" t="s">
        <v>2844</v>
      </c>
      <c r="F897" s="117" t="s">
        <v>927</v>
      </c>
      <c r="G897" s="116" t="s">
        <v>3687</v>
      </c>
      <c r="H897" s="91" t="s">
        <v>3688</v>
      </c>
      <c r="I897" s="91" t="s">
        <v>3689</v>
      </c>
      <c r="J897" s="91" t="s">
        <v>1374</v>
      </c>
      <c r="K897" s="56" t="s">
        <v>3708</v>
      </c>
      <c r="L897" s="69" t="s">
        <v>3711</v>
      </c>
    </row>
    <row r="898" spans="1:13" x14ac:dyDescent="0.35">
      <c r="A898" s="172" t="s">
        <v>823</v>
      </c>
      <c r="B898" s="169" t="s">
        <v>824</v>
      </c>
      <c r="C898" s="102" t="s">
        <v>2845</v>
      </c>
      <c r="D898" s="45" t="s">
        <v>2846</v>
      </c>
      <c r="E898" s="45" t="s">
        <v>2847</v>
      </c>
      <c r="F898" s="86" t="s">
        <v>909</v>
      </c>
      <c r="G898" s="102" t="s">
        <v>913</v>
      </c>
      <c r="H898" s="45" t="s">
        <v>913</v>
      </c>
      <c r="I898" s="45" t="s">
        <v>913</v>
      </c>
      <c r="J898" s="45" t="s">
        <v>913</v>
      </c>
      <c r="K898" s="208" t="s">
        <v>3701</v>
      </c>
      <c r="L898" s="220"/>
    </row>
    <row r="899" spans="1:13" x14ac:dyDescent="0.35">
      <c r="A899" s="173"/>
      <c r="B899" s="170"/>
      <c r="C899" s="102" t="s">
        <v>2848</v>
      </c>
      <c r="D899" s="45" t="s">
        <v>2849</v>
      </c>
      <c r="E899" s="45" t="s">
        <v>2850</v>
      </c>
      <c r="F899" s="86" t="s">
        <v>909</v>
      </c>
      <c r="G899" s="102"/>
      <c r="H899" s="45"/>
      <c r="I899" s="45"/>
      <c r="J899" s="45"/>
      <c r="K899" s="208"/>
      <c r="L899" s="221"/>
    </row>
    <row r="900" spans="1:13" s="1" customFormat="1" x14ac:dyDescent="0.35">
      <c r="A900" s="174"/>
      <c r="B900" s="171"/>
      <c r="C900" s="103" t="s">
        <v>2845</v>
      </c>
      <c r="D900" s="96" t="s">
        <v>2846</v>
      </c>
      <c r="E900" s="96" t="s">
        <v>2847</v>
      </c>
      <c r="F900" s="51" t="s">
        <v>909</v>
      </c>
      <c r="G900" s="103"/>
      <c r="H900" s="96"/>
      <c r="I900" s="96"/>
      <c r="J900" s="96"/>
      <c r="K900" s="208"/>
      <c r="L900" s="222"/>
    </row>
    <row r="901" spans="1:13" s="38" customFormat="1" x14ac:dyDescent="0.35">
      <c r="A901" s="76" t="s">
        <v>825</v>
      </c>
      <c r="B901" s="90" t="s">
        <v>826</v>
      </c>
      <c r="C901" s="114" t="s">
        <v>2851</v>
      </c>
      <c r="D901" s="90" t="s">
        <v>2852</v>
      </c>
      <c r="E901" s="90" t="s">
        <v>2144</v>
      </c>
      <c r="F901" s="115" t="s">
        <v>909</v>
      </c>
      <c r="G901" s="114" t="s">
        <v>913</v>
      </c>
      <c r="H901" s="90" t="s">
        <v>913</v>
      </c>
      <c r="I901" s="90" t="s">
        <v>913</v>
      </c>
      <c r="J901" s="90" t="s">
        <v>913</v>
      </c>
      <c r="K901" s="47" t="s">
        <v>3701</v>
      </c>
      <c r="L901" s="64"/>
    </row>
    <row r="902" spans="1:13" x14ac:dyDescent="0.35">
      <c r="A902" s="159" t="s">
        <v>827</v>
      </c>
      <c r="B902" s="156" t="s">
        <v>828</v>
      </c>
      <c r="C902" s="104" t="s">
        <v>2853</v>
      </c>
      <c r="D902" s="105" t="s">
        <v>2854</v>
      </c>
      <c r="E902" s="105" t="s">
        <v>2855</v>
      </c>
      <c r="F902" s="84" t="s">
        <v>1357</v>
      </c>
      <c r="G902" s="104" t="s">
        <v>3690</v>
      </c>
      <c r="H902" s="105" t="s">
        <v>3691</v>
      </c>
      <c r="I902" s="105" t="s">
        <v>3692</v>
      </c>
      <c r="J902" s="105" t="s">
        <v>3539</v>
      </c>
      <c r="K902" s="210" t="s">
        <v>3712</v>
      </c>
      <c r="L902" s="216" t="s">
        <v>3727</v>
      </c>
      <c r="M902" t="s">
        <v>3729</v>
      </c>
    </row>
    <row r="903" spans="1:13" s="1" customFormat="1" x14ac:dyDescent="0.35">
      <c r="A903" s="201"/>
      <c r="B903" s="158"/>
      <c r="C903" s="106" t="s">
        <v>2856</v>
      </c>
      <c r="D903" s="107" t="s">
        <v>2857</v>
      </c>
      <c r="E903" s="107"/>
      <c r="F903" s="85" t="s">
        <v>1357</v>
      </c>
      <c r="G903" s="106"/>
      <c r="H903" s="107"/>
      <c r="I903" s="107"/>
      <c r="J903" s="107"/>
      <c r="K903" s="210"/>
      <c r="L903" s="218"/>
    </row>
    <row r="904" spans="1:13" s="38" customFormat="1" x14ac:dyDescent="0.35">
      <c r="A904" s="76" t="s">
        <v>835</v>
      </c>
      <c r="B904" s="90" t="s">
        <v>836</v>
      </c>
      <c r="C904" s="114" t="s">
        <v>2858</v>
      </c>
      <c r="D904" s="90" t="s">
        <v>2859</v>
      </c>
      <c r="E904" s="90" t="s">
        <v>2860</v>
      </c>
      <c r="F904" s="115" t="s">
        <v>923</v>
      </c>
      <c r="G904" s="114" t="s">
        <v>913</v>
      </c>
      <c r="H904" s="90" t="s">
        <v>913</v>
      </c>
      <c r="I904" s="90" t="s">
        <v>913</v>
      </c>
      <c r="J904" s="90" t="s">
        <v>913</v>
      </c>
      <c r="K904" s="47" t="s">
        <v>3701</v>
      </c>
      <c r="L904" s="64"/>
    </row>
    <row r="905" spans="1:13" s="38" customFormat="1" x14ac:dyDescent="0.35">
      <c r="A905" s="75" t="s">
        <v>847</v>
      </c>
      <c r="B905" s="89" t="s">
        <v>848</v>
      </c>
      <c r="C905" s="112" t="s">
        <v>913</v>
      </c>
      <c r="D905" s="89" t="s">
        <v>913</v>
      </c>
      <c r="E905" s="89" t="s">
        <v>913</v>
      </c>
      <c r="F905" s="113" t="s">
        <v>913</v>
      </c>
      <c r="G905" s="112" t="s">
        <v>913</v>
      </c>
      <c r="H905" s="89" t="s">
        <v>913</v>
      </c>
      <c r="I905" s="89" t="s">
        <v>913</v>
      </c>
      <c r="J905" s="89" t="s">
        <v>913</v>
      </c>
      <c r="K905" s="48" t="s">
        <v>3703</v>
      </c>
      <c r="L905" s="65"/>
    </row>
    <row r="906" spans="1:13" s="38" customFormat="1" x14ac:dyDescent="0.35">
      <c r="A906" s="78" t="s">
        <v>855</v>
      </c>
      <c r="B906" s="91" t="s">
        <v>856</v>
      </c>
      <c r="C906" s="116" t="s">
        <v>2861</v>
      </c>
      <c r="D906" s="91" t="s">
        <v>2862</v>
      </c>
      <c r="E906" s="91" t="s">
        <v>856</v>
      </c>
      <c r="F906" s="117" t="s">
        <v>2863</v>
      </c>
      <c r="G906" s="116" t="s">
        <v>3693</v>
      </c>
      <c r="H906" s="91" t="s">
        <v>3694</v>
      </c>
      <c r="I906" s="91" t="s">
        <v>3518</v>
      </c>
      <c r="J906" s="91" t="s">
        <v>1374</v>
      </c>
      <c r="K906" s="56" t="s">
        <v>3708</v>
      </c>
      <c r="L906" s="69" t="s">
        <v>3711</v>
      </c>
    </row>
    <row r="907" spans="1:13" s="38" customFormat="1" x14ac:dyDescent="0.35">
      <c r="A907" s="78" t="s">
        <v>857</v>
      </c>
      <c r="B907" s="91" t="s">
        <v>857</v>
      </c>
      <c r="C907" s="116" t="s">
        <v>2864</v>
      </c>
      <c r="D907" s="91" t="s">
        <v>2865</v>
      </c>
      <c r="E907" s="91" t="s">
        <v>1561</v>
      </c>
      <c r="F907" s="117" t="s">
        <v>1374</v>
      </c>
      <c r="G907" s="116" t="s">
        <v>3695</v>
      </c>
      <c r="H907" s="91" t="s">
        <v>3696</v>
      </c>
      <c r="I907" s="91" t="s">
        <v>3697</v>
      </c>
      <c r="J907" s="91" t="s">
        <v>3000</v>
      </c>
      <c r="K907" s="56" t="s">
        <v>3708</v>
      </c>
      <c r="L907" s="69" t="s">
        <v>3711</v>
      </c>
    </row>
    <row r="908" spans="1:13" s="38" customFormat="1" x14ac:dyDescent="0.35">
      <c r="A908" s="76" t="s">
        <v>858</v>
      </c>
      <c r="B908" s="90" t="s">
        <v>859</v>
      </c>
      <c r="C908" s="114" t="s">
        <v>2866</v>
      </c>
      <c r="D908" s="90" t="s">
        <v>2867</v>
      </c>
      <c r="E908" s="90" t="s">
        <v>859</v>
      </c>
      <c r="F908" s="115" t="s">
        <v>2720</v>
      </c>
      <c r="G908" s="114" t="s">
        <v>913</v>
      </c>
      <c r="H908" s="90" t="s">
        <v>913</v>
      </c>
      <c r="I908" s="90" t="s">
        <v>913</v>
      </c>
      <c r="J908" s="90" t="s">
        <v>913</v>
      </c>
      <c r="K908" s="47" t="s">
        <v>3701</v>
      </c>
      <c r="L908" s="64"/>
    </row>
    <row r="909" spans="1:13" s="38" customFormat="1" x14ac:dyDescent="0.35">
      <c r="A909" s="76" t="s">
        <v>860</v>
      </c>
      <c r="B909" s="90" t="s">
        <v>861</v>
      </c>
      <c r="C909" s="114" t="s">
        <v>2868</v>
      </c>
      <c r="D909" s="90" t="s">
        <v>2869</v>
      </c>
      <c r="E909" s="90"/>
      <c r="F909" s="115" t="s">
        <v>923</v>
      </c>
      <c r="G909" s="114" t="s">
        <v>913</v>
      </c>
      <c r="H909" s="90" t="s">
        <v>913</v>
      </c>
      <c r="I909" s="90" t="s">
        <v>913</v>
      </c>
      <c r="J909" s="90" t="s">
        <v>913</v>
      </c>
      <c r="K909" s="47" t="s">
        <v>3701</v>
      </c>
      <c r="L909" s="64"/>
    </row>
    <row r="910" spans="1:13" s="38" customFormat="1" x14ac:dyDescent="0.35">
      <c r="A910" s="76" t="s">
        <v>862</v>
      </c>
      <c r="B910" s="90" t="s">
        <v>863</v>
      </c>
      <c r="C910" s="114" t="s">
        <v>2870</v>
      </c>
      <c r="D910" s="90" t="s">
        <v>2871</v>
      </c>
      <c r="E910" s="90" t="s">
        <v>2872</v>
      </c>
      <c r="F910" s="115" t="s">
        <v>910</v>
      </c>
      <c r="G910" s="114" t="s">
        <v>913</v>
      </c>
      <c r="H910" s="90" t="s">
        <v>913</v>
      </c>
      <c r="I910" s="90" t="s">
        <v>913</v>
      </c>
      <c r="J910" s="90" t="s">
        <v>913</v>
      </c>
      <c r="K910" s="47" t="s">
        <v>3701</v>
      </c>
      <c r="L910" s="64"/>
    </row>
    <row r="911" spans="1:13" s="38" customFormat="1" x14ac:dyDescent="0.35">
      <c r="A911" s="76" t="s">
        <v>864</v>
      </c>
      <c r="B911" s="90" t="s">
        <v>865</v>
      </c>
      <c r="C911" s="114" t="s">
        <v>2873</v>
      </c>
      <c r="D911" s="90" t="s">
        <v>2874</v>
      </c>
      <c r="E911" s="90" t="s">
        <v>2875</v>
      </c>
      <c r="F911" s="115" t="s">
        <v>1513</v>
      </c>
      <c r="G911" s="114" t="s">
        <v>913</v>
      </c>
      <c r="H911" s="90" t="s">
        <v>913</v>
      </c>
      <c r="I911" s="90" t="s">
        <v>913</v>
      </c>
      <c r="J911" s="90" t="s">
        <v>913</v>
      </c>
      <c r="K911" s="47" t="s">
        <v>3701</v>
      </c>
      <c r="L911" s="64"/>
    </row>
    <row r="912" spans="1:13" s="38" customFormat="1" x14ac:dyDescent="0.35">
      <c r="A912" s="76" t="s">
        <v>866</v>
      </c>
      <c r="B912" s="90" t="s">
        <v>867</v>
      </c>
      <c r="C912" s="114" t="s">
        <v>2876</v>
      </c>
      <c r="D912" s="90" t="s">
        <v>2877</v>
      </c>
      <c r="E912" s="90" t="s">
        <v>1657</v>
      </c>
      <c r="F912" s="115" t="s">
        <v>1652</v>
      </c>
      <c r="G912" s="114" t="s">
        <v>913</v>
      </c>
      <c r="H912" s="90" t="s">
        <v>913</v>
      </c>
      <c r="I912" s="90" t="s">
        <v>913</v>
      </c>
      <c r="J912" s="90" t="s">
        <v>913</v>
      </c>
      <c r="K912" s="47" t="s">
        <v>3701</v>
      </c>
      <c r="L912" s="64"/>
    </row>
    <row r="913" spans="1:12" s="38" customFormat="1" x14ac:dyDescent="0.35">
      <c r="A913" s="76" t="s">
        <v>868</v>
      </c>
      <c r="B913" s="90" t="s">
        <v>869</v>
      </c>
      <c r="C913" s="114" t="s">
        <v>2878</v>
      </c>
      <c r="D913" s="90" t="s">
        <v>2879</v>
      </c>
      <c r="E913" s="90" t="s">
        <v>2880</v>
      </c>
      <c r="F913" s="115" t="s">
        <v>1513</v>
      </c>
      <c r="G913" s="114" t="s">
        <v>913</v>
      </c>
      <c r="H913" s="90" t="s">
        <v>913</v>
      </c>
      <c r="I913" s="90" t="s">
        <v>913</v>
      </c>
      <c r="J913" s="90" t="s">
        <v>913</v>
      </c>
      <c r="K913" s="47" t="s">
        <v>3701</v>
      </c>
      <c r="L913" s="64"/>
    </row>
    <row r="914" spans="1:12" x14ac:dyDescent="0.35">
      <c r="A914" s="178" t="s">
        <v>870</v>
      </c>
      <c r="B914" s="175" t="s">
        <v>871</v>
      </c>
      <c r="C914" s="100" t="s">
        <v>2881</v>
      </c>
      <c r="D914" s="98" t="s">
        <v>2882</v>
      </c>
      <c r="E914" s="98"/>
      <c r="F914" s="67" t="s">
        <v>911</v>
      </c>
      <c r="G914" s="100" t="s">
        <v>2954</v>
      </c>
      <c r="H914" s="98" t="s">
        <v>2955</v>
      </c>
      <c r="I914" s="98"/>
      <c r="J914" s="98" t="s">
        <v>1374</v>
      </c>
      <c r="K914" s="207" t="s">
        <v>3708</v>
      </c>
      <c r="L914" s="219" t="s">
        <v>3711</v>
      </c>
    </row>
    <row r="915" spans="1:12" x14ac:dyDescent="0.35">
      <c r="A915" s="179"/>
      <c r="B915" s="176"/>
      <c r="C915" s="100" t="s">
        <v>2883</v>
      </c>
      <c r="D915" s="98" t="s">
        <v>2884</v>
      </c>
      <c r="E915" s="98"/>
      <c r="F915" s="67" t="s">
        <v>911</v>
      </c>
      <c r="G915" s="100" t="s">
        <v>3698</v>
      </c>
      <c r="H915" s="98" t="s">
        <v>3699</v>
      </c>
      <c r="I915" s="98" t="s">
        <v>3700</v>
      </c>
      <c r="J915" s="98" t="s">
        <v>1374</v>
      </c>
      <c r="K915" s="207"/>
      <c r="L915" s="214"/>
    </row>
    <row r="916" spans="1:12" s="1" customFormat="1" x14ac:dyDescent="0.35">
      <c r="A916" s="180"/>
      <c r="B916" s="177"/>
      <c r="C916" s="101" t="s">
        <v>2885</v>
      </c>
      <c r="D916" s="99" t="s">
        <v>2886</v>
      </c>
      <c r="E916" s="99"/>
      <c r="F916" s="68" t="s">
        <v>911</v>
      </c>
      <c r="G916" s="101"/>
      <c r="H916" s="99"/>
      <c r="I916" s="99"/>
      <c r="J916" s="99"/>
      <c r="K916" s="207"/>
      <c r="L916" s="215"/>
    </row>
    <row r="918" spans="1:12" x14ac:dyDescent="0.35">
      <c r="H918" s="226" t="s">
        <v>3705</v>
      </c>
      <c r="I918" s="226"/>
      <c r="J918" s="226"/>
      <c r="K918" s="47">
        <f>COUNTIF(K4:K916, "=TF")</f>
        <v>194</v>
      </c>
    </row>
    <row r="919" spans="1:12" x14ac:dyDescent="0.35">
      <c r="H919" s="227" t="s">
        <v>3706</v>
      </c>
      <c r="I919" s="227"/>
      <c r="J919" s="227"/>
      <c r="K919" s="49">
        <f>COUNTIF(K4:K916, "=COF")</f>
        <v>90</v>
      </c>
    </row>
    <row r="920" spans="1:12" x14ac:dyDescent="0.35">
      <c r="H920" s="228" t="s">
        <v>3707</v>
      </c>
      <c r="I920" s="228"/>
      <c r="J920" s="228"/>
      <c r="K920" s="48">
        <f>COUNTIF(K4:K916, "=Other regulatory gene")</f>
        <v>53</v>
      </c>
    </row>
    <row r="922" spans="1:12" x14ac:dyDescent="0.35">
      <c r="H922" s="229" t="s">
        <v>3713</v>
      </c>
      <c r="I922" s="229"/>
      <c r="J922" s="229"/>
      <c r="K922" s="56">
        <f>COUNTIF(K4:K916, "=TF+COF")</f>
        <v>53</v>
      </c>
    </row>
    <row r="923" spans="1:12" x14ac:dyDescent="0.35">
      <c r="H923" s="230" t="s">
        <v>3714</v>
      </c>
      <c r="I923" s="230"/>
      <c r="J923" s="230"/>
      <c r="K923" s="63">
        <f>COUNTIF(K4:K916, "=COF+TF")</f>
        <v>31</v>
      </c>
    </row>
    <row r="925" spans="1:12" ht="15" thickBot="1" x14ac:dyDescent="0.4"/>
    <row r="926" spans="1:12" x14ac:dyDescent="0.35">
      <c r="J926" s="130" t="s">
        <v>3730</v>
      </c>
      <c r="K926" s="131">
        <f>SUM(K918,K922)</f>
        <v>247</v>
      </c>
    </row>
    <row r="927" spans="1:12" ht="15" thickBot="1" x14ac:dyDescent="0.4">
      <c r="J927" s="132" t="s">
        <v>3731</v>
      </c>
      <c r="K927" s="133">
        <f>SUM(K919,K923)</f>
        <v>121</v>
      </c>
    </row>
  </sheetData>
  <mergeCells count="973">
    <mergeCell ref="L902:L903"/>
    <mergeCell ref="L914:L916"/>
    <mergeCell ref="L855:L858"/>
    <mergeCell ref="L861:L864"/>
    <mergeCell ref="L866:L871"/>
    <mergeCell ref="L872:L873"/>
    <mergeCell ref="L878:L883"/>
    <mergeCell ref="L888:L889"/>
    <mergeCell ref="L890:L891"/>
    <mergeCell ref="L894:L895"/>
    <mergeCell ref="L898:L900"/>
    <mergeCell ref="L739:L740"/>
    <mergeCell ref="L741:L743"/>
    <mergeCell ref="L744:L745"/>
    <mergeCell ref="L777:L779"/>
    <mergeCell ref="L815:L817"/>
    <mergeCell ref="L819:L821"/>
    <mergeCell ref="L825:L826"/>
    <mergeCell ref="L839:L840"/>
    <mergeCell ref="L850:L853"/>
    <mergeCell ref="L717:L718"/>
    <mergeCell ref="L720:L722"/>
    <mergeCell ref="L723:L724"/>
    <mergeCell ref="L725:L726"/>
    <mergeCell ref="L727:L728"/>
    <mergeCell ref="L729:L730"/>
    <mergeCell ref="L731:L732"/>
    <mergeCell ref="L733:L734"/>
    <mergeCell ref="L736:L737"/>
    <mergeCell ref="L697:L698"/>
    <mergeCell ref="L699:L700"/>
    <mergeCell ref="L701:L702"/>
    <mergeCell ref="L704:L705"/>
    <mergeCell ref="L706:L707"/>
    <mergeCell ref="L708:L709"/>
    <mergeCell ref="L710:L711"/>
    <mergeCell ref="L712:L713"/>
    <mergeCell ref="L714:L715"/>
    <mergeCell ref="L663:L664"/>
    <mergeCell ref="L665:L666"/>
    <mergeCell ref="L671:L675"/>
    <mergeCell ref="L678:L679"/>
    <mergeCell ref="L681:L682"/>
    <mergeCell ref="L683:L685"/>
    <mergeCell ref="L687:L690"/>
    <mergeCell ref="L691:L692"/>
    <mergeCell ref="L694:L695"/>
    <mergeCell ref="L633:L634"/>
    <mergeCell ref="L635:L636"/>
    <mergeCell ref="L637:L640"/>
    <mergeCell ref="L642:L643"/>
    <mergeCell ref="L644:L645"/>
    <mergeCell ref="L647:L654"/>
    <mergeCell ref="L655:L656"/>
    <mergeCell ref="L658:L659"/>
    <mergeCell ref="L661:L662"/>
    <mergeCell ref="L601:L602"/>
    <mergeCell ref="L603:L605"/>
    <mergeCell ref="L606:L607"/>
    <mergeCell ref="L608:L613"/>
    <mergeCell ref="L614:L616"/>
    <mergeCell ref="L617:L619"/>
    <mergeCell ref="L620:L625"/>
    <mergeCell ref="L626:L629"/>
    <mergeCell ref="L631:L632"/>
    <mergeCell ref="L583:L584"/>
    <mergeCell ref="L585:L586"/>
    <mergeCell ref="L587:L588"/>
    <mergeCell ref="L589:L590"/>
    <mergeCell ref="L591:L592"/>
    <mergeCell ref="L593:L594"/>
    <mergeCell ref="L595:L596"/>
    <mergeCell ref="L597:L598"/>
    <mergeCell ref="L599:L600"/>
    <mergeCell ref="L561:L562"/>
    <mergeCell ref="L563:L564"/>
    <mergeCell ref="L566:L567"/>
    <mergeCell ref="L568:L569"/>
    <mergeCell ref="L570:L571"/>
    <mergeCell ref="L572:L573"/>
    <mergeCell ref="L574:L575"/>
    <mergeCell ref="L578:L580"/>
    <mergeCell ref="L581:L582"/>
    <mergeCell ref="L541:L542"/>
    <mergeCell ref="L543:L544"/>
    <mergeCell ref="L545:L546"/>
    <mergeCell ref="L547:L548"/>
    <mergeCell ref="L549:L550"/>
    <mergeCell ref="L552:L553"/>
    <mergeCell ref="L554:L555"/>
    <mergeCell ref="L556:L558"/>
    <mergeCell ref="L559:L560"/>
    <mergeCell ref="L518:L519"/>
    <mergeCell ref="L520:L521"/>
    <mergeCell ref="L522:L523"/>
    <mergeCell ref="L524:L527"/>
    <mergeCell ref="L528:L529"/>
    <mergeCell ref="L530:L531"/>
    <mergeCell ref="L535:L536"/>
    <mergeCell ref="L537:L538"/>
    <mergeCell ref="L539:L540"/>
    <mergeCell ref="L497:L498"/>
    <mergeCell ref="L499:L500"/>
    <mergeCell ref="L501:L502"/>
    <mergeCell ref="L503:L505"/>
    <mergeCell ref="L506:L507"/>
    <mergeCell ref="L508:L509"/>
    <mergeCell ref="L510:L511"/>
    <mergeCell ref="L513:L514"/>
    <mergeCell ref="L516:L517"/>
    <mergeCell ref="L473:L477"/>
    <mergeCell ref="L478:L479"/>
    <mergeCell ref="L481:L482"/>
    <mergeCell ref="L483:L484"/>
    <mergeCell ref="L485:L486"/>
    <mergeCell ref="L489:L490"/>
    <mergeCell ref="L491:L492"/>
    <mergeCell ref="L493:L494"/>
    <mergeCell ref="L495:L496"/>
    <mergeCell ref="L452:L453"/>
    <mergeCell ref="L456:L457"/>
    <mergeCell ref="L458:L459"/>
    <mergeCell ref="L460:L461"/>
    <mergeCell ref="L462:L463"/>
    <mergeCell ref="L464:L466"/>
    <mergeCell ref="L467:L468"/>
    <mergeCell ref="L469:L470"/>
    <mergeCell ref="L471:L472"/>
    <mergeCell ref="L429:L430"/>
    <mergeCell ref="L431:L432"/>
    <mergeCell ref="L433:L434"/>
    <mergeCell ref="L435:L436"/>
    <mergeCell ref="L437:L438"/>
    <mergeCell ref="L439:L442"/>
    <mergeCell ref="L443:L444"/>
    <mergeCell ref="L445:L446"/>
    <mergeCell ref="L447:L451"/>
    <mergeCell ref="L398:L399"/>
    <mergeCell ref="L400:L402"/>
    <mergeCell ref="L403:L404"/>
    <mergeCell ref="L405:L407"/>
    <mergeCell ref="L409:L410"/>
    <mergeCell ref="L412:L415"/>
    <mergeCell ref="L416:L422"/>
    <mergeCell ref="L425:L426"/>
    <mergeCell ref="L427:L428"/>
    <mergeCell ref="L373:L375"/>
    <mergeCell ref="L376:L377"/>
    <mergeCell ref="L379:L380"/>
    <mergeCell ref="L381:L382"/>
    <mergeCell ref="L383:L384"/>
    <mergeCell ref="L385:L386"/>
    <mergeCell ref="L387:L390"/>
    <mergeCell ref="L391:L394"/>
    <mergeCell ref="L395:L397"/>
    <mergeCell ref="L347:L349"/>
    <mergeCell ref="L350:L352"/>
    <mergeCell ref="L353:L354"/>
    <mergeCell ref="L355:L357"/>
    <mergeCell ref="L359:L361"/>
    <mergeCell ref="L363:L365"/>
    <mergeCell ref="L366:L368"/>
    <mergeCell ref="L369:L370"/>
    <mergeCell ref="L371:L372"/>
    <mergeCell ref="L319:L321"/>
    <mergeCell ref="L322:L324"/>
    <mergeCell ref="L325:L329"/>
    <mergeCell ref="L330:L332"/>
    <mergeCell ref="L333:L335"/>
    <mergeCell ref="L336:L338"/>
    <mergeCell ref="L339:L341"/>
    <mergeCell ref="L342:L344"/>
    <mergeCell ref="L345:L346"/>
    <mergeCell ref="L285:L289"/>
    <mergeCell ref="L291:L294"/>
    <mergeCell ref="L296:L298"/>
    <mergeCell ref="L299:L301"/>
    <mergeCell ref="L302:L304"/>
    <mergeCell ref="L305:L307"/>
    <mergeCell ref="L308:L310"/>
    <mergeCell ref="L311:L314"/>
    <mergeCell ref="L316:L318"/>
    <mergeCell ref="L249:L251"/>
    <mergeCell ref="L253:L255"/>
    <mergeCell ref="L256:L258"/>
    <mergeCell ref="L259:L263"/>
    <mergeCell ref="L264:L268"/>
    <mergeCell ref="L270:L273"/>
    <mergeCell ref="L274:L277"/>
    <mergeCell ref="L278:L281"/>
    <mergeCell ref="L282:L283"/>
    <mergeCell ref="L211:L214"/>
    <mergeCell ref="L216:L220"/>
    <mergeCell ref="L222:L224"/>
    <mergeCell ref="L226:L228"/>
    <mergeCell ref="L231:L233"/>
    <mergeCell ref="L235:L236"/>
    <mergeCell ref="L237:L239"/>
    <mergeCell ref="L240:L242"/>
    <mergeCell ref="L244:L248"/>
    <mergeCell ref="L134:L137"/>
    <mergeCell ref="L138:L141"/>
    <mergeCell ref="H918:J918"/>
    <mergeCell ref="H919:J919"/>
    <mergeCell ref="H920:J920"/>
    <mergeCell ref="H922:J922"/>
    <mergeCell ref="H923:J923"/>
    <mergeCell ref="L143:L148"/>
    <mergeCell ref="L149:L150"/>
    <mergeCell ref="L151:L154"/>
    <mergeCell ref="L156:L159"/>
    <mergeCell ref="L161:L169"/>
    <mergeCell ref="L170:L172"/>
    <mergeCell ref="L173:L176"/>
    <mergeCell ref="L177:L180"/>
    <mergeCell ref="L181:L183"/>
    <mergeCell ref="L185:L186"/>
    <mergeCell ref="L187:L189"/>
    <mergeCell ref="L190:L192"/>
    <mergeCell ref="L193:L194"/>
    <mergeCell ref="L195:L197"/>
    <mergeCell ref="L198:L202"/>
    <mergeCell ref="L203:L207"/>
    <mergeCell ref="L208:L210"/>
    <mergeCell ref="L86:L89"/>
    <mergeCell ref="L90:L95"/>
    <mergeCell ref="L96:L101"/>
    <mergeCell ref="L102:L106"/>
    <mergeCell ref="L107:L110"/>
    <mergeCell ref="L111:L115"/>
    <mergeCell ref="L116:L125"/>
    <mergeCell ref="L126:L129"/>
    <mergeCell ref="L130:L133"/>
    <mergeCell ref="K872:K873"/>
    <mergeCell ref="K878:K883"/>
    <mergeCell ref="K888:K889"/>
    <mergeCell ref="K890:K891"/>
    <mergeCell ref="K894:K895"/>
    <mergeCell ref="K898:K900"/>
    <mergeCell ref="K902:K903"/>
    <mergeCell ref="K914:K916"/>
    <mergeCell ref="L1:L3"/>
    <mergeCell ref="L4:L9"/>
    <mergeCell ref="L21:L26"/>
    <mergeCell ref="L57:L68"/>
    <mergeCell ref="L69:L75"/>
    <mergeCell ref="L10:L14"/>
    <mergeCell ref="L15:L20"/>
    <mergeCell ref="L27:L28"/>
    <mergeCell ref="L30:L34"/>
    <mergeCell ref="L35:L39"/>
    <mergeCell ref="L41:L45"/>
    <mergeCell ref="L46:L50"/>
    <mergeCell ref="L51:L56"/>
    <mergeCell ref="L76:L80"/>
    <mergeCell ref="L81:L83"/>
    <mergeCell ref="L84:L85"/>
    <mergeCell ref="K777:K779"/>
    <mergeCell ref="K815:K817"/>
    <mergeCell ref="K819:K821"/>
    <mergeCell ref="K825:K826"/>
    <mergeCell ref="K839:K840"/>
    <mergeCell ref="K850:K853"/>
    <mergeCell ref="K855:K858"/>
    <mergeCell ref="K861:K864"/>
    <mergeCell ref="K866:K871"/>
    <mergeCell ref="K725:K726"/>
    <mergeCell ref="K727:K728"/>
    <mergeCell ref="K729:K730"/>
    <mergeCell ref="K731:K732"/>
    <mergeCell ref="K733:K734"/>
    <mergeCell ref="K736:K737"/>
    <mergeCell ref="K739:K740"/>
    <mergeCell ref="K741:K743"/>
    <mergeCell ref="K744:K745"/>
    <mergeCell ref="K704:K705"/>
    <mergeCell ref="K706:K707"/>
    <mergeCell ref="K708:K709"/>
    <mergeCell ref="K710:K711"/>
    <mergeCell ref="K712:K713"/>
    <mergeCell ref="K714:K715"/>
    <mergeCell ref="K717:K718"/>
    <mergeCell ref="K720:K722"/>
    <mergeCell ref="K723:K724"/>
    <mergeCell ref="K678:K679"/>
    <mergeCell ref="K683:K685"/>
    <mergeCell ref="K691:K692"/>
    <mergeCell ref="K687:K690"/>
    <mergeCell ref="K681:K682"/>
    <mergeCell ref="K694:K695"/>
    <mergeCell ref="K697:K698"/>
    <mergeCell ref="K699:K700"/>
    <mergeCell ref="K701:K702"/>
    <mergeCell ref="K642:K643"/>
    <mergeCell ref="K644:K645"/>
    <mergeCell ref="K647:K654"/>
    <mergeCell ref="K655:K656"/>
    <mergeCell ref="K658:K659"/>
    <mergeCell ref="K661:K662"/>
    <mergeCell ref="K663:K664"/>
    <mergeCell ref="K665:K666"/>
    <mergeCell ref="K671:K675"/>
    <mergeCell ref="K608:K613"/>
    <mergeCell ref="K614:K616"/>
    <mergeCell ref="K617:K619"/>
    <mergeCell ref="K620:K625"/>
    <mergeCell ref="K626:K629"/>
    <mergeCell ref="K631:K632"/>
    <mergeCell ref="K633:K634"/>
    <mergeCell ref="K635:K636"/>
    <mergeCell ref="K637:K640"/>
    <mergeCell ref="K589:K590"/>
    <mergeCell ref="K591:K592"/>
    <mergeCell ref="K593:K594"/>
    <mergeCell ref="K595:K596"/>
    <mergeCell ref="K597:K598"/>
    <mergeCell ref="K599:K600"/>
    <mergeCell ref="K601:K602"/>
    <mergeCell ref="K603:K605"/>
    <mergeCell ref="K606:K607"/>
    <mergeCell ref="K568:K569"/>
    <mergeCell ref="K570:K571"/>
    <mergeCell ref="K572:K573"/>
    <mergeCell ref="K574:K575"/>
    <mergeCell ref="K578:K580"/>
    <mergeCell ref="K581:K582"/>
    <mergeCell ref="K583:K584"/>
    <mergeCell ref="K585:K586"/>
    <mergeCell ref="K587:K588"/>
    <mergeCell ref="K547:K548"/>
    <mergeCell ref="K549:K550"/>
    <mergeCell ref="K552:K553"/>
    <mergeCell ref="K554:K555"/>
    <mergeCell ref="K556:K558"/>
    <mergeCell ref="K559:K560"/>
    <mergeCell ref="K561:K562"/>
    <mergeCell ref="K563:K564"/>
    <mergeCell ref="K566:K567"/>
    <mergeCell ref="K524:K527"/>
    <mergeCell ref="K528:K529"/>
    <mergeCell ref="K530:K531"/>
    <mergeCell ref="K535:K536"/>
    <mergeCell ref="K537:K538"/>
    <mergeCell ref="K539:K540"/>
    <mergeCell ref="K541:K542"/>
    <mergeCell ref="K543:K544"/>
    <mergeCell ref="K545:K546"/>
    <mergeCell ref="K503:K505"/>
    <mergeCell ref="K506:K507"/>
    <mergeCell ref="K508:K509"/>
    <mergeCell ref="K510:K511"/>
    <mergeCell ref="K513:K514"/>
    <mergeCell ref="K516:K517"/>
    <mergeCell ref="K518:K519"/>
    <mergeCell ref="K520:K521"/>
    <mergeCell ref="K522:K523"/>
    <mergeCell ref="K483:K484"/>
    <mergeCell ref="K485:K486"/>
    <mergeCell ref="K489:K490"/>
    <mergeCell ref="K491:K492"/>
    <mergeCell ref="K493:K494"/>
    <mergeCell ref="K495:K496"/>
    <mergeCell ref="K497:K498"/>
    <mergeCell ref="K499:K500"/>
    <mergeCell ref="K501:K502"/>
    <mergeCell ref="K460:K461"/>
    <mergeCell ref="K462:K463"/>
    <mergeCell ref="K464:K466"/>
    <mergeCell ref="K467:K468"/>
    <mergeCell ref="K469:K470"/>
    <mergeCell ref="K471:K472"/>
    <mergeCell ref="K473:K477"/>
    <mergeCell ref="K478:K479"/>
    <mergeCell ref="K481:K482"/>
    <mergeCell ref="K433:K434"/>
    <mergeCell ref="K435:K436"/>
    <mergeCell ref="K437:K438"/>
    <mergeCell ref="K439:K442"/>
    <mergeCell ref="K443:K444"/>
    <mergeCell ref="K445:K446"/>
    <mergeCell ref="K452:K453"/>
    <mergeCell ref="K458:K459"/>
    <mergeCell ref="K447:K451"/>
    <mergeCell ref="K456:K457"/>
    <mergeCell ref="K403:K404"/>
    <mergeCell ref="K405:K407"/>
    <mergeCell ref="K409:K410"/>
    <mergeCell ref="K412:K415"/>
    <mergeCell ref="K416:K422"/>
    <mergeCell ref="K425:K426"/>
    <mergeCell ref="K427:K428"/>
    <mergeCell ref="K429:K430"/>
    <mergeCell ref="K431:K432"/>
    <mergeCell ref="K379:K380"/>
    <mergeCell ref="K381:K382"/>
    <mergeCell ref="K385:K386"/>
    <mergeCell ref="K383:K384"/>
    <mergeCell ref="K387:K390"/>
    <mergeCell ref="K391:K394"/>
    <mergeCell ref="K395:K397"/>
    <mergeCell ref="K398:K399"/>
    <mergeCell ref="K400:K402"/>
    <mergeCell ref="K350:K352"/>
    <mergeCell ref="K353:K354"/>
    <mergeCell ref="K355:K357"/>
    <mergeCell ref="K359:K361"/>
    <mergeCell ref="K363:K365"/>
    <mergeCell ref="K369:K370"/>
    <mergeCell ref="K371:K372"/>
    <mergeCell ref="K373:K375"/>
    <mergeCell ref="K376:K377"/>
    <mergeCell ref="K366:K368"/>
    <mergeCell ref="K322:K324"/>
    <mergeCell ref="K325:K329"/>
    <mergeCell ref="K330:K332"/>
    <mergeCell ref="K333:K335"/>
    <mergeCell ref="K336:K338"/>
    <mergeCell ref="K339:K341"/>
    <mergeCell ref="K342:K344"/>
    <mergeCell ref="K347:K349"/>
    <mergeCell ref="K345:K346"/>
    <mergeCell ref="K291:K294"/>
    <mergeCell ref="K296:K298"/>
    <mergeCell ref="K299:K301"/>
    <mergeCell ref="K302:K304"/>
    <mergeCell ref="K305:K307"/>
    <mergeCell ref="K308:K310"/>
    <mergeCell ref="K311:K314"/>
    <mergeCell ref="K316:K318"/>
    <mergeCell ref="K319:K321"/>
    <mergeCell ref="K253:K255"/>
    <mergeCell ref="K256:K258"/>
    <mergeCell ref="K259:K263"/>
    <mergeCell ref="K264:K268"/>
    <mergeCell ref="K270:K273"/>
    <mergeCell ref="K274:K277"/>
    <mergeCell ref="K278:K281"/>
    <mergeCell ref="K282:K283"/>
    <mergeCell ref="K285:K289"/>
    <mergeCell ref="K216:K220"/>
    <mergeCell ref="K222:K224"/>
    <mergeCell ref="K226:K228"/>
    <mergeCell ref="K231:K233"/>
    <mergeCell ref="K235:K236"/>
    <mergeCell ref="K237:K239"/>
    <mergeCell ref="K240:K242"/>
    <mergeCell ref="K244:K248"/>
    <mergeCell ref="K249:K251"/>
    <mergeCell ref="K185:K186"/>
    <mergeCell ref="K187:K189"/>
    <mergeCell ref="K190:K192"/>
    <mergeCell ref="K193:K194"/>
    <mergeCell ref="K195:K197"/>
    <mergeCell ref="K198:K202"/>
    <mergeCell ref="K203:K207"/>
    <mergeCell ref="K208:K210"/>
    <mergeCell ref="K211:K214"/>
    <mergeCell ref="K143:K148"/>
    <mergeCell ref="K149:K150"/>
    <mergeCell ref="K151:K154"/>
    <mergeCell ref="K156:K159"/>
    <mergeCell ref="K161:K169"/>
    <mergeCell ref="K170:K172"/>
    <mergeCell ref="K173:K176"/>
    <mergeCell ref="K177:K180"/>
    <mergeCell ref="K181:K183"/>
    <mergeCell ref="K96:K101"/>
    <mergeCell ref="K102:K106"/>
    <mergeCell ref="K107:K110"/>
    <mergeCell ref="K111:K115"/>
    <mergeCell ref="K116:K125"/>
    <mergeCell ref="K126:K129"/>
    <mergeCell ref="K130:K133"/>
    <mergeCell ref="K134:K137"/>
    <mergeCell ref="K138:K141"/>
    <mergeCell ref="K46:K50"/>
    <mergeCell ref="K51:K56"/>
    <mergeCell ref="K57:K68"/>
    <mergeCell ref="K69:K75"/>
    <mergeCell ref="K76:K80"/>
    <mergeCell ref="K81:K83"/>
    <mergeCell ref="K84:K85"/>
    <mergeCell ref="K86:K89"/>
    <mergeCell ref="K90:K95"/>
    <mergeCell ref="K4:K9"/>
    <mergeCell ref="K10:K14"/>
    <mergeCell ref="K1:K3"/>
    <mergeCell ref="K15:K20"/>
    <mergeCell ref="K21:K26"/>
    <mergeCell ref="K27:K28"/>
    <mergeCell ref="K30:K34"/>
    <mergeCell ref="K35:K39"/>
    <mergeCell ref="K41:K45"/>
    <mergeCell ref="B777:B779"/>
    <mergeCell ref="A777:A779"/>
    <mergeCell ref="B815:B817"/>
    <mergeCell ref="A815:A817"/>
    <mergeCell ref="B819:B821"/>
    <mergeCell ref="A819:A821"/>
    <mergeCell ref="B825:B826"/>
    <mergeCell ref="A825:A826"/>
    <mergeCell ref="B850:B853"/>
    <mergeCell ref="A850:A853"/>
    <mergeCell ref="B729:B730"/>
    <mergeCell ref="A729:A730"/>
    <mergeCell ref="B731:B732"/>
    <mergeCell ref="A731:A732"/>
    <mergeCell ref="B733:B734"/>
    <mergeCell ref="A733:A734"/>
    <mergeCell ref="B723:B724"/>
    <mergeCell ref="A723:A724"/>
    <mergeCell ref="B725:B726"/>
    <mergeCell ref="A725:A726"/>
    <mergeCell ref="B620:B625"/>
    <mergeCell ref="A620:A625"/>
    <mergeCell ref="B642:B643"/>
    <mergeCell ref="A642:A643"/>
    <mergeCell ref="B658:B659"/>
    <mergeCell ref="A658:A659"/>
    <mergeCell ref="B704:B705"/>
    <mergeCell ref="A704:A705"/>
    <mergeCell ref="B712:B713"/>
    <mergeCell ref="A712:A713"/>
    <mergeCell ref="B687:B690"/>
    <mergeCell ref="A687:A690"/>
    <mergeCell ref="B691:B692"/>
    <mergeCell ref="A691:A692"/>
    <mergeCell ref="B694:B695"/>
    <mergeCell ref="A694:A695"/>
    <mergeCell ref="B697:B698"/>
    <mergeCell ref="A697:A698"/>
    <mergeCell ref="B699:B700"/>
    <mergeCell ref="A699:A700"/>
    <mergeCell ref="B665:B666"/>
    <mergeCell ref="A665:A666"/>
    <mergeCell ref="B671:B675"/>
    <mergeCell ref="A671:A675"/>
    <mergeCell ref="A563:A564"/>
    <mergeCell ref="B563:B564"/>
    <mergeCell ref="B570:B571"/>
    <mergeCell ref="A570:A571"/>
    <mergeCell ref="B578:B580"/>
    <mergeCell ref="A578:A580"/>
    <mergeCell ref="B381:B382"/>
    <mergeCell ref="A381:A382"/>
    <mergeCell ref="B385:B386"/>
    <mergeCell ref="A385:A386"/>
    <mergeCell ref="B391:B394"/>
    <mergeCell ref="A391:A394"/>
    <mergeCell ref="B403:B404"/>
    <mergeCell ref="A403:A404"/>
    <mergeCell ref="B412:B415"/>
    <mergeCell ref="A412:A415"/>
    <mergeCell ref="B568:B569"/>
    <mergeCell ref="A568:A569"/>
    <mergeCell ref="B572:B573"/>
    <mergeCell ref="A572:A573"/>
    <mergeCell ref="B574:B575"/>
    <mergeCell ref="A574:A575"/>
    <mergeCell ref="B535:B536"/>
    <mergeCell ref="A535:A536"/>
    <mergeCell ref="B291:B294"/>
    <mergeCell ref="A291:A294"/>
    <mergeCell ref="B296:B298"/>
    <mergeCell ref="A296:A298"/>
    <mergeCell ref="B299:B301"/>
    <mergeCell ref="A299:A301"/>
    <mergeCell ref="B274:B277"/>
    <mergeCell ref="A274:A277"/>
    <mergeCell ref="B561:B562"/>
    <mergeCell ref="A561:A562"/>
    <mergeCell ref="B311:B314"/>
    <mergeCell ref="A311:A314"/>
    <mergeCell ref="B339:B341"/>
    <mergeCell ref="A339:A341"/>
    <mergeCell ref="B302:B304"/>
    <mergeCell ref="A302:A304"/>
    <mergeCell ref="B305:B307"/>
    <mergeCell ref="A305:A307"/>
    <mergeCell ref="B308:B310"/>
    <mergeCell ref="A308:A310"/>
    <mergeCell ref="B528:B529"/>
    <mergeCell ref="A528:A529"/>
    <mergeCell ref="B530:B531"/>
    <mergeCell ref="A530:A531"/>
    <mergeCell ref="B890:B891"/>
    <mergeCell ref="A890:A891"/>
    <mergeCell ref="B898:B900"/>
    <mergeCell ref="A898:A900"/>
    <mergeCell ref="B902:B903"/>
    <mergeCell ref="A902:A903"/>
    <mergeCell ref="B914:B916"/>
    <mergeCell ref="A914:A916"/>
    <mergeCell ref="B839:B840"/>
    <mergeCell ref="A839:A840"/>
    <mergeCell ref="B866:B871"/>
    <mergeCell ref="A866:A871"/>
    <mergeCell ref="B872:B873"/>
    <mergeCell ref="A872:A873"/>
    <mergeCell ref="B878:B883"/>
    <mergeCell ref="A878:A883"/>
    <mergeCell ref="B888:B889"/>
    <mergeCell ref="A888:A889"/>
    <mergeCell ref="B855:B858"/>
    <mergeCell ref="A855:A858"/>
    <mergeCell ref="B861:B864"/>
    <mergeCell ref="A861:A864"/>
    <mergeCell ref="B739:B740"/>
    <mergeCell ref="A739:A740"/>
    <mergeCell ref="B741:B743"/>
    <mergeCell ref="A741:A743"/>
    <mergeCell ref="B744:B745"/>
    <mergeCell ref="A744:A745"/>
    <mergeCell ref="B736:B737"/>
    <mergeCell ref="A736:A737"/>
    <mergeCell ref="B701:B702"/>
    <mergeCell ref="A701:A702"/>
    <mergeCell ref="B706:B707"/>
    <mergeCell ref="A706:A707"/>
    <mergeCell ref="B708:B709"/>
    <mergeCell ref="A708:A709"/>
    <mergeCell ref="B710:B711"/>
    <mergeCell ref="A710:A711"/>
    <mergeCell ref="B717:B718"/>
    <mergeCell ref="A717:A718"/>
    <mergeCell ref="A714:A715"/>
    <mergeCell ref="B714:B715"/>
    <mergeCell ref="B720:B722"/>
    <mergeCell ref="A720:A722"/>
    <mergeCell ref="B727:B728"/>
    <mergeCell ref="A727:A728"/>
    <mergeCell ref="B678:B679"/>
    <mergeCell ref="A678:A679"/>
    <mergeCell ref="B681:B682"/>
    <mergeCell ref="A681:A682"/>
    <mergeCell ref="B683:B685"/>
    <mergeCell ref="A683:A685"/>
    <mergeCell ref="B644:B645"/>
    <mergeCell ref="A644:A645"/>
    <mergeCell ref="B647:B654"/>
    <mergeCell ref="A647:A654"/>
    <mergeCell ref="B655:B656"/>
    <mergeCell ref="A655:A656"/>
    <mergeCell ref="B661:B662"/>
    <mergeCell ref="A661:A662"/>
    <mergeCell ref="B663:B664"/>
    <mergeCell ref="A663:A664"/>
    <mergeCell ref="B626:B629"/>
    <mergeCell ref="A626:A629"/>
    <mergeCell ref="B631:B632"/>
    <mergeCell ref="A631:A632"/>
    <mergeCell ref="B633:B634"/>
    <mergeCell ref="A633:A634"/>
    <mergeCell ref="B635:B636"/>
    <mergeCell ref="A635:A636"/>
    <mergeCell ref="B637:B640"/>
    <mergeCell ref="A637:A640"/>
    <mergeCell ref="B601:B602"/>
    <mergeCell ref="A601:A602"/>
    <mergeCell ref="B603:B605"/>
    <mergeCell ref="A603:A605"/>
    <mergeCell ref="B606:B607"/>
    <mergeCell ref="A606:A607"/>
    <mergeCell ref="B614:B616"/>
    <mergeCell ref="A614:A616"/>
    <mergeCell ref="B617:B619"/>
    <mergeCell ref="A617:A619"/>
    <mergeCell ref="B608:B613"/>
    <mergeCell ref="A608:A613"/>
    <mergeCell ref="B589:B590"/>
    <mergeCell ref="A589:A590"/>
    <mergeCell ref="B591:B592"/>
    <mergeCell ref="A591:A592"/>
    <mergeCell ref="B593:B594"/>
    <mergeCell ref="A593:A594"/>
    <mergeCell ref="B597:B598"/>
    <mergeCell ref="A597:A598"/>
    <mergeCell ref="B599:B600"/>
    <mergeCell ref="A599:A600"/>
    <mergeCell ref="A595:A596"/>
    <mergeCell ref="B595:B596"/>
    <mergeCell ref="B583:B584"/>
    <mergeCell ref="A583:A584"/>
    <mergeCell ref="B587:B588"/>
    <mergeCell ref="A587:A588"/>
    <mergeCell ref="A581:A582"/>
    <mergeCell ref="B581:B582"/>
    <mergeCell ref="B585:B586"/>
    <mergeCell ref="A585:A586"/>
    <mergeCell ref="B545:B546"/>
    <mergeCell ref="A545:A546"/>
    <mergeCell ref="B547:B548"/>
    <mergeCell ref="A547:A548"/>
    <mergeCell ref="B549:B550"/>
    <mergeCell ref="A549:A550"/>
    <mergeCell ref="B559:B560"/>
    <mergeCell ref="A559:A560"/>
    <mergeCell ref="B566:B567"/>
    <mergeCell ref="A566:A567"/>
    <mergeCell ref="B552:B553"/>
    <mergeCell ref="A552:A553"/>
    <mergeCell ref="B554:B555"/>
    <mergeCell ref="A554:A555"/>
    <mergeCell ref="A556:A558"/>
    <mergeCell ref="B556:B558"/>
    <mergeCell ref="B539:B540"/>
    <mergeCell ref="A539:A540"/>
    <mergeCell ref="B541:B542"/>
    <mergeCell ref="A541:A542"/>
    <mergeCell ref="B537:B538"/>
    <mergeCell ref="A537:A538"/>
    <mergeCell ref="B501:B502"/>
    <mergeCell ref="A501:A502"/>
    <mergeCell ref="B503:B505"/>
    <mergeCell ref="A503:A505"/>
    <mergeCell ref="B508:B509"/>
    <mergeCell ref="A508:A509"/>
    <mergeCell ref="B513:B514"/>
    <mergeCell ref="A513:A514"/>
    <mergeCell ref="B524:B527"/>
    <mergeCell ref="A524:A527"/>
    <mergeCell ref="B506:B507"/>
    <mergeCell ref="A506:A507"/>
    <mergeCell ref="B516:B517"/>
    <mergeCell ref="A516:A517"/>
    <mergeCell ref="B518:B519"/>
    <mergeCell ref="A518:A519"/>
    <mergeCell ref="B520:B521"/>
    <mergeCell ref="A520:A521"/>
    <mergeCell ref="B522:B523"/>
    <mergeCell ref="A522:A523"/>
    <mergeCell ref="B499:B500"/>
    <mergeCell ref="A499:A500"/>
    <mergeCell ref="B485:B486"/>
    <mergeCell ref="A485:A486"/>
    <mergeCell ref="B489:B490"/>
    <mergeCell ref="A489:A490"/>
    <mergeCell ref="B491:B492"/>
    <mergeCell ref="A491:A492"/>
    <mergeCell ref="B497:B498"/>
    <mergeCell ref="A497:A498"/>
    <mergeCell ref="B478:B479"/>
    <mergeCell ref="A478:A479"/>
    <mergeCell ref="B481:B482"/>
    <mergeCell ref="A481:A482"/>
    <mergeCell ref="B483:B484"/>
    <mergeCell ref="A483:A484"/>
    <mergeCell ref="B493:B494"/>
    <mergeCell ref="A493:A494"/>
    <mergeCell ref="B495:B496"/>
    <mergeCell ref="A495:A496"/>
    <mergeCell ref="B469:B470"/>
    <mergeCell ref="A469:A470"/>
    <mergeCell ref="B471:B472"/>
    <mergeCell ref="A471:A472"/>
    <mergeCell ref="B473:B477"/>
    <mergeCell ref="A473:A477"/>
    <mergeCell ref="B462:B463"/>
    <mergeCell ref="A462:A463"/>
    <mergeCell ref="B464:B466"/>
    <mergeCell ref="A464:A466"/>
    <mergeCell ref="B467:B468"/>
    <mergeCell ref="A467:A468"/>
    <mergeCell ref="B443:B444"/>
    <mergeCell ref="A443:A444"/>
    <mergeCell ref="B456:B457"/>
    <mergeCell ref="A456:A457"/>
    <mergeCell ref="B460:B461"/>
    <mergeCell ref="A460:A461"/>
    <mergeCell ref="B435:B436"/>
    <mergeCell ref="A435:A436"/>
    <mergeCell ref="B437:B438"/>
    <mergeCell ref="A437:A438"/>
    <mergeCell ref="B439:B442"/>
    <mergeCell ref="A439:A442"/>
    <mergeCell ref="B445:B446"/>
    <mergeCell ref="A445:A446"/>
    <mergeCell ref="B447:B451"/>
    <mergeCell ref="A447:A451"/>
    <mergeCell ref="B452:B453"/>
    <mergeCell ref="A452:A453"/>
    <mergeCell ref="B458:B459"/>
    <mergeCell ref="A458:A459"/>
    <mergeCell ref="B429:B430"/>
    <mergeCell ref="A429:A430"/>
    <mergeCell ref="B431:B432"/>
    <mergeCell ref="A431:A432"/>
    <mergeCell ref="B433:B434"/>
    <mergeCell ref="A433:A434"/>
    <mergeCell ref="B409:B410"/>
    <mergeCell ref="A409:A410"/>
    <mergeCell ref="B425:B426"/>
    <mergeCell ref="A425:A426"/>
    <mergeCell ref="B427:B428"/>
    <mergeCell ref="A427:A428"/>
    <mergeCell ref="B416:B422"/>
    <mergeCell ref="A416:A422"/>
    <mergeCell ref="B398:B399"/>
    <mergeCell ref="A398:A399"/>
    <mergeCell ref="B400:B402"/>
    <mergeCell ref="A400:A402"/>
    <mergeCell ref="B405:B407"/>
    <mergeCell ref="A405:A407"/>
    <mergeCell ref="B383:B384"/>
    <mergeCell ref="A383:A384"/>
    <mergeCell ref="B387:B390"/>
    <mergeCell ref="A387:A390"/>
    <mergeCell ref="B395:B397"/>
    <mergeCell ref="A395:A397"/>
    <mergeCell ref="B350:B352"/>
    <mergeCell ref="A350:A352"/>
    <mergeCell ref="B373:B375"/>
    <mergeCell ref="A373:A375"/>
    <mergeCell ref="B376:B377"/>
    <mergeCell ref="A376:A377"/>
    <mergeCell ref="B379:B380"/>
    <mergeCell ref="A379:A380"/>
    <mergeCell ref="B363:B365"/>
    <mergeCell ref="A363:A365"/>
    <mergeCell ref="B369:B370"/>
    <mergeCell ref="A369:A370"/>
    <mergeCell ref="B371:B372"/>
    <mergeCell ref="A371:A372"/>
    <mergeCell ref="B366:B368"/>
    <mergeCell ref="A366:A368"/>
    <mergeCell ref="B359:B361"/>
    <mergeCell ref="A359:A361"/>
    <mergeCell ref="B353:B354"/>
    <mergeCell ref="A353:A354"/>
    <mergeCell ref="B355:B357"/>
    <mergeCell ref="A355:A357"/>
    <mergeCell ref="B336:B338"/>
    <mergeCell ref="A336:A338"/>
    <mergeCell ref="B342:B344"/>
    <mergeCell ref="A342:A344"/>
    <mergeCell ref="B347:B349"/>
    <mergeCell ref="A347:A349"/>
    <mergeCell ref="B282:B283"/>
    <mergeCell ref="A282:A283"/>
    <mergeCell ref="B285:B289"/>
    <mergeCell ref="A285:A289"/>
    <mergeCell ref="B325:B329"/>
    <mergeCell ref="A325:A329"/>
    <mergeCell ref="B330:B332"/>
    <mergeCell ref="A330:A332"/>
    <mergeCell ref="B333:B335"/>
    <mergeCell ref="A333:A335"/>
    <mergeCell ref="B316:B318"/>
    <mergeCell ref="A316:A318"/>
    <mergeCell ref="B319:B321"/>
    <mergeCell ref="A319:A321"/>
    <mergeCell ref="B322:B324"/>
    <mergeCell ref="A322:A324"/>
    <mergeCell ref="B345:B346"/>
    <mergeCell ref="A345:A346"/>
    <mergeCell ref="B278:B281"/>
    <mergeCell ref="A278:A281"/>
    <mergeCell ref="B226:B228"/>
    <mergeCell ref="A226:A228"/>
    <mergeCell ref="B231:B233"/>
    <mergeCell ref="A231:A233"/>
    <mergeCell ref="B235:B236"/>
    <mergeCell ref="A235:A236"/>
    <mergeCell ref="B237:B239"/>
    <mergeCell ref="A237:A239"/>
    <mergeCell ref="B264:B268"/>
    <mergeCell ref="A264:A268"/>
    <mergeCell ref="B270:B273"/>
    <mergeCell ref="A270:A273"/>
    <mergeCell ref="B240:B242"/>
    <mergeCell ref="A240:A242"/>
    <mergeCell ref="B244:B248"/>
    <mergeCell ref="A244:A248"/>
    <mergeCell ref="B249:B251"/>
    <mergeCell ref="A249:A251"/>
    <mergeCell ref="B253:B255"/>
    <mergeCell ref="A253:A255"/>
    <mergeCell ref="A259:A263"/>
    <mergeCell ref="B259:B263"/>
    <mergeCell ref="B211:B214"/>
    <mergeCell ref="A211:A214"/>
    <mergeCell ref="B216:B220"/>
    <mergeCell ref="A216:A220"/>
    <mergeCell ref="B222:B224"/>
    <mergeCell ref="A222:A224"/>
    <mergeCell ref="B195:B197"/>
    <mergeCell ref="A195:A197"/>
    <mergeCell ref="B203:B207"/>
    <mergeCell ref="A203:A207"/>
    <mergeCell ref="B208:B210"/>
    <mergeCell ref="A208:A210"/>
    <mergeCell ref="B198:B202"/>
    <mergeCell ref="A198:A202"/>
    <mergeCell ref="B181:B183"/>
    <mergeCell ref="A181:A183"/>
    <mergeCell ref="B187:B189"/>
    <mergeCell ref="A187:A189"/>
    <mergeCell ref="B190:B192"/>
    <mergeCell ref="A190:A192"/>
    <mergeCell ref="B185:B186"/>
    <mergeCell ref="A185:A186"/>
    <mergeCell ref="B156:B159"/>
    <mergeCell ref="A156:A159"/>
    <mergeCell ref="B161:B169"/>
    <mergeCell ref="A161:A169"/>
    <mergeCell ref="A173:A176"/>
    <mergeCell ref="B173:B176"/>
    <mergeCell ref="B170:B172"/>
    <mergeCell ref="A170:A172"/>
    <mergeCell ref="B177:B180"/>
    <mergeCell ref="A177:A180"/>
    <mergeCell ref="B86:B89"/>
    <mergeCell ref="A86:A89"/>
    <mergeCell ref="B27:B28"/>
    <mergeCell ref="A27:A28"/>
    <mergeCell ref="B30:B34"/>
    <mergeCell ref="A30:A34"/>
    <mergeCell ref="B35:B39"/>
    <mergeCell ref="A35:A39"/>
    <mergeCell ref="B41:B45"/>
    <mergeCell ref="A41:A45"/>
    <mergeCell ref="B46:B50"/>
    <mergeCell ref="A46:A50"/>
    <mergeCell ref="B90:B95"/>
    <mergeCell ref="A90:A95"/>
    <mergeCell ref="B96:B101"/>
    <mergeCell ref="A96:A101"/>
    <mergeCell ref="B102:B106"/>
    <mergeCell ref="A102:A106"/>
    <mergeCell ref="B111:B115"/>
    <mergeCell ref="A111:A115"/>
    <mergeCell ref="B116:B125"/>
    <mergeCell ref="A116:A125"/>
    <mergeCell ref="B107:B110"/>
    <mergeCell ref="A107:A110"/>
    <mergeCell ref="B151:B154"/>
    <mergeCell ref="A151:A154"/>
    <mergeCell ref="B134:B137"/>
    <mergeCell ref="A134:A137"/>
    <mergeCell ref="B138:B141"/>
    <mergeCell ref="A138:A141"/>
    <mergeCell ref="A126:A129"/>
    <mergeCell ref="B126:B129"/>
    <mergeCell ref="B130:B133"/>
    <mergeCell ref="A130:A133"/>
    <mergeCell ref="B143:B148"/>
    <mergeCell ref="A143:A148"/>
    <mergeCell ref="B149:B150"/>
    <mergeCell ref="A149:A150"/>
    <mergeCell ref="G2:J2"/>
    <mergeCell ref="C1:J1"/>
    <mergeCell ref="B21:B26"/>
    <mergeCell ref="A21:A26"/>
    <mergeCell ref="B69:B75"/>
    <mergeCell ref="A69:A75"/>
    <mergeCell ref="A81:A83"/>
    <mergeCell ref="B81:B83"/>
    <mergeCell ref="B84:B85"/>
    <mergeCell ref="A84:A85"/>
    <mergeCell ref="B51:B56"/>
    <mergeCell ref="A51:A56"/>
    <mergeCell ref="B57:B68"/>
    <mergeCell ref="A57:A68"/>
    <mergeCell ref="B76:B80"/>
    <mergeCell ref="A76:A80"/>
    <mergeCell ref="A2:B2"/>
    <mergeCell ref="C2:F2"/>
    <mergeCell ref="B4:B9"/>
    <mergeCell ref="A4:A9"/>
    <mergeCell ref="B10:B14"/>
    <mergeCell ref="A10:A14"/>
    <mergeCell ref="B15:B20"/>
    <mergeCell ref="A15:A20"/>
  </mergeCells>
  <phoneticPr fontId="20" type="noConversion"/>
  <hyperlinks>
    <hyperlink ref="A914" r:id="rId1" xr:uid="{EA18945B-9C11-4530-9C03-36F4C21C47C3}"/>
    <hyperlink ref="A913" r:id="rId2" xr:uid="{7F5D117A-650C-4482-A213-F2FD06AE4251}"/>
    <hyperlink ref="A912" r:id="rId3" xr:uid="{2420D0F7-E7F8-4B32-BBD3-2F669BE23F5B}"/>
    <hyperlink ref="A911" r:id="rId4" xr:uid="{407F6109-996B-4F44-A4DA-2EDA4B80539D}"/>
    <hyperlink ref="A910" r:id="rId5" xr:uid="{522554C8-0F8E-44EA-8E23-BE9EE5D39230}"/>
    <hyperlink ref="A909" r:id="rId6" xr:uid="{9D43AD1F-B64F-418B-8AF8-AFA89C6477C0}"/>
    <hyperlink ref="A908" r:id="rId7" xr:uid="{4827C0C0-B620-4552-9298-7B8DC88F76AC}"/>
    <hyperlink ref="A907" r:id="rId8" xr:uid="{A9831761-EA5E-4DDE-8429-48C8500319D3}"/>
    <hyperlink ref="A906" r:id="rId9" xr:uid="{14BF1214-B544-4F70-AB76-3DAD0E13F2BA}"/>
    <hyperlink ref="A905" r:id="rId10" xr:uid="{D323F376-D8B8-43A2-A52F-ED7418DE831F}"/>
    <hyperlink ref="A904" r:id="rId11" xr:uid="{EF512C13-5801-40FD-A111-A77D033B27B6}"/>
    <hyperlink ref="A902" r:id="rId12" xr:uid="{9F9CB29D-1EBA-4E9B-AFAE-3AB662374C2B}"/>
    <hyperlink ref="A901" r:id="rId13" xr:uid="{3E627CEE-51CB-4E5D-9DB0-F08955E66612}"/>
    <hyperlink ref="A898" r:id="rId14" xr:uid="{C12A127F-B5E6-4EC2-A9A7-3D2C901AE308}"/>
    <hyperlink ref="A897" r:id="rId15" xr:uid="{1C9AC507-8246-4652-83D5-6196E44B78BB}"/>
    <hyperlink ref="A896" r:id="rId16" xr:uid="{A6AE7F6E-A529-41F4-AB53-8D4021E7E4E8}"/>
    <hyperlink ref="A894" r:id="rId17" xr:uid="{A204D5AE-39D2-44B3-B167-EA928F950DA3}"/>
    <hyperlink ref="A893" r:id="rId18" xr:uid="{415D8509-177E-49CB-AA8C-03B5B22A4A9C}"/>
    <hyperlink ref="A892" r:id="rId19" xr:uid="{C4554EFB-DEDC-4DB5-B162-F1107EDFF01B}"/>
    <hyperlink ref="A890" r:id="rId20" xr:uid="{CE437E9D-DC70-4304-A1F0-C5B425CC5B39}"/>
    <hyperlink ref="A888" r:id="rId21" xr:uid="{D4F7F97D-3C9F-47B4-8C18-CB05D6449393}"/>
    <hyperlink ref="A887" r:id="rId22" xr:uid="{CD29FF64-7489-4C8A-AA37-8721C8A32C6E}"/>
    <hyperlink ref="A886" r:id="rId23" xr:uid="{3EE66793-6BC1-4662-91E3-8DD71FCF9EE9}"/>
    <hyperlink ref="A885" r:id="rId24" xr:uid="{F1C8EBDE-6A78-49DF-837B-AECD5C60E6D5}"/>
    <hyperlink ref="A884" r:id="rId25" xr:uid="{62413103-852E-4DC6-ABFD-50F2E56DA8F2}"/>
    <hyperlink ref="A878" r:id="rId26" xr:uid="{8F620ECD-4965-4E4E-AFB2-699DD8A0EF5B}"/>
    <hyperlink ref="A877" r:id="rId27" xr:uid="{1CE414BB-9AC9-4528-8506-A2471929475F}"/>
    <hyperlink ref="A876" r:id="rId28" xr:uid="{58FA8FCD-D13B-4BAB-8984-326FAE79BC7A}"/>
    <hyperlink ref="A875" r:id="rId29" xr:uid="{8AA34D6F-A604-42CE-8019-73089393BF9A}"/>
    <hyperlink ref="A874" r:id="rId30" xr:uid="{4E50B0A5-3E15-4509-A898-9B9EEE881A96}"/>
    <hyperlink ref="A872" r:id="rId31" xr:uid="{B4402625-B1AE-44F0-ACF4-6823C7A4C133}"/>
    <hyperlink ref="A866" r:id="rId32" xr:uid="{26B60DAA-C403-4347-9455-7D09D8A62485}"/>
    <hyperlink ref="A865" r:id="rId33" xr:uid="{2408648A-8BBE-49E6-8B3E-77313971CAF8}"/>
    <hyperlink ref="A861" r:id="rId34" xr:uid="{0F9CF915-E4E4-4BD6-9555-D7D175E1295C}"/>
    <hyperlink ref="A860" r:id="rId35" xr:uid="{CD0540B0-EAB2-4293-A49D-FE7F0F505971}"/>
    <hyperlink ref="A859" r:id="rId36" xr:uid="{359EEFB2-98D8-4A6E-9F21-F7ED6E8D0C5F}"/>
    <hyperlink ref="A855" r:id="rId37" xr:uid="{60BE7F3A-0FBC-43DF-A148-5DD350D3EAB5}"/>
    <hyperlink ref="A854" r:id="rId38" xr:uid="{E751C3C5-DEF8-4352-B9D6-1F77745CBB7E}"/>
    <hyperlink ref="A850" r:id="rId39" xr:uid="{5C3927F3-3B5D-49C9-9F83-51CA32FC2AD7}"/>
    <hyperlink ref="A849" r:id="rId40" xr:uid="{559C6258-996C-4FF2-AB85-E7DED5230F84}"/>
    <hyperlink ref="A848" r:id="rId41" xr:uid="{587AE3D8-47AD-40BB-B795-F8D42DC2EA6E}"/>
    <hyperlink ref="A847" r:id="rId42" xr:uid="{E481B815-C34F-4445-A5A9-A340F4852865}"/>
    <hyperlink ref="A846" r:id="rId43" xr:uid="{922DFF4F-17E0-472D-9B4B-35263A89437D}"/>
    <hyperlink ref="A845" r:id="rId44" xr:uid="{2D0C482D-CF12-4A15-B0FF-A07641B99A7A}"/>
    <hyperlink ref="A844" r:id="rId45" xr:uid="{D163BAEF-03F8-4134-B538-7B2EC889F157}"/>
    <hyperlink ref="A843" r:id="rId46" xr:uid="{23770D5B-FDC9-4FD7-BD1C-DA93CF41A998}"/>
    <hyperlink ref="A842" r:id="rId47" xr:uid="{A75B3905-8287-4B2A-9A09-00C9A8DD2EB3}"/>
    <hyperlink ref="A841" r:id="rId48" xr:uid="{53672BC0-1BDC-4FB2-A242-450E4007DC37}"/>
    <hyperlink ref="A839" r:id="rId49" xr:uid="{A861D520-005D-498D-A23D-5771C7A4E1D2}"/>
    <hyperlink ref="A838" r:id="rId50" xr:uid="{3F173B5A-B0E4-4FA8-B3A0-A6671C47DA91}"/>
    <hyperlink ref="A837" r:id="rId51" xr:uid="{14BA2991-85AA-4D1C-99EA-110B6615DFB3}"/>
    <hyperlink ref="A836" r:id="rId52" xr:uid="{84B9AC0A-D331-43FC-BAE1-BA3FFDB7EC18}"/>
    <hyperlink ref="A835" r:id="rId53" xr:uid="{84E99801-EAAB-4710-B377-3A2380B4AF65}"/>
    <hyperlink ref="A834" r:id="rId54" xr:uid="{F3839C8C-B630-4B9C-A272-4514DE7586FB}"/>
    <hyperlink ref="A833" r:id="rId55" xr:uid="{85E38FE6-F394-4849-AF14-758BBFF95829}"/>
    <hyperlink ref="A832" r:id="rId56" xr:uid="{3485EE97-3294-42E8-9BDD-17834D814257}"/>
    <hyperlink ref="A831" r:id="rId57" xr:uid="{7E94F6E6-EBE3-431B-AE50-6AEA17B08CDE}"/>
    <hyperlink ref="A830" r:id="rId58" xr:uid="{55416859-09CC-4670-93F3-DBBAF0CA32F3}"/>
    <hyperlink ref="A829" r:id="rId59" xr:uid="{9D4A0644-5E7D-4D4C-BFDA-06EE25CA7E6D}"/>
    <hyperlink ref="A828" r:id="rId60" xr:uid="{D5310336-576E-431D-8FDA-FA0F3D9EC01F}"/>
    <hyperlink ref="A827" r:id="rId61" xr:uid="{FC8F698C-5686-4813-AF36-55EEB9B56A71}"/>
    <hyperlink ref="A825" r:id="rId62" xr:uid="{354A1928-70CB-47DA-AD7C-A19B71F7B3E1}"/>
    <hyperlink ref="A824" r:id="rId63" xr:uid="{25F2BDED-8465-4428-AA26-35CEC922576E}"/>
    <hyperlink ref="A823" r:id="rId64" xr:uid="{C2F7138B-192C-49C6-9BC6-08E424133C58}"/>
    <hyperlink ref="A822" r:id="rId65" xr:uid="{C2248D90-1A72-47D4-B44B-344AAEB40580}"/>
    <hyperlink ref="A819" r:id="rId66" xr:uid="{91B5A4AD-E5B9-4AAA-9AF7-481413194805}"/>
    <hyperlink ref="A818" r:id="rId67" xr:uid="{0D5EFA12-D16B-4500-B2F6-1324783C70C4}"/>
    <hyperlink ref="A815" r:id="rId68" xr:uid="{23FA2650-2C75-44D6-8625-5B3D7DDB5FE7}"/>
    <hyperlink ref="A814" r:id="rId69" xr:uid="{1B022387-BEAE-464E-8B90-9B6FF9270507}"/>
    <hyperlink ref="A813" r:id="rId70" xr:uid="{EC63DB0A-9B23-4C88-AFBA-832E1F52749A}"/>
    <hyperlink ref="A812" r:id="rId71" xr:uid="{EC8183FA-C3D4-45FE-8699-C48D15784BD0}"/>
    <hyperlink ref="A811" r:id="rId72" xr:uid="{C5D967FC-67B6-48C0-8C24-1825220C4B67}"/>
    <hyperlink ref="A810" r:id="rId73" xr:uid="{A6E0A2C2-37F6-4556-98E3-A88BED869FD5}"/>
    <hyperlink ref="A809" r:id="rId74" xr:uid="{32B9237B-6EB2-4B1A-91F3-948D4378D131}"/>
    <hyperlink ref="A808" r:id="rId75" xr:uid="{B9F2B5BE-B7C2-4635-BE87-A8CD7EEA4222}"/>
    <hyperlink ref="A807" r:id="rId76" xr:uid="{13DD1579-AC45-464B-8BCB-4A62C74112C0}"/>
    <hyperlink ref="A806" r:id="rId77" xr:uid="{E89F2E3F-81FF-484D-AC10-61E6D9F1E103}"/>
    <hyperlink ref="A805" r:id="rId78" xr:uid="{5E8F4B4F-27DA-4746-B80C-B6A7878B6506}"/>
    <hyperlink ref="A804" r:id="rId79" xr:uid="{0F7F3107-E9DC-43B1-9AB1-FFD393216ABB}"/>
    <hyperlink ref="A803" r:id="rId80" xr:uid="{D16A0008-6161-4618-9120-70A2EE8FBF5C}"/>
    <hyperlink ref="A802" r:id="rId81" xr:uid="{168340D5-646C-45DB-BB48-8DC5F5987173}"/>
    <hyperlink ref="A801" r:id="rId82" xr:uid="{12D139C4-8F55-409B-97A7-F812376F992C}"/>
    <hyperlink ref="A800" r:id="rId83" xr:uid="{D40AA509-3BD5-4CA9-B58C-906E56370290}"/>
    <hyperlink ref="A799" r:id="rId84" xr:uid="{3EFAA400-2623-42B0-BF5A-9F7694387744}"/>
    <hyperlink ref="A798" r:id="rId85" xr:uid="{1E315905-D695-4CDD-9D8F-6E7951E491A0}"/>
    <hyperlink ref="A797" r:id="rId86" xr:uid="{4AA8BAD3-8D99-4682-B4EC-E536982C439E}"/>
    <hyperlink ref="A796" r:id="rId87" xr:uid="{758159D6-198E-4705-A56A-12B780A0E7D1}"/>
    <hyperlink ref="A795" r:id="rId88" xr:uid="{94DABB9A-C587-4416-9FA6-E61C31965EBB}"/>
    <hyperlink ref="A794" r:id="rId89" xr:uid="{7B864BBF-3260-4000-B928-B537B12B63B5}"/>
    <hyperlink ref="A793" r:id="rId90" xr:uid="{8CEC6619-2F17-4E0E-84FD-E56880D61157}"/>
    <hyperlink ref="A792" r:id="rId91" xr:uid="{169EA249-5F59-4EAC-8A7B-776ACCDF3DDB}"/>
    <hyperlink ref="A791" r:id="rId92" xr:uid="{56EC11A7-451F-4538-B8CB-865F7A20B5C0}"/>
    <hyperlink ref="A790" r:id="rId93" xr:uid="{16D18DD5-D176-4DE9-81CD-0B7BB13DA359}"/>
    <hyperlink ref="A789" r:id="rId94" xr:uid="{C242E8D8-CA62-42B0-A6EF-EDFB266E560E}"/>
    <hyperlink ref="A788" r:id="rId95" xr:uid="{C26BCE30-CA96-4C36-A293-02C0C888CA6F}"/>
    <hyperlink ref="A787" r:id="rId96" xr:uid="{42A17786-C883-4AA9-8FDB-CC4A79B7BBDA}"/>
    <hyperlink ref="A786" r:id="rId97" xr:uid="{6019B0ED-1404-4946-8FF2-7EAB0FC9FF22}"/>
    <hyperlink ref="A785" r:id="rId98" xr:uid="{852FF566-B088-46D9-B4B4-CDB5538CF079}"/>
    <hyperlink ref="A784" r:id="rId99" xr:uid="{F532C958-6D33-4CCB-BF33-72DE9A829714}"/>
    <hyperlink ref="A783" r:id="rId100" xr:uid="{8579BFD4-1A1F-4DAA-A4F6-0446974FEF92}"/>
    <hyperlink ref="A782" r:id="rId101" xr:uid="{7C3F796C-29E6-4EE8-8AB7-2D01C8165BBC}"/>
    <hyperlink ref="A781" r:id="rId102" xr:uid="{D542CE8C-5CEC-4B3F-996B-6760B5618A75}"/>
    <hyperlink ref="A780" r:id="rId103" xr:uid="{AAD44B90-8A34-43D8-8FA2-E4E5D4704849}"/>
    <hyperlink ref="A777" r:id="rId104" xr:uid="{F5296604-58B2-4BBB-9583-E0E91DEACE2C}"/>
    <hyperlink ref="A776" r:id="rId105" xr:uid="{C07EC431-6B41-4CB6-B015-45AB1F90D50F}"/>
    <hyperlink ref="A775" r:id="rId106" xr:uid="{2FE18C28-2301-4F07-9A83-7907C0D528D4}"/>
    <hyperlink ref="A774" r:id="rId107" xr:uid="{84DED23E-A244-4977-864E-5F05E089B7B4}"/>
    <hyperlink ref="A773" r:id="rId108" xr:uid="{09D47BA3-51CF-43FE-BD6F-0C69C875DCFF}"/>
    <hyperlink ref="A772" r:id="rId109" xr:uid="{F0A853C4-363B-4030-A84A-9A799370BD99}"/>
    <hyperlink ref="A771" r:id="rId110" xr:uid="{979827C4-3E85-439E-96EC-EF130A062283}"/>
    <hyperlink ref="A770" r:id="rId111" xr:uid="{F724A0F8-8313-43F8-85E3-B23ECCC40235}"/>
    <hyperlink ref="A769" r:id="rId112" xr:uid="{EC574E99-C029-48AD-A700-06F6B4DDCD15}"/>
    <hyperlink ref="A768" r:id="rId113" xr:uid="{7F1E2BBA-0410-4AD7-AA01-AFFD308534CC}"/>
    <hyperlink ref="A767" r:id="rId114" xr:uid="{64A88F8F-4550-4C80-84B9-94D911EE6099}"/>
    <hyperlink ref="A766" r:id="rId115" xr:uid="{E618D0E0-1B3B-4A6B-97D5-B6AFB29C64C9}"/>
    <hyperlink ref="A765" r:id="rId116" xr:uid="{4E16E1E3-639B-4C5D-8CB2-1E56A982320F}"/>
    <hyperlink ref="A764" r:id="rId117" xr:uid="{CA1ADCC4-122D-4E74-BD10-8EE9A4495297}"/>
    <hyperlink ref="A763" r:id="rId118" xr:uid="{6FB8C8C2-272F-4674-8BD5-383867620EB1}"/>
    <hyperlink ref="A762" r:id="rId119" xr:uid="{8BC3C374-5A42-45C9-AB38-34346E3269C5}"/>
    <hyperlink ref="A761" r:id="rId120" xr:uid="{78446399-0C0A-4566-B812-2260D4740582}"/>
    <hyperlink ref="A760" r:id="rId121" xr:uid="{97193CF1-AC6F-45DE-8EAF-050D6F17FD95}"/>
    <hyperlink ref="A759" r:id="rId122" xr:uid="{817F98B2-DBAE-46B8-9D96-81DD383885CD}"/>
    <hyperlink ref="A758" r:id="rId123" xr:uid="{73AFFA67-EB2E-4687-9915-6ECAA771F374}"/>
    <hyperlink ref="A757" r:id="rId124" xr:uid="{E4F05A73-22B2-48F8-8F25-2035CD2BC5E4}"/>
    <hyperlink ref="A756" r:id="rId125" xr:uid="{59D0CE44-3169-4A96-B74F-511502C3438A}"/>
    <hyperlink ref="A755" r:id="rId126" xr:uid="{8E80C01B-3955-4348-B923-A19DB6B71155}"/>
    <hyperlink ref="A754" r:id="rId127" xr:uid="{859AE084-5850-4E60-A7A0-7C8CE45A8875}"/>
    <hyperlink ref="A753" r:id="rId128" xr:uid="{9998C5FA-3BB8-4910-AFE3-C53F1003D595}"/>
    <hyperlink ref="A752" r:id="rId129" xr:uid="{A2F755C7-3BAD-49AD-92FF-2D50357F7E19}"/>
    <hyperlink ref="A751" r:id="rId130" xr:uid="{587F67E5-CDEF-4E8C-B00C-22257AF6C46E}"/>
    <hyperlink ref="A750" r:id="rId131" xr:uid="{B84409B0-C924-425F-85CB-B66C48B53B14}"/>
    <hyperlink ref="A749" r:id="rId132" xr:uid="{FF3706EA-FB4A-4F1A-B683-45EB2B0F05DF}"/>
    <hyperlink ref="A748" r:id="rId133" xr:uid="{158A7B7D-2DFB-4170-8C06-EEE56E1D7183}"/>
    <hyperlink ref="A747" r:id="rId134" xr:uid="{433453DC-6D3D-42DF-BA7B-70ACCD79DC96}"/>
    <hyperlink ref="A746" r:id="rId135" xr:uid="{B0264DC5-B4FF-488F-9087-7E41EB1B1E03}"/>
    <hyperlink ref="A744" r:id="rId136" xr:uid="{C9A37B52-4301-48B7-9F06-9B8E465EAA13}"/>
    <hyperlink ref="A741" r:id="rId137" xr:uid="{32E952D8-0B2F-476D-AF0A-03CC7A0A047E}"/>
    <hyperlink ref="A739" r:id="rId138" xr:uid="{FDD004AA-114E-42F3-B921-A8D01FB88AB3}"/>
    <hyperlink ref="A738" r:id="rId139" xr:uid="{46FEF7C7-3990-4252-8B07-6F72D9E87D02}"/>
    <hyperlink ref="A736" r:id="rId140" xr:uid="{1758C595-DC4D-43E2-851C-FB6A9A053E6A}"/>
    <hyperlink ref="A735" r:id="rId141" xr:uid="{6F404B16-C62A-4973-B5D7-1C1F9B206EC2}"/>
    <hyperlink ref="A733" r:id="rId142" xr:uid="{3B029361-1649-436C-A569-7CF851EDCE16}"/>
    <hyperlink ref="A731" r:id="rId143" xr:uid="{6EBFE736-3121-4DA2-AA72-1243AAE5791A}"/>
    <hyperlink ref="A729" r:id="rId144" xr:uid="{B3536F38-0AAA-42AA-8791-A9E66E26A006}"/>
    <hyperlink ref="A727" r:id="rId145" xr:uid="{0B51E6D5-73A9-4D7C-A560-AF2FB78EA1BC}"/>
    <hyperlink ref="A725" r:id="rId146" xr:uid="{F2E24F32-FE99-4A40-846D-5111A9633755}"/>
    <hyperlink ref="A723" r:id="rId147" xr:uid="{40978E4B-4BD6-4DE7-975C-F7DE9F676BD7}"/>
    <hyperlink ref="A720" r:id="rId148" xr:uid="{6C387AC2-9935-4FBB-B957-E82E75566879}"/>
    <hyperlink ref="A719" r:id="rId149" xr:uid="{47DCE096-BD4D-46CE-8744-728D72EA7CDF}"/>
    <hyperlink ref="A717" r:id="rId150" xr:uid="{D3F364D4-6E5F-4D3D-9446-FC4EA67CAEDE}"/>
    <hyperlink ref="A716" r:id="rId151" xr:uid="{5F30ABE0-82D5-4CFC-9EA1-F191B89EBA66}"/>
    <hyperlink ref="A714" r:id="rId152" xr:uid="{02187ECC-9E76-4085-BD47-DAA746861731}"/>
    <hyperlink ref="A712" r:id="rId153" xr:uid="{A4EEEA1A-F5B0-455B-B26B-7A87E3B75709}"/>
    <hyperlink ref="A710" r:id="rId154" xr:uid="{9D26EAED-8300-4AEF-AAD7-101F09BF8065}"/>
    <hyperlink ref="A708" r:id="rId155" xr:uid="{A8A8F602-81F2-47FB-904A-323BC36A3ACA}"/>
    <hyperlink ref="A706" r:id="rId156" xr:uid="{649115E5-6312-4534-AD43-F3029DEEBE42}"/>
    <hyperlink ref="A704" r:id="rId157" xr:uid="{9B8C4FFD-68E5-457A-94BF-806E6C6CFD87}"/>
    <hyperlink ref="A703" r:id="rId158" xr:uid="{36F13187-593D-4C0C-A9FF-2E4157360C18}"/>
    <hyperlink ref="A701" r:id="rId159" xr:uid="{190963AD-38A2-4EF2-A4CF-29E883EB5D1E}"/>
    <hyperlink ref="A699" r:id="rId160" xr:uid="{549813C1-6AE6-4C86-972D-8497C2CAC8F9}"/>
    <hyperlink ref="A697" r:id="rId161" xr:uid="{A1D79262-82F8-46C1-AAD4-798E552DB203}"/>
    <hyperlink ref="A696" r:id="rId162" xr:uid="{18119D6A-C1D3-49F9-9D7A-81A660316EEA}"/>
    <hyperlink ref="A694" r:id="rId163" xr:uid="{60069404-E499-49C2-82FA-CA2AF9E11F02}"/>
    <hyperlink ref="A693" r:id="rId164" xr:uid="{A8B349C8-6CCE-4ABC-AB68-66AACE404C30}"/>
    <hyperlink ref="A691" r:id="rId165" xr:uid="{6EA8A7B2-3F0B-4896-B8D2-B0E30F7EB31D}"/>
    <hyperlink ref="A687" r:id="rId166" xr:uid="{55B551BC-A8CA-49ED-B2B0-F049D9847A39}"/>
    <hyperlink ref="A686" r:id="rId167" xr:uid="{09040034-8420-4EEE-ABF0-4D02E0BB6679}"/>
    <hyperlink ref="A683" r:id="rId168" xr:uid="{B6D13BF1-4B42-4F95-8E51-3D31325D7B61}"/>
    <hyperlink ref="A681" r:id="rId169" xr:uid="{CD2E3A66-4A71-4BE3-87BD-5F566E099688}"/>
    <hyperlink ref="A680" r:id="rId170" xr:uid="{A181994F-7B90-439B-B1F2-674891C9C91F}"/>
    <hyperlink ref="A678" r:id="rId171" xr:uid="{8DE268D9-8521-4E7F-988B-2CB1347E6722}"/>
    <hyperlink ref="A677" r:id="rId172" xr:uid="{1D8D76EC-EB11-4D94-ADB8-055A84E4851A}"/>
    <hyperlink ref="A676" r:id="rId173" xr:uid="{DEB8D49B-4FEF-4734-81CF-2F7C6DAE1B7D}"/>
    <hyperlink ref="A671" r:id="rId174" xr:uid="{F9087A2B-C9FE-4227-822E-E67764899A37}"/>
    <hyperlink ref="A670" r:id="rId175" xr:uid="{D5CD7734-7CFB-40FF-AF8F-0BB512EDA10E}"/>
    <hyperlink ref="A669" r:id="rId176" xr:uid="{4A0ACD82-8568-4542-A475-8E3DA99356B0}"/>
    <hyperlink ref="A668" r:id="rId177" xr:uid="{F65F1709-2889-447F-AE97-8172FED5736E}"/>
    <hyperlink ref="A667" r:id="rId178" xr:uid="{E841D55D-91F0-4C58-9611-9AD0B4370BBD}"/>
    <hyperlink ref="A665" r:id="rId179" xr:uid="{70CF624F-07F7-46C2-AD02-D8D42F505D6D}"/>
    <hyperlink ref="A663" r:id="rId180" xr:uid="{A4D7249B-A1A2-4AAD-90F4-47046010DE47}"/>
    <hyperlink ref="A661" r:id="rId181" xr:uid="{EC11F73C-C566-4213-93D5-E6788D0EC5A1}"/>
    <hyperlink ref="A660" r:id="rId182" xr:uid="{8ADFBB39-C16A-4920-A3D3-D2550849B9C4}"/>
    <hyperlink ref="A658" r:id="rId183" xr:uid="{98F71837-EF26-4D1F-9235-D1AAB9A7126A}"/>
    <hyperlink ref="A657" r:id="rId184" xr:uid="{75AA5D51-DEF0-4EAE-BBDE-F3F3CDD84B4A}"/>
    <hyperlink ref="A655" r:id="rId185" xr:uid="{A6D50C83-3846-4D2E-9D69-7BF8795D1DFB}"/>
    <hyperlink ref="A647" r:id="rId186" xr:uid="{B4974129-4427-4C2D-ACB5-4456802BD68D}"/>
    <hyperlink ref="A646" r:id="rId187" xr:uid="{F669DA4F-BF84-47DC-89BA-FABE4669D0BB}"/>
    <hyperlink ref="A644" r:id="rId188" xr:uid="{2479E95A-436A-4BD0-9850-DA665EA64709}"/>
    <hyperlink ref="A642" r:id="rId189" xr:uid="{93FF2911-DD05-4531-8CC1-906E3AC46D59}"/>
    <hyperlink ref="A641" r:id="rId190" xr:uid="{8CB18706-FD6E-49D8-B364-0D078873EB92}"/>
    <hyperlink ref="A637" r:id="rId191" xr:uid="{3067558E-8062-4E16-9540-8C7E3D0B29D3}"/>
    <hyperlink ref="A635" r:id="rId192" xr:uid="{89E9C44C-C2EE-4299-ABB5-A91106FAAC38}"/>
    <hyperlink ref="A633" r:id="rId193" xr:uid="{F2FD921F-5CA8-4764-B2BD-C6BAF005D64C}"/>
    <hyperlink ref="A631" r:id="rId194" xr:uid="{DBF15B91-4F84-43CB-A280-4F6D3E3ECB75}"/>
    <hyperlink ref="A630" r:id="rId195" xr:uid="{0CC558E9-A463-42E1-9BF9-116D1C9FDD9C}"/>
    <hyperlink ref="A626" r:id="rId196" xr:uid="{7354DF1F-23A8-4691-A235-1F7CCEF86551}"/>
    <hyperlink ref="A620" r:id="rId197" xr:uid="{AE21925E-662A-4992-8DAA-CD918A6010E4}"/>
    <hyperlink ref="A617" r:id="rId198" xr:uid="{8D3B3295-47C7-46E2-9836-0EBDF9E027CC}"/>
    <hyperlink ref="A614" r:id="rId199" xr:uid="{ED5987C6-C3F1-41B6-88BC-EBE899A72C5C}"/>
    <hyperlink ref="A608" r:id="rId200" xr:uid="{019AAC0B-DAFB-4CF2-82A0-76F2ED5D9117}"/>
    <hyperlink ref="A606" r:id="rId201" xr:uid="{B2701455-0617-4320-BB92-D13ACDBF2E74}"/>
    <hyperlink ref="A603" r:id="rId202" xr:uid="{B06DC4C6-C13C-4CA6-B9E2-E50CC882BEAA}"/>
    <hyperlink ref="A601" r:id="rId203" xr:uid="{7CE2F39C-CA81-4E8D-BA2C-5E2E0DCA31B1}"/>
    <hyperlink ref="A599" r:id="rId204" xr:uid="{56307334-309C-40D2-B978-635BD4657FEB}"/>
    <hyperlink ref="A597" r:id="rId205" xr:uid="{0B4A231F-5DB6-4997-BBB2-E27A916660EC}"/>
    <hyperlink ref="A595" r:id="rId206" xr:uid="{4D9F5955-9146-4B60-B60A-7352BF0F8F62}"/>
    <hyperlink ref="A593" r:id="rId207" xr:uid="{1194368E-AE6A-4F95-8078-6F68567BE5BD}"/>
    <hyperlink ref="A591" r:id="rId208" xr:uid="{5CBD0CFA-2D4A-4278-B9CA-A274CBF824A0}"/>
    <hyperlink ref="A589" r:id="rId209" xr:uid="{448478A0-5155-4BD2-8792-30160C38C3FA}"/>
    <hyperlink ref="A587" r:id="rId210" xr:uid="{C3AA13C9-EAA8-4095-91B6-A13B5DBEBB61}"/>
    <hyperlink ref="A585" r:id="rId211" xr:uid="{70F23380-F446-4FC6-8DF6-DBB74057A890}"/>
    <hyperlink ref="A583" r:id="rId212" xr:uid="{CC78742E-AE8C-4AAD-8BF7-E55475D24652}"/>
    <hyperlink ref="A581" r:id="rId213" xr:uid="{DEF05A30-2BFA-4FCB-9A44-90B30FA495A4}"/>
    <hyperlink ref="A578" r:id="rId214" xr:uid="{ABD51D0D-A809-41E5-87F6-4692E13C6879}"/>
    <hyperlink ref="A577" r:id="rId215" xr:uid="{F2C6881A-A066-4764-8933-B977EBDDC860}"/>
    <hyperlink ref="A576" r:id="rId216" xr:uid="{681B4A3D-CDE4-40C4-8FF1-15466509B954}"/>
    <hyperlink ref="A574" r:id="rId217" xr:uid="{5CFCBFB8-82F1-4054-BEC9-E09BD9CE62C5}"/>
    <hyperlink ref="A572" r:id="rId218" xr:uid="{0DB9E9F3-6595-460B-B612-1323EC2EAA53}"/>
    <hyperlink ref="A570" r:id="rId219" xr:uid="{E1C0CF3B-97FC-427A-AE67-09F765A98C8E}"/>
    <hyperlink ref="A568" r:id="rId220" xr:uid="{21770397-64CF-4155-8C03-4807B90D83D3}"/>
    <hyperlink ref="A566" r:id="rId221" xr:uid="{95445936-EB05-40F5-A50D-70A29CCF175B}"/>
    <hyperlink ref="A565" r:id="rId222" xr:uid="{F12C6660-8305-4B6B-A9F9-A5B351D90FB8}"/>
    <hyperlink ref="A563" r:id="rId223" xr:uid="{E9A6A24C-715B-453C-B7A9-09BAE32C5512}"/>
    <hyperlink ref="A561" r:id="rId224" xr:uid="{0CEF1474-243E-41C1-9A8E-D73A815C25EF}"/>
    <hyperlink ref="A559" r:id="rId225" xr:uid="{A75748E9-E363-466D-9AC8-B68D5644C852}"/>
    <hyperlink ref="A556" r:id="rId226" xr:uid="{A2DF675E-23A2-4178-A12B-94D794E5227C}"/>
    <hyperlink ref="A554" r:id="rId227" xr:uid="{2A125ACA-B3A9-4646-8BB5-25AEB5D84DFE}"/>
    <hyperlink ref="A552" r:id="rId228" xr:uid="{64FDA77C-3600-4D64-8A8A-4AEF2D7A9BA4}"/>
    <hyperlink ref="A551" r:id="rId229" xr:uid="{96D466BE-0F0D-4C13-86CC-D0FB019E9206}"/>
    <hyperlink ref="A549" r:id="rId230" xr:uid="{9494250D-24DA-4A20-828B-8E78B2737FE0}"/>
    <hyperlink ref="A547" r:id="rId231" xr:uid="{80E1AE70-9477-4ACF-AC3F-0E1123B196A1}"/>
    <hyperlink ref="A545" r:id="rId232" xr:uid="{29F5BDA7-4E69-47A6-9632-2279C04B2B4F}"/>
    <hyperlink ref="A543" r:id="rId233" xr:uid="{B8C586B0-0E76-4AED-898D-448072A315D8}"/>
    <hyperlink ref="A541" r:id="rId234" xr:uid="{E28309A1-F1F7-42B1-AB37-44850EBE4D6E}"/>
    <hyperlink ref="A539" r:id="rId235" xr:uid="{82CBAF3D-9766-42D6-A8E7-110BF4FC8028}"/>
    <hyperlink ref="A537" r:id="rId236" xr:uid="{2939B01D-1E45-4119-ADF6-471E6C19F8C9}"/>
    <hyperlink ref="A535" r:id="rId237" xr:uid="{53BE5209-04FE-466F-BE63-8764CCF71C7F}"/>
    <hyperlink ref="A534" r:id="rId238" xr:uid="{0DC917B0-1309-4044-A01C-9A0161EC75F0}"/>
    <hyperlink ref="A533" r:id="rId239" xr:uid="{9BC86AAE-1796-484D-9678-D4D534D32372}"/>
    <hyperlink ref="A532" r:id="rId240" xr:uid="{66DFC7FC-F65A-4DED-9080-DADC40B84132}"/>
    <hyperlink ref="A530" r:id="rId241" xr:uid="{3653A9A9-89DD-4941-B0F9-19F43D72209E}"/>
    <hyperlink ref="A528" r:id="rId242" xr:uid="{52A7279E-0ABC-4058-AB57-0D1F387BEE80}"/>
    <hyperlink ref="A524" r:id="rId243" xr:uid="{6F0568E2-1D9E-4C19-9F2A-62917718B1D2}"/>
    <hyperlink ref="A522" r:id="rId244" xr:uid="{66A24C3F-0B12-46EB-8048-0D861C6C183C}"/>
    <hyperlink ref="A520" r:id="rId245" xr:uid="{AE7684A4-9225-4717-AF96-490CE1ADE8F5}"/>
    <hyperlink ref="A518" r:id="rId246" xr:uid="{2EE6D06F-0CC7-4CD7-8539-9B8E384C3AB9}"/>
    <hyperlink ref="A516" r:id="rId247" xr:uid="{E131901E-B388-43E5-8756-096A1C99884D}"/>
    <hyperlink ref="A515" r:id="rId248" xr:uid="{C8C28A55-7ABA-4C1E-8AB6-0ECD8DB59FB8}"/>
    <hyperlink ref="A513" r:id="rId249" xr:uid="{F0FAC62C-9CAD-4695-AF26-A7D5B2F9164C}"/>
    <hyperlink ref="A512" r:id="rId250" xr:uid="{C5401CA3-FC9C-47A4-9D0D-B7F43CEF8953}"/>
    <hyperlink ref="A510" r:id="rId251" xr:uid="{CFC49394-9C78-4B7A-9AA8-6A5C02C61D03}"/>
    <hyperlink ref="A508" r:id="rId252" xr:uid="{E3737E02-4ED2-4263-A5FD-1D2AA945E8C7}"/>
    <hyperlink ref="A506" r:id="rId253" xr:uid="{E8E86BB3-705A-46F0-B3EF-1B9ED69CC07D}"/>
    <hyperlink ref="A503" r:id="rId254" xr:uid="{56A59E1F-22C8-425C-9E9A-0835480D49E4}"/>
    <hyperlink ref="A501" r:id="rId255" xr:uid="{22CED300-4AA3-486C-A7A4-220DEC1053A0}"/>
    <hyperlink ref="A499" r:id="rId256" xr:uid="{467B5418-0827-40B8-AE4C-086F52F7DB1A}"/>
    <hyperlink ref="A497" r:id="rId257" xr:uid="{56EDA0D8-48A1-45B3-A266-014781B3525A}"/>
    <hyperlink ref="A495" r:id="rId258" xr:uid="{805FEFCE-00FB-4491-B4E6-1A2406BEE9E6}"/>
    <hyperlink ref="A493" r:id="rId259" xr:uid="{C1105B8A-5989-4650-9617-376FE35619E6}"/>
    <hyperlink ref="A491" r:id="rId260" xr:uid="{05BB77DD-EBF3-4504-908C-8EBC6623B87D}"/>
    <hyperlink ref="A489" r:id="rId261" xr:uid="{A78C8D98-C8EC-4F69-BA32-8A19128E4B03}"/>
    <hyperlink ref="A488" r:id="rId262" xr:uid="{B4E3A63B-1529-4F4C-9B30-DC7532408FFC}"/>
    <hyperlink ref="A487" r:id="rId263" xr:uid="{23B66CBA-0644-4125-BB9A-31C537072057}"/>
    <hyperlink ref="A485" r:id="rId264" xr:uid="{C408346D-76AB-49C8-8D18-CBCCFE4860E8}"/>
    <hyperlink ref="A483" r:id="rId265" xr:uid="{956E5D83-E309-4A4F-B87E-798D78C78F91}"/>
    <hyperlink ref="A481" r:id="rId266" xr:uid="{17097E6F-3D33-4527-89BE-7F8ADF098A91}"/>
    <hyperlink ref="A480" r:id="rId267" xr:uid="{FE75ABEF-7075-4503-9973-F65AED59BEBA}"/>
    <hyperlink ref="A478" r:id="rId268" xr:uid="{6C3DFABF-3F40-4C7B-8731-B2FB2A5DA887}"/>
    <hyperlink ref="A473" r:id="rId269" xr:uid="{C0B587D5-175F-4566-A9D9-E35F6875301D}"/>
    <hyperlink ref="A471" r:id="rId270" xr:uid="{B2ABD4DC-D0D2-49ED-9A3A-4BE7942D2C94}"/>
    <hyperlink ref="A469" r:id="rId271" xr:uid="{AA77C6D8-0F40-4080-88B2-80ED09146411}"/>
    <hyperlink ref="A467" r:id="rId272" xr:uid="{827E01E0-38C5-41FB-BF3E-2017EE073184}"/>
    <hyperlink ref="A464" r:id="rId273" xr:uid="{0D87CF12-EBF3-42FE-BA07-7D589FAA06E2}"/>
    <hyperlink ref="A462" r:id="rId274" xr:uid="{01764C86-360B-4662-AD0E-7F297283CE43}"/>
    <hyperlink ref="A460" r:id="rId275" xr:uid="{41E43FAF-7478-48C2-ABBD-5CFE56237691}"/>
    <hyperlink ref="A458" r:id="rId276" xr:uid="{BDC9D8B9-33C0-43D2-A01C-D8ADA7A16F8B}"/>
    <hyperlink ref="A456" r:id="rId277" xr:uid="{8C7F853B-833A-4B4A-BDBC-360BF4DF696C}"/>
    <hyperlink ref="A455" r:id="rId278" xr:uid="{B6065646-5F34-4D56-A3BC-243E942DC633}"/>
    <hyperlink ref="A454" r:id="rId279" xr:uid="{4C838FC3-27FD-45D5-99F3-AA5D0269FADB}"/>
    <hyperlink ref="A452" r:id="rId280" xr:uid="{395CCC9B-A96A-48C2-8740-60D9D2D8AF19}"/>
    <hyperlink ref="A447" r:id="rId281" xr:uid="{DF616A27-C2C8-4C5C-9BDF-CFBA0A86A189}"/>
    <hyperlink ref="A445" r:id="rId282" xr:uid="{A00E5462-E83B-4787-A765-5653873C27AE}"/>
    <hyperlink ref="A443" r:id="rId283" xr:uid="{D5357E5B-581E-4807-B7E7-EE1E37D981F1}"/>
    <hyperlink ref="A439" r:id="rId284" xr:uid="{2B11E7AE-ABEC-448B-81D8-F46515D42424}"/>
    <hyperlink ref="A437" r:id="rId285" xr:uid="{0D7BEED9-48A4-410C-B272-707E28B7A802}"/>
    <hyperlink ref="A435" r:id="rId286" xr:uid="{B0AC6E2E-5108-4A53-A1B9-C68F5F993126}"/>
    <hyperlink ref="A433" r:id="rId287" xr:uid="{FAD2B168-0E18-4AEB-8A6C-3C1FBF243C1C}"/>
    <hyperlink ref="A431" r:id="rId288" xr:uid="{A00D0F66-7FBF-4DB8-B63F-389ED920A4A6}"/>
    <hyperlink ref="A429" r:id="rId289" xr:uid="{49DE3A05-BB48-4E40-BED8-EA1092897EE1}"/>
    <hyperlink ref="A427" r:id="rId290" xr:uid="{951AFD31-7FDD-49CA-892D-E2410D6A28C9}"/>
    <hyperlink ref="A425" r:id="rId291" xr:uid="{8627EDB6-2A7E-421C-99FF-83427FA418D0}"/>
    <hyperlink ref="A424" r:id="rId292" xr:uid="{F209F2D4-7478-411D-AD93-E93960DA47FD}"/>
    <hyperlink ref="A423" r:id="rId293" xr:uid="{2F277395-CCB7-482B-A965-A2761A060FF7}"/>
    <hyperlink ref="A416" r:id="rId294" xr:uid="{A4C5B8FC-F14A-4BB9-9917-0AF0733F3DAC}"/>
    <hyperlink ref="A412" r:id="rId295" xr:uid="{55BA92F5-0AA2-446B-A8A0-0BC329B09594}"/>
    <hyperlink ref="A411" r:id="rId296" xr:uid="{C001D8F8-55B5-4A26-9A02-F3D791CABC8F}"/>
    <hyperlink ref="A409" r:id="rId297" xr:uid="{866282A7-CC1F-4F3F-9883-766A48DAC87B}"/>
    <hyperlink ref="A408" r:id="rId298" xr:uid="{6DAB667A-2678-40F1-A25A-E768F9A7579D}"/>
    <hyperlink ref="A405" r:id="rId299" xr:uid="{4344B4C4-FDC5-4787-BF11-64B0A1DF7CEC}"/>
    <hyperlink ref="A403" r:id="rId300" xr:uid="{BDE9C4F7-9D18-4B46-9DB1-74CD4E57D88F}"/>
    <hyperlink ref="A400" r:id="rId301" xr:uid="{A4A1D305-A1E3-4C27-83DF-0A1F2D7F97B3}"/>
    <hyperlink ref="A398" r:id="rId302" xr:uid="{B6D607A2-987E-4027-A728-85835AA82EB1}"/>
    <hyperlink ref="A395" r:id="rId303" xr:uid="{FE909E26-47A2-4B3B-954F-71D1CCE86A96}"/>
    <hyperlink ref="A391" r:id="rId304" xr:uid="{71A783A8-B81F-4B7C-A98F-0E9BA345F19E}"/>
    <hyperlink ref="A387" r:id="rId305" xr:uid="{D48419A3-6761-4AFC-AF58-7DD2A188D9D1}"/>
    <hyperlink ref="A385" r:id="rId306" xr:uid="{7DEB42DB-BFB8-4FF7-AFD7-1B1117757019}"/>
    <hyperlink ref="A383" r:id="rId307" xr:uid="{6C1A84DC-0EAB-4F33-97FB-AE44B1159CB6}"/>
    <hyperlink ref="A381" r:id="rId308" xr:uid="{D04E7D33-A3EB-437D-A7C5-B149377B8A05}"/>
    <hyperlink ref="A379" r:id="rId309" xr:uid="{4405C181-694A-4D78-840D-A549A5F416DD}"/>
    <hyperlink ref="A378" r:id="rId310" xr:uid="{F34AEF7D-D18F-4A3C-866A-24124DC737FB}"/>
    <hyperlink ref="A376" r:id="rId311" xr:uid="{C910DCC8-153E-4F38-A3EE-89688503C6EB}"/>
    <hyperlink ref="A373" r:id="rId312" xr:uid="{F0C331E9-4923-40AB-B2F5-6D6BD34B81D8}"/>
    <hyperlink ref="A371" r:id="rId313" xr:uid="{CDF8CB5E-E8DF-454D-8656-4C925FCCB11C}"/>
    <hyperlink ref="A369" r:id="rId314" xr:uid="{97F9A940-795C-4173-9147-82AECE30CA33}"/>
    <hyperlink ref="A366" r:id="rId315" xr:uid="{2DE3EF03-C87F-4F4D-8865-34982F23B641}"/>
    <hyperlink ref="A363" r:id="rId316" xr:uid="{31841AED-CEAB-47CF-BED1-AF8648F4F439}"/>
    <hyperlink ref="A362" r:id="rId317" xr:uid="{A7624BF8-D51A-417C-A0B8-9E930D0D25EE}"/>
    <hyperlink ref="A359" r:id="rId318" xr:uid="{2A4F33E1-D1BF-4E61-A9BA-46B5A5773A39}"/>
    <hyperlink ref="A358" r:id="rId319" xr:uid="{876444A7-2758-4F44-B876-532272A6A797}"/>
    <hyperlink ref="A355" r:id="rId320" xr:uid="{4A68419C-D114-47B7-BE24-1D5DC7E5926F}"/>
    <hyperlink ref="A353" r:id="rId321" xr:uid="{92855E00-C96C-4999-B870-40C4D2F4C087}"/>
    <hyperlink ref="A350" r:id="rId322" xr:uid="{2887C5FF-3E4B-4C50-8361-F7E13BFBD8C5}"/>
    <hyperlink ref="A347" r:id="rId323" xr:uid="{FDC6DC0B-BB5C-4D08-BC24-D1419D909234}"/>
    <hyperlink ref="A345" r:id="rId324" xr:uid="{B5153F7B-E7E1-4BD3-97AB-9755C4E12861}"/>
    <hyperlink ref="A342" r:id="rId325" xr:uid="{FCE39C36-F9BF-4894-BF30-99E3B71C955F}"/>
    <hyperlink ref="A339" r:id="rId326" xr:uid="{BCA522CF-9355-4CC8-A78C-65BF15A705E9}"/>
    <hyperlink ref="A336" r:id="rId327" xr:uid="{4F3EB1F7-B006-461E-95C0-3F3F77CCF379}"/>
    <hyperlink ref="A333" r:id="rId328" xr:uid="{DDBFEA0A-A834-4AF1-BD6F-0F1CE771FBB1}"/>
    <hyperlink ref="A330" r:id="rId329" xr:uid="{C1422A67-B018-4482-BB25-6A809F1C28C2}"/>
    <hyperlink ref="A325" r:id="rId330" xr:uid="{67990AC7-7B4F-4AD1-8F86-1DEA622121CC}"/>
    <hyperlink ref="A322" r:id="rId331" xr:uid="{DA81DD44-E4C2-4CDA-A4F5-7BD832C221B8}"/>
    <hyperlink ref="A319" r:id="rId332" xr:uid="{3397C2AD-B899-405B-B179-21A91D252348}"/>
    <hyperlink ref="A316" r:id="rId333" xr:uid="{85545D3D-D728-412D-A7D2-67147EBC9048}"/>
    <hyperlink ref="A315" r:id="rId334" xr:uid="{8781F4A0-16A3-4787-9DC2-18CC3BAD4B0F}"/>
    <hyperlink ref="A311" r:id="rId335" xr:uid="{42D0257A-191A-4ABB-81A9-9DA0359E5E6D}"/>
    <hyperlink ref="A308" r:id="rId336" xr:uid="{C584586C-6AE4-481F-A646-30F84E8FDD5E}"/>
    <hyperlink ref="A305" r:id="rId337" xr:uid="{7780320F-4669-407E-B1C0-F7B86856C1D8}"/>
    <hyperlink ref="A302" r:id="rId338" xr:uid="{F445AD1E-AE7D-47EC-B788-BB156E6F5E6B}"/>
    <hyperlink ref="A299" r:id="rId339" xr:uid="{ADD8A68B-016B-4D08-9E1B-38B9A881C98F}"/>
    <hyperlink ref="A296" r:id="rId340" xr:uid="{DAA25FBB-26AD-45CF-A243-DC9AE274706E}"/>
    <hyperlink ref="A295" r:id="rId341" xr:uid="{CD20C929-7C72-4796-BD17-09F3956F08F4}"/>
    <hyperlink ref="A291" r:id="rId342" xr:uid="{96CA2D26-551B-4BFA-8FA3-3F8FD1B2370C}"/>
    <hyperlink ref="A290" r:id="rId343" xr:uid="{A560126F-4E62-4DE4-9232-208400B426E7}"/>
    <hyperlink ref="A285" r:id="rId344" xr:uid="{19BD10F7-0CE3-48EC-AD41-E99575E94622}"/>
    <hyperlink ref="A284" r:id="rId345" xr:uid="{4F7BAC81-DAA8-493A-9687-F5534836B7FE}"/>
    <hyperlink ref="A282" r:id="rId346" xr:uid="{70B25292-5929-49D4-AC37-CCBAF30B0618}"/>
    <hyperlink ref="A278" r:id="rId347" xr:uid="{ABD36C74-24DE-4D7A-A0B3-98E18BB6722B}"/>
    <hyperlink ref="A274" r:id="rId348" xr:uid="{5D5B9974-0187-463F-A61B-3DD2403F707F}"/>
    <hyperlink ref="A270" r:id="rId349" xr:uid="{58E04868-BD4A-4C05-A978-8D922758ABB2}"/>
    <hyperlink ref="A269" r:id="rId350" xr:uid="{C30248DA-EAFD-4F6C-8AEA-8B4AB15E4482}"/>
    <hyperlink ref="A264" r:id="rId351" xr:uid="{280357F6-A5C8-4C77-8544-318ADA7525A3}"/>
    <hyperlink ref="A259" r:id="rId352" xr:uid="{CFDD273E-A2BA-49F2-A157-CDF3F9089EF1}"/>
    <hyperlink ref="A256" r:id="rId353" xr:uid="{A8090910-BA94-4173-94A9-9F723257D61A}"/>
    <hyperlink ref="A253" r:id="rId354" xr:uid="{7CADF28C-2179-44A2-B36D-BBDA404C1D41}"/>
    <hyperlink ref="A252" r:id="rId355" xr:uid="{E696831B-0086-4F7D-8BC4-EC6166C80732}"/>
    <hyperlink ref="A249" r:id="rId356" xr:uid="{0A46DBB8-2A77-406A-B204-635A906FAD4B}"/>
    <hyperlink ref="A244" r:id="rId357" xr:uid="{99DC6A0A-2BF3-4DC1-98D6-AEA432E16D65}"/>
    <hyperlink ref="A243" r:id="rId358" xr:uid="{A9EA4C03-091E-4196-A2A4-5ED4CA8922A4}"/>
    <hyperlink ref="A240" r:id="rId359" xr:uid="{00BFD107-F459-44AA-89C1-41AA1B2252C8}"/>
    <hyperlink ref="A237" r:id="rId360" xr:uid="{08495FE5-B414-4611-A4AB-E8085719D15D}"/>
    <hyperlink ref="A235" r:id="rId361" xr:uid="{A5B307BA-1570-48DB-8A63-8DCF206E489B}"/>
    <hyperlink ref="A234" r:id="rId362" xr:uid="{FE2EA77E-6BAE-472B-88FB-BB59E9ACFEDC}"/>
    <hyperlink ref="A231" r:id="rId363" xr:uid="{DEAAA198-18B7-4C38-B0AB-4E2D538E9E41}"/>
    <hyperlink ref="A230" r:id="rId364" xr:uid="{55A9576D-8777-4FAB-8BF4-717C4D2A9FBF}"/>
    <hyperlink ref="A229" r:id="rId365" xr:uid="{A67E9DC1-30A7-4EBC-A8ED-DDA04223DEA5}"/>
    <hyperlink ref="A226" r:id="rId366" xr:uid="{FAE238A0-87BF-4A2B-BDCD-2130CD9FA353}"/>
    <hyperlink ref="A225" r:id="rId367" xr:uid="{23144BA1-9CBD-48CE-A25F-8F274E355345}"/>
    <hyperlink ref="A222" r:id="rId368" xr:uid="{417670B1-C7A5-461E-B30F-24F724C422C1}"/>
    <hyperlink ref="A221" r:id="rId369" xr:uid="{4987BAE5-1CE5-4283-85AD-189D7866498E}"/>
    <hyperlink ref="A216" r:id="rId370" xr:uid="{C2E7C6EF-03A0-4235-B452-71AD6142302E}"/>
    <hyperlink ref="A215" r:id="rId371" xr:uid="{CAA700AB-1691-4204-84FF-AE38DAD7D191}"/>
    <hyperlink ref="A211" r:id="rId372" xr:uid="{D9EF3AC8-D4D9-4FEC-B658-8AE1375DF3DF}"/>
    <hyperlink ref="A208" r:id="rId373" xr:uid="{BC46F263-0A04-4CB3-BBF9-0A77D72E7B9B}"/>
    <hyperlink ref="A203" r:id="rId374" xr:uid="{4A6728F5-4738-4AC3-B225-9A4FD23D4C59}"/>
    <hyperlink ref="A198" r:id="rId375" xr:uid="{6846E116-4C45-40DD-B72C-2FB5A5CA517C}"/>
    <hyperlink ref="A195" r:id="rId376" xr:uid="{D4C464A3-A3C7-480A-9B17-85C090E165F3}"/>
    <hyperlink ref="A193" r:id="rId377" xr:uid="{96761129-01BE-43A7-AF1A-450724D979DC}"/>
    <hyperlink ref="A190" r:id="rId378" xr:uid="{E42BFF5A-A22C-42BE-A9C0-282737F0FCD5}"/>
    <hyperlink ref="A187" r:id="rId379" xr:uid="{8A1C8855-43D0-4E61-BF7A-4F549B2E5DCA}"/>
    <hyperlink ref="A185" r:id="rId380" xr:uid="{1AA52F8B-10C1-45A1-B962-6FFC25CA89A7}"/>
    <hyperlink ref="A184" r:id="rId381" xr:uid="{479921AC-7B3F-4A22-B0B7-4FAD65BEFC52}"/>
    <hyperlink ref="A181" r:id="rId382" xr:uid="{AD22F774-16A3-4F2F-A3AA-806EC76AE4D0}"/>
    <hyperlink ref="A177" r:id="rId383" xr:uid="{BC126B43-04AF-486B-9C08-964C0963C455}"/>
    <hyperlink ref="A173" r:id="rId384" xr:uid="{39450CF1-952A-4C3F-BF8D-002CFDED57A0}"/>
    <hyperlink ref="A170" r:id="rId385" xr:uid="{B2BD6E05-C9FD-4BF9-870D-6147F33FD143}"/>
    <hyperlink ref="A161" r:id="rId386" xr:uid="{BC32DF3F-DC8B-4B82-9356-94428A3BADBF}"/>
    <hyperlink ref="A160" r:id="rId387" xr:uid="{2E55B84A-D59A-4736-9E1E-853AA13F91AE}"/>
    <hyperlink ref="A156" r:id="rId388" xr:uid="{D6801BF2-84CF-48E9-BBCC-904CA6626345}"/>
    <hyperlink ref="A155" r:id="rId389" xr:uid="{D4FC11A6-70DD-4585-9A0E-DCDFBD0BAE97}"/>
    <hyperlink ref="A151" r:id="rId390" xr:uid="{C1BDA38E-2F3B-427D-80A7-C21BD28120FA}"/>
    <hyperlink ref="A149" r:id="rId391" xr:uid="{BA42E004-FEA5-4262-BE6D-955D7EEDE786}"/>
    <hyperlink ref="A143" r:id="rId392" xr:uid="{AAC7367A-AA22-472D-93F4-B16028D9AE3A}"/>
    <hyperlink ref="A142" r:id="rId393" xr:uid="{9661397F-F348-43B5-9F41-F4571387B1F4}"/>
    <hyperlink ref="A138" r:id="rId394" xr:uid="{C2809C2C-98EA-4DF4-A559-D9B640A49BBF}"/>
    <hyperlink ref="A134" r:id="rId395" xr:uid="{1FABEA76-EBA2-479F-97BF-066442D8D40D}"/>
    <hyperlink ref="A130" r:id="rId396" xr:uid="{7DE76FDE-91BC-4C99-8453-135CBDC15800}"/>
    <hyperlink ref="A126" r:id="rId397" xr:uid="{DEC33A2D-2D26-41D9-B491-435AC21AF057}"/>
    <hyperlink ref="A116" r:id="rId398" xr:uid="{31E419B2-14EA-44B8-B66E-13B8A0DD94A0}"/>
    <hyperlink ref="A111" r:id="rId399" xr:uid="{81946B8E-16BC-4B98-A70E-9B847D3DE489}"/>
    <hyperlink ref="A107" r:id="rId400" xr:uid="{E7E6AF42-3EA7-4285-BC97-45FC7BDF6847}"/>
    <hyperlink ref="A102" r:id="rId401" xr:uid="{7351DF69-7FE0-479F-BFE4-6A741D066897}"/>
    <hyperlink ref="A96" r:id="rId402" xr:uid="{CD77999F-B78D-4E3A-800B-4E9ABD356B90}"/>
    <hyperlink ref="A90" r:id="rId403" xr:uid="{28CBAD6D-0000-4A4B-8FEC-33FD4AF11302}"/>
    <hyperlink ref="A86" r:id="rId404" xr:uid="{98E96606-FBC6-4A25-85DF-F6318B6E258A}"/>
    <hyperlink ref="A84" r:id="rId405" xr:uid="{1D6391CF-ABE3-48AE-951B-5A475B38376B}"/>
    <hyperlink ref="A81" r:id="rId406" xr:uid="{3AC14936-06C3-43EF-AF7E-F408CE27B3BF}"/>
    <hyperlink ref="A76" r:id="rId407" xr:uid="{60469A3B-BDE5-424C-A983-980AE2C3F223}"/>
    <hyperlink ref="A69" r:id="rId408" xr:uid="{E848EE8F-4686-430A-9E78-FBA4E04702B9}"/>
    <hyperlink ref="A57" r:id="rId409" xr:uid="{E4B0781B-F85C-4609-9663-7F20F344B66C}"/>
    <hyperlink ref="A51" r:id="rId410" xr:uid="{FCF451BE-8857-4C18-9A0F-DB6408A20990}"/>
    <hyperlink ref="A46" r:id="rId411" xr:uid="{71FDB811-DBCF-4FB1-AF20-7A2F305E8A6E}"/>
    <hyperlink ref="A41" r:id="rId412" xr:uid="{97DFF8CA-34E4-4679-B261-14CB5E4B497A}"/>
    <hyperlink ref="A40" r:id="rId413" xr:uid="{439684A7-3AB7-4AEE-AC92-B3FA50C7F9E8}"/>
    <hyperlink ref="A35" r:id="rId414" xr:uid="{C5A624FB-ECCD-4B94-B48B-FF1348EEDFB7}"/>
    <hyperlink ref="A30" r:id="rId415" xr:uid="{F43906D1-730E-42A0-9769-E0BBB9F5432A}"/>
    <hyperlink ref="A29" r:id="rId416" xr:uid="{3A76809A-79C7-4902-839A-0116AC88276D}"/>
    <hyperlink ref="A27" r:id="rId417" xr:uid="{FB7B3BD5-3F83-4FF8-948B-E8E3B4F8B033}"/>
    <hyperlink ref="A21" r:id="rId418" xr:uid="{7B7638AB-EA8A-4410-BA8C-58F19ACBD907}"/>
    <hyperlink ref="A15" r:id="rId419" xr:uid="{07FF72F6-0877-40B7-B6D0-27191B6DFF29}"/>
    <hyperlink ref="A10" r:id="rId420" xr:uid="{EBEA0E84-EE9D-4BA9-BC90-F7FE401344BE}"/>
    <hyperlink ref="A4" r:id="rId421" xr:uid="{7998EB5A-B624-4EA9-B8BB-21BDDED25FA0}"/>
  </hyperlinks>
  <pageMargins left="0.7" right="0.7" top="0.75" bottom="0.75" header="0.3" footer="0.3"/>
  <pageSetup orientation="portrait" horizontalDpi="300" verticalDpi="300" r:id="rId4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298C-7453-406B-A229-842AAB872C92}">
  <dimension ref="A1:D56"/>
  <sheetViews>
    <sheetView workbookViewId="0">
      <selection activeCell="B25" sqref="B25"/>
    </sheetView>
  </sheetViews>
  <sheetFormatPr defaultRowHeight="14.5" x14ac:dyDescent="0.35"/>
  <cols>
    <col min="1" max="1" width="27.26953125" bestFit="1" customWidth="1"/>
    <col min="2" max="2" width="36.90625" bestFit="1" customWidth="1"/>
    <col min="5" max="5" width="17.7265625" bestFit="1" customWidth="1"/>
  </cols>
  <sheetData>
    <row r="1" spans="1:4" x14ac:dyDescent="0.35">
      <c r="A1" s="137" t="s">
        <v>3763</v>
      </c>
      <c r="B1" s="135" t="s">
        <v>3764</v>
      </c>
      <c r="C1" s="135">
        <f>COUNTA(A4:A56)</f>
        <v>53</v>
      </c>
    </row>
    <row r="2" spans="1:4" x14ac:dyDescent="0.35">
      <c r="A2" s="137"/>
      <c r="C2" s="135"/>
      <c r="D2" s="135"/>
    </row>
    <row r="3" spans="1:4" x14ac:dyDescent="0.35">
      <c r="A3" s="137" t="s">
        <v>1322</v>
      </c>
      <c r="B3" s="137" t="s">
        <v>3767</v>
      </c>
      <c r="C3" s="135"/>
      <c r="D3" s="135"/>
    </row>
    <row r="4" spans="1:4" x14ac:dyDescent="0.35">
      <c r="A4" t="s">
        <v>1374</v>
      </c>
      <c r="B4" t="s">
        <v>3768</v>
      </c>
    </row>
    <row r="5" spans="1:4" x14ac:dyDescent="0.35">
      <c r="A5" t="s">
        <v>1513</v>
      </c>
      <c r="B5" t="s">
        <v>3777</v>
      </c>
    </row>
    <row r="6" spans="1:4" x14ac:dyDescent="0.35">
      <c r="A6" t="s">
        <v>911</v>
      </c>
      <c r="B6" t="s">
        <v>3770</v>
      </c>
    </row>
    <row r="7" spans="1:4" x14ac:dyDescent="0.35">
      <c r="A7" t="s">
        <v>909</v>
      </c>
      <c r="B7" t="s">
        <v>922</v>
      </c>
    </row>
    <row r="8" spans="1:4" x14ac:dyDescent="0.35">
      <c r="A8" t="s">
        <v>1357</v>
      </c>
      <c r="B8" t="s">
        <v>3769</v>
      </c>
    </row>
    <row r="9" spans="1:4" x14ac:dyDescent="0.35">
      <c r="A9" t="s">
        <v>912</v>
      </c>
      <c r="B9" t="s">
        <v>3777</v>
      </c>
    </row>
    <row r="10" spans="1:4" x14ac:dyDescent="0.35">
      <c r="A10" t="s">
        <v>1534</v>
      </c>
      <c r="B10" t="s">
        <v>3777</v>
      </c>
    </row>
    <row r="11" spans="1:4" x14ac:dyDescent="0.35">
      <c r="A11" t="s">
        <v>1589</v>
      </c>
      <c r="B11" t="s">
        <v>922</v>
      </c>
    </row>
    <row r="12" spans="1:4" x14ac:dyDescent="0.35">
      <c r="A12" t="s">
        <v>923</v>
      </c>
      <c r="B12" t="s">
        <v>922</v>
      </c>
    </row>
    <row r="13" spans="1:4" x14ac:dyDescent="0.35">
      <c r="A13" t="s">
        <v>1427</v>
      </c>
      <c r="B13" t="s">
        <v>3770</v>
      </c>
    </row>
    <row r="14" spans="1:4" x14ac:dyDescent="0.35">
      <c r="A14" t="s">
        <v>1652</v>
      </c>
      <c r="B14" t="s">
        <v>922</v>
      </c>
    </row>
    <row r="15" spans="1:4" x14ac:dyDescent="0.35">
      <c r="A15" t="s">
        <v>1479</v>
      </c>
      <c r="B15" t="s">
        <v>922</v>
      </c>
    </row>
    <row r="16" spans="1:4" x14ac:dyDescent="0.35">
      <c r="A16" t="s">
        <v>927</v>
      </c>
      <c r="B16" t="s">
        <v>3771</v>
      </c>
    </row>
    <row r="17" spans="1:2" x14ac:dyDescent="0.35">
      <c r="A17" t="s">
        <v>910</v>
      </c>
      <c r="B17" t="s">
        <v>3768</v>
      </c>
    </row>
    <row r="18" spans="1:2" x14ac:dyDescent="0.35">
      <c r="A18" t="s">
        <v>1648</v>
      </c>
      <c r="B18" t="s">
        <v>3770</v>
      </c>
    </row>
    <row r="19" spans="1:2" x14ac:dyDescent="0.35">
      <c r="A19" t="s">
        <v>669</v>
      </c>
      <c r="B19" t="s">
        <v>922</v>
      </c>
    </row>
    <row r="20" spans="1:2" x14ac:dyDescent="0.35">
      <c r="A20" t="s">
        <v>1713</v>
      </c>
      <c r="B20" t="s">
        <v>3768</v>
      </c>
    </row>
    <row r="21" spans="1:2" x14ac:dyDescent="0.35">
      <c r="A21" t="s">
        <v>1441</v>
      </c>
      <c r="B21" t="s">
        <v>922</v>
      </c>
    </row>
    <row r="22" spans="1:2" x14ac:dyDescent="0.35">
      <c r="A22" t="s">
        <v>1734</v>
      </c>
      <c r="B22" t="s">
        <v>3777</v>
      </c>
    </row>
    <row r="23" spans="1:2" x14ac:dyDescent="0.35">
      <c r="A23" t="s">
        <v>1767</v>
      </c>
      <c r="B23" t="s">
        <v>922</v>
      </c>
    </row>
    <row r="24" spans="1:2" x14ac:dyDescent="0.35">
      <c r="A24" t="s">
        <v>1784</v>
      </c>
      <c r="B24" t="s">
        <v>3771</v>
      </c>
    </row>
    <row r="25" spans="1:2" x14ac:dyDescent="0.35">
      <c r="A25" t="s">
        <v>2007</v>
      </c>
      <c r="B25" t="s">
        <v>3777</v>
      </c>
    </row>
    <row r="26" spans="1:2" x14ac:dyDescent="0.35">
      <c r="A26" t="s">
        <v>2158</v>
      </c>
      <c r="B26" t="s">
        <v>922</v>
      </c>
    </row>
    <row r="27" spans="1:2" x14ac:dyDescent="0.35">
      <c r="A27" t="s">
        <v>1619</v>
      </c>
      <c r="B27" t="s">
        <v>3768</v>
      </c>
    </row>
    <row r="28" spans="1:2" x14ac:dyDescent="0.35">
      <c r="A28" t="s">
        <v>926</v>
      </c>
      <c r="B28" t="s">
        <v>3769</v>
      </c>
    </row>
    <row r="29" spans="1:2" x14ac:dyDescent="0.35">
      <c r="A29" t="s">
        <v>1818</v>
      </c>
      <c r="B29" t="s">
        <v>3770</v>
      </c>
    </row>
    <row r="30" spans="1:2" x14ac:dyDescent="0.35">
      <c r="A30" t="s">
        <v>1852</v>
      </c>
      <c r="B30" t="s">
        <v>3770</v>
      </c>
    </row>
    <row r="31" spans="1:2" x14ac:dyDescent="0.35">
      <c r="A31" t="s">
        <v>1908</v>
      </c>
      <c r="B31" t="s">
        <v>3771</v>
      </c>
    </row>
    <row r="32" spans="1:2" x14ac:dyDescent="0.35">
      <c r="A32" t="s">
        <v>1957</v>
      </c>
      <c r="B32" t="s">
        <v>3777</v>
      </c>
    </row>
    <row r="33" spans="1:2" x14ac:dyDescent="0.35">
      <c r="A33" t="s">
        <v>916</v>
      </c>
      <c r="B33" t="s">
        <v>3768</v>
      </c>
    </row>
    <row r="34" spans="1:2" x14ac:dyDescent="0.35">
      <c r="A34" t="s">
        <v>919</v>
      </c>
      <c r="B34" t="s">
        <v>3770</v>
      </c>
    </row>
    <row r="35" spans="1:2" x14ac:dyDescent="0.35">
      <c r="A35" t="s">
        <v>920</v>
      </c>
      <c r="B35" t="s">
        <v>3770</v>
      </c>
    </row>
    <row r="36" spans="1:2" x14ac:dyDescent="0.35">
      <c r="A36" t="s">
        <v>921</v>
      </c>
      <c r="B36" t="s">
        <v>922</v>
      </c>
    </row>
    <row r="37" spans="1:2" x14ac:dyDescent="0.35">
      <c r="A37" t="s">
        <v>2223</v>
      </c>
      <c r="B37" t="s">
        <v>3770</v>
      </c>
    </row>
    <row r="38" spans="1:2" x14ac:dyDescent="0.35">
      <c r="A38" t="s">
        <v>2655</v>
      </c>
      <c r="B38" t="s">
        <v>3770</v>
      </c>
    </row>
    <row r="39" spans="1:2" x14ac:dyDescent="0.35">
      <c r="A39" t="s">
        <v>2720</v>
      </c>
      <c r="B39" t="s">
        <v>3768</v>
      </c>
    </row>
    <row r="40" spans="1:2" x14ac:dyDescent="0.35">
      <c r="A40" t="s">
        <v>2725</v>
      </c>
      <c r="B40" t="s">
        <v>922</v>
      </c>
    </row>
    <row r="41" spans="1:2" x14ac:dyDescent="0.35">
      <c r="A41" t="s">
        <v>914</v>
      </c>
      <c r="B41" t="s">
        <v>3771</v>
      </c>
    </row>
    <row r="42" spans="1:2" x14ac:dyDescent="0.35">
      <c r="A42" t="s">
        <v>915</v>
      </c>
      <c r="B42" t="s">
        <v>3768</v>
      </c>
    </row>
    <row r="43" spans="1:2" x14ac:dyDescent="0.35">
      <c r="A43" t="s">
        <v>917</v>
      </c>
      <c r="B43" t="s">
        <v>3770</v>
      </c>
    </row>
    <row r="44" spans="1:2" x14ac:dyDescent="0.35">
      <c r="A44" t="s">
        <v>918</v>
      </c>
      <c r="B44" t="s">
        <v>922</v>
      </c>
    </row>
    <row r="45" spans="1:2" x14ac:dyDescent="0.35">
      <c r="A45" t="s">
        <v>2111</v>
      </c>
      <c r="B45" t="s">
        <v>3770</v>
      </c>
    </row>
    <row r="46" spans="1:2" x14ac:dyDescent="0.35">
      <c r="A46" t="s">
        <v>2168</v>
      </c>
      <c r="B46" t="s">
        <v>3770</v>
      </c>
    </row>
    <row r="47" spans="1:2" x14ac:dyDescent="0.35">
      <c r="A47" t="s">
        <v>2204</v>
      </c>
      <c r="B47" t="s">
        <v>922</v>
      </c>
    </row>
    <row r="48" spans="1:2" x14ac:dyDescent="0.35">
      <c r="A48" t="s">
        <v>924</v>
      </c>
      <c r="B48" t="s">
        <v>3768</v>
      </c>
    </row>
    <row r="49" spans="1:2" x14ac:dyDescent="0.35">
      <c r="A49" t="s">
        <v>2430</v>
      </c>
      <c r="B49" t="s">
        <v>3771</v>
      </c>
    </row>
    <row r="50" spans="1:2" x14ac:dyDescent="0.35">
      <c r="A50" t="s">
        <v>2555</v>
      </c>
      <c r="B50" t="s">
        <v>3771</v>
      </c>
    </row>
    <row r="51" spans="1:2" x14ac:dyDescent="0.35">
      <c r="A51" t="s">
        <v>925</v>
      </c>
      <c r="B51" t="s">
        <v>3771</v>
      </c>
    </row>
    <row r="52" spans="1:2" x14ac:dyDescent="0.35">
      <c r="A52" t="s">
        <v>2646</v>
      </c>
      <c r="B52" t="s">
        <v>922</v>
      </c>
    </row>
    <row r="53" spans="1:2" x14ac:dyDescent="0.35">
      <c r="A53" t="s">
        <v>2649</v>
      </c>
      <c r="B53" t="s">
        <v>922</v>
      </c>
    </row>
    <row r="54" spans="1:2" x14ac:dyDescent="0.35">
      <c r="A54" t="s">
        <v>2732</v>
      </c>
      <c r="B54" t="s">
        <v>3768</v>
      </c>
    </row>
    <row r="55" spans="1:2" x14ac:dyDescent="0.35">
      <c r="A55" t="s">
        <v>2824</v>
      </c>
      <c r="B55" t="s">
        <v>3769</v>
      </c>
    </row>
    <row r="56" spans="1:2" x14ac:dyDescent="0.35">
      <c r="A56" t="s">
        <v>2863</v>
      </c>
      <c r="B56" t="s">
        <v>3769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DB1B-3476-4AC2-95A8-29D17C68A4A8}">
  <dimension ref="B1:L30"/>
  <sheetViews>
    <sheetView workbookViewId="0">
      <selection activeCell="G38" sqref="G38"/>
    </sheetView>
  </sheetViews>
  <sheetFormatPr defaultRowHeight="14.5" x14ac:dyDescent="0.35"/>
  <cols>
    <col min="2" max="2" width="22.1796875" bestFit="1" customWidth="1"/>
    <col min="3" max="3" width="10.1796875" bestFit="1" customWidth="1"/>
    <col min="7" max="7" width="22.36328125" customWidth="1"/>
    <col min="8" max="8" width="12.54296875" customWidth="1"/>
  </cols>
  <sheetData>
    <row r="1" spans="2:12" x14ac:dyDescent="0.35">
      <c r="B1" s="137" t="s">
        <v>3774</v>
      </c>
    </row>
    <row r="2" spans="2:12" x14ac:dyDescent="0.35">
      <c r="B2" s="137" t="s">
        <v>2259</v>
      </c>
    </row>
    <row r="4" spans="2:12" ht="58" x14ac:dyDescent="0.35">
      <c r="B4" s="149" t="s">
        <v>3772</v>
      </c>
      <c r="C4" s="17" t="s">
        <v>2258</v>
      </c>
      <c r="D4" s="20" t="s">
        <v>928</v>
      </c>
      <c r="E4" s="8" t="s">
        <v>1318</v>
      </c>
      <c r="F4" s="7"/>
      <c r="G4" s="17" t="s">
        <v>3775</v>
      </c>
      <c r="H4" s="18" t="s">
        <v>3776</v>
      </c>
      <c r="I4" s="7"/>
      <c r="J4" s="7"/>
      <c r="K4" s="19"/>
      <c r="L4" s="19"/>
    </row>
    <row r="5" spans="2:12" x14ac:dyDescent="0.35">
      <c r="B5" s="3" t="s">
        <v>3768</v>
      </c>
      <c r="C5" s="3" t="s">
        <v>1374</v>
      </c>
      <c r="D5">
        <v>12</v>
      </c>
      <c r="E5" s="21">
        <f>(D5/D27)*100</f>
        <v>21.818181818181817</v>
      </c>
      <c r="G5" s="3" t="s">
        <v>922</v>
      </c>
      <c r="H5" s="4">
        <f>COUNTIF($B$5:$B$25,"=Helix-turn-helix")</f>
        <v>8</v>
      </c>
      <c r="I5" s="23"/>
      <c r="L5" s="23"/>
    </row>
    <row r="6" spans="2:12" x14ac:dyDescent="0.35">
      <c r="B6" s="3" t="s">
        <v>3777</v>
      </c>
      <c r="C6" s="3" t="s">
        <v>1513</v>
      </c>
      <c r="D6">
        <v>7</v>
      </c>
      <c r="E6" s="21">
        <f>(D6/D27)*100</f>
        <v>12.727272727272727</v>
      </c>
      <c r="G6" s="3" t="s">
        <v>3777</v>
      </c>
      <c r="H6" s="4">
        <f>COUNTIF($B$5:$B$25,"=Basic Domains group")</f>
        <v>4</v>
      </c>
      <c r="I6" s="23"/>
      <c r="L6" s="23"/>
    </row>
    <row r="7" spans="2:12" x14ac:dyDescent="0.35">
      <c r="B7" s="3" t="s">
        <v>3770</v>
      </c>
      <c r="C7" s="3" t="s">
        <v>911</v>
      </c>
      <c r="D7">
        <v>5</v>
      </c>
      <c r="E7" s="21">
        <f>(D7/D27)*100</f>
        <v>9.0909090909090917</v>
      </c>
      <c r="G7" s="3" t="s">
        <v>3768</v>
      </c>
      <c r="H7" s="4">
        <f>COUNTIF($B$5:$B$25,"=Unclassified Structure")</f>
        <v>3</v>
      </c>
      <c r="I7" s="23"/>
      <c r="L7" s="23"/>
    </row>
    <row r="8" spans="2:12" x14ac:dyDescent="0.35">
      <c r="B8" s="3" t="s">
        <v>922</v>
      </c>
      <c r="C8" s="3" t="s">
        <v>909</v>
      </c>
      <c r="D8">
        <v>5</v>
      </c>
      <c r="E8" s="21">
        <f>(D8/D27)*100</f>
        <v>9.0909090909090917</v>
      </c>
      <c r="G8" s="3" t="s">
        <v>3770</v>
      </c>
      <c r="H8" s="4">
        <f>COUNTIF($B$5:$B$25,"=Zinc-Coordinating Group")</f>
        <v>3</v>
      </c>
      <c r="I8" s="23"/>
      <c r="L8" s="23"/>
    </row>
    <row r="9" spans="2:12" x14ac:dyDescent="0.35">
      <c r="B9" s="3" t="s">
        <v>3769</v>
      </c>
      <c r="C9" s="3" t="s">
        <v>1357</v>
      </c>
      <c r="D9">
        <v>4</v>
      </c>
      <c r="E9" s="21">
        <f>(D9/D27)*100</f>
        <v>7.2727272727272725</v>
      </c>
      <c r="G9" s="3" t="s">
        <v>3771</v>
      </c>
      <c r="H9" s="4">
        <f>COUNTIF($B$5:$B$25,"=Beta-Scaffold Factors")</f>
        <v>2</v>
      </c>
      <c r="I9" s="23"/>
      <c r="L9" s="23"/>
    </row>
    <row r="10" spans="2:12" x14ac:dyDescent="0.35">
      <c r="B10" s="3" t="s">
        <v>3777</v>
      </c>
      <c r="C10" s="3" t="s">
        <v>912</v>
      </c>
      <c r="D10">
        <v>3</v>
      </c>
      <c r="E10" s="21">
        <f>(D10/D27)*100</f>
        <v>5.4545454545454541</v>
      </c>
      <c r="G10" s="5" t="s">
        <v>3769</v>
      </c>
      <c r="H10" s="6">
        <f>COUNTIF($B$5:$B$25,"=Other Alpha-Helix Group")</f>
        <v>1</v>
      </c>
      <c r="I10" s="23"/>
      <c r="L10" s="23"/>
    </row>
    <row r="11" spans="2:12" x14ac:dyDescent="0.35">
      <c r="B11" s="3" t="s">
        <v>3777</v>
      </c>
      <c r="C11" s="3" t="s">
        <v>1534</v>
      </c>
      <c r="D11">
        <v>3</v>
      </c>
      <c r="E11" s="21">
        <f>(D11/D27)*100</f>
        <v>5.4545454545454541</v>
      </c>
      <c r="I11" s="23"/>
      <c r="L11" s="23"/>
    </row>
    <row r="12" spans="2:12" x14ac:dyDescent="0.35">
      <c r="B12" s="3" t="s">
        <v>922</v>
      </c>
      <c r="C12" s="3" t="s">
        <v>1589</v>
      </c>
      <c r="D12">
        <v>3</v>
      </c>
      <c r="E12" s="21">
        <f>(D12/D27)*100</f>
        <v>5.4545454545454541</v>
      </c>
      <c r="I12" s="23"/>
      <c r="L12" s="23"/>
    </row>
    <row r="13" spans="2:12" x14ac:dyDescent="0.35">
      <c r="B13" s="3" t="s">
        <v>922</v>
      </c>
      <c r="C13" s="3" t="s">
        <v>923</v>
      </c>
      <c r="D13">
        <v>1</v>
      </c>
      <c r="E13" s="21">
        <f>(D13/D27)*100</f>
        <v>1.8181818181818181</v>
      </c>
      <c r="I13" s="23"/>
      <c r="L13" s="23"/>
    </row>
    <row r="14" spans="2:12" x14ac:dyDescent="0.35">
      <c r="B14" s="3" t="s">
        <v>3770</v>
      </c>
      <c r="C14" s="3" t="s">
        <v>1427</v>
      </c>
      <c r="D14">
        <v>1</v>
      </c>
      <c r="E14" s="21">
        <f>(D14/D27)*100</f>
        <v>1.8181818181818181</v>
      </c>
      <c r="I14" s="23"/>
      <c r="L14" s="23"/>
    </row>
    <row r="15" spans="2:12" x14ac:dyDescent="0.35">
      <c r="B15" s="3" t="s">
        <v>922</v>
      </c>
      <c r="C15" s="3" t="s">
        <v>1652</v>
      </c>
      <c r="D15">
        <v>1</v>
      </c>
      <c r="E15" s="21">
        <f>(D15/D27)*100</f>
        <v>1.8181818181818181</v>
      </c>
    </row>
    <row r="16" spans="2:12" x14ac:dyDescent="0.35">
      <c r="B16" s="3" t="s">
        <v>922</v>
      </c>
      <c r="C16" s="3" t="s">
        <v>1479</v>
      </c>
      <c r="D16">
        <v>1</v>
      </c>
      <c r="E16" s="21">
        <f>(D16/D27)*100</f>
        <v>1.8181818181818181</v>
      </c>
      <c r="I16" s="23"/>
    </row>
    <row r="17" spans="2:9" x14ac:dyDescent="0.35">
      <c r="B17" s="3" t="s">
        <v>3771</v>
      </c>
      <c r="C17" s="3" t="s">
        <v>927</v>
      </c>
      <c r="D17">
        <v>1</v>
      </c>
      <c r="E17" s="21">
        <f>(D17/D27)*100</f>
        <v>1.8181818181818181</v>
      </c>
      <c r="I17" s="23"/>
    </row>
    <row r="18" spans="2:9" x14ac:dyDescent="0.35">
      <c r="B18" s="3" t="s">
        <v>3768</v>
      </c>
      <c r="C18" s="3" t="s">
        <v>910</v>
      </c>
      <c r="D18">
        <v>1</v>
      </c>
      <c r="E18" s="21">
        <f>(D18/D27)*100</f>
        <v>1.8181818181818181</v>
      </c>
      <c r="I18" s="23"/>
    </row>
    <row r="19" spans="2:9" x14ac:dyDescent="0.35">
      <c r="B19" s="3" t="s">
        <v>3770</v>
      </c>
      <c r="C19" s="3" t="s">
        <v>1648</v>
      </c>
      <c r="D19">
        <v>1</v>
      </c>
      <c r="E19" s="21">
        <f>(D19/D27)*100</f>
        <v>1.8181818181818181</v>
      </c>
      <c r="I19" s="23"/>
    </row>
    <row r="20" spans="2:9" x14ac:dyDescent="0.35">
      <c r="B20" s="3" t="s">
        <v>922</v>
      </c>
      <c r="C20" s="3" t="s">
        <v>669</v>
      </c>
      <c r="D20">
        <v>1</v>
      </c>
      <c r="E20" s="21">
        <f>(D20/D27)*100</f>
        <v>1.8181818181818181</v>
      </c>
      <c r="I20" s="23"/>
    </row>
    <row r="21" spans="2:9" x14ac:dyDescent="0.35">
      <c r="B21" s="3" t="s">
        <v>3768</v>
      </c>
      <c r="C21" s="3" t="s">
        <v>1713</v>
      </c>
      <c r="D21">
        <v>1</v>
      </c>
      <c r="E21" s="21">
        <f>(D21/D27)*100</f>
        <v>1.8181818181818181</v>
      </c>
      <c r="I21" s="23"/>
    </row>
    <row r="22" spans="2:9" x14ac:dyDescent="0.35">
      <c r="B22" s="3" t="s">
        <v>922</v>
      </c>
      <c r="C22" s="3" t="s">
        <v>1441</v>
      </c>
      <c r="D22">
        <v>1</v>
      </c>
      <c r="E22" s="21">
        <f>(D22/D27)*100</f>
        <v>1.8181818181818181</v>
      </c>
      <c r="I22" s="23"/>
    </row>
    <row r="23" spans="2:9" x14ac:dyDescent="0.35">
      <c r="B23" s="3" t="s">
        <v>3777</v>
      </c>
      <c r="C23" s="3" t="s">
        <v>1734</v>
      </c>
      <c r="D23">
        <v>1</v>
      </c>
      <c r="E23" s="21">
        <f>(D23/D27)*100</f>
        <v>1.8181818181818181</v>
      </c>
      <c r="I23" s="23"/>
    </row>
    <row r="24" spans="2:9" x14ac:dyDescent="0.35">
      <c r="B24" s="3" t="s">
        <v>922</v>
      </c>
      <c r="C24" s="3" t="s">
        <v>1767</v>
      </c>
      <c r="D24">
        <v>1</v>
      </c>
      <c r="E24" s="21">
        <f>(D24/D27)*100</f>
        <v>1.8181818181818181</v>
      </c>
    </row>
    <row r="25" spans="2:9" x14ac:dyDescent="0.35">
      <c r="B25" s="150" t="s">
        <v>3771</v>
      </c>
      <c r="C25" s="5" t="s">
        <v>1784</v>
      </c>
      <c r="D25" s="1">
        <v>1</v>
      </c>
      <c r="E25" s="22">
        <f>(D25/D27)*100</f>
        <v>1.8181818181818181</v>
      </c>
    </row>
    <row r="26" spans="2:9" x14ac:dyDescent="0.35">
      <c r="E26" s="23"/>
    </row>
    <row r="27" spans="2:9" x14ac:dyDescent="0.35">
      <c r="C27" t="s">
        <v>3764</v>
      </c>
      <c r="D27">
        <f>SUM(D5:D25)</f>
        <v>55</v>
      </c>
    </row>
    <row r="30" spans="2:9" x14ac:dyDescent="0.35">
      <c r="I30" s="23"/>
    </row>
  </sheetData>
  <sortState xmlns:xlrd2="http://schemas.microsoft.com/office/spreadsheetml/2017/richdata2" ref="G5:H10">
    <sortCondition descending="1" ref="H5:H1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All_806_EggNog_OGs</vt:lpstr>
      <vt:lpstr>421_OGs_in_at_least_2_metacells</vt:lpstr>
      <vt:lpstr>Full_blast_vs_ATFDB</vt:lpstr>
      <vt:lpstr>List_unique_ATFDB_TFs</vt:lpstr>
      <vt:lpstr>Stats_ATFDB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Aleotti, Alessandra</dc:creator>
  <cp:lastModifiedBy>Alessandra Aleotti</cp:lastModifiedBy>
  <dcterms:created xsi:type="dcterms:W3CDTF">2023-03-10T12:05:21Z</dcterms:created>
  <dcterms:modified xsi:type="dcterms:W3CDTF">2023-08-15T14:35:20Z</dcterms:modified>
</cp:coreProperties>
</file>