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 Aronson\Documents\"/>
    </mc:Choice>
  </mc:AlternateContent>
  <xr:revisionPtr revIDLastSave="0" documentId="13_ncr:1_{A953C105-D6CD-4873-9804-3FD8DD7579C0}" xr6:coauthVersionLast="47" xr6:coauthVersionMax="47" xr10:uidLastSave="{00000000-0000-0000-0000-000000000000}"/>
  <bookViews>
    <workbookView xWindow="-120" yWindow="-120" windowWidth="23280" windowHeight="14880" xr2:uid="{37C00D0A-0C65-4F43-9A31-26A9576CC2F8}"/>
  </bookViews>
  <sheets>
    <sheet name="Progress to Goal" sheetId="1" r:id="rId1"/>
    <sheet name="Student Records" sheetId="2" state="hidden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ssetM">[1]Table!$J$3:$K$13</definedName>
    <definedName name="Benjamin">OFFSET('[2]Weight Watch'!$B$9,'[2]Weight Watch'!$I$3-9,2,'[2]Weight Watch'!$I$2,1)</definedName>
    <definedName name="Client">[1]X!$C$9</definedName>
    <definedName name="DateF">OFFSET('[2]Weight Watch'!$B$9,'[2]Weight Watch'!$I$3-9,0,'[2]Weight Watch'!$I$2,1)</definedName>
    <definedName name="DefaultB">[1]X!$F$5</definedName>
    <definedName name="Difference">OFFSET([3]Salman!$G$9,0,0,[3]Salman!$B$4,1)</definedName>
    <definedName name="Eric">OFFSET('[2]Weight Watch'!$B$9,'[2]Weight Watch'!$I$3-9,4,'[2]Weight Watch'!$I$2,1)</definedName>
    <definedName name="FanF">OFFSET('[2]Weight Watch'!$B$9,'[2]Weight Watch'!$I$3-9,3,'[2]Weight Watch'!$I$2,1)</definedName>
    <definedName name="Footer">[1]X!$C$10</definedName>
    <definedName name="George">OFFSET('[2]Weight Watch'!$B$9,'[2]Weight Watch'!$I$3-9,3,'[2]Weight Watch'!$I$2,1)</definedName>
    <definedName name="LiF">OFFSET('[2]Weight Watch'!$B$9,'[2]Weight Watch'!$I$3-9,2,'[2]Weight Watch'!$I$2,1)</definedName>
    <definedName name="MeasDate">OFFSET('[2]Weight Watch'!$B$9,'[2]Weight Watch'!$I$3-9,0,'[2]Weight Watch'!$I$2,1)</definedName>
    <definedName name="MetMRV">[4]Table!$C$21:$D$31</definedName>
    <definedName name="Rate">OFFSET([5]Rate!$C$4,0,0,COUNT([5]Rate!$C:$C))</definedName>
    <definedName name="Version">[1]X!$A$2</definedName>
    <definedName name="WangF">OFFSET('[2]Weight Watch'!$B$9,'[2]Weight Watch'!$I$3-9,4,'[2]Weight Watch'!$I$2,1)</definedName>
    <definedName name="Year">OFFSET([5]Rate!$B$4,0,0,COUNT([5]Rate!$B:$B))</definedName>
    <definedName name="Year158">'[6]FAS 158 Input'!$H$4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" i="1" l="1"/>
  <c r="E5" i="1"/>
  <c r="E4" i="1"/>
  <c r="E3" i="1"/>
  <c r="M3" i="2"/>
  <c r="D3" i="2" s="1"/>
  <c r="Z3" i="2"/>
  <c r="M4" i="2"/>
  <c r="D4" i="2" s="1"/>
  <c r="Z4" i="2"/>
  <c r="D5" i="2"/>
  <c r="M5" i="2"/>
  <c r="Z5" i="2"/>
  <c r="M6" i="2"/>
  <c r="Z6" i="2"/>
  <c r="D6" i="2" s="1"/>
  <c r="M7" i="2"/>
  <c r="D7" i="2" s="1"/>
  <c r="Z7" i="2"/>
  <c r="D8" i="2"/>
  <c r="M8" i="2"/>
  <c r="Z8" i="2"/>
  <c r="M9" i="2"/>
  <c r="D9" i="2" s="1"/>
  <c r="Z9" i="2"/>
  <c r="M10" i="2"/>
  <c r="D10" i="2" s="1"/>
  <c r="Z10" i="2"/>
  <c r="M11" i="2"/>
  <c r="D11" i="2" s="1"/>
  <c r="Z11" i="2"/>
  <c r="M12" i="2"/>
  <c r="D12" i="2" s="1"/>
  <c r="Z12" i="2"/>
  <c r="D13" i="2"/>
  <c r="M13" i="2"/>
  <c r="Z13" i="2"/>
  <c r="M14" i="2"/>
  <c r="Z14" i="2"/>
  <c r="D14" i="2" s="1"/>
  <c r="E8" i="1" l="1"/>
  <c r="E11" i="1" s="1"/>
</calcChain>
</file>

<file path=xl/sharedStrings.xml><?xml version="1.0" encoding="utf-8"?>
<sst xmlns="http://schemas.openxmlformats.org/spreadsheetml/2006/main" count="59" uniqueCount="46">
  <si>
    <t>B</t>
  </si>
  <si>
    <t>ll@maryville.edu</t>
  </si>
  <si>
    <t>Johnson,Bruce D</t>
  </si>
  <si>
    <t>F</t>
  </si>
  <si>
    <t>kk@maryville.edu</t>
  </si>
  <si>
    <t>Shapiro,Susan R</t>
  </si>
  <si>
    <t>C</t>
  </si>
  <si>
    <t>jj@maryville.edu</t>
  </si>
  <si>
    <t>Donovan,Richard G</t>
  </si>
  <si>
    <t>ii@maryville.edu</t>
  </si>
  <si>
    <t>Carlson,Robert L</t>
  </si>
  <si>
    <t>hh@maryville.edu</t>
  </si>
  <si>
    <t>Asche,Tracy A</t>
  </si>
  <si>
    <t>gg@maryville.edu</t>
  </si>
  <si>
    <t>Nelson,Susann K</t>
  </si>
  <si>
    <t>ff@maryville.edu</t>
  </si>
  <si>
    <t>Larson,DeeAnn S</t>
  </si>
  <si>
    <t>A</t>
  </si>
  <si>
    <t>ee@maryville.edu</t>
  </si>
  <si>
    <t>Aho,Diane M</t>
  </si>
  <si>
    <t>dd@maryville.edu</t>
  </si>
  <si>
    <t>Benson,Scott G</t>
  </si>
  <si>
    <t>cc@maryville.edu</t>
  </si>
  <si>
    <t>Bartho,Jerome F</t>
  </si>
  <si>
    <t>bb@maryville.edu</t>
  </si>
  <si>
    <t>Doll Woolley,Jeanne M</t>
  </si>
  <si>
    <t>aa@maryville.edu</t>
  </si>
  <si>
    <t>Klendshoj,Roxanne L</t>
  </si>
  <si>
    <t>Total</t>
  </si>
  <si>
    <t>Mid-Term</t>
  </si>
  <si>
    <t>Final</t>
  </si>
  <si>
    <t>Points</t>
  </si>
  <si>
    <t>Grade</t>
  </si>
  <si>
    <t>Email address</t>
  </si>
  <si>
    <t>Name</t>
  </si>
  <si>
    <t>Homework</t>
  </si>
  <si>
    <t>Quizzes</t>
  </si>
  <si>
    <t xml:space="preserve">Final </t>
  </si>
  <si>
    <t xml:space="preserve">Midterm </t>
  </si>
  <si>
    <t xml:space="preserve">Quiz </t>
  </si>
  <si>
    <t xml:space="preserve">Homework </t>
  </si>
  <si>
    <t xml:space="preserve">Percentage </t>
  </si>
  <si>
    <t xml:space="preserve">Input Student Name </t>
  </si>
  <si>
    <t>Letter correlated Column</t>
  </si>
  <si>
    <t>Goal</t>
  </si>
  <si>
    <t>Progress Toward 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</si>
</sst>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rgb="FFFF0000"/>
      <name val="Arial"/>
      <family val="2"/>
    </font>
    <font>
      <sz val="12"/>
      <color theme="5" tint="-0.24997711111789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2" fillId="0" borderId="0" xfId="2"/>
    <xf numFmtId="0" fontId="2" fillId="0" borderId="0" xfId="2" applyAlignment="1">
      <alignment horizontal="center"/>
    </xf>
    <xf numFmtId="0" fontId="2" fillId="2" borderId="0" xfId="2" applyFill="1" applyAlignment="1">
      <alignment horizontal="center"/>
    </xf>
    <xf numFmtId="0" fontId="3" fillId="2" borderId="0" xfId="3" applyFill="1" applyAlignment="1" applyProtection="1"/>
    <xf numFmtId="0" fontId="2" fillId="2" borderId="0" xfId="2" applyFill="1"/>
    <xf numFmtId="0" fontId="4" fillId="0" borderId="0" xfId="2" applyFont="1" applyAlignment="1">
      <alignment horizontal="center"/>
    </xf>
    <xf numFmtId="0" fontId="4" fillId="0" borderId="0" xfId="2" applyFont="1"/>
    <xf numFmtId="0" fontId="5" fillId="0" borderId="0" xfId="2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/>
    <xf numFmtId="0" fontId="0" fillId="3" borderId="2" xfId="0" applyFill="1" applyBorder="1"/>
    <xf numFmtId="0" fontId="8" fillId="0" borderId="0" xfId="2" applyFont="1"/>
    <xf numFmtId="0" fontId="5" fillId="0" borderId="1" xfId="2" applyFont="1" applyBorder="1" applyAlignment="1"/>
    <xf numFmtId="0" fontId="7" fillId="0" borderId="2" xfId="0" applyFont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9" fontId="9" fillId="0" borderId="2" xfId="1" applyFont="1" applyBorder="1" applyAlignment="1">
      <alignment horizontal="center"/>
    </xf>
  </cellXfs>
  <cellStyles count="4">
    <cellStyle name="Hyperlink" xfId="3" builtinId="8"/>
    <cellStyle name="Normal" xfId="0" builtinId="0"/>
    <cellStyle name="Normal 2" xfId="2" xr:uid="{10CE55F6-9619-4B73-B6AA-20159E8CC7B4}"/>
    <cellStyle name="Percent" xfId="1" builtinId="5"/>
  </cellStyles>
  <dxfs count="0"/>
  <tableStyles count="0" defaultTableStyle="TableStyleMedium2" defaultPivotStyle="PivotStyleLight16"/>
  <colors>
    <mruColors>
      <color rgb="FF42F0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'Progress to Goal'!$A$1:$E$1</c:f>
          <c:strCache>
            <c:ptCount val="5"/>
            <c:pt idx="0">
              <c:v>Progress Toward Goal</c:v>
            </c:pt>
          </c:strCache>
        </c:strRef>
      </c:tx>
      <c:layout>
        <c:manualLayout>
          <c:xMode val="edge"/>
          <c:yMode val="edge"/>
          <c:x val="0.140325659123443"/>
          <c:y val="4.1902482454010431E-2"/>
        </c:manualLayout>
      </c:layout>
      <c:overlay val="0"/>
      <c:spPr>
        <a:gradFill>
          <a:gsLst>
            <a:gs pos="28000">
              <a:schemeClr val="accent1">
                <a:lumMod val="5000"/>
                <a:lumOff val="95000"/>
              </a:schemeClr>
            </a:gs>
            <a:gs pos="74000">
              <a:schemeClr val="bg1">
                <a:lumMod val="75000"/>
              </a:schemeClr>
            </a:gs>
            <a:gs pos="83000">
              <a:schemeClr val="bg1">
                <a:lumMod val="75000"/>
              </a:schemeClr>
            </a:gs>
            <a:gs pos="100000">
              <a:schemeClr val="bg1">
                <a:lumMod val="65000"/>
              </a:schemeClr>
            </a:gs>
          </a:gsLst>
          <a:lin ang="5400000" scaled="1"/>
        </a:gradFill>
        <a:ln>
          <a:noFill/>
        </a:ln>
        <a:effectLst>
          <a:outerShdw blurRad="76200" dir="13500000" sy="23000" kx="1200000" algn="br" rotWithShape="0">
            <a:prstClr val="black">
              <a:alpha val="20000"/>
            </a:prst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4092447023690675"/>
          <c:y val="0.1557585559358598"/>
          <c:w val="0.67638821369354041"/>
          <c:h val="0.7980472107048935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42F05F"/>
            </a:solidFill>
            <a:ln w="12700">
              <a:solidFill>
                <a:schemeClr val="tx1"/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l"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'Progress to Goal'!$E$11</c:f>
              <c:numCache>
                <c:formatCode>0%</c:formatCode>
                <c:ptCount val="1"/>
                <c:pt idx="0">
                  <c:v>0.57009345794392519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CE-4E76-AD54-CC39E663A9A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4"/>
        <c:axId val="1718546400"/>
        <c:axId val="1718547232"/>
      </c:barChart>
      <c:catAx>
        <c:axId val="1718546400"/>
        <c:scaling>
          <c:orientation val="minMax"/>
        </c:scaling>
        <c:delete val="1"/>
        <c:axPos val="b"/>
        <c:majorTickMark val="none"/>
        <c:minorTickMark val="none"/>
        <c:tickLblPos val="nextTo"/>
        <c:crossAx val="1718547232"/>
        <c:crosses val="autoZero"/>
        <c:auto val="1"/>
        <c:lblAlgn val="ctr"/>
        <c:lblOffset val="100"/>
        <c:noMultiLvlLbl val="0"/>
      </c:catAx>
      <c:valAx>
        <c:axId val="1718547232"/>
        <c:scaling>
          <c:orientation val="minMax"/>
          <c:max val="1"/>
          <c:min val="0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18546400"/>
        <c:crosses val="autoZero"/>
        <c:crossBetween val="between"/>
      </c:valAx>
      <c:spPr>
        <a:solidFill>
          <a:schemeClr val="bg1">
            <a:lumMod val="75000"/>
          </a:schemeClr>
        </a:solidFill>
        <a:ln w="9525" cap="flat">
          <a:solidFill>
            <a:schemeClr val="bg1">
              <a:lumMod val="75000"/>
            </a:schemeClr>
          </a:solidFill>
          <a:round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604838</xdr:colOff>
      <xdr:row>0</xdr:row>
      <xdr:rowOff>123825</xdr:rowOff>
    </xdr:from>
    <xdr:to>
      <xdr:col>9</xdr:col>
      <xdr:colOff>19050</xdr:colOff>
      <xdr:row>21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8F71A2A-481A-488F-A5C3-EA5905BDFD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uodong/Pension/FundPPA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m1jk7r/Documents/Guodong%20on%20C/Excel/Excel/201/4.2%20Char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eview%201/H/Private%20-%20Li/Pleasure/Weight%20Contro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Guodong/Pension/FASB158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Review%201/H/Maryville/Maryville%20-%20Key%20Files/ACSC%20201%20and%20301/Tests%20and%20Exams/Test%201.1-5.5%20-%20Count%20&amp;%20Annuity%20&amp;%20Statement%20&amp;%20Rate%20Chart%20&amp;%20Pivo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Review/Pending/Model%20FAS%20158%20Disclosu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Y"/>
      <sheetName val="TY"/>
      <sheetName val="NY"/>
      <sheetName val="BasePY"/>
      <sheetName val="Contrib"/>
      <sheetName val="Input"/>
      <sheetName val="Liability"/>
      <sheetName val="ProVal"/>
      <sheetName val="Analysis"/>
      <sheetName val="ProValInfo"/>
      <sheetName val="ProVal0"/>
      <sheetName val="ProVal1"/>
      <sheetName val="PartD"/>
      <sheetName val="Major"/>
      <sheetName val="C"/>
      <sheetName val="DiscAC"/>
      <sheetName val="Disc C"/>
      <sheetName val="B"/>
      <sheetName val="AM"/>
      <sheetName val="Plan"/>
      <sheetName val="YC"/>
      <sheetName val="Rate"/>
      <sheetName val="Note"/>
      <sheetName val="Table"/>
      <sheetName val="Cover"/>
      <sheetName val="Data"/>
      <sheetName val="Result"/>
      <sheetName val="FT"/>
      <sheetName val="AS"/>
      <sheetName val="AV"/>
      <sheetName val="Return"/>
      <sheetName val="ROR"/>
      <sheetName val="SchSB"/>
      <sheetName val="Election"/>
      <sheetName val="AFN"/>
      <sheetName val="4010"/>
      <sheetName val="GL"/>
      <sheetName val="Stat"/>
      <sheetName val="Sum"/>
      <sheetName val="At-Risk"/>
      <sheetName val="At-Risk max"/>
      <sheetName val="Burn CB"/>
      <sheetName val="Shortfall"/>
      <sheetName val="Base"/>
      <sheetName val="ASC 960"/>
      <sheetName val="FB"/>
      <sheetName val="min"/>
      <sheetName val="max"/>
      <sheetName val="Qtrly"/>
      <sheetName val="PBGC"/>
      <sheetName val="PBGC F"/>
      <sheetName val="SB"/>
      <sheetName val="Calendar"/>
      <sheetName val="AFTAP"/>
      <sheetName val="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5">
          <cell r="I5">
            <v>40909</v>
          </cell>
        </row>
      </sheetData>
      <sheetData sheetId="19"/>
      <sheetData sheetId="20"/>
      <sheetData sheetId="21"/>
      <sheetData sheetId="22"/>
      <sheetData sheetId="23">
        <row r="3">
          <cell r="J3" t="str">
            <v>Market Value</v>
          </cell>
          <cell r="K3" t="str">
            <v>Reg 1.412(c)(2)-1(c) &amp; RP 2000-40 Sec 4.10</v>
          </cell>
        </row>
        <row r="4">
          <cell r="J4" t="str">
            <v>Average Value</v>
          </cell>
          <cell r="K4" t="str">
            <v>Reg 1.412(c)(2)-1(b)(7) &amp; RP 2000-40 Sec 4.11</v>
          </cell>
        </row>
        <row r="5">
          <cell r="J5" t="str">
            <v>Average Value</v>
          </cell>
          <cell r="K5" t="str">
            <v>Reg 1.412(c)(2)-1(b)(7) &amp; RP 2000-40 Sec 4.12, Phase-in</v>
          </cell>
        </row>
        <row r="6">
          <cell r="J6" t="str">
            <v>Expected AV1</v>
          </cell>
          <cell r="K6" t="str">
            <v>Recognize G/L as equal payments</v>
          </cell>
        </row>
        <row r="7">
          <cell r="J7" t="str">
            <v>Expected AV2</v>
          </cell>
          <cell r="K7" t="str">
            <v>Adjust AV toward MV by fixed %</v>
          </cell>
        </row>
        <row r="8">
          <cell r="J8" t="str">
            <v>Smoothed Value</v>
          </cell>
          <cell r="K8" t="str">
            <v>Rev Proc 2000-40 Sec 4.15</v>
          </cell>
        </row>
        <row r="9">
          <cell r="J9" t="str">
            <v>Smoothed Value</v>
          </cell>
          <cell r="K9" t="str">
            <v>Rev Proc 2000-40 Sec 4.16, Phase-in</v>
          </cell>
        </row>
        <row r="10">
          <cell r="J10" t="str">
            <v>Average Value</v>
          </cell>
          <cell r="K10" t="str">
            <v>Reg 1.412(c)(2)-1(b)(7) &amp; RP 2000-40 Sec 4.17, Phase-in</v>
          </cell>
        </row>
        <row r="11">
          <cell r="J11" t="str">
            <v>Undefined</v>
          </cell>
          <cell r="K11" t="str">
            <v>Undefined</v>
          </cell>
        </row>
        <row r="12">
          <cell r="J12" t="str">
            <v>Undefined</v>
          </cell>
          <cell r="K12" t="str">
            <v>Undefined</v>
          </cell>
        </row>
        <row r="13">
          <cell r="J13" t="str">
            <v>Other Method</v>
          </cell>
          <cell r="K13" t="str">
            <v>Other Method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>
        <row r="2">
          <cell r="A2" t="str">
            <v>Version 1/1 - 1/1/2000</v>
          </cell>
        </row>
        <row r="5">
          <cell r="F5" t="str">
            <v/>
          </cell>
        </row>
        <row r="9">
          <cell r="C9" t="str">
            <v>Inc. Pension Plan</v>
          </cell>
        </row>
        <row r="10">
          <cell r="C10" t="str">
            <v>Billing Code:                           Version 1/1 - 1/1/2000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"/>
      <sheetName val="Student Records"/>
      <sheetName val="Count"/>
      <sheetName val="Progress to Goal"/>
      <sheetName val="HW Progress"/>
      <sheetName val="Weight Watch"/>
      <sheetName val="Static"/>
      <sheetName val="dynamic"/>
    </sheetNames>
    <sheetDataSet>
      <sheetData sheetId="0"/>
      <sheetData sheetId="1"/>
      <sheetData sheetId="2"/>
      <sheetData sheetId="3"/>
      <sheetData sheetId="4"/>
      <sheetData sheetId="5">
        <row r="2">
          <cell r="I2">
            <v>10</v>
          </cell>
        </row>
        <row r="3">
          <cell r="I3">
            <v>25</v>
          </cell>
        </row>
        <row r="9">
          <cell r="B9" t="str">
            <v>Date</v>
          </cell>
        </row>
      </sheetData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king"/>
      <sheetName val="Weight"/>
      <sheetName val="Salman"/>
      <sheetName val="Stairs"/>
      <sheetName val="Golf"/>
      <sheetName val="Misc"/>
      <sheetName val="Golf Courses"/>
      <sheetName val="Ping Pang"/>
      <sheetName val="Hiking Trails"/>
      <sheetName val="Health Info"/>
      <sheetName val="Weight &amp; more"/>
      <sheetName val="Activities before 2014"/>
      <sheetName val="Activity"/>
      <sheetName val="JGP"/>
      <sheetName val="Swim"/>
      <sheetName val="Record Sheet"/>
      <sheetName val="Record Time"/>
      <sheetName val="Event"/>
      <sheetName val="Trails"/>
    </sheetNames>
    <sheetDataSet>
      <sheetData sheetId="0" refreshError="1"/>
      <sheetData sheetId="1">
        <row r="1">
          <cell r="J1">
            <v>0</v>
          </cell>
        </row>
      </sheetData>
      <sheetData sheetId="2">
        <row r="4">
          <cell r="B4">
            <v>160</v>
          </cell>
        </row>
        <row r="9">
          <cell r="G9">
            <v>34.5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Update"/>
      <sheetName val="LY"/>
      <sheetName val="TY"/>
      <sheetName val="NY"/>
      <sheetName val="Input"/>
      <sheetName val="ProVal"/>
      <sheetName val="ProValEst"/>
      <sheetName val="Analysis"/>
      <sheetName val="PartD"/>
      <sheetName val="Liability"/>
      <sheetName val="ProValInfo"/>
      <sheetName val="Contrib"/>
      <sheetName val="Table"/>
      <sheetName val="Base"/>
      <sheetName val="B"/>
      <sheetName val="Major"/>
      <sheetName val="Plan"/>
      <sheetName val="Sum"/>
      <sheetName val="AS"/>
      <sheetName val="MRV"/>
      <sheetName val="Int"/>
      <sheetName val="PSC"/>
      <sheetName val="GL"/>
      <sheetName val="NPBC"/>
      <sheetName val="FAS158"/>
      <sheetName val="FAS158 - before"/>
      <sheetName val="PJ"/>
      <sheetName val="AML"/>
      <sheetName val="Recon"/>
      <sheetName val="AS PJ"/>
      <sheetName val="Recon Sum"/>
      <sheetName val="X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21">
          <cell r="C21" t="str">
            <v>Market Value</v>
          </cell>
          <cell r="D21" t="str">
            <v>Reg 1.412(c)(2)-1(c) &amp; RP 2000-40 Sec 4.10</v>
          </cell>
        </row>
        <row r="22">
          <cell r="C22" t="str">
            <v>Average Value</v>
          </cell>
          <cell r="D22" t="str">
            <v>Reg 1.412(c)(2)-1(b)(7) &amp; RP 2000-40 Sec 4.11</v>
          </cell>
        </row>
        <row r="23">
          <cell r="C23" t="str">
            <v>Average Value</v>
          </cell>
          <cell r="D23" t="str">
            <v>Reg 1.412(c)(2)-1(b)(7) &amp; RP 2000-40 Sec 4.12, Phase-in</v>
          </cell>
        </row>
        <row r="24">
          <cell r="C24" t="str">
            <v>Expected AV1</v>
          </cell>
          <cell r="D24" t="str">
            <v>Recognize G/L as equal payments</v>
          </cell>
        </row>
        <row r="25">
          <cell r="C25" t="str">
            <v>Expected AV2</v>
          </cell>
          <cell r="D25" t="str">
            <v>Adjust AV toward MV by fixed %</v>
          </cell>
        </row>
        <row r="26">
          <cell r="C26" t="str">
            <v>Smoothed Value</v>
          </cell>
          <cell r="D26" t="str">
            <v>Rev Proc 2000-40 Sec 4.15</v>
          </cell>
        </row>
        <row r="27">
          <cell r="C27" t="str">
            <v>Smoothed Value</v>
          </cell>
          <cell r="D27" t="str">
            <v>Rev Proc 2000-40 Sec 4.16, Phase-in</v>
          </cell>
        </row>
        <row r="28">
          <cell r="C28" t="str">
            <v>Average Value</v>
          </cell>
          <cell r="D28" t="str">
            <v>Reg 1.412(c)(2)-1(b)(7) &amp; RP 2000-40 Sec 4.17, Phase-in</v>
          </cell>
        </row>
        <row r="29">
          <cell r="C29" t="str">
            <v>Smoothed Value</v>
          </cell>
          <cell r="D29" t="str">
            <v>Smoothed Value w/ PY expected return</v>
          </cell>
        </row>
        <row r="30">
          <cell r="C30" t="str">
            <v>Undefined</v>
          </cell>
          <cell r="D30" t="str">
            <v>Undefined</v>
          </cell>
        </row>
        <row r="31">
          <cell r="C31" t="str">
            <v>Other Method</v>
          </cell>
          <cell r="D31" t="str">
            <v>Other Method</v>
          </cell>
        </row>
      </sheetData>
      <sheetData sheetId="14" refreshError="1"/>
      <sheetData sheetId="15" refreshError="1"/>
      <sheetData sheetId="16" refreshError="1"/>
      <sheetData sheetId="17">
        <row r="35">
          <cell r="F35">
            <v>0</v>
          </cell>
        </row>
      </sheetData>
      <sheetData sheetId="18">
        <row r="7">
          <cell r="E7">
            <v>41275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ord"/>
      <sheetName val="Qx"/>
      <sheetName val="Filter DB"/>
      <sheetName val="Pivot Table"/>
      <sheetName val="Age Dist"/>
      <sheetName val="Annuity"/>
      <sheetName val="Rate"/>
      <sheetName val="Statement"/>
      <sheetName val="Progrss Graph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B2" t="str">
            <v>Interest Rate</v>
          </cell>
        </row>
        <row r="3">
          <cell r="B3" t="str">
            <v>Year</v>
          </cell>
          <cell r="C3" t="str">
            <v>Rate</v>
          </cell>
        </row>
        <row r="4">
          <cell r="B4">
            <v>2008</v>
          </cell>
          <cell r="C4">
            <v>0.04</v>
          </cell>
        </row>
        <row r="5">
          <cell r="B5">
            <v>2009</v>
          </cell>
          <cell r="C5">
            <v>7.4999999999999997E-2</v>
          </cell>
        </row>
        <row r="6">
          <cell r="B6">
            <v>2010</v>
          </cell>
          <cell r="C6">
            <v>6.5000000000000002E-2</v>
          </cell>
        </row>
        <row r="7">
          <cell r="B7">
            <v>2011</v>
          </cell>
          <cell r="C7">
            <v>7.2499999999999995E-2</v>
          </cell>
        </row>
        <row r="8">
          <cell r="B8">
            <v>2012</v>
          </cell>
          <cell r="C8">
            <v>6.5000000000000002E-2</v>
          </cell>
        </row>
        <row r="9">
          <cell r="B9">
            <v>2013</v>
          </cell>
          <cell r="C9">
            <v>0.04</v>
          </cell>
        </row>
        <row r="10">
          <cell r="B10">
            <v>2014</v>
          </cell>
        </row>
        <row r="11">
          <cell r="B11">
            <v>2015</v>
          </cell>
        </row>
        <row r="12">
          <cell r="B12">
            <v>2016</v>
          </cell>
        </row>
        <row r="13">
          <cell r="B13">
            <v>2017</v>
          </cell>
        </row>
        <row r="14">
          <cell r="B14">
            <v>2018</v>
          </cell>
        </row>
        <row r="15">
          <cell r="B15">
            <v>2019</v>
          </cell>
        </row>
        <row r="16">
          <cell r="B16">
            <v>2020</v>
          </cell>
        </row>
        <row r="17">
          <cell r="B17">
            <v>2021</v>
          </cell>
        </row>
        <row r="18">
          <cell r="B18">
            <v>2022</v>
          </cell>
        </row>
        <row r="19">
          <cell r="B19">
            <v>2023</v>
          </cell>
        </row>
        <row r="20">
          <cell r="B20">
            <v>2024</v>
          </cell>
        </row>
        <row r="21">
          <cell r="B21">
            <v>2025</v>
          </cell>
        </row>
        <row r="22">
          <cell r="B22">
            <v>2026</v>
          </cell>
        </row>
        <row r="23">
          <cell r="B23">
            <v>2027</v>
          </cell>
        </row>
        <row r="24">
          <cell r="B24">
            <v>2028</v>
          </cell>
        </row>
        <row r="26">
          <cell r="B26" t="str">
            <v>Current Year Info</v>
          </cell>
        </row>
        <row r="27">
          <cell r="B27" t="str">
            <v>Contract Year</v>
          </cell>
          <cell r="C27" t="str">
            <v>Rate</v>
          </cell>
        </row>
        <row r="28">
          <cell r="B28">
            <v>2013</v>
          </cell>
          <cell r="C28">
            <v>0.04</v>
          </cell>
        </row>
      </sheetData>
      <sheetData sheetId="7" refreshError="1"/>
      <sheetData sheetId="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FAS 158 Input"/>
      <sheetName val="Print Public for Profit"/>
      <sheetName val="Print Nonprofit"/>
      <sheetName val="Print Nonpublic"/>
    </sheetNames>
    <sheetDataSet>
      <sheetData sheetId="0"/>
      <sheetData sheetId="1">
        <row r="4">
          <cell r="H4">
            <v>2006</v>
          </cell>
        </row>
      </sheetData>
      <sheetData sheetId="2">
        <row r="5">
          <cell r="C5">
            <v>2005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gg@maryville.edu" TargetMode="External"/><Relationship Id="rId13" Type="http://schemas.openxmlformats.org/officeDocument/2006/relationships/hyperlink" Target="mailto:ll@maryville.edu" TargetMode="External"/><Relationship Id="rId3" Type="http://schemas.openxmlformats.org/officeDocument/2006/relationships/hyperlink" Target="mailto:bb@maryville.edu" TargetMode="External"/><Relationship Id="rId7" Type="http://schemas.openxmlformats.org/officeDocument/2006/relationships/hyperlink" Target="mailto:ff@maryville.edu" TargetMode="External"/><Relationship Id="rId12" Type="http://schemas.openxmlformats.org/officeDocument/2006/relationships/hyperlink" Target="mailto:kk@maryville.edu" TargetMode="External"/><Relationship Id="rId2" Type="http://schemas.openxmlformats.org/officeDocument/2006/relationships/hyperlink" Target="mailto:aa@maryville.edu" TargetMode="External"/><Relationship Id="rId1" Type="http://schemas.openxmlformats.org/officeDocument/2006/relationships/hyperlink" Target="mailto:aa@maryville.edu" TargetMode="External"/><Relationship Id="rId6" Type="http://schemas.openxmlformats.org/officeDocument/2006/relationships/hyperlink" Target="mailto:ee@maryville.edu" TargetMode="External"/><Relationship Id="rId11" Type="http://schemas.openxmlformats.org/officeDocument/2006/relationships/hyperlink" Target="mailto:jj@maryville.edu" TargetMode="External"/><Relationship Id="rId5" Type="http://schemas.openxmlformats.org/officeDocument/2006/relationships/hyperlink" Target="mailto:dd@maryville.edu" TargetMode="External"/><Relationship Id="rId10" Type="http://schemas.openxmlformats.org/officeDocument/2006/relationships/hyperlink" Target="mailto:ii@maryville.edu" TargetMode="External"/><Relationship Id="rId4" Type="http://schemas.openxmlformats.org/officeDocument/2006/relationships/hyperlink" Target="mailto:cc@maryville.edu" TargetMode="External"/><Relationship Id="rId9" Type="http://schemas.openxmlformats.org/officeDocument/2006/relationships/hyperlink" Target="mailto:hh@maryville.edu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2F1F0-B0D9-4BC7-A8D8-86E1C1756F04}">
  <sheetPr>
    <pageSetUpPr fitToPage="1"/>
  </sheetPr>
  <dimension ref="A1:E14"/>
  <sheetViews>
    <sheetView tabSelected="1" workbookViewId="0">
      <selection activeCell="E14" sqref="E14"/>
    </sheetView>
  </sheetViews>
  <sheetFormatPr defaultRowHeight="15" x14ac:dyDescent="0.25"/>
  <cols>
    <col min="1" max="1" width="20" bestFit="1" customWidth="1"/>
    <col min="5" max="5" width="21.85546875" bestFit="1" customWidth="1"/>
  </cols>
  <sheetData>
    <row r="1" spans="1:5" ht="20.25" x14ac:dyDescent="0.3">
      <c r="A1" s="9" t="s">
        <v>45</v>
      </c>
      <c r="B1" s="9"/>
      <c r="C1" s="9"/>
      <c r="D1" s="9"/>
      <c r="E1" s="9"/>
    </row>
    <row r="2" spans="1:5" ht="15.75" thickBot="1" x14ac:dyDescent="0.3"/>
    <row r="3" spans="1:5" ht="16.5" thickBot="1" x14ac:dyDescent="0.3">
      <c r="A3" s="10" t="s">
        <v>37</v>
      </c>
      <c r="E3" s="14">
        <f>VLOOKUP($E$14,'Student Records'!$A$3:$Z$14,5,FALSE)</f>
        <v>180</v>
      </c>
    </row>
    <row r="4" spans="1:5" ht="16.5" thickBot="1" x14ac:dyDescent="0.3">
      <c r="A4" s="10" t="s">
        <v>38</v>
      </c>
      <c r="E4" s="14">
        <f>VLOOKUP($E$14,'Student Records'!$A$3:$Z$14,6,FALSE)</f>
        <v>90</v>
      </c>
    </row>
    <row r="5" spans="1:5" ht="16.5" thickBot="1" x14ac:dyDescent="0.3">
      <c r="A5" s="10" t="s">
        <v>39</v>
      </c>
      <c r="E5" s="14">
        <f>VLOOKUP($E$14,'Student Records'!$A$3:$Z$14,13,FALSE)</f>
        <v>15</v>
      </c>
    </row>
    <row r="6" spans="1:5" ht="16.5" thickBot="1" x14ac:dyDescent="0.3">
      <c r="A6" s="10" t="s">
        <v>40</v>
      </c>
      <c r="E6" s="14">
        <f>VLOOKUP($E$14,'Student Records'!$A$3:$Z$14,26,FALSE)</f>
        <v>20</v>
      </c>
    </row>
    <row r="7" spans="1:5" ht="16.5" thickBot="1" x14ac:dyDescent="0.3">
      <c r="A7" s="10"/>
    </row>
    <row r="8" spans="1:5" ht="16.5" thickBot="1" x14ac:dyDescent="0.3">
      <c r="A8" s="10" t="s">
        <v>28</v>
      </c>
      <c r="E8" s="14">
        <f>SUM(E3:E6)</f>
        <v>305</v>
      </c>
    </row>
    <row r="9" spans="1:5" ht="15.75" thickBot="1" x14ac:dyDescent="0.3"/>
    <row r="10" spans="1:5" ht="16.5" thickBot="1" x14ac:dyDescent="0.3">
      <c r="A10" s="10" t="s">
        <v>44</v>
      </c>
      <c r="E10" s="15">
        <v>535</v>
      </c>
    </row>
    <row r="11" spans="1:5" ht="16.5" thickBot="1" x14ac:dyDescent="0.3">
      <c r="A11" s="10" t="s">
        <v>41</v>
      </c>
      <c r="E11" s="16">
        <f>(E8/E10)</f>
        <v>0.57009345794392519</v>
      </c>
    </row>
    <row r="12" spans="1:5" ht="15.75" x14ac:dyDescent="0.25">
      <c r="A12" s="10"/>
    </row>
    <row r="13" spans="1:5" ht="16.5" thickBot="1" x14ac:dyDescent="0.3">
      <c r="A13" s="10"/>
    </row>
    <row r="14" spans="1:5" ht="16.5" thickBot="1" x14ac:dyDescent="0.3">
      <c r="A14" s="10" t="s">
        <v>42</v>
      </c>
      <c r="E14" s="11" t="s">
        <v>8</v>
      </c>
    </row>
  </sheetData>
  <mergeCells count="1">
    <mergeCell ref="A1:E1"/>
  </mergeCells>
  <dataValidations count="1">
    <dataValidation allowBlank="1" showInputMessage="1" showErrorMessage="1" promptTitle="Goal Value " prompt="Please Enter Total Points to be Awarded. " sqref="E10" xr:uid="{65BEE3C4-22CB-4A15-9656-B9C8D6608356}"/>
  </dataValidations>
  <printOptions horizontalCentered="1"/>
  <pageMargins left="0.7" right="0.7" top="0.75" bottom="0.75" header="0.3" footer="0.3"/>
  <pageSetup scale="78" orientation="portrait" r:id="rId1"/>
  <headerFooter>
    <oddFooter>&amp;LWeek 7- Pivot Tables and Charts.xlsx
Progress towards Goal &amp;R04/21/2022
11:06 AM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5105A26-E970-42C2-9C00-DCC6846EB387}">
          <x14:formula1>
            <xm:f>'Student Records'!$A$3:$A$14</xm:f>
          </x14:formula1>
          <xm:sqref>E14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212B3-E6A1-4C54-B13E-A9112DB5630C}">
  <sheetPr>
    <pageSetUpPr fitToPage="1"/>
  </sheetPr>
  <dimension ref="A1:Z17"/>
  <sheetViews>
    <sheetView workbookViewId="0">
      <selection activeCell="M13" sqref="M13"/>
    </sheetView>
  </sheetViews>
  <sheetFormatPr defaultColWidth="8.85546875" defaultRowHeight="12.75" x14ac:dyDescent="0.2"/>
  <cols>
    <col min="1" max="1" width="21.7109375" style="1" bestFit="1" customWidth="1"/>
    <col min="2" max="2" width="15.7109375" style="1" bestFit="1" customWidth="1"/>
    <col min="3" max="3" width="7.42578125" style="1" customWidth="1"/>
    <col min="4" max="6" width="8.85546875" style="1"/>
    <col min="7" max="7" width="2" style="1" bestFit="1" customWidth="1"/>
    <col min="8" max="12" width="5.7109375" style="1" customWidth="1"/>
    <col min="13" max="13" width="5" style="1" bestFit="1" customWidth="1"/>
    <col min="14" max="14" width="3" style="1" bestFit="1" customWidth="1"/>
    <col min="15" max="25" width="5.7109375" style="1" customWidth="1"/>
    <col min="26" max="26" width="5.5703125" style="1" bestFit="1" customWidth="1"/>
    <col min="27" max="16384" width="8.85546875" style="1"/>
  </cols>
  <sheetData>
    <row r="1" spans="1:26" x14ac:dyDescent="0.2">
      <c r="C1" s="8" t="s">
        <v>30</v>
      </c>
      <c r="D1" s="8" t="s">
        <v>28</v>
      </c>
      <c r="G1" s="8"/>
      <c r="H1" s="13" t="s">
        <v>36</v>
      </c>
      <c r="I1" s="13"/>
      <c r="J1" s="13"/>
      <c r="K1" s="13"/>
      <c r="L1" s="13"/>
      <c r="M1" s="13"/>
      <c r="O1" s="13" t="s">
        <v>35</v>
      </c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x14ac:dyDescent="0.2">
      <c r="A2" s="7" t="s">
        <v>34</v>
      </c>
      <c r="B2" s="7" t="s">
        <v>33</v>
      </c>
      <c r="C2" s="6" t="s">
        <v>32</v>
      </c>
      <c r="D2" s="6" t="s">
        <v>31</v>
      </c>
      <c r="E2" s="6" t="s">
        <v>30</v>
      </c>
      <c r="F2" s="6" t="s">
        <v>29</v>
      </c>
      <c r="G2" s="6"/>
      <c r="H2" s="6">
        <v>1</v>
      </c>
      <c r="I2" s="6">
        <v>2</v>
      </c>
      <c r="J2" s="6">
        <v>3</v>
      </c>
      <c r="K2" s="6">
        <v>4</v>
      </c>
      <c r="L2" s="6">
        <v>5</v>
      </c>
      <c r="M2" s="6" t="s">
        <v>28</v>
      </c>
      <c r="O2" s="6">
        <v>1</v>
      </c>
      <c r="P2" s="6">
        <v>2</v>
      </c>
      <c r="Q2" s="6">
        <v>3</v>
      </c>
      <c r="R2" s="6">
        <v>4</v>
      </c>
      <c r="S2" s="6">
        <v>5</v>
      </c>
      <c r="T2" s="6">
        <v>6</v>
      </c>
      <c r="U2" s="6">
        <v>7</v>
      </c>
      <c r="V2" s="6">
        <v>8</v>
      </c>
      <c r="W2" s="6">
        <v>9</v>
      </c>
      <c r="X2" s="6">
        <v>10</v>
      </c>
      <c r="Y2" s="6">
        <v>11</v>
      </c>
      <c r="Z2" s="6" t="s">
        <v>28</v>
      </c>
    </row>
    <row r="3" spans="1:26" x14ac:dyDescent="0.2">
      <c r="A3" s="5" t="s">
        <v>27</v>
      </c>
      <c r="B3" s="4" t="s">
        <v>26</v>
      </c>
      <c r="C3" s="2" t="s">
        <v>17</v>
      </c>
      <c r="D3" s="2">
        <f>SUM(E3:G3,M3,Z3)</f>
        <v>488</v>
      </c>
      <c r="E3" s="3">
        <v>195</v>
      </c>
      <c r="F3" s="3">
        <v>98</v>
      </c>
      <c r="G3" s="2"/>
      <c r="H3" s="3">
        <v>24</v>
      </c>
      <c r="I3" s="3">
        <v>23</v>
      </c>
      <c r="J3" s="3">
        <v>18</v>
      </c>
      <c r="K3" s="3">
        <v>23</v>
      </c>
      <c r="L3" s="3">
        <v>21</v>
      </c>
      <c r="M3" s="2">
        <f>SUM(H3:L3)</f>
        <v>109</v>
      </c>
      <c r="O3" s="3">
        <v>10</v>
      </c>
      <c r="P3" s="3">
        <v>9</v>
      </c>
      <c r="Q3" s="3">
        <v>7</v>
      </c>
      <c r="R3" s="3">
        <v>8</v>
      </c>
      <c r="S3" s="3">
        <v>6</v>
      </c>
      <c r="T3" s="3">
        <v>8</v>
      </c>
      <c r="U3" s="3">
        <v>7</v>
      </c>
      <c r="V3" s="3">
        <v>6</v>
      </c>
      <c r="W3" s="3">
        <v>8</v>
      </c>
      <c r="X3" s="3">
        <v>10</v>
      </c>
      <c r="Y3" s="3">
        <v>7</v>
      </c>
      <c r="Z3" s="2">
        <f>SUM(O3:Y3)</f>
        <v>86</v>
      </c>
    </row>
    <row r="4" spans="1:26" x14ac:dyDescent="0.2">
      <c r="A4" s="5" t="s">
        <v>25</v>
      </c>
      <c r="B4" s="4" t="s">
        <v>24</v>
      </c>
      <c r="C4" s="2" t="s">
        <v>0</v>
      </c>
      <c r="D4" s="2">
        <f>SUM(E4:G4,M4,Z4)</f>
        <v>439</v>
      </c>
      <c r="E4" s="3">
        <v>190</v>
      </c>
      <c r="F4" s="3">
        <v>96</v>
      </c>
      <c r="G4" s="2"/>
      <c r="H4" s="3">
        <v>23</v>
      </c>
      <c r="I4" s="3">
        <v>22</v>
      </c>
      <c r="J4" s="3">
        <v>17</v>
      </c>
      <c r="K4" s="3">
        <v>22</v>
      </c>
      <c r="L4" s="3">
        <v>20</v>
      </c>
      <c r="M4" s="2">
        <f>SUM(H4:L4)</f>
        <v>104</v>
      </c>
      <c r="O4" s="3">
        <v>9</v>
      </c>
      <c r="P4" s="3">
        <v>8</v>
      </c>
      <c r="Q4" s="3">
        <v>0</v>
      </c>
      <c r="R4" s="3">
        <v>7</v>
      </c>
      <c r="S4" s="3">
        <v>0</v>
      </c>
      <c r="T4" s="3">
        <v>2</v>
      </c>
      <c r="U4" s="3">
        <v>5</v>
      </c>
      <c r="V4" s="3">
        <v>4</v>
      </c>
      <c r="W4" s="3">
        <v>6</v>
      </c>
      <c r="X4" s="3">
        <v>8</v>
      </c>
      <c r="Y4" s="3"/>
      <c r="Z4" s="2">
        <f>SUM(O4:Y4)</f>
        <v>49</v>
      </c>
    </row>
    <row r="5" spans="1:26" x14ac:dyDescent="0.2">
      <c r="A5" s="5" t="s">
        <v>23</v>
      </c>
      <c r="B5" s="4" t="s">
        <v>22</v>
      </c>
      <c r="C5" s="2" t="s">
        <v>17</v>
      </c>
      <c r="D5" s="2">
        <f>SUM(E5:G5,M5,Z5)</f>
        <v>458</v>
      </c>
      <c r="E5" s="3">
        <v>185</v>
      </c>
      <c r="F5" s="3">
        <v>94</v>
      </c>
      <c r="G5" s="2"/>
      <c r="H5" s="3">
        <v>22</v>
      </c>
      <c r="I5" s="3">
        <v>25</v>
      </c>
      <c r="J5" s="3">
        <v>25</v>
      </c>
      <c r="K5" s="3">
        <v>25</v>
      </c>
      <c r="L5" s="3">
        <v>25</v>
      </c>
      <c r="M5" s="2">
        <f>SUM(H5:L5)</f>
        <v>122</v>
      </c>
      <c r="O5" s="3">
        <v>8</v>
      </c>
      <c r="P5" s="3">
        <v>7</v>
      </c>
      <c r="Q5" s="3">
        <v>9</v>
      </c>
      <c r="R5" s="3">
        <v>7</v>
      </c>
      <c r="S5" s="3">
        <v>10</v>
      </c>
      <c r="T5" s="3">
        <v>7</v>
      </c>
      <c r="U5" s="3">
        <v>3</v>
      </c>
      <c r="V5" s="3">
        <v>2</v>
      </c>
      <c r="W5" s="3">
        <v>4</v>
      </c>
      <c r="X5" s="3"/>
      <c r="Y5" s="3"/>
      <c r="Z5" s="2">
        <f>SUM(O5:Y5)</f>
        <v>57</v>
      </c>
    </row>
    <row r="6" spans="1:26" x14ac:dyDescent="0.2">
      <c r="A6" s="5" t="s">
        <v>21</v>
      </c>
      <c r="B6" s="4" t="s">
        <v>20</v>
      </c>
      <c r="C6" s="2" t="s">
        <v>0</v>
      </c>
      <c r="D6" s="2">
        <f>SUM(E6:G6,M6,Z6)</f>
        <v>430</v>
      </c>
      <c r="E6" s="3">
        <v>180</v>
      </c>
      <c r="F6" s="3">
        <v>92</v>
      </c>
      <c r="G6" s="2"/>
      <c r="H6" s="3">
        <v>21</v>
      </c>
      <c r="I6" s="3">
        <v>20</v>
      </c>
      <c r="J6" s="3">
        <v>25</v>
      </c>
      <c r="K6" s="3">
        <v>20</v>
      </c>
      <c r="L6" s="3">
        <v>22</v>
      </c>
      <c r="M6" s="2">
        <f>SUM(H6:L6)</f>
        <v>108</v>
      </c>
      <c r="O6" s="3">
        <v>7</v>
      </c>
      <c r="P6" s="3">
        <v>6</v>
      </c>
      <c r="Q6" s="3">
        <v>8</v>
      </c>
      <c r="R6" s="3">
        <v>10</v>
      </c>
      <c r="S6" s="3">
        <v>7</v>
      </c>
      <c r="T6" s="3">
        <v>9</v>
      </c>
      <c r="U6" s="3">
        <v>2</v>
      </c>
      <c r="V6" s="3">
        <v>1</v>
      </c>
      <c r="W6" s="3"/>
      <c r="X6" s="3"/>
      <c r="Y6" s="3"/>
      <c r="Z6" s="2">
        <f>SUM(O6:Y6)</f>
        <v>50</v>
      </c>
    </row>
    <row r="7" spans="1:26" x14ac:dyDescent="0.2">
      <c r="A7" s="5" t="s">
        <v>19</v>
      </c>
      <c r="B7" s="4" t="s">
        <v>18</v>
      </c>
      <c r="C7" s="2" t="s">
        <v>17</v>
      </c>
      <c r="D7" s="2">
        <f>SUM(E7:G7,M7,Z7)</f>
        <v>458</v>
      </c>
      <c r="E7" s="3">
        <v>198</v>
      </c>
      <c r="F7" s="3">
        <v>90</v>
      </c>
      <c r="G7" s="2"/>
      <c r="H7" s="3">
        <v>25</v>
      </c>
      <c r="I7" s="3">
        <v>25</v>
      </c>
      <c r="J7" s="3">
        <v>25</v>
      </c>
      <c r="K7" s="3">
        <v>25</v>
      </c>
      <c r="L7" s="3">
        <v>21</v>
      </c>
      <c r="M7" s="2">
        <f>SUM(H7:L7)</f>
        <v>121</v>
      </c>
      <c r="O7" s="3">
        <v>6</v>
      </c>
      <c r="P7" s="3">
        <v>5</v>
      </c>
      <c r="Q7" s="3">
        <v>7</v>
      </c>
      <c r="R7" s="3">
        <v>9</v>
      </c>
      <c r="S7" s="3">
        <v>6</v>
      </c>
      <c r="T7" s="3">
        <v>8</v>
      </c>
      <c r="U7" s="3">
        <v>8</v>
      </c>
      <c r="V7" s="3"/>
      <c r="W7" s="3"/>
      <c r="X7" s="3"/>
      <c r="Y7" s="3"/>
      <c r="Z7" s="2">
        <f>SUM(O7:Y7)</f>
        <v>49</v>
      </c>
    </row>
    <row r="8" spans="1:26" x14ac:dyDescent="0.2">
      <c r="A8" s="5" t="s">
        <v>16</v>
      </c>
      <c r="B8" s="4" t="s">
        <v>15</v>
      </c>
      <c r="C8" s="2" t="s">
        <v>6</v>
      </c>
      <c r="D8" s="2">
        <f>SUM(E8:G8,M8,Z8)</f>
        <v>391</v>
      </c>
      <c r="E8" s="3">
        <v>170</v>
      </c>
      <c r="F8" s="3">
        <v>88</v>
      </c>
      <c r="G8" s="2"/>
      <c r="H8" s="3">
        <v>19</v>
      </c>
      <c r="I8" s="3">
        <v>18</v>
      </c>
      <c r="J8" s="3">
        <v>23</v>
      </c>
      <c r="K8" s="3">
        <v>18</v>
      </c>
      <c r="L8" s="3">
        <v>20</v>
      </c>
      <c r="M8" s="2">
        <f>SUM(H8:L8)</f>
        <v>98</v>
      </c>
      <c r="O8" s="3">
        <v>5</v>
      </c>
      <c r="P8" s="3">
        <v>4</v>
      </c>
      <c r="Q8" s="3">
        <v>6</v>
      </c>
      <c r="R8" s="3">
        <v>8</v>
      </c>
      <c r="S8" s="3">
        <v>5</v>
      </c>
      <c r="T8" s="3">
        <v>7</v>
      </c>
      <c r="U8" s="3"/>
      <c r="V8" s="3"/>
      <c r="W8" s="3"/>
      <c r="X8" s="3"/>
      <c r="Y8" s="3"/>
      <c r="Z8" s="2">
        <f>SUM(O8:Y8)</f>
        <v>35</v>
      </c>
    </row>
    <row r="9" spans="1:26" x14ac:dyDescent="0.2">
      <c r="A9" s="5" t="s">
        <v>14</v>
      </c>
      <c r="B9" s="4" t="s">
        <v>13</v>
      </c>
      <c r="C9" s="2" t="s">
        <v>0</v>
      </c>
      <c r="D9" s="2">
        <f>SUM(E9:G9,M9,Z9)</f>
        <v>420</v>
      </c>
      <c r="E9" s="3">
        <v>200</v>
      </c>
      <c r="F9" s="3">
        <v>86</v>
      </c>
      <c r="G9" s="2"/>
      <c r="H9" s="3">
        <v>18</v>
      </c>
      <c r="I9" s="3">
        <v>17</v>
      </c>
      <c r="J9" s="3">
        <v>22</v>
      </c>
      <c r="K9" s="3">
        <v>17</v>
      </c>
      <c r="L9" s="3">
        <v>19</v>
      </c>
      <c r="M9" s="2">
        <f>SUM(H9:L9)</f>
        <v>93</v>
      </c>
      <c r="O9" s="3">
        <v>10</v>
      </c>
      <c r="P9" s="3">
        <v>6</v>
      </c>
      <c r="Q9" s="3">
        <v>8</v>
      </c>
      <c r="R9" s="3">
        <v>10</v>
      </c>
      <c r="S9" s="3">
        <v>7</v>
      </c>
      <c r="T9" s="3"/>
      <c r="U9" s="3"/>
      <c r="V9" s="3"/>
      <c r="W9" s="3"/>
      <c r="X9" s="3"/>
      <c r="Y9" s="3"/>
      <c r="Z9" s="2">
        <f>SUM(O9:Y9)</f>
        <v>41</v>
      </c>
    </row>
    <row r="10" spans="1:26" x14ac:dyDescent="0.2">
      <c r="A10" s="5" t="s">
        <v>12</v>
      </c>
      <c r="B10" s="4" t="s">
        <v>11</v>
      </c>
      <c r="C10" s="2" t="s">
        <v>6</v>
      </c>
      <c r="D10" s="2">
        <f>SUM(E10:G10,M10,Z10)</f>
        <v>319</v>
      </c>
      <c r="E10" s="3">
        <v>160</v>
      </c>
      <c r="F10" s="3">
        <v>84</v>
      </c>
      <c r="G10" s="2"/>
      <c r="H10" s="3">
        <v>17</v>
      </c>
      <c r="I10" s="3">
        <v>16</v>
      </c>
      <c r="J10" s="3">
        <v>25</v>
      </c>
      <c r="K10" s="3"/>
      <c r="L10" s="3">
        <v>2</v>
      </c>
      <c r="M10" s="2">
        <f>SUM(H10:L10)</f>
        <v>60</v>
      </c>
      <c r="O10" s="3">
        <v>3</v>
      </c>
      <c r="P10" s="3">
        <v>2</v>
      </c>
      <c r="Q10" s="3">
        <v>4</v>
      </c>
      <c r="R10" s="3">
        <v>6</v>
      </c>
      <c r="S10" s="3"/>
      <c r="T10" s="3"/>
      <c r="U10" s="3"/>
      <c r="V10" s="3"/>
      <c r="W10" s="3"/>
      <c r="X10" s="3"/>
      <c r="Y10" s="3"/>
      <c r="Z10" s="2">
        <f>SUM(O10:Y10)</f>
        <v>15</v>
      </c>
    </row>
    <row r="11" spans="1:26" x14ac:dyDescent="0.2">
      <c r="A11" s="5" t="s">
        <v>10</v>
      </c>
      <c r="B11" s="4" t="s">
        <v>9</v>
      </c>
      <c r="C11" s="2" t="s">
        <v>0</v>
      </c>
      <c r="D11" s="2">
        <f>SUM(E11:G11,M11,Z11)</f>
        <v>416</v>
      </c>
      <c r="E11" s="3">
        <v>200</v>
      </c>
      <c r="F11" s="3">
        <v>100</v>
      </c>
      <c r="G11" s="2"/>
      <c r="H11" s="3">
        <v>16</v>
      </c>
      <c r="I11" s="3">
        <v>15</v>
      </c>
      <c r="J11" s="3">
        <v>20</v>
      </c>
      <c r="K11" s="3">
        <v>25</v>
      </c>
      <c r="L11" s="3">
        <v>23</v>
      </c>
      <c r="M11" s="2">
        <f>SUM(H11:L11)</f>
        <v>99</v>
      </c>
      <c r="O11" s="3">
        <v>10</v>
      </c>
      <c r="P11" s="3">
        <v>2</v>
      </c>
      <c r="Q11" s="3">
        <v>5</v>
      </c>
      <c r="R11" s="3"/>
      <c r="S11" s="3"/>
      <c r="T11" s="3"/>
      <c r="U11" s="3"/>
      <c r="V11" s="3"/>
      <c r="W11" s="3"/>
      <c r="X11" s="3"/>
      <c r="Y11" s="3"/>
      <c r="Z11" s="2">
        <f>SUM(O11:Y11)</f>
        <v>17</v>
      </c>
    </row>
    <row r="12" spans="1:26" x14ac:dyDescent="0.2">
      <c r="A12" s="5" t="s">
        <v>8</v>
      </c>
      <c r="B12" s="4" t="s">
        <v>7</v>
      </c>
      <c r="C12" s="2" t="s">
        <v>6</v>
      </c>
      <c r="D12" s="2">
        <f>SUM(E12:G12,M12,Z12)</f>
        <v>305</v>
      </c>
      <c r="E12" s="3">
        <v>180</v>
      </c>
      <c r="F12" s="3">
        <v>90</v>
      </c>
      <c r="G12" s="2"/>
      <c r="H12" s="3">
        <v>15</v>
      </c>
      <c r="I12" s="3"/>
      <c r="J12" s="3"/>
      <c r="K12" s="3"/>
      <c r="L12" s="3"/>
      <c r="M12" s="2">
        <f>SUM(H12:L12)</f>
        <v>15</v>
      </c>
      <c r="O12" s="3">
        <v>10</v>
      </c>
      <c r="P12" s="3">
        <v>10</v>
      </c>
      <c r="Q12" s="3"/>
      <c r="R12" s="3"/>
      <c r="S12" s="3"/>
      <c r="T12" s="3"/>
      <c r="U12" s="3"/>
      <c r="V12" s="3"/>
      <c r="W12" s="3"/>
      <c r="X12" s="3"/>
      <c r="Y12" s="3"/>
      <c r="Z12" s="2">
        <f>SUM(O12:Y12)</f>
        <v>20</v>
      </c>
    </row>
    <row r="13" spans="1:26" x14ac:dyDescent="0.2">
      <c r="A13" s="5" t="s">
        <v>5</v>
      </c>
      <c r="B13" s="4" t="s">
        <v>4</v>
      </c>
      <c r="C13" s="2" t="s">
        <v>3</v>
      </c>
      <c r="D13" s="2">
        <f>SUM(E13:G13,M13,Z13)</f>
        <v>234</v>
      </c>
      <c r="E13" s="3">
        <v>145</v>
      </c>
      <c r="F13" s="3">
        <v>78</v>
      </c>
      <c r="G13" s="2"/>
      <c r="H13" s="3"/>
      <c r="I13" s="3"/>
      <c r="J13" s="3"/>
      <c r="K13" s="3"/>
      <c r="L13" s="3">
        <v>2</v>
      </c>
      <c r="M13" s="2">
        <f>SUM(H13:L13)</f>
        <v>2</v>
      </c>
      <c r="O13" s="3">
        <v>9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2">
        <f>SUM(O13:Y13)</f>
        <v>9</v>
      </c>
    </row>
    <row r="14" spans="1:26" x14ac:dyDescent="0.2">
      <c r="A14" s="5" t="s">
        <v>2</v>
      </c>
      <c r="B14" s="4" t="s">
        <v>1</v>
      </c>
      <c r="C14" s="2" t="s">
        <v>0</v>
      </c>
      <c r="D14" s="2">
        <f>SUM(E14:G14,M14,Z14)</f>
        <v>447</v>
      </c>
      <c r="E14" s="3">
        <v>200</v>
      </c>
      <c r="F14" s="3">
        <v>100</v>
      </c>
      <c r="G14" s="2"/>
      <c r="H14" s="3">
        <v>13</v>
      </c>
      <c r="I14" s="3">
        <v>12</v>
      </c>
      <c r="J14" s="3">
        <v>17</v>
      </c>
      <c r="K14" s="3">
        <v>22</v>
      </c>
      <c r="L14" s="3">
        <v>20</v>
      </c>
      <c r="M14" s="2">
        <f>SUM(H14:L14)</f>
        <v>84</v>
      </c>
      <c r="O14" s="3">
        <v>5</v>
      </c>
      <c r="P14" s="3">
        <v>4</v>
      </c>
      <c r="Q14" s="3">
        <v>6</v>
      </c>
      <c r="R14" s="3">
        <v>8</v>
      </c>
      <c r="S14" s="3">
        <v>5</v>
      </c>
      <c r="T14" s="3">
        <v>7</v>
      </c>
      <c r="U14" s="3">
        <v>5</v>
      </c>
      <c r="V14" s="3">
        <v>4</v>
      </c>
      <c r="W14" s="3">
        <v>6</v>
      </c>
      <c r="X14" s="3">
        <v>8</v>
      </c>
      <c r="Y14" s="3">
        <v>5</v>
      </c>
      <c r="Z14" s="2">
        <f>SUM(O14:Y14)</f>
        <v>63</v>
      </c>
    </row>
    <row r="15" spans="1:26" x14ac:dyDescent="0.2">
      <c r="C15" s="2"/>
      <c r="D15" s="2"/>
      <c r="E15" s="2"/>
      <c r="F15" s="2"/>
      <c r="G15" s="2"/>
    </row>
    <row r="16" spans="1:26" x14ac:dyDescent="0.2">
      <c r="A16" s="12" t="s">
        <v>43</v>
      </c>
      <c r="C16" s="2"/>
      <c r="D16" s="2"/>
      <c r="E16" s="2"/>
      <c r="F16" s="2"/>
      <c r="G16" s="2"/>
    </row>
    <row r="17" spans="1:26" x14ac:dyDescent="0.2">
      <c r="A17" s="2">
        <v>1</v>
      </c>
      <c r="B17" s="2">
        <v>2</v>
      </c>
      <c r="C17" s="2">
        <v>3</v>
      </c>
      <c r="D17" s="2">
        <v>4</v>
      </c>
      <c r="E17" s="2">
        <v>5</v>
      </c>
      <c r="F17" s="2">
        <v>6</v>
      </c>
      <c r="G17" s="2">
        <v>7</v>
      </c>
      <c r="H17" s="2">
        <v>8</v>
      </c>
      <c r="I17" s="2">
        <v>9</v>
      </c>
      <c r="J17" s="2">
        <v>10</v>
      </c>
      <c r="K17" s="2">
        <v>11</v>
      </c>
      <c r="L17" s="2">
        <v>12</v>
      </c>
      <c r="M17" s="2">
        <v>13</v>
      </c>
      <c r="N17" s="2">
        <v>14</v>
      </c>
      <c r="O17" s="2">
        <v>15</v>
      </c>
      <c r="P17" s="2">
        <v>16</v>
      </c>
      <c r="Q17" s="2">
        <v>17</v>
      </c>
      <c r="R17" s="2">
        <v>18</v>
      </c>
      <c r="S17" s="2">
        <v>19</v>
      </c>
      <c r="T17" s="2">
        <v>20</v>
      </c>
      <c r="U17" s="2">
        <v>21</v>
      </c>
      <c r="V17" s="2">
        <v>22</v>
      </c>
      <c r="W17" s="2">
        <v>23</v>
      </c>
      <c r="X17" s="2">
        <v>24</v>
      </c>
      <c r="Y17" s="2">
        <v>25</v>
      </c>
      <c r="Z17" s="2">
        <v>26</v>
      </c>
    </row>
  </sheetData>
  <hyperlinks>
    <hyperlink ref="B3" r:id="rId1" xr:uid="{2A5469BF-BCE7-4B57-A9FB-E7CE26E1EEB6}"/>
    <hyperlink ref="B4:B14" r:id="rId2" display="aa@maryville.edu" xr:uid="{5F43DE6C-9757-4B0E-8CDA-FFFBF269B246}"/>
    <hyperlink ref="B4" r:id="rId3" xr:uid="{7D2BA429-9FCA-475A-A45E-8CBD7CC85044}"/>
    <hyperlink ref="B5" r:id="rId4" xr:uid="{B419081D-115C-4759-A7C4-4E3B5A77DF7E}"/>
    <hyperlink ref="B6" r:id="rId5" xr:uid="{4837C426-3AEB-4345-9CD5-29727F4E8BEE}"/>
    <hyperlink ref="B7" r:id="rId6" xr:uid="{56F7F567-CCC3-4B2B-BE6A-DC6FDD60B961}"/>
    <hyperlink ref="B8" r:id="rId7" xr:uid="{E779595E-B512-40A3-9FC2-5091705E65EA}"/>
    <hyperlink ref="B9" r:id="rId8" xr:uid="{B43AF906-7AD1-4E3A-B885-737E2B7BE95B}"/>
    <hyperlink ref="B10" r:id="rId9" xr:uid="{B04DD1F0-B6A5-454A-80C2-E76B942CDD08}"/>
    <hyperlink ref="B11" r:id="rId10" xr:uid="{83D1CD9B-BC03-4792-95CC-57AB51D50664}"/>
    <hyperlink ref="B12" r:id="rId11" xr:uid="{9A32FE45-8184-49FB-BAC7-E1BAC79520D0}"/>
    <hyperlink ref="B13" r:id="rId12" xr:uid="{AAF19ECE-7048-4328-AA43-AA3DDD256554}"/>
    <hyperlink ref="B14" r:id="rId13" xr:uid="{58C04F9F-CB73-4BCB-A764-3E2C11882A07}"/>
  </hyperlinks>
  <pageMargins left="0.75" right="0.75" top="1" bottom="1" header="0.5" footer="0.5"/>
  <pageSetup scale="74" orientation="landscape" r:id="rId1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Progress to Goal</vt:lpstr>
      <vt:lpstr>Student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Aronson</dc:creator>
  <cp:lastModifiedBy>Alexander Aronson</cp:lastModifiedBy>
  <cp:lastPrinted>2022-04-21T16:10:19Z</cp:lastPrinted>
  <dcterms:created xsi:type="dcterms:W3CDTF">2022-04-21T15:02:40Z</dcterms:created>
  <dcterms:modified xsi:type="dcterms:W3CDTF">2022-04-21T16:10:40Z</dcterms:modified>
</cp:coreProperties>
</file>