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 Aronson\Documents\"/>
    </mc:Choice>
  </mc:AlternateContent>
  <xr:revisionPtr revIDLastSave="0" documentId="13_ncr:1_{39F2BCF5-BA43-4B0C-BD5D-A4BD4424B117}" xr6:coauthVersionLast="47" xr6:coauthVersionMax="47" xr10:uidLastSave="{00000000-0000-0000-0000-000000000000}"/>
  <bookViews>
    <workbookView xWindow="1350" yWindow="4320" windowWidth="17280" windowHeight="10665" xr2:uid="{7C145AF3-82C6-41AF-9735-73E9A2D64DA0}"/>
  </bookViews>
  <sheets>
    <sheet name="Weight Watch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ssetM">[1]Table!$J$3:$K$13</definedName>
    <definedName name="Ben">OFFSET('Weight Watch'!$B$1,'Weight Watch'!$I$4-0,2,'Weight Watch'!$I$3,1)</definedName>
    <definedName name="Benjamin">OFFSET('[2]Weight Watch'!$B$9,'[2]Weight Watch'!$I$3-9,2,'[2]Weight Watch'!$I$2,1)</definedName>
    <definedName name="Client">[1]X!$C$9</definedName>
    <definedName name="Date">OFFSET('Weight Watch'!$B$1,'Weight Watch'!$I$4-0,0,'Weight Watch'!$I$3,1)</definedName>
    <definedName name="DateF">OFFSET('[2]Weight Watch'!$B$9,'[2]Weight Watch'!$I$3-9,0,'[2]Weight Watch'!$I$2,1)</definedName>
    <definedName name="DefaultB">[1]X!$F$5</definedName>
    <definedName name="Difference">OFFSET([3]Salman!$G$9,0,0,[3]Salman!$B$4,1)</definedName>
    <definedName name="Er">OFFSET('Weight Watch'!$B$1,'Weight Watch'!$I$4-0,4,'Weight Watch'!$I$3,1)</definedName>
    <definedName name="Eric">OFFSET('[2]Weight Watch'!$B$9,'[2]Weight Watch'!$I$3-9,4,'[2]Weight Watch'!$I$2,1)</definedName>
    <definedName name="FanF">OFFSET('[2]Weight Watch'!$B$9,'[2]Weight Watch'!$I$3-9,3,'[2]Weight Watch'!$I$2,1)</definedName>
    <definedName name="Footer">[1]X!$C$10</definedName>
    <definedName name="Geo">OFFSET('Weight Watch'!$B$1,'Weight Watch'!$I$4-0,3,'Weight Watch'!$I$3,1)</definedName>
    <definedName name="George">OFFSET('[2]Weight Watch'!$B$9,'[2]Weight Watch'!$I$3-9,3,'[2]Weight Watch'!$I$2,1)</definedName>
    <definedName name="LiF">OFFSET('[2]Weight Watch'!$B$9,'[2]Weight Watch'!$I$3-9,2,'[2]Weight Watch'!$I$2,1)</definedName>
    <definedName name="MeasDate">OFFSET('[2]Weight Watch'!$B$9,'[2]Weight Watch'!$I$3-9,0,'[2]Weight Watch'!$I$2,1)</definedName>
    <definedName name="MetMRV">[4]Table!$C$21:$D$31</definedName>
    <definedName name="_xlnm.Print_Titles" localSheetId="0">'Weight Watch'!$8:$9</definedName>
    <definedName name="Rate">OFFSET([5]Rate!$C$4,0,0,COUNT([5]Rate!$C:$C))</definedName>
    <definedName name="Version">[1]X!$A$2</definedName>
    <definedName name="WangF">OFFSET('[2]Weight Watch'!$B$9,'[2]Weight Watch'!$I$3-9,4,'[2]Weight Watch'!$I$2,1)</definedName>
    <definedName name="Year">OFFSET([5]Rate!$B$4,0,0,COUNT([5]Rate!$B:$B))</definedName>
    <definedName name="Year158">'[6]FAS 158 Input'!$H$4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2" l="1"/>
  <c r="I3" i="2"/>
  <c r="I8" i="2" s="1"/>
  <c r="I6" i="2" l="1"/>
  <c r="F5" i="2"/>
  <c r="D5" i="2"/>
  <c r="F7" i="2"/>
  <c r="E5" i="2"/>
  <c r="D6" i="2"/>
  <c r="I5" i="2"/>
  <c r="D7" i="2"/>
  <c r="E6" i="2"/>
  <c r="I7" i="2"/>
  <c r="E7" i="2"/>
  <c r="F6" i="2"/>
</calcChain>
</file>

<file path=xl/sharedStrings.xml><?xml version="1.0" encoding="utf-8"?>
<sst xmlns="http://schemas.openxmlformats.org/spreadsheetml/2006/main" count="11" uniqueCount="11">
  <si>
    <t>Eric</t>
  </si>
  <si>
    <t>George</t>
  </si>
  <si>
    <t>Benjamin</t>
  </si>
  <si>
    <t>Date</t>
  </si>
  <si>
    <t>Weights</t>
  </si>
  <si>
    <t>Time Period(Starting and Ending Dates)</t>
  </si>
  <si>
    <t xml:space="preserve">Summary Information Over the Given Period Above </t>
  </si>
  <si>
    <t xml:space="preserve">Average Weight </t>
  </si>
  <si>
    <t xml:space="preserve">Minimum Weight </t>
  </si>
  <si>
    <t xml:space="preserve">Maximum Weight </t>
  </si>
  <si>
    <t>Weight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</si>
</sst>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yy\ ddd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2"/>
      <color rgb="FFFF0000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1" fillId="0" borderId="0" xfId="1"/>
    <xf numFmtId="0" fontId="3" fillId="0" borderId="0" xfId="2" applyFont="1" applyAlignment="1">
      <alignment horizontal="center"/>
    </xf>
    <xf numFmtId="0" fontId="2" fillId="0" borderId="0" xfId="2"/>
    <xf numFmtId="0" fontId="6" fillId="0" borderId="0" xfId="1" applyFont="1"/>
    <xf numFmtId="0" fontId="8" fillId="0" borderId="3" xfId="2" applyFont="1" applyBorder="1" applyAlignment="1">
      <alignment horizontal="center"/>
    </xf>
    <xf numFmtId="165" fontId="6" fillId="3" borderId="1" xfId="2" applyNumberFormat="1" applyFont="1" applyFill="1" applyBorder="1"/>
    <xf numFmtId="0" fontId="6" fillId="0" borderId="1" xfId="2" applyFont="1" applyBorder="1"/>
    <xf numFmtId="164" fontId="6" fillId="2" borderId="1" xfId="2" applyNumberFormat="1" applyFont="1" applyFill="1" applyBorder="1" applyAlignment="1">
      <alignment horizontal="center"/>
    </xf>
    <xf numFmtId="0" fontId="9" fillId="6" borderId="10" xfId="1" applyFont="1" applyFill="1" applyBorder="1" applyAlignment="1">
      <alignment horizontal="center"/>
    </xf>
    <xf numFmtId="0" fontId="9" fillId="6" borderId="5" xfId="1" applyFont="1" applyFill="1" applyBorder="1" applyAlignment="1">
      <alignment horizontal="center"/>
    </xf>
    <xf numFmtId="14" fontId="1" fillId="0" borderId="0" xfId="1" applyNumberFormat="1"/>
    <xf numFmtId="0" fontId="1" fillId="0" borderId="0" xfId="1" applyProtection="1">
      <protection locked="0"/>
    </xf>
    <xf numFmtId="14" fontId="1" fillId="0" borderId="0" xfId="1" applyNumberFormat="1" applyProtection="1">
      <protection locked="0"/>
    </xf>
    <xf numFmtId="164" fontId="7" fillId="6" borderId="0" xfId="1" applyNumberFormat="1" applyFont="1" applyFill="1" applyBorder="1"/>
    <xf numFmtId="164" fontId="7" fillId="6" borderId="11" xfId="1" applyNumberFormat="1" applyFont="1" applyFill="1" applyBorder="1"/>
    <xf numFmtId="164" fontId="7" fillId="6" borderId="4" xfId="1" applyNumberFormat="1" applyFont="1" applyFill="1" applyBorder="1"/>
    <xf numFmtId="0" fontId="5" fillId="6" borderId="0" xfId="1" applyFont="1" applyFill="1" applyBorder="1"/>
    <xf numFmtId="0" fontId="5" fillId="6" borderId="4" xfId="1" applyFont="1" applyFill="1" applyBorder="1"/>
    <xf numFmtId="0" fontId="2" fillId="0" borderId="0" xfId="2" applyAlignment="1"/>
    <xf numFmtId="14" fontId="7" fillId="4" borderId="3" xfId="1" applyNumberFormat="1" applyFont="1" applyFill="1" applyBorder="1" applyAlignment="1" applyProtection="1">
      <alignment horizontal="center"/>
      <protection locked="0"/>
    </xf>
    <xf numFmtId="0" fontId="8" fillId="0" borderId="2" xfId="2" applyFont="1" applyBorder="1" applyAlignment="1">
      <alignment horizontal="center"/>
    </xf>
    <xf numFmtId="0" fontId="8" fillId="0" borderId="6" xfId="2" applyFont="1" applyBorder="1" applyAlignment="1">
      <alignment horizontal="center"/>
    </xf>
    <xf numFmtId="0" fontId="8" fillId="0" borderId="7" xfId="2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9" xfId="1" applyFont="1" applyFill="1" applyBorder="1" applyAlignment="1">
      <alignment horizontal="center"/>
    </xf>
    <xf numFmtId="0" fontId="9" fillId="6" borderId="12" xfId="1" applyFont="1" applyFill="1" applyBorder="1" applyAlignment="1">
      <alignment horizontal="center"/>
    </xf>
    <xf numFmtId="0" fontId="7" fillId="6" borderId="13" xfId="1" applyFont="1" applyFill="1" applyBorder="1" applyAlignment="1">
      <alignment horizontal="center"/>
    </xf>
    <xf numFmtId="0" fontId="7" fillId="6" borderId="14" xfId="1" applyFont="1" applyFill="1" applyBorder="1" applyAlignment="1">
      <alignment horizontal="center"/>
    </xf>
    <xf numFmtId="0" fontId="10" fillId="0" borderId="4" xfId="1" applyFont="1" applyBorder="1" applyAlignment="1">
      <alignment horizontal="center"/>
    </xf>
  </cellXfs>
  <cellStyles count="3">
    <cellStyle name="Normal" xfId="0" builtinId="0"/>
    <cellStyle name="Normal 2" xfId="1" xr:uid="{D39C46B0-3D40-443C-A11C-699D56163375}"/>
    <cellStyle name="Normal 2 2" xfId="2" xr:uid="{9C1CAD0E-C620-4058-9508-9913A5EC83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'Weight Watch'!$B$2:$F$2</c:f>
          <c:strCache>
            <c:ptCount val="5"/>
            <c:pt idx="0">
              <c:v>Weight Watch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58953814983653"/>
          <c:y val="0.14285760955983615"/>
          <c:w val="0.66034269863994277"/>
          <c:h val="0.60483349554080423"/>
        </c:manualLayout>
      </c:layout>
      <c:lineChart>
        <c:grouping val="standard"/>
        <c:varyColors val="0"/>
        <c:ser>
          <c:idx val="1"/>
          <c:order val="0"/>
          <c:tx>
            <c:strRef>
              <c:f>'Weight Watch'!$D$9</c:f>
              <c:strCache>
                <c:ptCount val="1"/>
                <c:pt idx="0">
                  <c:v>Benjamin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[0]!Date</c:f>
              <c:numCache>
                <c:formatCode>m/d/yyyy\ ddd</c:formatCode>
                <c:ptCount val="12"/>
                <c:pt idx="0">
                  <c:v>42810</c:v>
                </c:pt>
                <c:pt idx="1">
                  <c:v>42876</c:v>
                </c:pt>
                <c:pt idx="2">
                  <c:v>42960</c:v>
                </c:pt>
                <c:pt idx="3">
                  <c:v>43030</c:v>
                </c:pt>
                <c:pt idx="4">
                  <c:v>43086</c:v>
                </c:pt>
                <c:pt idx="5">
                  <c:v>43137</c:v>
                </c:pt>
                <c:pt idx="6">
                  <c:v>43214</c:v>
                </c:pt>
                <c:pt idx="7">
                  <c:v>43234</c:v>
                </c:pt>
                <c:pt idx="8">
                  <c:v>43263</c:v>
                </c:pt>
                <c:pt idx="9">
                  <c:v>43293</c:v>
                </c:pt>
                <c:pt idx="10">
                  <c:v>43334</c:v>
                </c:pt>
                <c:pt idx="11">
                  <c:v>43369</c:v>
                </c:pt>
              </c:numCache>
            </c:numRef>
          </c:cat>
          <c:val>
            <c:numRef>
              <c:f>[0]!Ben</c:f>
              <c:numCache>
                <c:formatCode>0.0</c:formatCode>
                <c:ptCount val="12"/>
                <c:pt idx="0">
                  <c:v>187</c:v>
                </c:pt>
                <c:pt idx="1">
                  <c:v>183.5</c:v>
                </c:pt>
                <c:pt idx="2">
                  <c:v>170</c:v>
                </c:pt>
                <c:pt idx="3">
                  <c:v>169.5</c:v>
                </c:pt>
                <c:pt idx="4">
                  <c:v>175.5</c:v>
                </c:pt>
                <c:pt idx="5">
                  <c:v>180</c:v>
                </c:pt>
                <c:pt idx="6">
                  <c:v>175.5</c:v>
                </c:pt>
                <c:pt idx="7">
                  <c:v>171.4</c:v>
                </c:pt>
                <c:pt idx="8">
                  <c:v>171.4</c:v>
                </c:pt>
                <c:pt idx="9">
                  <c:v>169.5</c:v>
                </c:pt>
                <c:pt idx="10">
                  <c:v>176</c:v>
                </c:pt>
                <c:pt idx="11">
                  <c:v>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DF-42FE-AC6D-44D0FD4E4213}"/>
            </c:ext>
          </c:extLst>
        </c:ser>
        <c:ser>
          <c:idx val="2"/>
          <c:order val="1"/>
          <c:tx>
            <c:strRef>
              <c:f>'Weight Watch'!$E$9</c:f>
              <c:strCache>
                <c:ptCount val="1"/>
                <c:pt idx="0">
                  <c:v>George</c:v>
                </c:pt>
              </c:strCache>
            </c:strRef>
          </c:tx>
          <c:spPr>
            <a:ln w="28575" cap="sq">
              <a:solidFill>
                <a:srgbClr val="FF0000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3"/>
            <c:marker>
              <c:symbol val="square"/>
              <c:size val="7"/>
              <c:spPr>
                <a:solidFill>
                  <a:srgbClr val="FF0000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DBE-4596-97B3-C96CA1B9C3F8}"/>
              </c:ext>
            </c:extLst>
          </c:dPt>
          <c:cat>
            <c:numRef>
              <c:f>[0]!Date</c:f>
              <c:numCache>
                <c:formatCode>m/d/yyyy\ ddd</c:formatCode>
                <c:ptCount val="12"/>
                <c:pt idx="0">
                  <c:v>42810</c:v>
                </c:pt>
                <c:pt idx="1">
                  <c:v>42876</c:v>
                </c:pt>
                <c:pt idx="2">
                  <c:v>42960</c:v>
                </c:pt>
                <c:pt idx="3">
                  <c:v>43030</c:v>
                </c:pt>
                <c:pt idx="4">
                  <c:v>43086</c:v>
                </c:pt>
                <c:pt idx="5">
                  <c:v>43137</c:v>
                </c:pt>
                <c:pt idx="6">
                  <c:v>43214</c:v>
                </c:pt>
                <c:pt idx="7">
                  <c:v>43234</c:v>
                </c:pt>
                <c:pt idx="8">
                  <c:v>43263</c:v>
                </c:pt>
                <c:pt idx="9">
                  <c:v>43293</c:v>
                </c:pt>
                <c:pt idx="10">
                  <c:v>43334</c:v>
                </c:pt>
                <c:pt idx="11">
                  <c:v>43369</c:v>
                </c:pt>
              </c:numCache>
            </c:numRef>
          </c:cat>
          <c:val>
            <c:numRef>
              <c:f>[0]!Geo</c:f>
              <c:numCache>
                <c:formatCode>0.0</c:formatCode>
                <c:ptCount val="12"/>
                <c:pt idx="0">
                  <c:v>164</c:v>
                </c:pt>
                <c:pt idx="1">
                  <c:v>161</c:v>
                </c:pt>
                <c:pt idx="2">
                  <c:v>160</c:v>
                </c:pt>
                <c:pt idx="3">
                  <c:v>156</c:v>
                </c:pt>
                <c:pt idx="4">
                  <c:v>163.5</c:v>
                </c:pt>
                <c:pt idx="5">
                  <c:v>164</c:v>
                </c:pt>
                <c:pt idx="6">
                  <c:v>165</c:v>
                </c:pt>
                <c:pt idx="7">
                  <c:v>165.2</c:v>
                </c:pt>
                <c:pt idx="8">
                  <c:v>157.4</c:v>
                </c:pt>
                <c:pt idx="9">
                  <c:v>154</c:v>
                </c:pt>
                <c:pt idx="10">
                  <c:v>154</c:v>
                </c:pt>
                <c:pt idx="11">
                  <c:v>161.5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DF-42FE-AC6D-44D0FD4E4213}"/>
            </c:ext>
          </c:extLst>
        </c:ser>
        <c:ser>
          <c:idx val="3"/>
          <c:order val="2"/>
          <c:tx>
            <c:strRef>
              <c:f>'Weight Watch'!$F$9</c:f>
              <c:strCache>
                <c:ptCount val="1"/>
                <c:pt idx="0">
                  <c:v>Eric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8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[0]!Date</c:f>
              <c:numCache>
                <c:formatCode>m/d/yyyy\ ddd</c:formatCode>
                <c:ptCount val="12"/>
                <c:pt idx="0">
                  <c:v>42810</c:v>
                </c:pt>
                <c:pt idx="1">
                  <c:v>42876</c:v>
                </c:pt>
                <c:pt idx="2">
                  <c:v>42960</c:v>
                </c:pt>
                <c:pt idx="3">
                  <c:v>43030</c:v>
                </c:pt>
                <c:pt idx="4">
                  <c:v>43086</c:v>
                </c:pt>
                <c:pt idx="5">
                  <c:v>43137</c:v>
                </c:pt>
                <c:pt idx="6">
                  <c:v>43214</c:v>
                </c:pt>
                <c:pt idx="7">
                  <c:v>43234</c:v>
                </c:pt>
                <c:pt idx="8">
                  <c:v>43263</c:v>
                </c:pt>
                <c:pt idx="9">
                  <c:v>43293</c:v>
                </c:pt>
                <c:pt idx="10">
                  <c:v>43334</c:v>
                </c:pt>
                <c:pt idx="11">
                  <c:v>43369</c:v>
                </c:pt>
              </c:numCache>
            </c:numRef>
          </c:cat>
          <c:val>
            <c:numRef>
              <c:f>[0]!Er</c:f>
              <c:numCache>
                <c:formatCode>0.0</c:formatCode>
                <c:ptCount val="12"/>
                <c:pt idx="0">
                  <c:v>158</c:v>
                </c:pt>
                <c:pt idx="1">
                  <c:v>156</c:v>
                </c:pt>
                <c:pt idx="2">
                  <c:v>152.5</c:v>
                </c:pt>
                <c:pt idx="3">
                  <c:v>153</c:v>
                </c:pt>
                <c:pt idx="4">
                  <c:v>155.5</c:v>
                </c:pt>
                <c:pt idx="5">
                  <c:v>157.5</c:v>
                </c:pt>
                <c:pt idx="6">
                  <c:v>155</c:v>
                </c:pt>
                <c:pt idx="7">
                  <c:v>152</c:v>
                </c:pt>
                <c:pt idx="8">
                  <c:v>154</c:v>
                </c:pt>
                <c:pt idx="9">
                  <c:v>154</c:v>
                </c:pt>
                <c:pt idx="10">
                  <c:v>153.5</c:v>
                </c:pt>
                <c:pt idx="11">
                  <c:v>159.5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DF-42FE-AC6D-44D0FD4E4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1411472"/>
        <c:axId val="1181413552"/>
      </c:lineChart>
      <c:catAx>
        <c:axId val="1181411472"/>
        <c:scaling>
          <c:orientation val="minMax"/>
        </c:scaling>
        <c:delete val="0"/>
        <c:axPos val="b"/>
        <c:numFmt formatCode="m/d/yyyy\ d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413552"/>
        <c:crosses val="autoZero"/>
        <c:auto val="0"/>
        <c:lblAlgn val="ctr"/>
        <c:lblOffset val="100"/>
        <c:noMultiLvlLbl val="0"/>
      </c:catAx>
      <c:valAx>
        <c:axId val="1181413552"/>
        <c:scaling>
          <c:orientation val="minMax"/>
          <c:min val="145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>
              <a:softEdge rad="0"/>
            </a:effectLst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41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470621570031022"/>
          <c:y val="0.40829714230728226"/>
          <c:w val="0.15969107757634191"/>
          <c:h val="0.184679894731581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8</xdr:row>
      <xdr:rowOff>28576</xdr:rowOff>
    </xdr:from>
    <xdr:to>
      <xdr:col>15</xdr:col>
      <xdr:colOff>0</xdr:colOff>
      <xdr:row>26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427399-2652-4109-BB10-16C055A389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0.42115</cdr:x>
      <cdr:y>0.02736</cdr:y>
    </cdr:from>
    <cdr:to>
      <cdr:x>0.55844</cdr:x>
      <cdr:y>0.12859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FF5A831-653C-4C26-9DF2-999556C8083A}"/>
            </a:ext>
          </a:extLst>
        </cdr:cNvPr>
        <cdr:cNvSpPr txBox="1"/>
      </cdr:nvSpPr>
      <cdr:spPr>
        <a:xfrm xmlns:a="http://schemas.openxmlformats.org/drawingml/2006/main">
          <a:off x="2162175" y="95249"/>
          <a:ext cx="70485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uodong/Pension/FundPPA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m1jk7r/Documents/Guodong%20on%20C/Excel/Excel/201/4.2%20Char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eview%201/H/Private%20-%20Li/Pleasure/Weight%20Contro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Guodong/Pension/FASB158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Review%201/H/Maryville/Maryville%20-%20Key%20Files/ACSC%20201%20and%20301/Tests%20and%20Exams/Test%201.1-5.5%20-%20Count%20&amp;%20Annuity%20&amp;%20Statement%20&amp;%20Rate%20Chart%20&amp;%20Pivo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Review/Pending/Model%20FAS%20158%20Disclos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Y"/>
      <sheetName val="TY"/>
      <sheetName val="NY"/>
      <sheetName val="BasePY"/>
      <sheetName val="Contrib"/>
      <sheetName val="Input"/>
      <sheetName val="Liability"/>
      <sheetName val="ProVal"/>
      <sheetName val="Analysis"/>
      <sheetName val="ProValInfo"/>
      <sheetName val="ProVal0"/>
      <sheetName val="ProVal1"/>
      <sheetName val="PartD"/>
      <sheetName val="Major"/>
      <sheetName val="C"/>
      <sheetName val="DiscAC"/>
      <sheetName val="Disc C"/>
      <sheetName val="B"/>
      <sheetName val="AM"/>
      <sheetName val="Plan"/>
      <sheetName val="YC"/>
      <sheetName val="Rate"/>
      <sheetName val="Note"/>
      <sheetName val="Table"/>
      <sheetName val="Cover"/>
      <sheetName val="Data"/>
      <sheetName val="Result"/>
      <sheetName val="FT"/>
      <sheetName val="AS"/>
      <sheetName val="AV"/>
      <sheetName val="Return"/>
      <sheetName val="ROR"/>
      <sheetName val="SchSB"/>
      <sheetName val="Election"/>
      <sheetName val="AFN"/>
      <sheetName val="4010"/>
      <sheetName val="GL"/>
      <sheetName val="Stat"/>
      <sheetName val="Sum"/>
      <sheetName val="At-Risk"/>
      <sheetName val="At-Risk max"/>
      <sheetName val="Burn CB"/>
      <sheetName val="Shortfall"/>
      <sheetName val="Base"/>
      <sheetName val="ASC 960"/>
      <sheetName val="FB"/>
      <sheetName val="min"/>
      <sheetName val="max"/>
      <sheetName val="Qtrly"/>
      <sheetName val="PBGC"/>
      <sheetName val="PBGC F"/>
      <sheetName val="SB"/>
      <sheetName val="Calendar"/>
      <sheetName val="AFTAP"/>
      <sheetName val="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5">
          <cell r="I5">
            <v>40909</v>
          </cell>
        </row>
      </sheetData>
      <sheetData sheetId="19"/>
      <sheetData sheetId="20"/>
      <sheetData sheetId="21"/>
      <sheetData sheetId="22"/>
      <sheetData sheetId="23">
        <row r="3">
          <cell r="J3" t="str">
            <v>Market Value</v>
          </cell>
          <cell r="K3" t="str">
            <v>Reg 1.412(c)(2)-1(c) &amp; RP 2000-40 Sec 4.10</v>
          </cell>
        </row>
        <row r="4">
          <cell r="J4" t="str">
            <v>Average Value</v>
          </cell>
          <cell r="K4" t="str">
            <v>Reg 1.412(c)(2)-1(b)(7) &amp; RP 2000-40 Sec 4.11</v>
          </cell>
        </row>
        <row r="5">
          <cell r="J5" t="str">
            <v>Average Value</v>
          </cell>
          <cell r="K5" t="str">
            <v>Reg 1.412(c)(2)-1(b)(7) &amp; RP 2000-40 Sec 4.12, Phase-in</v>
          </cell>
        </row>
        <row r="6">
          <cell r="J6" t="str">
            <v>Expected AV1</v>
          </cell>
          <cell r="K6" t="str">
            <v>Recognize G/L as equal payments</v>
          </cell>
        </row>
        <row r="7">
          <cell r="J7" t="str">
            <v>Expected AV2</v>
          </cell>
          <cell r="K7" t="str">
            <v>Adjust AV toward MV by fixed %</v>
          </cell>
        </row>
        <row r="8">
          <cell r="J8" t="str">
            <v>Smoothed Value</v>
          </cell>
          <cell r="K8" t="str">
            <v>Rev Proc 2000-40 Sec 4.15</v>
          </cell>
        </row>
        <row r="9">
          <cell r="J9" t="str">
            <v>Smoothed Value</v>
          </cell>
          <cell r="K9" t="str">
            <v>Rev Proc 2000-40 Sec 4.16, Phase-in</v>
          </cell>
        </row>
        <row r="10">
          <cell r="J10" t="str">
            <v>Average Value</v>
          </cell>
          <cell r="K10" t="str">
            <v>Reg 1.412(c)(2)-1(b)(7) &amp; RP 2000-40 Sec 4.17, Phase-in</v>
          </cell>
        </row>
        <row r="11">
          <cell r="J11" t="str">
            <v>Undefined</v>
          </cell>
          <cell r="K11" t="str">
            <v>Undefined</v>
          </cell>
        </row>
        <row r="12">
          <cell r="J12" t="str">
            <v>Undefined</v>
          </cell>
          <cell r="K12" t="str">
            <v>Undefined</v>
          </cell>
        </row>
        <row r="13">
          <cell r="J13" t="str">
            <v>Other Method</v>
          </cell>
          <cell r="K13" t="str">
            <v>Other Method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2">
          <cell r="A2" t="str">
            <v>Version 1/1 - 1/1/2000</v>
          </cell>
        </row>
        <row r="5">
          <cell r="F5" t="str">
            <v/>
          </cell>
        </row>
        <row r="9">
          <cell r="C9" t="str">
            <v>Inc. Pension Plan</v>
          </cell>
        </row>
        <row r="10">
          <cell r="C10" t="str">
            <v>Billing Code:                           Version 1/1 - 1/1/2000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"/>
      <sheetName val="Student Records"/>
      <sheetName val="Count"/>
      <sheetName val="Progress to Goal"/>
      <sheetName val="HW Progress"/>
      <sheetName val="Weight Watch"/>
      <sheetName val="Static"/>
      <sheetName val="dynamic"/>
    </sheetNames>
    <sheetDataSet>
      <sheetData sheetId="0"/>
      <sheetData sheetId="1"/>
      <sheetData sheetId="2"/>
      <sheetData sheetId="3"/>
      <sheetData sheetId="4"/>
      <sheetData sheetId="5">
        <row r="2">
          <cell r="I2">
            <v>10</v>
          </cell>
        </row>
        <row r="3">
          <cell r="I3">
            <v>25</v>
          </cell>
        </row>
        <row r="9">
          <cell r="B9" t="str">
            <v>Date</v>
          </cell>
        </row>
      </sheetData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king"/>
      <sheetName val="Weight"/>
      <sheetName val="Salman"/>
      <sheetName val="Stairs"/>
      <sheetName val="Golf"/>
      <sheetName val="Misc"/>
      <sheetName val="Golf Courses"/>
      <sheetName val="Ping Pang"/>
      <sheetName val="Hiking Trails"/>
      <sheetName val="Health Info"/>
      <sheetName val="Weight &amp; more"/>
      <sheetName val="Activities before 2014"/>
      <sheetName val="Activity"/>
      <sheetName val="JGP"/>
      <sheetName val="Swim"/>
      <sheetName val="Record Sheet"/>
      <sheetName val="Record Time"/>
      <sheetName val="Event"/>
      <sheetName val="Trails"/>
    </sheetNames>
    <sheetDataSet>
      <sheetData sheetId="0" refreshError="1"/>
      <sheetData sheetId="1">
        <row r="1">
          <cell r="J1">
            <v>0</v>
          </cell>
        </row>
      </sheetData>
      <sheetData sheetId="2">
        <row r="4">
          <cell r="B4">
            <v>160</v>
          </cell>
        </row>
        <row r="9">
          <cell r="G9">
            <v>34.5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Update"/>
      <sheetName val="LY"/>
      <sheetName val="TY"/>
      <sheetName val="NY"/>
      <sheetName val="Input"/>
      <sheetName val="ProVal"/>
      <sheetName val="ProValEst"/>
      <sheetName val="Analysis"/>
      <sheetName val="PartD"/>
      <sheetName val="Liability"/>
      <sheetName val="ProValInfo"/>
      <sheetName val="Contrib"/>
      <sheetName val="Table"/>
      <sheetName val="Base"/>
      <sheetName val="B"/>
      <sheetName val="Major"/>
      <sheetName val="Plan"/>
      <sheetName val="Sum"/>
      <sheetName val="AS"/>
      <sheetName val="MRV"/>
      <sheetName val="Int"/>
      <sheetName val="PSC"/>
      <sheetName val="GL"/>
      <sheetName val="NPBC"/>
      <sheetName val="FAS158"/>
      <sheetName val="FAS158 - before"/>
      <sheetName val="PJ"/>
      <sheetName val="AML"/>
      <sheetName val="Recon"/>
      <sheetName val="AS PJ"/>
      <sheetName val="Recon Sum"/>
      <sheetName val="X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21">
          <cell r="C21" t="str">
            <v>Market Value</v>
          </cell>
          <cell r="D21" t="str">
            <v>Reg 1.412(c)(2)-1(c) &amp; RP 2000-40 Sec 4.10</v>
          </cell>
        </row>
        <row r="22">
          <cell r="C22" t="str">
            <v>Average Value</v>
          </cell>
          <cell r="D22" t="str">
            <v>Reg 1.412(c)(2)-1(b)(7) &amp; RP 2000-40 Sec 4.11</v>
          </cell>
        </row>
        <row r="23">
          <cell r="C23" t="str">
            <v>Average Value</v>
          </cell>
          <cell r="D23" t="str">
            <v>Reg 1.412(c)(2)-1(b)(7) &amp; RP 2000-40 Sec 4.12, Phase-in</v>
          </cell>
        </row>
        <row r="24">
          <cell r="C24" t="str">
            <v>Expected AV1</v>
          </cell>
          <cell r="D24" t="str">
            <v>Recognize G/L as equal payments</v>
          </cell>
        </row>
        <row r="25">
          <cell r="C25" t="str">
            <v>Expected AV2</v>
          </cell>
          <cell r="D25" t="str">
            <v>Adjust AV toward MV by fixed %</v>
          </cell>
        </row>
        <row r="26">
          <cell r="C26" t="str">
            <v>Smoothed Value</v>
          </cell>
          <cell r="D26" t="str">
            <v>Rev Proc 2000-40 Sec 4.15</v>
          </cell>
        </row>
        <row r="27">
          <cell r="C27" t="str">
            <v>Smoothed Value</v>
          </cell>
          <cell r="D27" t="str">
            <v>Rev Proc 2000-40 Sec 4.16, Phase-in</v>
          </cell>
        </row>
        <row r="28">
          <cell r="C28" t="str">
            <v>Average Value</v>
          </cell>
          <cell r="D28" t="str">
            <v>Reg 1.412(c)(2)-1(b)(7) &amp; RP 2000-40 Sec 4.17, Phase-in</v>
          </cell>
        </row>
        <row r="29">
          <cell r="C29" t="str">
            <v>Smoothed Value</v>
          </cell>
          <cell r="D29" t="str">
            <v>Smoothed Value w/ PY expected return</v>
          </cell>
        </row>
        <row r="30">
          <cell r="C30" t="str">
            <v>Undefined</v>
          </cell>
          <cell r="D30" t="str">
            <v>Undefined</v>
          </cell>
        </row>
        <row r="31">
          <cell r="C31" t="str">
            <v>Other Method</v>
          </cell>
          <cell r="D31" t="str">
            <v>Other Method</v>
          </cell>
        </row>
      </sheetData>
      <sheetData sheetId="14" refreshError="1"/>
      <sheetData sheetId="15" refreshError="1"/>
      <sheetData sheetId="16" refreshError="1"/>
      <sheetData sheetId="17">
        <row r="35">
          <cell r="F35">
            <v>0</v>
          </cell>
        </row>
      </sheetData>
      <sheetData sheetId="18">
        <row r="7">
          <cell r="E7">
            <v>41275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rd"/>
      <sheetName val="Qx"/>
      <sheetName val="Filter DB"/>
      <sheetName val="Pivot Table"/>
      <sheetName val="Age Dist"/>
      <sheetName val="Annuity"/>
      <sheetName val="Rate"/>
      <sheetName val="Statement"/>
      <sheetName val="Progrss Graph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B2" t="str">
            <v>Interest Rate</v>
          </cell>
        </row>
        <row r="3">
          <cell r="B3" t="str">
            <v>Year</v>
          </cell>
          <cell r="C3" t="str">
            <v>Rate</v>
          </cell>
        </row>
        <row r="4">
          <cell r="B4">
            <v>2008</v>
          </cell>
          <cell r="C4">
            <v>0.04</v>
          </cell>
        </row>
        <row r="5">
          <cell r="B5">
            <v>2009</v>
          </cell>
          <cell r="C5">
            <v>7.4999999999999997E-2</v>
          </cell>
        </row>
        <row r="6">
          <cell r="B6">
            <v>2010</v>
          </cell>
          <cell r="C6">
            <v>6.5000000000000002E-2</v>
          </cell>
        </row>
        <row r="7">
          <cell r="B7">
            <v>2011</v>
          </cell>
          <cell r="C7">
            <v>7.2499999999999995E-2</v>
          </cell>
        </row>
        <row r="8">
          <cell r="B8">
            <v>2012</v>
          </cell>
          <cell r="C8">
            <v>6.5000000000000002E-2</v>
          </cell>
        </row>
        <row r="9">
          <cell r="B9">
            <v>2013</v>
          </cell>
          <cell r="C9">
            <v>0.04</v>
          </cell>
        </row>
        <row r="10">
          <cell r="B10">
            <v>2014</v>
          </cell>
        </row>
        <row r="11">
          <cell r="B11">
            <v>2015</v>
          </cell>
        </row>
        <row r="12">
          <cell r="B12">
            <v>2016</v>
          </cell>
        </row>
        <row r="13">
          <cell r="B13">
            <v>2017</v>
          </cell>
        </row>
        <row r="14">
          <cell r="B14">
            <v>2018</v>
          </cell>
        </row>
        <row r="15">
          <cell r="B15">
            <v>2019</v>
          </cell>
        </row>
        <row r="16">
          <cell r="B16">
            <v>2020</v>
          </cell>
        </row>
        <row r="17">
          <cell r="B17">
            <v>2021</v>
          </cell>
        </row>
        <row r="18">
          <cell r="B18">
            <v>2022</v>
          </cell>
        </row>
        <row r="19">
          <cell r="B19">
            <v>2023</v>
          </cell>
        </row>
        <row r="20">
          <cell r="B20">
            <v>2024</v>
          </cell>
        </row>
        <row r="21">
          <cell r="B21">
            <v>2025</v>
          </cell>
        </row>
        <row r="22">
          <cell r="B22">
            <v>2026</v>
          </cell>
        </row>
        <row r="23">
          <cell r="B23">
            <v>2027</v>
          </cell>
        </row>
        <row r="24">
          <cell r="B24">
            <v>2028</v>
          </cell>
        </row>
        <row r="26">
          <cell r="B26" t="str">
            <v>Current Year Info</v>
          </cell>
        </row>
        <row r="27">
          <cell r="B27" t="str">
            <v>Contract Year</v>
          </cell>
          <cell r="C27" t="str">
            <v>Rate</v>
          </cell>
        </row>
        <row r="28">
          <cell r="B28">
            <v>2013</v>
          </cell>
          <cell r="C28">
            <v>0.04</v>
          </cell>
        </row>
      </sheetData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FAS 158 Input"/>
      <sheetName val="Print Public for Profit"/>
      <sheetName val="Print Nonprofit"/>
      <sheetName val="Print Nonpublic"/>
    </sheetNames>
    <sheetDataSet>
      <sheetData sheetId="0"/>
      <sheetData sheetId="1">
        <row r="4">
          <cell r="H4">
            <v>2006</v>
          </cell>
        </row>
      </sheetData>
      <sheetData sheetId="2">
        <row r="5">
          <cell r="C5">
            <v>2005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F83B-CB18-48B8-BDF1-950972DA64A4}">
  <sheetPr>
    <pageSetUpPr fitToPage="1"/>
  </sheetPr>
  <dimension ref="A1:L81"/>
  <sheetViews>
    <sheetView tabSelected="1" workbookViewId="0">
      <selection activeCell="I5" sqref="I5"/>
    </sheetView>
  </sheetViews>
  <sheetFormatPr defaultRowHeight="12.75" x14ac:dyDescent="0.2"/>
  <cols>
    <col min="1" max="1" width="4.7109375" style="1" customWidth="1"/>
    <col min="2" max="2" width="19.7109375" style="1" customWidth="1"/>
    <col min="3" max="3" width="1.7109375" style="1" customWidth="1"/>
    <col min="4" max="4" width="19.140625" style="1" customWidth="1"/>
    <col min="5" max="5" width="18.7109375" style="1" customWidth="1"/>
    <col min="6" max="6" width="19.140625" style="1" customWidth="1"/>
    <col min="7" max="7" width="9.140625" style="1"/>
    <col min="8" max="8" width="10.7109375" style="1" customWidth="1"/>
    <col min="9" max="9" width="8.5703125" style="12" customWidth="1"/>
    <col min="10" max="10" width="9.140625" style="1" customWidth="1"/>
    <col min="11" max="16384" width="9.140625" style="1"/>
  </cols>
  <sheetData>
    <row r="1" spans="1:12" x14ac:dyDescent="0.2">
      <c r="A1" s="3"/>
      <c r="B1" s="19"/>
      <c r="C1" s="19"/>
      <c r="D1" s="19"/>
      <c r="E1" s="19"/>
      <c r="F1" s="19"/>
    </row>
    <row r="2" spans="1:12" ht="19.5" thickBot="1" x14ac:dyDescent="0.35">
      <c r="A2" s="3"/>
      <c r="B2" s="29" t="s">
        <v>10</v>
      </c>
      <c r="C2" s="29"/>
      <c r="D2" s="29"/>
      <c r="E2" s="29"/>
      <c r="F2" s="29"/>
    </row>
    <row r="3" spans="1:12" ht="21" customHeight="1" thickBot="1" x14ac:dyDescent="0.3">
      <c r="A3" s="2"/>
      <c r="B3" s="24" t="s">
        <v>5</v>
      </c>
      <c r="C3" s="25"/>
      <c r="D3" s="25"/>
      <c r="E3" s="20">
        <v>42740</v>
      </c>
      <c r="F3" s="20">
        <v>43395</v>
      </c>
      <c r="I3" s="12">
        <f>MAX(1,COUNTIFS(B:B,"&gt;=" &amp; E3,B:B,"&lt;=" &amp; F3))</f>
        <v>12</v>
      </c>
    </row>
    <row r="4" spans="1:12" ht="15.75" x14ac:dyDescent="0.25">
      <c r="A4" s="2"/>
      <c r="B4" s="26" t="s">
        <v>6</v>
      </c>
      <c r="C4" s="27"/>
      <c r="D4" s="27"/>
      <c r="E4" s="27"/>
      <c r="F4" s="28"/>
      <c r="I4" s="12">
        <f>IFERROR(MATCH(E3,$B$10:$B$75,1)+IF(ISERROR(MATCH(E3,$B$10:$B$75)),1,0),1)+9</f>
        <v>10</v>
      </c>
    </row>
    <row r="5" spans="1:12" ht="15.75" x14ac:dyDescent="0.25">
      <c r="A5" s="2"/>
      <c r="B5" s="9" t="s">
        <v>7</v>
      </c>
      <c r="C5" s="17"/>
      <c r="D5" s="14">
        <f ca="1">AVERAGE(Ben)</f>
        <v>176.10833333333335</v>
      </c>
      <c r="E5" s="14">
        <f ca="1">AVERAGE(Geo)</f>
        <v>160.46666666666667</v>
      </c>
      <c r="F5" s="15">
        <f ca="1">AVERAGE(Er)</f>
        <v>155.04166666666666</v>
      </c>
      <c r="I5" s="13" t="e">
        <f ca="1">OFFSET($B$1,$I$4-0,0,$I$3,1)</f>
        <v>#VALUE!</v>
      </c>
      <c r="L5" s="11"/>
    </row>
    <row r="6" spans="1:12" ht="15.75" x14ac:dyDescent="0.25">
      <c r="A6" s="2"/>
      <c r="B6" s="9" t="s">
        <v>8</v>
      </c>
      <c r="C6" s="17"/>
      <c r="D6" s="14">
        <f ca="1">MIN(Ben)</f>
        <v>169.5</v>
      </c>
      <c r="E6" s="14">
        <f ca="1">MIN(Geo)</f>
        <v>154</v>
      </c>
      <c r="F6" s="15">
        <f ca="1">MIN(Er)</f>
        <v>152</v>
      </c>
      <c r="I6" s="13" t="e">
        <f ca="1">OFFSET($B$1,$I$4-0,2,$I$3,1)</f>
        <v>#VALUE!</v>
      </c>
    </row>
    <row r="7" spans="1:12" ht="16.5" thickBot="1" x14ac:dyDescent="0.3">
      <c r="A7" s="2"/>
      <c r="B7" s="10" t="s">
        <v>9</v>
      </c>
      <c r="C7" s="18"/>
      <c r="D7" s="16">
        <f ca="1">MAX(Ben)</f>
        <v>187</v>
      </c>
      <c r="E7" s="14">
        <f ca="1">MAX(Geo)</f>
        <v>165.2</v>
      </c>
      <c r="F7" s="15">
        <f ca="1">MAX(Er)</f>
        <v>159.5</v>
      </c>
      <c r="I7" s="13" t="e">
        <f ca="1">OFFSET($B$1,$I$4-0,3,$I$3,1)</f>
        <v>#VALUE!</v>
      </c>
    </row>
    <row r="8" spans="1:12" ht="15" thickBot="1" x14ac:dyDescent="0.25">
      <c r="A8" s="2"/>
      <c r="D8" s="21" t="s">
        <v>4</v>
      </c>
      <c r="E8" s="22"/>
      <c r="F8" s="23"/>
      <c r="I8" s="13" t="e">
        <f ca="1">OFFSET($B$1,$I$4-0,4,$I$3,1)</f>
        <v>#VALUE!</v>
      </c>
    </row>
    <row r="9" spans="1:12" ht="15" thickBot="1" x14ac:dyDescent="0.25">
      <c r="A9" s="2"/>
      <c r="B9" s="5" t="s">
        <v>3</v>
      </c>
      <c r="C9" s="5"/>
      <c r="D9" s="5" t="s">
        <v>2</v>
      </c>
      <c r="E9" s="5" t="s">
        <v>1</v>
      </c>
      <c r="F9" s="5" t="s">
        <v>0</v>
      </c>
    </row>
    <row r="10" spans="1:12" ht="15" x14ac:dyDescent="0.25">
      <c r="A10" s="2"/>
      <c r="B10" s="6">
        <v>42736</v>
      </c>
      <c r="C10" s="7"/>
      <c r="D10" s="8">
        <v>190</v>
      </c>
      <c r="E10" s="8">
        <v>172</v>
      </c>
      <c r="F10" s="8">
        <v>169</v>
      </c>
    </row>
    <row r="11" spans="1:12" ht="15" x14ac:dyDescent="0.25">
      <c r="A11" s="2"/>
      <c r="B11" s="6">
        <v>42810</v>
      </c>
      <c r="C11" s="7"/>
      <c r="D11" s="8">
        <v>187</v>
      </c>
      <c r="E11" s="8">
        <v>164</v>
      </c>
      <c r="F11" s="8">
        <v>158</v>
      </c>
    </row>
    <row r="12" spans="1:12" ht="15" x14ac:dyDescent="0.25">
      <c r="A12" s="2"/>
      <c r="B12" s="6">
        <v>42876</v>
      </c>
      <c r="C12" s="7"/>
      <c r="D12" s="8">
        <v>183.5</v>
      </c>
      <c r="E12" s="8">
        <v>161</v>
      </c>
      <c r="F12" s="8">
        <v>156</v>
      </c>
    </row>
    <row r="13" spans="1:12" ht="15" x14ac:dyDescent="0.25">
      <c r="A13" s="2"/>
      <c r="B13" s="6">
        <v>42960</v>
      </c>
      <c r="C13" s="7"/>
      <c r="D13" s="8">
        <v>170</v>
      </c>
      <c r="E13" s="8">
        <v>160</v>
      </c>
      <c r="F13" s="8">
        <v>152.5</v>
      </c>
    </row>
    <row r="14" spans="1:12" ht="15" x14ac:dyDescent="0.25">
      <c r="A14" s="2"/>
      <c r="B14" s="6">
        <v>43030</v>
      </c>
      <c r="C14" s="7"/>
      <c r="D14" s="8">
        <v>169.5</v>
      </c>
      <c r="E14" s="8">
        <v>156</v>
      </c>
      <c r="F14" s="8">
        <v>153</v>
      </c>
    </row>
    <row r="15" spans="1:12" ht="15" x14ac:dyDescent="0.25">
      <c r="A15" s="2"/>
      <c r="B15" s="6">
        <v>43086</v>
      </c>
      <c r="C15" s="7"/>
      <c r="D15" s="8">
        <v>175.5</v>
      </c>
      <c r="E15" s="8">
        <v>163.5</v>
      </c>
      <c r="F15" s="8">
        <v>155.5</v>
      </c>
    </row>
    <row r="16" spans="1:12" ht="15" x14ac:dyDescent="0.25">
      <c r="A16" s="2"/>
      <c r="B16" s="6">
        <v>43137</v>
      </c>
      <c r="C16" s="7"/>
      <c r="D16" s="8">
        <v>180</v>
      </c>
      <c r="E16" s="8">
        <v>164</v>
      </c>
      <c r="F16" s="8">
        <v>157.5</v>
      </c>
    </row>
    <row r="17" spans="1:6" ht="15" x14ac:dyDescent="0.25">
      <c r="A17" s="2"/>
      <c r="B17" s="6">
        <v>43214</v>
      </c>
      <c r="C17" s="7"/>
      <c r="D17" s="8">
        <v>175.5</v>
      </c>
      <c r="E17" s="8">
        <v>165</v>
      </c>
      <c r="F17" s="8">
        <v>155</v>
      </c>
    </row>
    <row r="18" spans="1:6" ht="15" x14ac:dyDescent="0.25">
      <c r="A18" s="2"/>
      <c r="B18" s="6">
        <v>43234</v>
      </c>
      <c r="C18" s="7"/>
      <c r="D18" s="8">
        <v>171.4</v>
      </c>
      <c r="E18" s="8">
        <v>165.2</v>
      </c>
      <c r="F18" s="8">
        <v>152</v>
      </c>
    </row>
    <row r="19" spans="1:6" ht="15" x14ac:dyDescent="0.25">
      <c r="A19" s="2"/>
      <c r="B19" s="6">
        <v>43263</v>
      </c>
      <c r="C19" s="7"/>
      <c r="D19" s="8">
        <v>171.4</v>
      </c>
      <c r="E19" s="8">
        <v>157.4</v>
      </c>
      <c r="F19" s="8">
        <v>154</v>
      </c>
    </row>
    <row r="20" spans="1:6" ht="15" x14ac:dyDescent="0.25">
      <c r="A20" s="2"/>
      <c r="B20" s="6">
        <v>43293</v>
      </c>
      <c r="C20" s="7"/>
      <c r="D20" s="8">
        <v>169.5</v>
      </c>
      <c r="E20" s="8">
        <v>154</v>
      </c>
      <c r="F20" s="8">
        <v>154</v>
      </c>
    </row>
    <row r="21" spans="1:6" ht="15" x14ac:dyDescent="0.25">
      <c r="A21" s="2"/>
      <c r="B21" s="6">
        <v>43334</v>
      </c>
      <c r="C21" s="7"/>
      <c r="D21" s="8">
        <v>176</v>
      </c>
      <c r="E21" s="8">
        <v>154</v>
      </c>
      <c r="F21" s="8">
        <v>153.5</v>
      </c>
    </row>
    <row r="22" spans="1:6" ht="15" x14ac:dyDescent="0.25">
      <c r="A22" s="2"/>
      <c r="B22" s="6">
        <v>43369</v>
      </c>
      <c r="C22" s="7"/>
      <c r="D22" s="8">
        <v>184</v>
      </c>
      <c r="E22" s="8">
        <v>161.5</v>
      </c>
      <c r="F22" s="8">
        <v>159.5</v>
      </c>
    </row>
    <row r="23" spans="1:6" ht="15" x14ac:dyDescent="0.25">
      <c r="A23" s="2"/>
      <c r="B23" s="6">
        <v>43411</v>
      </c>
      <c r="C23" s="7"/>
      <c r="D23" s="8">
        <v>184.5</v>
      </c>
      <c r="E23" s="8">
        <v>162</v>
      </c>
      <c r="F23" s="8">
        <v>155</v>
      </c>
    </row>
    <row r="24" spans="1:6" ht="15" x14ac:dyDescent="0.25">
      <c r="A24" s="2"/>
      <c r="B24" s="6">
        <v>43464</v>
      </c>
      <c r="C24" s="7"/>
      <c r="D24" s="8">
        <v>183</v>
      </c>
      <c r="E24" s="8">
        <v>163</v>
      </c>
      <c r="F24" s="8">
        <v>155.5</v>
      </c>
    </row>
    <row r="25" spans="1:6" ht="15" x14ac:dyDescent="0.25">
      <c r="A25" s="2"/>
      <c r="B25" s="6">
        <v>43497</v>
      </c>
      <c r="C25" s="7"/>
      <c r="D25" s="8">
        <v>180</v>
      </c>
      <c r="E25" s="8">
        <v>164</v>
      </c>
      <c r="F25" s="8">
        <v>158.5</v>
      </c>
    </row>
    <row r="26" spans="1:6" ht="15" x14ac:dyDescent="0.25">
      <c r="A26" s="2"/>
      <c r="B26" s="6">
        <v>43524</v>
      </c>
      <c r="C26" s="7"/>
      <c r="D26" s="8">
        <v>188</v>
      </c>
      <c r="E26" s="8">
        <v>168</v>
      </c>
      <c r="F26" s="8">
        <v>161</v>
      </c>
    </row>
    <row r="27" spans="1:6" ht="15" x14ac:dyDescent="0.25">
      <c r="A27" s="2"/>
      <c r="B27" s="6">
        <v>43574</v>
      </c>
      <c r="C27" s="7"/>
      <c r="D27" s="8">
        <v>180</v>
      </c>
      <c r="E27" s="8">
        <v>164.8</v>
      </c>
      <c r="F27" s="8">
        <v>153.6</v>
      </c>
    </row>
    <row r="28" spans="1:6" ht="15" x14ac:dyDescent="0.25">
      <c r="A28" s="2"/>
      <c r="B28" s="6">
        <v>43600</v>
      </c>
      <c r="C28" s="7"/>
      <c r="D28" s="8">
        <v>184.5</v>
      </c>
      <c r="E28" s="8">
        <v>167.5</v>
      </c>
      <c r="F28" s="8">
        <v>159</v>
      </c>
    </row>
    <row r="29" spans="1:6" ht="15" x14ac:dyDescent="0.25">
      <c r="A29" s="2"/>
      <c r="B29" s="6">
        <v>43635</v>
      </c>
      <c r="C29" s="7"/>
      <c r="D29" s="8">
        <v>178.5</v>
      </c>
      <c r="E29" s="8">
        <v>160</v>
      </c>
      <c r="F29" s="8">
        <v>158</v>
      </c>
    </row>
    <row r="30" spans="1:6" ht="15" x14ac:dyDescent="0.25">
      <c r="A30" s="2"/>
      <c r="B30" s="6">
        <v>43655</v>
      </c>
      <c r="C30" s="7"/>
      <c r="D30" s="8">
        <v>176.5</v>
      </c>
      <c r="E30" s="8">
        <v>157</v>
      </c>
      <c r="F30" s="8">
        <v>157</v>
      </c>
    </row>
    <row r="31" spans="1:6" ht="15" x14ac:dyDescent="0.25">
      <c r="A31" s="2"/>
      <c r="B31" s="6">
        <v>43700</v>
      </c>
      <c r="C31" s="7"/>
      <c r="D31" s="8">
        <v>176</v>
      </c>
      <c r="E31" s="8">
        <v>151</v>
      </c>
      <c r="F31" s="8">
        <v>155</v>
      </c>
    </row>
    <row r="32" spans="1:6" ht="15" x14ac:dyDescent="0.25">
      <c r="A32" s="2"/>
      <c r="B32" s="6">
        <v>43719</v>
      </c>
      <c r="C32" s="7"/>
      <c r="D32" s="8">
        <v>175.5</v>
      </c>
      <c r="E32" s="8">
        <v>151.5</v>
      </c>
      <c r="F32" s="8">
        <v>154</v>
      </c>
    </row>
    <row r="33" spans="1:6" ht="15" x14ac:dyDescent="0.25">
      <c r="A33" s="2"/>
      <c r="B33" s="6">
        <v>43749</v>
      </c>
      <c r="C33" s="7"/>
      <c r="D33" s="8">
        <v>171</v>
      </c>
      <c r="E33" s="8">
        <v>153</v>
      </c>
      <c r="F33" s="8">
        <v>159</v>
      </c>
    </row>
    <row r="34" spans="1:6" ht="15" x14ac:dyDescent="0.25">
      <c r="A34" s="2"/>
      <c r="B34" s="6">
        <v>43784</v>
      </c>
      <c r="C34" s="7"/>
      <c r="D34" s="8">
        <v>172</v>
      </c>
      <c r="E34" s="8">
        <v>149.5</v>
      </c>
      <c r="F34" s="8">
        <v>152</v>
      </c>
    </row>
    <row r="35" spans="1:6" ht="15" x14ac:dyDescent="0.25">
      <c r="A35" s="2"/>
      <c r="B35" s="6"/>
      <c r="C35" s="7"/>
      <c r="D35" s="8"/>
      <c r="E35" s="8"/>
      <c r="F35" s="8"/>
    </row>
    <row r="36" spans="1:6" ht="15" x14ac:dyDescent="0.25">
      <c r="A36" s="2"/>
      <c r="B36" s="6"/>
      <c r="C36" s="7"/>
      <c r="D36" s="8"/>
      <c r="E36" s="8"/>
      <c r="F36" s="8"/>
    </row>
    <row r="37" spans="1:6" ht="15" x14ac:dyDescent="0.25">
      <c r="A37" s="2"/>
      <c r="B37" s="6"/>
      <c r="C37" s="7"/>
      <c r="D37" s="8"/>
      <c r="E37" s="8"/>
      <c r="F37" s="8"/>
    </row>
    <row r="38" spans="1:6" ht="15" x14ac:dyDescent="0.25">
      <c r="A38" s="2"/>
      <c r="B38" s="6"/>
      <c r="C38" s="7"/>
      <c r="D38" s="8"/>
      <c r="E38" s="8"/>
      <c r="F38" s="8"/>
    </row>
    <row r="39" spans="1:6" ht="15" x14ac:dyDescent="0.25">
      <c r="A39" s="2"/>
      <c r="B39" s="6"/>
      <c r="C39" s="7"/>
      <c r="D39" s="8"/>
      <c r="E39" s="8"/>
      <c r="F39" s="8"/>
    </row>
    <row r="40" spans="1:6" ht="15" x14ac:dyDescent="0.25">
      <c r="A40" s="2"/>
      <c r="B40" s="6"/>
      <c r="C40" s="7"/>
      <c r="D40" s="8"/>
      <c r="E40" s="8"/>
      <c r="F40" s="8"/>
    </row>
    <row r="41" spans="1:6" ht="15" x14ac:dyDescent="0.25">
      <c r="A41" s="2"/>
      <c r="B41" s="6"/>
      <c r="C41" s="7"/>
      <c r="D41" s="8"/>
      <c r="E41" s="8"/>
      <c r="F41" s="8"/>
    </row>
    <row r="42" spans="1:6" ht="15" x14ac:dyDescent="0.25">
      <c r="A42" s="2"/>
      <c r="B42" s="6"/>
      <c r="C42" s="7"/>
      <c r="D42" s="8"/>
      <c r="E42" s="8"/>
      <c r="F42" s="8"/>
    </row>
    <row r="43" spans="1:6" ht="15" x14ac:dyDescent="0.25">
      <c r="A43" s="2"/>
      <c r="B43" s="6"/>
      <c r="C43" s="7"/>
      <c r="D43" s="8"/>
      <c r="E43" s="8"/>
      <c r="F43" s="8"/>
    </row>
    <row r="44" spans="1:6" ht="15" x14ac:dyDescent="0.25">
      <c r="A44" s="2"/>
      <c r="B44" s="6"/>
      <c r="C44" s="7"/>
      <c r="D44" s="8"/>
      <c r="E44" s="8"/>
      <c r="F44" s="8"/>
    </row>
    <row r="45" spans="1:6" ht="15" x14ac:dyDescent="0.25">
      <c r="A45" s="2"/>
      <c r="B45" s="6"/>
      <c r="C45" s="7"/>
      <c r="D45" s="8"/>
      <c r="E45" s="8"/>
      <c r="F45" s="8"/>
    </row>
    <row r="46" spans="1:6" ht="15" x14ac:dyDescent="0.25">
      <c r="A46" s="2"/>
      <c r="B46" s="6"/>
      <c r="C46" s="7"/>
      <c r="D46" s="8"/>
      <c r="E46" s="8"/>
      <c r="F46" s="8"/>
    </row>
    <row r="47" spans="1:6" ht="15" x14ac:dyDescent="0.25">
      <c r="A47" s="2"/>
      <c r="B47" s="6"/>
      <c r="C47" s="7"/>
      <c r="D47" s="8"/>
      <c r="E47" s="8"/>
      <c r="F47" s="8"/>
    </row>
    <row r="48" spans="1:6" ht="15" x14ac:dyDescent="0.25">
      <c r="A48" s="2"/>
      <c r="B48" s="6"/>
      <c r="C48" s="7"/>
      <c r="D48" s="8"/>
      <c r="E48" s="8"/>
      <c r="F48" s="8"/>
    </row>
    <row r="49" spans="1:6" ht="15" x14ac:dyDescent="0.25">
      <c r="A49" s="2"/>
      <c r="B49" s="6"/>
      <c r="C49" s="7"/>
      <c r="D49" s="8"/>
      <c r="E49" s="8"/>
      <c r="F49" s="8"/>
    </row>
    <row r="50" spans="1:6" ht="15" x14ac:dyDescent="0.25">
      <c r="A50" s="2"/>
      <c r="B50" s="6"/>
      <c r="C50" s="7"/>
      <c r="D50" s="8"/>
      <c r="E50" s="8"/>
      <c r="F50" s="8"/>
    </row>
    <row r="51" spans="1:6" ht="15" x14ac:dyDescent="0.25">
      <c r="A51" s="2"/>
      <c r="B51" s="6"/>
      <c r="C51" s="7"/>
      <c r="D51" s="8"/>
      <c r="E51" s="8"/>
      <c r="F51" s="8"/>
    </row>
    <row r="52" spans="1:6" ht="15" x14ac:dyDescent="0.25">
      <c r="A52" s="2"/>
      <c r="B52" s="6"/>
      <c r="C52" s="7"/>
      <c r="D52" s="8"/>
      <c r="E52" s="8"/>
      <c r="F52" s="8"/>
    </row>
    <row r="53" spans="1:6" ht="15" x14ac:dyDescent="0.25">
      <c r="A53" s="2"/>
      <c r="B53" s="6"/>
      <c r="C53" s="7"/>
      <c r="D53" s="8"/>
      <c r="E53" s="8"/>
      <c r="F53" s="8"/>
    </row>
    <row r="54" spans="1:6" ht="15" x14ac:dyDescent="0.25">
      <c r="A54" s="2"/>
      <c r="B54" s="6"/>
      <c r="C54" s="7"/>
      <c r="D54" s="8"/>
      <c r="E54" s="8"/>
      <c r="F54" s="8"/>
    </row>
    <row r="55" spans="1:6" ht="15" x14ac:dyDescent="0.25">
      <c r="A55" s="2"/>
      <c r="B55" s="6"/>
      <c r="C55" s="7"/>
      <c r="D55" s="8"/>
      <c r="E55" s="8"/>
      <c r="F55" s="8"/>
    </row>
    <row r="56" spans="1:6" ht="15" x14ac:dyDescent="0.25">
      <c r="A56" s="2"/>
      <c r="B56" s="6"/>
      <c r="C56" s="7"/>
      <c r="D56" s="8"/>
      <c r="E56" s="8"/>
      <c r="F56" s="8"/>
    </row>
    <row r="57" spans="1:6" ht="15" x14ac:dyDescent="0.25">
      <c r="A57" s="2"/>
      <c r="B57" s="6"/>
      <c r="C57" s="7"/>
      <c r="D57" s="8"/>
      <c r="E57" s="8"/>
      <c r="F57" s="8"/>
    </row>
    <row r="58" spans="1:6" ht="15" x14ac:dyDescent="0.25">
      <c r="A58" s="2"/>
      <c r="B58" s="6"/>
      <c r="C58" s="7"/>
      <c r="D58" s="8"/>
      <c r="E58" s="8"/>
      <c r="F58" s="8"/>
    </row>
    <row r="59" spans="1:6" ht="15" x14ac:dyDescent="0.25">
      <c r="A59" s="2"/>
      <c r="B59" s="6"/>
      <c r="C59" s="7"/>
      <c r="D59" s="8"/>
      <c r="E59" s="8"/>
      <c r="F59" s="8"/>
    </row>
    <row r="60" spans="1:6" ht="15" x14ac:dyDescent="0.25">
      <c r="A60" s="2"/>
      <c r="B60" s="6"/>
      <c r="C60" s="7"/>
      <c r="D60" s="8"/>
      <c r="E60" s="8"/>
      <c r="F60" s="8"/>
    </row>
    <row r="61" spans="1:6" ht="15" x14ac:dyDescent="0.25">
      <c r="A61" s="2"/>
      <c r="B61" s="6"/>
      <c r="C61" s="7"/>
      <c r="D61" s="8"/>
      <c r="E61" s="8"/>
      <c r="F61" s="8"/>
    </row>
    <row r="62" spans="1:6" ht="15" x14ac:dyDescent="0.25">
      <c r="A62" s="2"/>
      <c r="B62" s="6"/>
      <c r="C62" s="7"/>
      <c r="D62" s="8"/>
      <c r="E62" s="8"/>
      <c r="F62" s="8"/>
    </row>
    <row r="63" spans="1:6" ht="15" x14ac:dyDescent="0.25">
      <c r="A63" s="2"/>
      <c r="B63" s="6"/>
      <c r="C63" s="7"/>
      <c r="D63" s="8"/>
      <c r="E63" s="8"/>
      <c r="F63" s="8"/>
    </row>
    <row r="64" spans="1:6" ht="15" x14ac:dyDescent="0.25">
      <c r="A64" s="2"/>
      <c r="B64" s="6"/>
      <c r="C64" s="7"/>
      <c r="D64" s="8"/>
      <c r="E64" s="8"/>
      <c r="F64" s="8"/>
    </row>
    <row r="65" spans="1:6" ht="15" x14ac:dyDescent="0.25">
      <c r="A65" s="2"/>
      <c r="B65" s="6"/>
      <c r="C65" s="7"/>
      <c r="D65" s="8"/>
      <c r="E65" s="8"/>
      <c r="F65" s="8"/>
    </row>
    <row r="66" spans="1:6" ht="15" x14ac:dyDescent="0.25">
      <c r="A66" s="2"/>
      <c r="B66" s="6"/>
      <c r="C66" s="7"/>
      <c r="D66" s="8"/>
      <c r="E66" s="8"/>
      <c r="F66" s="8"/>
    </row>
    <row r="67" spans="1:6" ht="15" x14ac:dyDescent="0.25">
      <c r="A67" s="2"/>
      <c r="B67" s="6"/>
      <c r="C67" s="7"/>
      <c r="D67" s="8"/>
      <c r="E67" s="8"/>
      <c r="F67" s="8"/>
    </row>
    <row r="68" spans="1:6" ht="15" x14ac:dyDescent="0.25">
      <c r="A68" s="2"/>
      <c r="B68" s="6"/>
      <c r="C68" s="7"/>
      <c r="D68" s="8"/>
      <c r="E68" s="8"/>
      <c r="F68" s="8"/>
    </row>
    <row r="69" spans="1:6" ht="15" x14ac:dyDescent="0.25">
      <c r="B69" s="6"/>
      <c r="C69" s="7"/>
      <c r="D69" s="8"/>
      <c r="E69" s="8"/>
      <c r="F69" s="8"/>
    </row>
    <row r="70" spans="1:6" ht="15" x14ac:dyDescent="0.25">
      <c r="B70" s="6"/>
      <c r="C70" s="7"/>
      <c r="D70" s="8"/>
      <c r="E70" s="8"/>
      <c r="F70" s="8"/>
    </row>
    <row r="71" spans="1:6" ht="15" x14ac:dyDescent="0.25">
      <c r="B71" s="6"/>
      <c r="C71" s="7"/>
      <c r="D71" s="8"/>
      <c r="E71" s="8"/>
      <c r="F71" s="8"/>
    </row>
    <row r="72" spans="1:6" ht="15" x14ac:dyDescent="0.25">
      <c r="B72" s="6"/>
      <c r="C72" s="7"/>
      <c r="D72" s="8"/>
      <c r="E72" s="8"/>
      <c r="F72" s="8"/>
    </row>
    <row r="73" spans="1:6" ht="15" x14ac:dyDescent="0.25">
      <c r="B73" s="6"/>
      <c r="C73" s="7"/>
      <c r="D73" s="8"/>
      <c r="E73" s="8"/>
      <c r="F73" s="8"/>
    </row>
    <row r="74" spans="1:6" ht="15" x14ac:dyDescent="0.25">
      <c r="B74" s="6"/>
      <c r="C74" s="7"/>
      <c r="D74" s="8"/>
      <c r="E74" s="8"/>
      <c r="F74" s="8"/>
    </row>
    <row r="75" spans="1:6" ht="15" x14ac:dyDescent="0.25">
      <c r="B75" s="6"/>
      <c r="C75" s="7"/>
      <c r="D75" s="8"/>
      <c r="E75" s="8"/>
      <c r="F75" s="8"/>
    </row>
    <row r="77" spans="1:6" ht="15" x14ac:dyDescent="0.25">
      <c r="B77" s="4"/>
      <c r="C77" s="4"/>
      <c r="D77" s="4"/>
      <c r="E77" s="4"/>
      <c r="F77" s="4"/>
    </row>
    <row r="78" spans="1:6" ht="15" x14ac:dyDescent="0.25">
      <c r="B78" s="4"/>
      <c r="C78" s="4"/>
      <c r="D78" s="4"/>
      <c r="E78" s="4"/>
      <c r="F78" s="4"/>
    </row>
    <row r="79" spans="1:6" ht="15" x14ac:dyDescent="0.25">
      <c r="B79" s="4"/>
      <c r="C79" s="4"/>
      <c r="D79" s="4"/>
      <c r="E79" s="4"/>
      <c r="F79" s="4"/>
    </row>
    <row r="80" spans="1:6" ht="15" x14ac:dyDescent="0.25">
      <c r="B80" s="4"/>
      <c r="C80" s="4"/>
      <c r="D80" s="4"/>
      <c r="E80" s="4"/>
      <c r="F80" s="4"/>
    </row>
    <row r="81" spans="2:6" ht="15" x14ac:dyDescent="0.25">
      <c r="B81" s="4"/>
      <c r="C81" s="4"/>
      <c r="D81" s="4"/>
      <c r="E81" s="4"/>
      <c r="F81" s="4"/>
    </row>
  </sheetData>
  <sheetProtection selectLockedCells="1"/>
  <mergeCells count="4">
    <mergeCell ref="D8:F8"/>
    <mergeCell ref="B3:D3"/>
    <mergeCell ref="B4:F4"/>
    <mergeCell ref="B2:F2"/>
  </mergeCells>
  <printOptions horizontalCentered="1"/>
  <pageMargins left="0.7" right="0.7" top="0.75" bottom="0.75" header="0.3" footer="0.3"/>
  <pageSetup fitToHeight="0" orientation="portrait" r:id="rId1"/>
  <headerFooter>
    <oddFooter>&amp;LWeek 7- Charts and Pivot Tables.xlsx
Weight Visualization&amp;R04/19/2022
06:53 PM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Weight Watch</vt:lpstr>
      <vt:lpstr>'Weight Watch'!Print_Titles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Aronson</dc:creator>
  <cp:lastModifiedBy>Alexander Aronson</cp:lastModifiedBy>
  <cp:lastPrinted>2022-04-19T23:56:36Z</cp:lastPrinted>
  <dcterms:created xsi:type="dcterms:W3CDTF">2022-04-19T21:48:41Z</dcterms:created>
  <dcterms:modified xsi:type="dcterms:W3CDTF">2022-04-29T16:36:12Z</dcterms:modified>
</cp:coreProperties>
</file>