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597AE4C4-B3D2-4DB2-9109-7663145FFB3D}" xr6:coauthVersionLast="47" xr6:coauthVersionMax="47" xr10:uidLastSave="{00000000-0000-0000-0000-000000000000}"/>
  <workbookProtection workbookAlgorithmName="SHA-512" workbookHashValue="PrBomO1VWImBujjej5rZ8TE7cgHFGC4Fydl9y2jjOV2ayO+Bn3s3mCzS0hS8m/veoBXjDFhLBziuZVPHrJ0WTw==" workbookSaltValue="kT0s4WEhWWAYBHkcZjrx6g==" workbookSpinCount="100000" lockStructure="1"/>
  <bookViews>
    <workbookView xWindow="-120" yWindow="-120" windowWidth="23280" windowHeight="14880" activeTab="3" xr2:uid="{8FE49CCF-6486-41DE-97FD-283186B9600E}"/>
  </bookViews>
  <sheets>
    <sheet name="qx Improvment" sheetId="2" r:id="rId1"/>
    <sheet name="Qx" sheetId="3" state="hidden" r:id="rId2"/>
    <sheet name="Employee Database" sheetId="4" state="veryHidden" r:id="rId3"/>
    <sheet name="Listings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_xlnm.Print_Titles" localSheetId="1">Qx!$2:$3</definedName>
    <definedName name="_xlnm.Print_Titles" localSheetId="0">'qx Improvment'!$2:$15</definedName>
    <definedName name="qxtable">Qx!$B$4:$C$119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5" l="1"/>
  <c r="M6" i="5"/>
  <c r="N6" i="5"/>
  <c r="O6" i="5"/>
  <c r="L7" i="5"/>
  <c r="M7" i="5"/>
  <c r="N7" i="5"/>
  <c r="O7" i="5"/>
  <c r="L8" i="5"/>
  <c r="M8" i="5"/>
  <c r="N8" i="5"/>
  <c r="O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N19" i="5"/>
  <c r="O19" i="5"/>
  <c r="L20" i="5"/>
  <c r="M20" i="5"/>
  <c r="N20" i="5"/>
  <c r="O20" i="5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L60" i="4" s="1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M60" i="4" s="1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7" i="2"/>
  <c r="C17" i="2" l="1"/>
  <c r="G17" i="2" s="1"/>
  <c r="B18" i="2"/>
  <c r="D17" i="2" l="1"/>
  <c r="E18" i="2" s="1"/>
  <c r="C18" i="2"/>
  <c r="B19" i="2"/>
  <c r="G18" i="2" l="1"/>
  <c r="D18" i="2"/>
  <c r="E19" i="2" s="1"/>
  <c r="C19" i="2"/>
  <c r="D19" i="2" s="1"/>
  <c r="B20" i="2"/>
  <c r="C20" i="2" l="1"/>
  <c r="D20" i="2" s="1"/>
  <c r="B21" i="2"/>
  <c r="E20" i="2"/>
  <c r="G19" i="2"/>
  <c r="G20" i="2" l="1"/>
  <c r="C21" i="2"/>
  <c r="D21" i="2" s="1"/>
  <c r="B22" i="2"/>
  <c r="E21" i="2"/>
  <c r="G21" i="2" l="1"/>
  <c r="C22" i="2"/>
  <c r="D22" i="2" s="1"/>
  <c r="E22" i="2"/>
  <c r="B23" i="2"/>
  <c r="B24" i="2" l="1"/>
  <c r="E23" i="2"/>
  <c r="C23" i="2"/>
  <c r="G23" i="2" s="1"/>
  <c r="G22" i="2"/>
  <c r="D23" i="2" l="1"/>
  <c r="E24" i="2" s="1"/>
  <c r="B25" i="2"/>
  <c r="C24" i="2"/>
  <c r="D24" i="2" s="1"/>
  <c r="G24" i="2" l="1"/>
  <c r="E25" i="2"/>
  <c r="C25" i="2"/>
  <c r="D25" i="2" s="1"/>
  <c r="B26" i="2"/>
  <c r="G25" i="2" l="1"/>
  <c r="E26" i="2"/>
  <c r="B27" i="2"/>
  <c r="C26" i="2"/>
  <c r="D26" i="2" s="1"/>
  <c r="G26" i="2" l="1"/>
  <c r="C27" i="2"/>
  <c r="D27" i="2" s="1"/>
  <c r="E27" i="2"/>
  <c r="B28" i="2"/>
  <c r="G27" i="2" l="1"/>
  <c r="C28" i="2"/>
  <c r="D28" i="2" s="1"/>
  <c r="E28" i="2"/>
  <c r="B29" i="2"/>
  <c r="G28" i="2" l="1"/>
  <c r="C29" i="2"/>
  <c r="D29" i="2" s="1"/>
  <c r="E29" i="2"/>
  <c r="B30" i="2"/>
  <c r="G29" i="2" l="1"/>
  <c r="E30" i="2"/>
  <c r="B31" i="2"/>
  <c r="C30" i="2"/>
  <c r="D30" i="2" s="1"/>
  <c r="G30" i="2" l="1"/>
  <c r="B32" i="2"/>
  <c r="C31" i="2"/>
  <c r="D31" i="2" s="1"/>
  <c r="E31" i="2"/>
  <c r="G31" i="2" l="1"/>
  <c r="B33" i="2"/>
  <c r="C32" i="2"/>
  <c r="D32" i="2" s="1"/>
  <c r="E32" i="2"/>
  <c r="G32" i="2" l="1"/>
  <c r="E33" i="2"/>
  <c r="B34" i="2"/>
  <c r="C33" i="2"/>
  <c r="G33" i="2" s="1"/>
  <c r="D33" i="2" l="1"/>
  <c r="E34" i="2" s="1"/>
  <c r="C34" i="2"/>
  <c r="D34" i="2" s="1"/>
  <c r="B35" i="2"/>
  <c r="G34" i="2" l="1"/>
  <c r="C35" i="2"/>
  <c r="D35" i="2" s="1"/>
  <c r="E35" i="2"/>
  <c r="B36" i="2"/>
  <c r="G35" i="2" l="1"/>
  <c r="C36" i="2"/>
  <c r="D36" i="2" s="1"/>
  <c r="E36" i="2"/>
  <c r="B37" i="2"/>
  <c r="G36" i="2" l="1"/>
  <c r="B38" i="2"/>
  <c r="C37" i="2"/>
  <c r="D37" i="2" s="1"/>
  <c r="E37" i="2"/>
  <c r="G37" i="2" l="1"/>
  <c r="E38" i="2"/>
  <c r="B39" i="2"/>
  <c r="C38" i="2"/>
  <c r="D38" i="2" s="1"/>
  <c r="G38" i="2" l="1"/>
  <c r="B40" i="2"/>
  <c r="C39" i="2"/>
  <c r="D39" i="2" s="1"/>
  <c r="E39" i="2"/>
  <c r="G39" i="2" l="1"/>
  <c r="B41" i="2"/>
  <c r="C40" i="2"/>
  <c r="D40" i="2" s="1"/>
  <c r="E40" i="2"/>
  <c r="G40" i="2" l="1"/>
  <c r="E41" i="2"/>
  <c r="B42" i="2"/>
  <c r="C41" i="2"/>
  <c r="D41" i="2" s="1"/>
  <c r="G41" i="2" l="1"/>
  <c r="E42" i="2"/>
  <c r="B43" i="2"/>
  <c r="C42" i="2"/>
  <c r="D42" i="2" s="1"/>
  <c r="G42" i="2" l="1"/>
  <c r="C43" i="2"/>
  <c r="D43" i="2" s="1"/>
  <c r="E43" i="2"/>
  <c r="B44" i="2"/>
  <c r="C44" i="2" l="1"/>
  <c r="D44" i="2" s="1"/>
  <c r="B45" i="2"/>
  <c r="E44" i="2"/>
  <c r="G43" i="2"/>
  <c r="G44" i="2" l="1"/>
  <c r="C45" i="2"/>
  <c r="D45" i="2" s="1"/>
  <c r="E45" i="2"/>
  <c r="B46" i="2"/>
  <c r="G45" i="2" l="1"/>
  <c r="C46" i="2"/>
  <c r="D46" i="2" s="1"/>
  <c r="E46" i="2"/>
  <c r="B47" i="2"/>
  <c r="B48" i="2" l="1"/>
  <c r="E47" i="2"/>
  <c r="C47" i="2"/>
  <c r="D47" i="2" s="1"/>
  <c r="G46" i="2"/>
  <c r="G47" i="2" l="1"/>
  <c r="B49" i="2"/>
  <c r="C48" i="2"/>
  <c r="D48" i="2" s="1"/>
  <c r="E48" i="2"/>
  <c r="G48" i="2" l="1"/>
  <c r="E49" i="2"/>
  <c r="B50" i="2"/>
  <c r="C49" i="2"/>
  <c r="G49" i="2" s="1"/>
  <c r="D49" i="2" l="1"/>
  <c r="E50" i="2" s="1"/>
  <c r="B51" i="2"/>
  <c r="C50" i="2"/>
  <c r="G50" i="2" l="1"/>
  <c r="D50" i="2"/>
  <c r="E51" i="2" s="1"/>
  <c r="C51" i="2"/>
  <c r="D51" i="2" s="1"/>
  <c r="B52" i="2"/>
  <c r="G51" i="2" l="1"/>
  <c r="C52" i="2"/>
  <c r="D52" i="2" s="1"/>
  <c r="E52" i="2"/>
  <c r="B53" i="2"/>
  <c r="G52" i="2" l="1"/>
  <c r="C53" i="2"/>
  <c r="D53" i="2" s="1"/>
  <c r="E53" i="2"/>
  <c r="B54" i="2"/>
  <c r="G53" i="2" l="1"/>
  <c r="E54" i="2"/>
  <c r="C54" i="2"/>
  <c r="D54" i="2" s="1"/>
  <c r="B55" i="2"/>
  <c r="G54" i="2" l="1"/>
  <c r="B56" i="2"/>
  <c r="E55" i="2"/>
  <c r="C55" i="2"/>
  <c r="D55" i="2" s="1"/>
  <c r="G55" i="2" l="1"/>
  <c r="B57" i="2"/>
  <c r="C56" i="2"/>
  <c r="D56" i="2" s="1"/>
  <c r="E56" i="2"/>
  <c r="G56" i="2" l="1"/>
  <c r="E57" i="2"/>
  <c r="C57" i="2"/>
  <c r="D57" i="2" s="1"/>
  <c r="B58" i="2"/>
  <c r="G57" i="2" l="1"/>
  <c r="E58" i="2"/>
  <c r="B59" i="2"/>
  <c r="C58" i="2"/>
  <c r="G58" i="2" s="1"/>
  <c r="D58" i="2" l="1"/>
  <c r="E59" i="2" s="1"/>
  <c r="C59" i="2"/>
  <c r="B60" i="2"/>
  <c r="G59" i="2" l="1"/>
  <c r="D59" i="2"/>
  <c r="E60" i="2" s="1"/>
  <c r="C60" i="2"/>
  <c r="D60" i="2" s="1"/>
  <c r="B61" i="2"/>
  <c r="G60" i="2" l="1"/>
  <c r="C61" i="2"/>
  <c r="D61" i="2" s="1"/>
  <c r="B62" i="2"/>
  <c r="E61" i="2"/>
  <c r="G61" i="2" l="1"/>
  <c r="C62" i="2"/>
  <c r="E62" i="2"/>
  <c r="B63" i="2"/>
  <c r="G62" i="2" l="1"/>
  <c r="D62" i="2"/>
  <c r="E63" i="2" s="1"/>
  <c r="B64" i="2"/>
  <c r="C63" i="2"/>
  <c r="D63" i="2" s="1"/>
  <c r="G63" i="2" l="1"/>
  <c r="B65" i="2"/>
  <c r="C64" i="2"/>
  <c r="D64" i="2" s="1"/>
  <c r="E64" i="2"/>
  <c r="G64" i="2" l="1"/>
  <c r="E65" i="2"/>
  <c r="B66" i="2"/>
  <c r="C65" i="2"/>
  <c r="D65" i="2" s="1"/>
  <c r="G65" i="2" l="1"/>
  <c r="E66" i="2"/>
  <c r="B67" i="2"/>
  <c r="C66" i="2"/>
  <c r="G66" i="2" s="1"/>
  <c r="D66" i="2" l="1"/>
  <c r="E67" i="2" s="1"/>
  <c r="C67" i="2"/>
  <c r="D67" i="2" s="1"/>
  <c r="B68" i="2"/>
  <c r="G67" i="2" l="1"/>
  <c r="C68" i="2"/>
  <c r="D68" i="2" s="1"/>
  <c r="E68" i="2"/>
  <c r="B69" i="2"/>
  <c r="B70" i="2" l="1"/>
  <c r="C69" i="2"/>
  <c r="D69" i="2" s="1"/>
  <c r="E69" i="2"/>
  <c r="G68" i="2"/>
  <c r="G69" i="2" l="1"/>
  <c r="E70" i="2"/>
  <c r="C70" i="2"/>
  <c r="D70" i="2" s="1"/>
  <c r="B71" i="2"/>
  <c r="G70" i="2" l="1"/>
  <c r="B72" i="2"/>
  <c r="C71" i="2"/>
  <c r="D71" i="2" s="1"/>
  <c r="E71" i="2"/>
  <c r="G71" i="2" l="1"/>
  <c r="B73" i="2"/>
  <c r="C72" i="2"/>
  <c r="D72" i="2" s="1"/>
  <c r="E72" i="2"/>
  <c r="G72" i="2" l="1"/>
  <c r="E73" i="2"/>
  <c r="B74" i="2"/>
  <c r="C73" i="2"/>
  <c r="D73" i="2" s="1"/>
  <c r="G73" i="2" l="1"/>
  <c r="B75" i="2"/>
  <c r="C74" i="2"/>
  <c r="D74" i="2" s="1"/>
  <c r="E74" i="2"/>
  <c r="G74" i="2" l="1"/>
  <c r="C75" i="2"/>
  <c r="E75" i="2"/>
  <c r="B76" i="2"/>
  <c r="G75" i="2" l="1"/>
  <c r="D75" i="2"/>
  <c r="E76" i="2" s="1"/>
  <c r="C76" i="2"/>
  <c r="D76" i="2" s="1"/>
  <c r="B77" i="2"/>
  <c r="G76" i="2" l="1"/>
  <c r="B78" i="2"/>
  <c r="C77" i="2"/>
  <c r="D77" i="2" s="1"/>
  <c r="E77" i="2"/>
  <c r="G77" i="2" l="1"/>
  <c r="C78" i="2"/>
  <c r="D78" i="2" s="1"/>
  <c r="E78" i="2"/>
  <c r="B79" i="2"/>
  <c r="G78" i="2" l="1"/>
  <c r="B80" i="2"/>
  <c r="E79" i="2"/>
  <c r="C79" i="2"/>
  <c r="D79" i="2" s="1"/>
  <c r="G79" i="2" l="1"/>
  <c r="B81" i="2"/>
  <c r="C80" i="2"/>
  <c r="D80" i="2" s="1"/>
  <c r="E80" i="2"/>
  <c r="G80" i="2" l="1"/>
  <c r="E81" i="2"/>
  <c r="B82" i="2"/>
  <c r="C81" i="2"/>
  <c r="G81" i="2" s="1"/>
  <c r="C82" i="2" l="1"/>
  <c r="D82" i="2" s="1"/>
  <c r="B83" i="2"/>
  <c r="D81" i="2"/>
  <c r="E82" i="2" s="1"/>
  <c r="G82" i="2" l="1"/>
  <c r="C83" i="2"/>
  <c r="D83" i="2" s="1"/>
  <c r="E83" i="2"/>
  <c r="B84" i="2"/>
  <c r="C84" i="2" l="1"/>
  <c r="D84" i="2" s="1"/>
  <c r="E84" i="2"/>
  <c r="B85" i="2"/>
  <c r="G83" i="2"/>
  <c r="G84" i="2" l="1"/>
  <c r="B86" i="2"/>
  <c r="C85" i="2"/>
  <c r="D85" i="2" s="1"/>
  <c r="E85" i="2"/>
  <c r="G85" i="2" l="1"/>
  <c r="E86" i="2"/>
  <c r="B87" i="2"/>
  <c r="C86" i="2"/>
  <c r="G86" i="2" s="1"/>
  <c r="D86" i="2" l="1"/>
  <c r="E87" i="2" s="1"/>
  <c r="C87" i="2"/>
  <c r="D87" i="2" s="1"/>
  <c r="G87" i="2" l="1"/>
  <c r="G6" i="2" s="1"/>
</calcChain>
</file>

<file path=xl/sharedStrings.xml><?xml version="1.0" encoding="utf-8"?>
<sst xmlns="http://schemas.openxmlformats.org/spreadsheetml/2006/main" count="261" uniqueCount="97">
  <si>
    <t xml:space="preserve">Future Time Used </t>
  </si>
  <si>
    <t>TPX</t>
  </si>
  <si>
    <t>PX</t>
  </si>
  <si>
    <t>QX</t>
  </si>
  <si>
    <t xml:space="preserve">Age </t>
  </si>
  <si>
    <t xml:space="preserve">Excel Calculations </t>
  </si>
  <si>
    <t>Mortality is improved by x% if and only if all mortality rates are reduced by x%,
or qnew=qold(1-x%)</t>
  </si>
  <si>
    <t>By 5 years for a person age 20</t>
  </si>
  <si>
    <t>By 3 years for a person age 20</t>
  </si>
  <si>
    <t>By 5 years for a person age 50</t>
  </si>
  <si>
    <t>By 3 years for a person age 50</t>
  </si>
  <si>
    <r>
      <rPr>
        <b/>
        <sz val="12"/>
        <color theme="1"/>
        <rFont val="Times New Roman"/>
        <family val="1"/>
      </rPr>
      <t>Mortality Improvement (in%)Needed to Prolong Expected Future Lifetime</t>
    </r>
    <r>
      <rPr>
        <sz val="11"/>
        <color theme="1"/>
        <rFont val="Calibri"/>
        <family val="2"/>
        <scheme val="minor"/>
      </rPr>
      <t xml:space="preserve"> </t>
    </r>
  </si>
  <si>
    <t xml:space="preserve">Expected Future Lifetime </t>
  </si>
  <si>
    <t>x%(Improvement %)</t>
  </si>
  <si>
    <t xml:space="preserve">Current Age </t>
  </si>
  <si>
    <t xml:space="preserve">Mortality Improvement </t>
  </si>
  <si>
    <t>qx</t>
  </si>
  <si>
    <t>Age</t>
  </si>
  <si>
    <t>Mortality Table</t>
  </si>
  <si>
    <t>Averages:</t>
  </si>
  <si>
    <t>V</t>
  </si>
  <si>
    <t>Johnson, Aaron</t>
  </si>
  <si>
    <t>Gist, Tracy A</t>
  </si>
  <si>
    <t>R</t>
  </si>
  <si>
    <t>Souers, Celina</t>
  </si>
  <si>
    <t>Carlson, Austin</t>
  </si>
  <si>
    <t>Cress, Scott G</t>
  </si>
  <si>
    <t>A</t>
  </si>
  <si>
    <t>Duvall, DeeAnn S</t>
  </si>
  <si>
    <t>Asche, Ryan</t>
  </si>
  <si>
    <t>Doll Woolley, Yazeed</t>
  </si>
  <si>
    <t>Dehn, Diane M</t>
  </si>
  <si>
    <t>Aho, Blake</t>
  </si>
  <si>
    <t>Harvestine, Susan R</t>
  </si>
  <si>
    <t>Guy, Robert L</t>
  </si>
  <si>
    <t>Jumaan, Casey A</t>
  </si>
  <si>
    <t>Bossler, Bill</t>
  </si>
  <si>
    <t>Benson, Jessika</t>
  </si>
  <si>
    <t>Hitpas, Bruce D</t>
  </si>
  <si>
    <t>Olson, Nicholas</t>
  </si>
  <si>
    <t>Nelson, Yuyang</t>
  </si>
  <si>
    <t>Bartho, George</t>
  </si>
  <si>
    <t>Asche, Alexis</t>
  </si>
  <si>
    <t>Brinkley, Roxanne L</t>
  </si>
  <si>
    <t>Klendshoj, Saleh</t>
  </si>
  <si>
    <t>Kampwerth, Rebecca M</t>
  </si>
  <si>
    <t>Brinkley, Jeanne M</t>
  </si>
  <si>
    <t>Lam, Jacqueline E</t>
  </si>
  <si>
    <t>Chen, Jerome F</t>
  </si>
  <si>
    <t>Donovan, Adrienne</t>
  </si>
  <si>
    <t>Tiedens, Bret</t>
  </si>
  <si>
    <t>Larson, Luke</t>
  </si>
  <si>
    <t>Al Jaloud, Steve</t>
  </si>
  <si>
    <t>Larson, Brian</t>
  </si>
  <si>
    <t>Harada, Richard G</t>
  </si>
  <si>
    <t>Richman, Michelle</t>
  </si>
  <si>
    <t>Carlson, Jeremy</t>
  </si>
  <si>
    <t>Shapiro, Amanda</t>
  </si>
  <si>
    <t>Gall, Susann K</t>
  </si>
  <si>
    <t>Butina, Natalie</t>
  </si>
  <si>
    <t>Jackson, Dawn E</t>
  </si>
  <si>
    <t>Baker, Eric</t>
  </si>
  <si>
    <t>Aljebreen, Patric</t>
  </si>
  <si>
    <t>Donovan, Alina</t>
  </si>
  <si>
    <t>Nelson, Jumaan</t>
  </si>
  <si>
    <t>Hohl, David L</t>
  </si>
  <si>
    <t>Jordon, Hillary</t>
  </si>
  <si>
    <t>Jobs, Benjamin</t>
  </si>
  <si>
    <t>Wang, Eric</t>
  </si>
  <si>
    <t>Larson, George</t>
  </si>
  <si>
    <t>Clinton, Bills</t>
  </si>
  <si>
    <t>Larson, Chris</t>
  </si>
  <si>
    <t>Lee, Gordon</t>
  </si>
  <si>
    <t>Salary Increase</t>
  </si>
  <si>
    <t>Average Salary</t>
  </si>
  <si>
    <t xml:space="preserve">Service </t>
  </si>
  <si>
    <t>1/1/2014 Status</t>
  </si>
  <si>
    <t>1/1/2015 Status</t>
  </si>
  <si>
    <t>Retirement Benefit</t>
  </si>
  <si>
    <t>Retirement Date</t>
  </si>
  <si>
    <t>2012 Salary</t>
  </si>
  <si>
    <t>2013 Salary</t>
  </si>
  <si>
    <t>2014 Salary</t>
  </si>
  <si>
    <t>Date of Hire</t>
  </si>
  <si>
    <t>Date of Birth</t>
  </si>
  <si>
    <t>Name</t>
  </si>
  <si>
    <t>ID</t>
  </si>
  <si>
    <t xml:space="preserve">Valuation Date </t>
  </si>
  <si>
    <t>Employee Data Provided for the 2015 valuation</t>
  </si>
  <si>
    <t>*Incorrect and NON-Actives disregarded*</t>
  </si>
  <si>
    <r>
      <t xml:space="preserve">○The Date in Relevent Data Fields Result In The Age Being Less Than the Years of Service </t>
    </r>
    <r>
      <rPr>
        <b/>
        <sz val="12"/>
        <color theme="8" tint="-0.249977111117893"/>
        <rFont val="Timess"/>
      </rPr>
      <t>*For Actives Only*</t>
    </r>
  </si>
  <si>
    <r>
      <t>○The Date in A Field Results in A Negative Age for Both</t>
    </r>
    <r>
      <rPr>
        <b/>
        <sz val="12"/>
        <color theme="8" tint="-0.249977111117893"/>
        <rFont val="Timess"/>
      </rPr>
      <t xml:space="preserve"> *Actives and Inactives*</t>
    </r>
    <r>
      <rPr>
        <sz val="12"/>
        <color theme="8" tint="-0.249977111117893"/>
        <rFont val="Timess"/>
      </rPr>
      <t xml:space="preserve"> or Service</t>
    </r>
    <r>
      <rPr>
        <b/>
        <sz val="12"/>
        <color theme="8" tint="-0.249977111117893"/>
        <rFont val="Timess"/>
      </rPr>
      <t xml:space="preserve">*For Actives Only* </t>
    </r>
  </si>
  <si>
    <t xml:space="preserve">○ A Data Field that Does Not Contain a Real Date </t>
  </si>
  <si>
    <t>*Grounds For Flagging*</t>
  </si>
  <si>
    <t>* Status not active,  however DOB and Service Impossible*</t>
  </si>
  <si>
    <t>2/30/1960</t>
  </si>
  <si>
    <t>List 1: Records With Invalid Date of Hire or 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</si>
</sst>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%"/>
    <numFmt numFmtId="166" formatCode="0.000000"/>
    <numFmt numFmtId="167" formatCode="_(* #,##0_);_(* \(#,##0\);_(* &quot;-&quot;??_);_(@_)"/>
    <numFmt numFmtId="168" formatCode="mm/dd/yyyy"/>
    <numFmt numFmtId="169" formatCode="mm/d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1"/>
      <scheme val="minor"/>
    </font>
    <font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2"/>
      <color rgb="FFFF0000"/>
      <name val="Timess"/>
    </font>
    <font>
      <sz val="12"/>
      <color theme="8" tint="-0.249977111117893"/>
      <name val="Timess"/>
    </font>
    <font>
      <b/>
      <sz val="12"/>
      <color theme="8" tint="-0.249977111117893"/>
      <name val="Timess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5" tint="-0.249977111117893"/>
      <name val="Times New Roman"/>
      <family val="1"/>
    </font>
    <font>
      <b/>
      <sz val="20"/>
      <color theme="5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0" fontId="10" fillId="0" borderId="0"/>
  </cellStyleXfs>
  <cellXfs count="65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/>
    <xf numFmtId="0" fontId="0" fillId="0" borderId="3" xfId="0" applyBorder="1"/>
    <xf numFmtId="0" fontId="7" fillId="0" borderId="4" xfId="0" applyFont="1" applyBorder="1"/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0" borderId="0" xfId="2"/>
    <xf numFmtId="0" fontId="10" fillId="0" borderId="0" xfId="2" applyAlignment="1">
      <alignment horizontal="center"/>
    </xf>
    <xf numFmtId="166" fontId="10" fillId="7" borderId="7" xfId="2" applyNumberFormat="1" applyFill="1" applyBorder="1" applyAlignment="1">
      <alignment horizontal="center"/>
    </xf>
    <xf numFmtId="0" fontId="10" fillId="0" borderId="7" xfId="2" applyBorder="1" applyAlignment="1">
      <alignment horizontal="center"/>
    </xf>
    <xf numFmtId="0" fontId="10" fillId="7" borderId="7" xfId="2" applyFill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2" fillId="8" borderId="2" xfId="2" applyFont="1" applyFill="1" applyBorder="1" applyAlignment="1">
      <alignment horizontal="center"/>
    </xf>
    <xf numFmtId="0" fontId="12" fillId="8" borderId="4" xfId="2" applyFont="1" applyFill="1" applyBorder="1" applyAlignment="1">
      <alignment horizontal="center"/>
    </xf>
    <xf numFmtId="0" fontId="13" fillId="0" borderId="0" xfId="3"/>
    <xf numFmtId="164" fontId="13" fillId="0" borderId="0" xfId="3" applyNumberFormat="1"/>
    <xf numFmtId="0" fontId="14" fillId="0" borderId="0" xfId="3" applyFont="1"/>
    <xf numFmtId="10" fontId="13" fillId="0" borderId="0" xfId="1" applyNumberFormat="1" applyFont="1"/>
    <xf numFmtId="167" fontId="13" fillId="0" borderId="0" xfId="3" applyNumberFormat="1"/>
    <xf numFmtId="0" fontId="13" fillId="9" borderId="7" xfId="3" applyFill="1" applyBorder="1" applyAlignment="1">
      <alignment horizontal="center"/>
    </xf>
    <xf numFmtId="167" fontId="0" fillId="9" borderId="7" xfId="4" applyNumberFormat="1" applyFont="1" applyFill="1" applyBorder="1"/>
    <xf numFmtId="168" fontId="13" fillId="9" borderId="7" xfId="3" applyNumberFormat="1" applyFill="1" applyBorder="1" applyAlignment="1">
      <alignment horizontal="center"/>
    </xf>
    <xf numFmtId="0" fontId="13" fillId="9" borderId="0" xfId="3" applyFill="1"/>
    <xf numFmtId="0" fontId="15" fillId="7" borderId="9" xfId="3" applyFont="1" applyFill="1" applyBorder="1" applyAlignment="1">
      <alignment horizontal="center"/>
    </xf>
    <xf numFmtId="0" fontId="15" fillId="7" borderId="10" xfId="3" applyFont="1" applyFill="1" applyBorder="1" applyAlignment="1">
      <alignment horizontal="center"/>
    </xf>
    <xf numFmtId="0" fontId="15" fillId="7" borderId="10" xfId="3" applyFont="1" applyFill="1" applyBorder="1" applyAlignment="1">
      <alignment horizontal="center" wrapText="1"/>
    </xf>
    <xf numFmtId="169" fontId="15" fillId="7" borderId="10" xfId="3" applyNumberFormat="1" applyFont="1" applyFill="1" applyBorder="1" applyAlignment="1">
      <alignment horizontal="center"/>
    </xf>
    <xf numFmtId="0" fontId="15" fillId="7" borderId="11" xfId="3" applyFont="1" applyFill="1" applyBorder="1" applyAlignment="1">
      <alignment horizontal="center"/>
    </xf>
    <xf numFmtId="0" fontId="10" fillId="0" borderId="0" xfId="5"/>
    <xf numFmtId="14" fontId="10" fillId="5" borderId="5" xfId="5" applyNumberFormat="1" applyFill="1" applyBorder="1"/>
    <xf numFmtId="0" fontId="14" fillId="0" borderId="0" xfId="5" applyFont="1"/>
    <xf numFmtId="0" fontId="12" fillId="0" borderId="0" xfId="5" applyFont="1"/>
    <xf numFmtId="0" fontId="2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164" fontId="21" fillId="10" borderId="0" xfId="3" applyNumberFormat="1" applyFont="1" applyFill="1"/>
    <xf numFmtId="168" fontId="21" fillId="10" borderId="7" xfId="3" applyNumberFormat="1" applyFont="1" applyFill="1" applyBorder="1" applyAlignment="1">
      <alignment horizontal="center"/>
    </xf>
    <xf numFmtId="0" fontId="21" fillId="10" borderId="7" xfId="3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0" fillId="0" borderId="0" xfId="0" applyProtection="1"/>
    <xf numFmtId="0" fontId="7" fillId="0" borderId="4" xfId="0" applyFont="1" applyBorder="1" applyProtection="1"/>
    <xf numFmtId="0" fontId="0" fillId="0" borderId="3" xfId="0" applyBorder="1" applyProtection="1"/>
    <xf numFmtId="164" fontId="0" fillId="0" borderId="2" xfId="0" applyNumberFormat="1" applyBorder="1" applyProtection="1"/>
    <xf numFmtId="0" fontId="8" fillId="4" borderId="4" xfId="0" applyFont="1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7" fillId="0" borderId="6" xfId="0" applyFont="1" applyBorder="1" applyProtection="1"/>
    <xf numFmtId="0" fontId="7" fillId="0" borderId="0" xfId="0" applyFont="1" applyProtection="1"/>
    <xf numFmtId="165" fontId="0" fillId="3" borderId="5" xfId="1" applyNumberFormat="1" applyFont="1" applyFill="1" applyBorder="1" applyProtection="1"/>
    <xf numFmtId="0" fontId="6" fillId="2" borderId="4" xfId="0" applyFont="1" applyFill="1" applyBorder="1" applyAlignment="1" applyProtection="1">
      <alignment horizontal="center" wrapText="1"/>
    </xf>
    <xf numFmtId="0" fontId="0" fillId="2" borderId="3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165" fontId="0" fillId="5" borderId="5" xfId="1" applyNumberFormat="1" applyFont="1" applyFill="1" applyBorder="1" applyProtection="1">
      <protection locked="0"/>
    </xf>
  </cellXfs>
  <cellStyles count="6">
    <cellStyle name="Comma 2" xfId="4" xr:uid="{B28E97DC-D687-4EB9-A996-A54FF14F9796}"/>
    <cellStyle name="Normal" xfId="0" builtinId="0"/>
    <cellStyle name="Normal 2" xfId="2" xr:uid="{81C8D52A-4355-4478-A552-39E7CFB5F50F}"/>
    <cellStyle name="Normal 2 2" xfId="3" xr:uid="{4D1EE911-1468-4FA0-BF5E-F6ECA004D14C}"/>
    <cellStyle name="Normal 3" xfId="5" xr:uid="{B8FDE5AF-AB0C-4D79-AFCB-A485705180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B30C-829F-45F7-8424-83376AAC3D90}">
  <sheetPr codeName="Sheet1">
    <pageSetUpPr fitToPage="1"/>
  </sheetPr>
  <dimension ref="A1:J87"/>
  <sheetViews>
    <sheetView workbookViewId="0">
      <pane ySplit="16" topLeftCell="A17" activePane="bottomLeft" state="frozen"/>
      <selection pane="bottomLeft" activeCell="J3" sqref="J3"/>
    </sheetView>
  </sheetViews>
  <sheetFormatPr defaultRowHeight="15"/>
  <cols>
    <col min="1" max="1" width="4.140625" customWidth="1"/>
    <col min="2" max="2" width="15.5703125" customWidth="1"/>
    <col min="3" max="3" width="16" customWidth="1"/>
    <col min="4" max="4" width="16.140625" customWidth="1"/>
    <col min="5" max="5" width="15.7109375" customWidth="1"/>
    <col min="6" max="6" width="15.42578125" customWidth="1"/>
    <col min="7" max="7" width="15" customWidth="1"/>
    <col min="8" max="8" width="13.5703125" customWidth="1"/>
    <col min="9" max="9" width="19.42578125" bestFit="1" customWidth="1"/>
    <col min="10" max="10" width="12.7109375" customWidth="1"/>
  </cols>
  <sheetData>
    <row r="1" spans="1:10" ht="15.75" thickBot="1"/>
    <row r="2" spans="1:10" ht="19.5" thickBot="1">
      <c r="B2" s="13" t="s">
        <v>15</v>
      </c>
      <c r="C2" s="12"/>
      <c r="D2" s="12"/>
      <c r="E2" s="12"/>
      <c r="F2" s="12"/>
      <c r="G2" s="11"/>
    </row>
    <row r="3" spans="1:10" ht="16.5" thickBot="1">
      <c r="B3" s="10" t="s">
        <v>14</v>
      </c>
      <c r="C3" s="9"/>
      <c r="D3" s="9"/>
      <c r="E3" s="9"/>
      <c r="F3" s="9"/>
      <c r="G3" s="63">
        <v>50</v>
      </c>
      <c r="I3" t="s">
        <v>13</v>
      </c>
      <c r="J3" s="64">
        <v>0</v>
      </c>
    </row>
    <row r="4" spans="1:10" ht="5.25" customHeight="1"/>
    <row r="5" spans="1:10" ht="6.75" customHeight="1" thickBot="1"/>
    <row r="6" spans="1:10" ht="16.5" thickBot="1">
      <c r="A6" s="50"/>
      <c r="B6" s="51" t="s">
        <v>12</v>
      </c>
      <c r="C6" s="52"/>
      <c r="D6" s="52"/>
      <c r="E6" s="52"/>
      <c r="F6" s="52"/>
      <c r="G6" s="53">
        <f>SUM(G17:G110)</f>
        <v>30.692004126338162</v>
      </c>
    </row>
    <row r="7" spans="1:10" ht="6" customHeight="1" thickBot="1">
      <c r="A7" s="50"/>
      <c r="B7" s="50"/>
      <c r="C7" s="50"/>
      <c r="D7" s="50"/>
      <c r="E7" s="50"/>
      <c r="F7" s="50"/>
      <c r="G7" s="50"/>
    </row>
    <row r="8" spans="1:10" ht="16.5" thickBot="1">
      <c r="A8" s="50"/>
      <c r="B8" s="54" t="s">
        <v>11</v>
      </c>
      <c r="C8" s="55"/>
      <c r="D8" s="55"/>
      <c r="E8" s="55"/>
      <c r="F8" s="55"/>
      <c r="G8" s="56"/>
    </row>
    <row r="9" spans="1:10" ht="16.5" thickBot="1">
      <c r="A9" s="50"/>
      <c r="B9" s="57" t="s">
        <v>10</v>
      </c>
      <c r="C9" s="58"/>
      <c r="D9" s="50"/>
      <c r="E9" s="50"/>
      <c r="F9" s="50"/>
      <c r="G9" s="59">
        <v>0.26806088314174364</v>
      </c>
    </row>
    <row r="10" spans="1:10" ht="16.5" thickBot="1">
      <c r="A10" s="50"/>
      <c r="B10" s="57" t="s">
        <v>9</v>
      </c>
      <c r="C10" s="58"/>
      <c r="D10" s="50"/>
      <c r="E10" s="50"/>
      <c r="F10" s="50"/>
      <c r="G10" s="59">
        <v>0.4007980576978023</v>
      </c>
    </row>
    <row r="11" spans="1:10" ht="16.5" thickBot="1">
      <c r="A11" s="50"/>
      <c r="B11" s="57" t="s">
        <v>8</v>
      </c>
      <c r="C11" s="58"/>
      <c r="D11" s="50"/>
      <c r="E11" s="50"/>
      <c r="F11" s="50"/>
      <c r="G11" s="59">
        <v>0.31810614828939587</v>
      </c>
    </row>
    <row r="12" spans="1:10" ht="16.5" thickBot="1">
      <c r="A12" s="50"/>
      <c r="B12" s="57" t="s">
        <v>7</v>
      </c>
      <c r="C12" s="58"/>
      <c r="D12" s="50"/>
      <c r="E12" s="50"/>
      <c r="F12" s="50"/>
      <c r="G12" s="59">
        <v>0.49718342374903923</v>
      </c>
    </row>
    <row r="13" spans="1:10" ht="37.5" customHeight="1" thickBot="1">
      <c r="A13" s="50"/>
      <c r="B13" s="60" t="s">
        <v>6</v>
      </c>
      <c r="C13" s="61"/>
      <c r="D13" s="61"/>
      <c r="E13" s="61"/>
      <c r="F13" s="61"/>
      <c r="G13" s="62"/>
    </row>
    <row r="14" spans="1:10" ht="6.75" customHeight="1" thickBot="1"/>
    <row r="15" spans="1:10" ht="19.5" thickBot="1">
      <c r="B15" s="7" t="s">
        <v>5</v>
      </c>
      <c r="C15" s="6"/>
      <c r="D15" s="6"/>
      <c r="E15" s="6"/>
      <c r="F15" s="6"/>
      <c r="G15" s="5"/>
    </row>
    <row r="16" spans="1:10" ht="15.75">
      <c r="B16" s="4" t="s">
        <v>4</v>
      </c>
      <c r="C16" s="4" t="s">
        <v>3</v>
      </c>
      <c r="D16" s="4" t="s">
        <v>2</v>
      </c>
      <c r="E16" s="4" t="s">
        <v>1</v>
      </c>
      <c r="F16" s="3" t="s">
        <v>0</v>
      </c>
      <c r="G16" s="3"/>
    </row>
    <row r="17" spans="2:7" ht="15.75">
      <c r="B17" s="2">
        <f>IF($G$3="",65,$G$3)</f>
        <v>50</v>
      </c>
      <c r="C17" s="1">
        <f>IF(B17="","",VLOOKUP($B17,qxtable,2))*(1-$J$3)</f>
        <v>2.5790000000000001E-3</v>
      </c>
      <c r="D17" s="1">
        <f>IF(B17="","",1-$C17)</f>
        <v>0.997421</v>
      </c>
      <c r="E17" s="1">
        <v>1</v>
      </c>
      <c r="G17" s="1">
        <f>IF(B17="","",$E17*(1-$C17/2))</f>
        <v>0.99871049999999995</v>
      </c>
    </row>
    <row r="18" spans="2:7" ht="15.75">
      <c r="B18" s="2">
        <f>IF(B17&gt;120,"",$B17+1)</f>
        <v>51</v>
      </c>
      <c r="C18" s="1">
        <f>IF(B18="","",VLOOKUP($B18,qxtable,2))*(1-$J$3)</f>
        <v>2.872E-3</v>
      </c>
      <c r="D18" s="1">
        <f>IF(B18="","",1-$C18)</f>
        <v>0.99712800000000001</v>
      </c>
      <c r="E18" s="1">
        <f>IF(B18="","",$E17*$D17)</f>
        <v>0.997421</v>
      </c>
      <c r="G18" s="1">
        <f>IF(B18="","",$E18*(1-$C18/2))</f>
        <v>0.99598870344400003</v>
      </c>
    </row>
    <row r="19" spans="2:7" ht="15.75">
      <c r="B19" s="2">
        <f>IF(B18&gt;120,"",$B18+1)</f>
        <v>52</v>
      </c>
      <c r="C19" s="1">
        <f>IF(B19="","",VLOOKUP($B19,qxtable,2))*(1-$J$3)</f>
        <v>3.2130000000000001E-3</v>
      </c>
      <c r="D19" s="1">
        <f>IF(B19="","",1-$C19)</f>
        <v>0.99678699999999998</v>
      </c>
      <c r="E19" s="1">
        <f>IF(B19="","",$E18*$D18)</f>
        <v>0.99455640688800007</v>
      </c>
      <c r="G19" s="1">
        <f>IF(B19="","",$E19*(1-$C19/2))</f>
        <v>0.99295865202033451</v>
      </c>
    </row>
    <row r="20" spans="2:7" ht="15.75">
      <c r="B20" s="2">
        <f>IF(B19&gt;120,"",$B19+1)</f>
        <v>53</v>
      </c>
      <c r="C20" s="1">
        <f>IF(B20="","",VLOOKUP($B20,qxtable,2))*(1-$J$3)</f>
        <v>3.5839999999999999E-3</v>
      </c>
      <c r="D20" s="1">
        <f>IF(B20="","",1-$C20)</f>
        <v>0.99641599999999997</v>
      </c>
      <c r="E20" s="1">
        <f>IF(B20="","",$E19*$D19)</f>
        <v>0.99136089715266895</v>
      </c>
      <c r="G20" s="1">
        <f>IF(B20="","",$E20*(1-$C20/2))</f>
        <v>0.98958437842497138</v>
      </c>
    </row>
    <row r="21" spans="2:7" ht="15.75">
      <c r="B21" s="2">
        <f>IF(B20&gt;120,"",$B20+1)</f>
        <v>54</v>
      </c>
      <c r="C21" s="1">
        <f>IF(B21="","",VLOOKUP($B21,qxtable,2))*(1-$J$3)</f>
        <v>3.9789999999999999E-3</v>
      </c>
      <c r="D21" s="1">
        <f>IF(B21="","",1-$C21)</f>
        <v>0.99602100000000005</v>
      </c>
      <c r="E21" s="1">
        <f>IF(B21="","",$E20*$D20)</f>
        <v>0.9878078596972738</v>
      </c>
      <c r="G21" s="1">
        <f>IF(B21="","",$E21*(1-$C21/2))</f>
        <v>0.98584261596040612</v>
      </c>
    </row>
    <row r="22" spans="2:7" ht="15.75">
      <c r="B22" s="2">
        <f>IF(B21&gt;120,"",$B21+1)</f>
        <v>55</v>
      </c>
      <c r="C22" s="1">
        <f>IF(B22="","",VLOOKUP($B22,qxtable,2))*(1-$J$3)</f>
        <v>4.4250000000000001E-3</v>
      </c>
      <c r="D22" s="1">
        <f>IF(B22="","",1-$C22)</f>
        <v>0.99557499999999999</v>
      </c>
      <c r="E22" s="1">
        <f>IF(B22="","",$E21*$D21)</f>
        <v>0.98387737222353844</v>
      </c>
      <c r="G22" s="1">
        <f>IF(B22="","",$E22*(1-$C22/2))</f>
        <v>0.98170054353749392</v>
      </c>
    </row>
    <row r="23" spans="2:7" ht="15.75">
      <c r="B23" s="2">
        <f>IF(B22&gt;120,"",$B22+1)</f>
        <v>56</v>
      </c>
      <c r="C23" s="1">
        <f>IF(B23="","",VLOOKUP($B23,qxtable,2))*(1-$J$3)</f>
        <v>4.9490000000000003E-3</v>
      </c>
      <c r="D23" s="1">
        <f>IF(B23="","",1-$C23)</f>
        <v>0.99505100000000002</v>
      </c>
      <c r="E23" s="1">
        <f>IF(B23="","",$E22*$D22)</f>
        <v>0.97952371485144929</v>
      </c>
      <c r="G23" s="1">
        <f>IF(B23="","",$E23*(1-$C23/2))</f>
        <v>0.9770998834190493</v>
      </c>
    </row>
    <row r="24" spans="2:7" ht="15.75">
      <c r="B24" s="2">
        <f>IF(B23&gt;120,"",$B23+1)</f>
        <v>57</v>
      </c>
      <c r="C24" s="1">
        <f>IF(B24="","",VLOOKUP($B24,qxtable,2))*(1-$J$3)</f>
        <v>5.581E-3</v>
      </c>
      <c r="D24" s="1">
        <f>IF(B24="","",1-$C24)</f>
        <v>0.99441900000000005</v>
      </c>
      <c r="E24" s="1">
        <f>IF(B24="","",$E23*$D23)</f>
        <v>0.97467605198664953</v>
      </c>
      <c r="G24" s="1">
        <f>IF(B24="","",$E24*(1-$C24/2))</f>
        <v>0.97195621846358071</v>
      </c>
    </row>
    <row r="25" spans="2:7" ht="15.75">
      <c r="B25" s="2">
        <f>IF(B24&gt;120,"",$B24+1)</f>
        <v>58</v>
      </c>
      <c r="C25" s="1">
        <f>IF(B25="","",VLOOKUP($B25,qxtable,2))*(1-$J$3)</f>
        <v>6.3E-3</v>
      </c>
      <c r="D25" s="1">
        <f>IF(B25="","",1-$C25)</f>
        <v>0.99370000000000003</v>
      </c>
      <c r="E25" s="1">
        <f>IF(B25="","",$E24*$D24)</f>
        <v>0.96923638494051212</v>
      </c>
      <c r="G25" s="1">
        <f>IF(B25="","",$E25*(1-$C25/2))</f>
        <v>0.96618329032794947</v>
      </c>
    </row>
    <row r="26" spans="2:7" ht="15.75">
      <c r="B26" s="2">
        <f>IF(B25&gt;120,"",$B25+1)</f>
        <v>59</v>
      </c>
      <c r="C26" s="1">
        <f>IF(B26="","",VLOOKUP($B26,qxtable,2))*(1-$J$3)</f>
        <v>7.0899999999999999E-3</v>
      </c>
      <c r="D26" s="1">
        <f>IF(B26="","",1-$C26)</f>
        <v>0.99290999999999996</v>
      </c>
      <c r="E26" s="1">
        <f>IF(B26="","",$E25*$D25)</f>
        <v>0.96313019571538694</v>
      </c>
      <c r="G26" s="1">
        <f>IF(B26="","",$E26*(1-$C26/2))</f>
        <v>0.95971589917157585</v>
      </c>
    </row>
    <row r="27" spans="2:7" ht="15.75">
      <c r="B27" s="2">
        <f>IF(B26&gt;120,"",$B26+1)</f>
        <v>60</v>
      </c>
      <c r="C27" s="1">
        <f>IF(B27="","",VLOOKUP($B27,qxtable,2))*(1-$J$3)</f>
        <v>7.9760000000000005E-3</v>
      </c>
      <c r="D27" s="1">
        <f>IF(B27="","",1-$C27)</f>
        <v>0.99202400000000002</v>
      </c>
      <c r="E27" s="1">
        <f>IF(B27="","",$E26*$D26)</f>
        <v>0.95630160262776476</v>
      </c>
      <c r="G27" s="1">
        <f>IF(B27="","",$E27*(1-$C27/2))</f>
        <v>0.9524878718364852</v>
      </c>
    </row>
    <row r="28" spans="2:7" ht="15.75">
      <c r="B28" s="2">
        <f>IF(B27&gt;120,"",$B27+1)</f>
        <v>61</v>
      </c>
      <c r="C28" s="1">
        <f>IF(B28="","",VLOOKUP($B28,qxtable,2))*(1-$J$3)</f>
        <v>8.9859999999999992E-3</v>
      </c>
      <c r="D28" s="1">
        <f>IF(B28="","",1-$C28)</f>
        <v>0.99101399999999995</v>
      </c>
      <c r="E28" s="1">
        <f>IF(B28="","",$E27*$D27)</f>
        <v>0.94867414104520575</v>
      </c>
      <c r="G28" s="1">
        <f>IF(B28="","",$E28*(1-$C28/2))</f>
        <v>0.94441174812948969</v>
      </c>
    </row>
    <row r="29" spans="2:7" ht="15.75">
      <c r="B29" s="2">
        <f>IF(B28&gt;120,"",$B28+1)</f>
        <v>62</v>
      </c>
      <c r="C29" s="1">
        <f>IF(B29="","",VLOOKUP($B29,qxtable,2))*(1-$J$3)</f>
        <v>1.0147E-2</v>
      </c>
      <c r="D29" s="1">
        <f>IF(B29="","",1-$C29)</f>
        <v>0.98985299999999998</v>
      </c>
      <c r="E29" s="1">
        <f>IF(B29="","",$E28*$D28)</f>
        <v>0.94014935521377352</v>
      </c>
      <c r="G29" s="1">
        <f>IF(B29="","",$E29*(1-$C29/2))</f>
        <v>0.93537950746009646</v>
      </c>
    </row>
    <row r="30" spans="2:7" ht="15.75">
      <c r="B30" s="2">
        <f>IF(B29&gt;120,"",$B29+1)</f>
        <v>63</v>
      </c>
      <c r="C30" s="1">
        <f>IF(B30="","",VLOOKUP($B30,qxtable,2))*(1-$J$3)</f>
        <v>1.1471E-2</v>
      </c>
      <c r="D30" s="1">
        <f>IF(B30="","",1-$C30)</f>
        <v>0.98852899999999999</v>
      </c>
      <c r="E30" s="1">
        <f>IF(B30="","",$E29*$D29)</f>
        <v>0.93060965970641929</v>
      </c>
      <c r="G30" s="1">
        <f>IF(B30="","",$E30*(1-$C30/2))</f>
        <v>0.92527214800317314</v>
      </c>
    </row>
    <row r="31" spans="2:7" ht="15.75">
      <c r="B31" s="2">
        <f>IF(B30&gt;120,"",$B30+1)</f>
        <v>64</v>
      </c>
      <c r="C31" s="1">
        <f>IF(B31="","",VLOOKUP($B31,qxtable,2))*(1-$J$3)</f>
        <v>1.294E-2</v>
      </c>
      <c r="D31" s="1">
        <f>IF(B31="","",1-$C31)</f>
        <v>0.98706000000000005</v>
      </c>
      <c r="E31" s="1">
        <f>IF(B31="","",$E30*$D30)</f>
        <v>0.919934636299927</v>
      </c>
      <c r="G31" s="1">
        <f>IF(B31="","",$E31*(1-$C31/2))</f>
        <v>0.91398265920306654</v>
      </c>
    </row>
    <row r="32" spans="2:7" ht="15.75">
      <c r="B32" s="2">
        <f>IF(B31&gt;120,"",$B31+1)</f>
        <v>65</v>
      </c>
      <c r="C32" s="1">
        <f>IF(B32="","",VLOOKUP($B32,qxtable,2))*(1-$J$3)</f>
        <v>1.4534999999999999E-2</v>
      </c>
      <c r="D32" s="1">
        <f>IF(B32="","",1-$C32)</f>
        <v>0.98546500000000004</v>
      </c>
      <c r="E32" s="1">
        <f>IF(B32="","",$E31*$D31)</f>
        <v>0.90803068210620597</v>
      </c>
      <c r="G32" s="1">
        <f>IF(B32="","",$E32*(1-$C32/2))</f>
        <v>0.90143156912399913</v>
      </c>
    </row>
    <row r="33" spans="2:7" ht="15.75">
      <c r="B33" s="2">
        <f>IF(B32&gt;120,"",$B32+1)</f>
        <v>66</v>
      </c>
      <c r="C33" s="1">
        <f>IF(B33="","",VLOOKUP($B33,qxtable,2))*(1-$J$3)</f>
        <v>1.6239E-2</v>
      </c>
      <c r="D33" s="1">
        <f>IF(B33="","",1-$C33)</f>
        <v>0.983761</v>
      </c>
      <c r="E33" s="1">
        <f>IF(B33="","",$E32*$D32)</f>
        <v>0.8948324561417923</v>
      </c>
      <c r="G33" s="1">
        <f>IF(B33="","",$E33*(1-$C33/2))</f>
        <v>0.88756686401414908</v>
      </c>
    </row>
    <row r="34" spans="2:7" ht="15.75">
      <c r="B34" s="2">
        <f>IF(B33&gt;120,"",$B33+1)</f>
        <v>67</v>
      </c>
      <c r="C34" s="1">
        <f>IF(B34="","",VLOOKUP($B34,qxtable,2))*(1-$J$3)</f>
        <v>1.8034000000000001E-2</v>
      </c>
      <c r="D34" s="1">
        <f>IF(B34="","",1-$C34)</f>
        <v>0.98196600000000001</v>
      </c>
      <c r="E34" s="1">
        <f>IF(B34="","",$E33*$D33)</f>
        <v>0.88030127188650575</v>
      </c>
      <c r="G34" s="1">
        <f>IF(B34="","",$E34*(1-$C34/2))</f>
        <v>0.87236359531790508</v>
      </c>
    </row>
    <row r="35" spans="2:7" ht="15.75">
      <c r="B35" s="2">
        <f>IF(B34&gt;120,"",$B34+1)</f>
        <v>68</v>
      </c>
      <c r="C35" s="1">
        <f>IF(B35="","",VLOOKUP($B35,qxtable,2))*(1-$J$3)</f>
        <v>1.9859000000000002E-2</v>
      </c>
      <c r="D35" s="1">
        <f>IF(B35="","",1-$C35)</f>
        <v>0.98014100000000004</v>
      </c>
      <c r="E35" s="1">
        <f>IF(B35="","",$E34*$D34)</f>
        <v>0.86442591874930452</v>
      </c>
      <c r="G35" s="1">
        <f>IF(B35="","",$E35*(1-$C35/2))</f>
        <v>0.85584260158908332</v>
      </c>
    </row>
    <row r="36" spans="2:7" ht="15.75">
      <c r="B36" s="2">
        <f>IF(B35&gt;120,"",$B35+1)</f>
        <v>69</v>
      </c>
      <c r="C36" s="1">
        <f>IF(B36="","",VLOOKUP($B36,qxtable,2))*(1-$J$3)</f>
        <v>2.1728999999999998E-2</v>
      </c>
      <c r="D36" s="1">
        <f>IF(B36="","",1-$C36)</f>
        <v>0.978271</v>
      </c>
      <c r="E36" s="1">
        <f>IF(B36="","",$E35*$D35)</f>
        <v>0.84725928442886211</v>
      </c>
      <c r="G36" s="1">
        <f>IF(B36="","",$E36*(1-$C36/2))</f>
        <v>0.83805423593318473</v>
      </c>
    </row>
    <row r="37" spans="2:7" ht="15.75">
      <c r="B37" s="2">
        <f>IF(B36&gt;120,"",$B36+1)</f>
        <v>70</v>
      </c>
      <c r="C37" s="1">
        <f>IF(B37="","",VLOOKUP($B37,qxtable,2))*(1-$J$3)</f>
        <v>2.3730000000000001E-2</v>
      </c>
      <c r="D37" s="1">
        <f>IF(B37="","",1-$C37)</f>
        <v>0.97626999999999997</v>
      </c>
      <c r="E37" s="1">
        <f>IF(B37="","",$E36*$D36)</f>
        <v>0.82884918743750735</v>
      </c>
      <c r="G37" s="1">
        <f>IF(B37="","",$E37*(1-$C37/2))</f>
        <v>0.81901489182856135</v>
      </c>
    </row>
    <row r="38" spans="2:7" ht="15.75">
      <c r="B38" s="2">
        <f>IF(B37&gt;120,"",$B37+1)</f>
        <v>71</v>
      </c>
      <c r="C38" s="1">
        <f>IF(B38="","",VLOOKUP($B38,qxtable,2))*(1-$J$3)</f>
        <v>2.5950999999999998E-2</v>
      </c>
      <c r="D38" s="1">
        <f>IF(B38="","",1-$C38)</f>
        <v>0.97404900000000005</v>
      </c>
      <c r="E38" s="1">
        <f>IF(B38="","",$E37*$D37)</f>
        <v>0.80918059621961524</v>
      </c>
      <c r="G38" s="1">
        <f>IF(B38="","",$E38*(1-$C38/2))</f>
        <v>0.79868107339336758</v>
      </c>
    </row>
    <row r="39" spans="2:7" ht="15.75">
      <c r="B39" s="2">
        <f>IF(B38&gt;120,"",$B38+1)</f>
        <v>72</v>
      </c>
      <c r="C39" s="1">
        <f>IF(B39="","",VLOOKUP($B39,qxtable,2))*(1-$J$3)</f>
        <v>2.8480999999999999E-2</v>
      </c>
      <c r="D39" s="1">
        <f>IF(B39="","",1-$C39)</f>
        <v>0.97151900000000002</v>
      </c>
      <c r="E39" s="1">
        <f>IF(B39="","",$E38*$D38)</f>
        <v>0.78818155056712003</v>
      </c>
      <c r="G39" s="1">
        <f>IF(B39="","",$E39*(1-$C39/2))</f>
        <v>0.77695745119626891</v>
      </c>
    </row>
    <row r="40" spans="2:7" ht="15.75">
      <c r="B40" s="2">
        <f>IF(B39&gt;120,"",$B39+1)</f>
        <v>73</v>
      </c>
      <c r="C40" s="1">
        <f>IF(B40="","",VLOOKUP($B40,qxtable,2))*(1-$J$3)</f>
        <v>3.1201E-2</v>
      </c>
      <c r="D40" s="1">
        <f>IF(B40="","",1-$C40)</f>
        <v>0.96879899999999997</v>
      </c>
      <c r="E40" s="1">
        <f>IF(B40="","",$E39*$D39)</f>
        <v>0.76573335182541791</v>
      </c>
      <c r="G40" s="1">
        <f>IF(B40="","",$E40*(1-$C40/2))</f>
        <v>0.75378752867026544</v>
      </c>
    </row>
    <row r="41" spans="2:7" ht="15.75">
      <c r="B41" s="2">
        <f>IF(B40&gt;120,"",$B40+1)</f>
        <v>74</v>
      </c>
      <c r="C41" s="1">
        <f>IF(B41="","",VLOOKUP($B41,qxtable,2))*(1-$J$3)</f>
        <v>3.4050999999999998E-2</v>
      </c>
      <c r="D41" s="1">
        <f>IF(B41="","",1-$C41)</f>
        <v>0.96594899999999995</v>
      </c>
      <c r="E41" s="1">
        <f>IF(B41="","",$E40*$D40)</f>
        <v>0.74184170551511297</v>
      </c>
      <c r="G41" s="1">
        <f>IF(B41="","",$E41*(1-$C41/2))</f>
        <v>0.72921147955786536</v>
      </c>
    </row>
    <row r="42" spans="2:7" ht="15.75">
      <c r="B42" s="2">
        <f>IF(B41&gt;120,"",$B41+1)</f>
        <v>75</v>
      </c>
      <c r="C42" s="1">
        <f>IF(B42="","",VLOOKUP($B42,qxtable,2))*(1-$J$3)</f>
        <v>3.7211000000000001E-2</v>
      </c>
      <c r="D42" s="1">
        <f>IF(B42="","",1-$C42)</f>
        <v>0.96278900000000001</v>
      </c>
      <c r="E42" s="1">
        <f>IF(B42="","",$E41*$D41)</f>
        <v>0.71658125360061786</v>
      </c>
      <c r="G42" s="1">
        <f>IF(B42="","",$E42*(1-$C42/2))</f>
        <v>0.70324890108675153</v>
      </c>
    </row>
    <row r="43" spans="2:7" ht="15.75">
      <c r="B43" s="2">
        <f>IF(B42&gt;120,"",$B42+1)</f>
        <v>76</v>
      </c>
      <c r="C43" s="1">
        <f>IF(B43="","",VLOOKUP($B43,qxtable,2))*(1-$J$3)</f>
        <v>4.0857999999999998E-2</v>
      </c>
      <c r="D43" s="1">
        <f>IF(B43="","",1-$C43)</f>
        <v>0.95914200000000005</v>
      </c>
      <c r="E43" s="1">
        <f>IF(B43="","",$E42*$D42)</f>
        <v>0.68991654857288531</v>
      </c>
      <c r="G43" s="1">
        <f>IF(B43="","",$E43*(1-$C43/2))</f>
        <v>0.67582224340208985</v>
      </c>
    </row>
    <row r="44" spans="2:7" ht="15.75">
      <c r="B44" s="2">
        <f>IF(B43&gt;120,"",$B43+1)</f>
        <v>77</v>
      </c>
      <c r="C44" s="1">
        <f>IF(B44="","",VLOOKUP($B44,qxtable,2))*(1-$J$3)</f>
        <v>4.5171000000000003E-2</v>
      </c>
      <c r="D44" s="1">
        <f>IF(B44="","",1-$C44)</f>
        <v>0.95482900000000004</v>
      </c>
      <c r="E44" s="1">
        <f>IF(B44="","",$E43*$D43)</f>
        <v>0.66172793823129439</v>
      </c>
      <c r="G44" s="1">
        <f>IF(B44="","",$E44*(1-$C44/2))</f>
        <v>0.64678248188237142</v>
      </c>
    </row>
    <row r="45" spans="2:7" ht="15.75">
      <c r="B45" s="2">
        <f>IF(B44&gt;120,"",$B44+1)</f>
        <v>78</v>
      </c>
      <c r="C45" s="1">
        <f>IF(B45="","",VLOOKUP($B45,qxtable,2))*(1-$J$3)</f>
        <v>5.0210999999999999E-2</v>
      </c>
      <c r="D45" s="1">
        <f>IF(B45="","",1-$C45)</f>
        <v>0.94978899999999999</v>
      </c>
      <c r="E45" s="1">
        <f>IF(B45="","",$E44*$D44)</f>
        <v>0.63183702553344856</v>
      </c>
      <c r="G45" s="1">
        <f>IF(B45="","",$E45*(1-$C45/2))</f>
        <v>0.61597444108891852</v>
      </c>
    </row>
    <row r="46" spans="2:7" ht="15.75">
      <c r="B46" s="2">
        <f>IF(B45&gt;120,"",$B45+1)</f>
        <v>79</v>
      </c>
      <c r="C46" s="1">
        <f>IF(B46="","",VLOOKUP($B46,qxtable,2))*(1-$J$3)</f>
        <v>5.5861000000000001E-2</v>
      </c>
      <c r="D46" s="1">
        <f>IF(B46="","",1-$C46)</f>
        <v>0.94413899999999995</v>
      </c>
      <c r="E46" s="1">
        <f>IF(B46="","",$E45*$D45)</f>
        <v>0.6001118566443886</v>
      </c>
      <c r="G46" s="1">
        <f>IF(B46="","",$E46*(1-$C46/2))</f>
        <v>0.58335043243238249</v>
      </c>
    </row>
    <row r="47" spans="2:7" ht="15.75">
      <c r="B47" s="2">
        <f>IF(B46&gt;120,"",$B46+1)</f>
        <v>80</v>
      </c>
      <c r="C47" s="1">
        <f>IF(B47="","",VLOOKUP($B47,qxtable,2))*(1-$J$3)</f>
        <v>6.2026999999999999E-2</v>
      </c>
      <c r="D47" s="1">
        <f>IF(B47="","",1-$C47)</f>
        <v>0.93797299999999995</v>
      </c>
      <c r="E47" s="1">
        <f>IF(B47="","",$E46*$D46)</f>
        <v>0.56658900822037639</v>
      </c>
      <c r="G47" s="1">
        <f>IF(B47="","",$E47*(1-$C47/2))</f>
        <v>0.54901710001393378</v>
      </c>
    </row>
    <row r="48" spans="2:7" ht="15.75">
      <c r="B48" s="2">
        <f>IF(B47&gt;120,"",$B47+1)</f>
        <v>81</v>
      </c>
      <c r="C48" s="1">
        <f>IF(B48="","",VLOOKUP($B48,qxtable,2))*(1-$J$3)</f>
        <v>6.8614999999999995E-2</v>
      </c>
      <c r="D48" s="1">
        <f>IF(B48="","",1-$C48)</f>
        <v>0.93138500000000002</v>
      </c>
      <c r="E48" s="1">
        <f>IF(B48="","",$E47*$D47)</f>
        <v>0.53144519180749106</v>
      </c>
      <c r="G48" s="1">
        <f>IF(B48="","",$E48*(1-$C48/2))</f>
        <v>0.51321263588955557</v>
      </c>
    </row>
    <row r="49" spans="2:7" ht="15.75">
      <c r="B49" s="2">
        <f>IF(B48&gt;120,"",$B48+1)</f>
        <v>82</v>
      </c>
      <c r="C49" s="1">
        <f>IF(B49="","",VLOOKUP($B49,qxtable,2))*(1-$J$3)</f>
        <v>7.5532000000000002E-2</v>
      </c>
      <c r="D49" s="1">
        <f>IF(B49="","",1-$C49)</f>
        <v>0.92446799999999996</v>
      </c>
      <c r="E49" s="1">
        <f>IF(B49="","",$E48*$D48)</f>
        <v>0.49498007997162008</v>
      </c>
      <c r="G49" s="1">
        <f>IF(B49="","",$E49*(1-$C49/2))</f>
        <v>0.47628666227141186</v>
      </c>
    </row>
    <row r="50" spans="2:7" ht="15.75">
      <c r="B50" s="2">
        <f>IF(B49&gt;120,"",$B49+1)</f>
        <v>83</v>
      </c>
      <c r="C50" s="1">
        <f>IF(B50="","",VLOOKUP($B50,qxtable,2))*(1-$J$3)</f>
        <v>8.251E-2</v>
      </c>
      <c r="D50" s="1">
        <f>IF(B50="","",1-$C50)</f>
        <v>0.91749000000000003</v>
      </c>
      <c r="E50" s="1">
        <f>IF(B50="","",$E49*$D49)</f>
        <v>0.45759324457120365</v>
      </c>
      <c r="G50" s="1">
        <f>IF(B50="","",$E50*(1-$C50/2))</f>
        <v>0.43871523526641865</v>
      </c>
    </row>
    <row r="51" spans="2:7" ht="15.75">
      <c r="B51" s="2">
        <f>IF(B50&gt;120,"",$B50+1)</f>
        <v>84</v>
      </c>
      <c r="C51" s="1">
        <f>IF(B51="","",VLOOKUP($B51,qxtable,2))*(1-$J$3)</f>
        <v>8.9612999999999998E-2</v>
      </c>
      <c r="D51" s="1">
        <f>IF(B51="","",1-$C51)</f>
        <v>0.91038700000000006</v>
      </c>
      <c r="E51" s="1">
        <f>IF(B51="","",$E50*$D50)</f>
        <v>0.41983722596163364</v>
      </c>
      <c r="G51" s="1">
        <f>IF(B51="","",$E51*(1-$C51/2))</f>
        <v>0.40102578929658372</v>
      </c>
    </row>
    <row r="52" spans="2:7" ht="15.75">
      <c r="B52" s="2">
        <f>IF(B51&gt;120,"",$B51+1)</f>
        <v>85</v>
      </c>
      <c r="C52" s="1">
        <f>IF(B52="","",VLOOKUP($B52,qxtable,2))*(1-$J$3)</f>
        <v>9.7239999999999993E-2</v>
      </c>
      <c r="D52" s="1">
        <f>IF(B52="","",1-$C52)</f>
        <v>0.90276000000000001</v>
      </c>
      <c r="E52" s="1">
        <f>IF(B52="","",$E51*$D51)</f>
        <v>0.3822143526315338</v>
      </c>
      <c r="G52" s="1">
        <f>IF(B52="","",$E52*(1-$C52/2))</f>
        <v>0.36363109080658862</v>
      </c>
    </row>
    <row r="53" spans="2:7" ht="15.75">
      <c r="B53" s="2">
        <f>IF(B52&gt;120,"",$B52+1)</f>
        <v>86</v>
      </c>
      <c r="C53" s="1">
        <f>IF(B53="","",VLOOKUP($B53,qxtable,2))*(1-$J$3)</f>
        <v>0.105792</v>
      </c>
      <c r="D53" s="1">
        <f>IF(B53="","",1-$C53)</f>
        <v>0.894208</v>
      </c>
      <c r="E53" s="1">
        <f>IF(B53="","",$E52*$D52)</f>
        <v>0.34504782898164343</v>
      </c>
      <c r="G53" s="1">
        <f>IF(B53="","",$E53*(1-$C53/2))</f>
        <v>0.32679617901983038</v>
      </c>
    </row>
    <row r="54" spans="2:7" ht="15.75">
      <c r="B54" s="2">
        <f>IF(B53&gt;120,"",$B53+1)</f>
        <v>87</v>
      </c>
      <c r="C54" s="1">
        <f>IF(B54="","",VLOOKUP($B54,qxtable,2))*(1-$J$3)</f>
        <v>0.115671</v>
      </c>
      <c r="D54" s="1">
        <f>IF(B54="","",1-$C54)</f>
        <v>0.88432900000000003</v>
      </c>
      <c r="E54" s="1">
        <f>IF(B54="","",$E53*$D53)</f>
        <v>0.30854452905801744</v>
      </c>
      <c r="G54" s="1">
        <f>IF(B54="","",$E54*(1-$C54/2))</f>
        <v>0.29069970194768247</v>
      </c>
    </row>
    <row r="55" spans="2:7" ht="15.75">
      <c r="B55" s="2">
        <f>IF(B54&gt;120,"",$B54+1)</f>
        <v>88</v>
      </c>
      <c r="C55" s="1">
        <f>IF(B55="","",VLOOKUP($B55,qxtable,2))*(1-$J$3)</f>
        <v>0.12698000000000001</v>
      </c>
      <c r="D55" s="1">
        <f>IF(B55="","",1-$C55)</f>
        <v>0.87302000000000002</v>
      </c>
      <c r="E55" s="1">
        <f>IF(B55="","",$E54*$D54)</f>
        <v>0.27285487483734749</v>
      </c>
      <c r="G55" s="1">
        <f>IF(B55="","",$E55*(1-$C55/2))</f>
        <v>0.25553131883392427</v>
      </c>
    </row>
    <row r="56" spans="2:7" ht="15.75">
      <c r="B56" s="2">
        <f>IF(B55&gt;120,"",$B55+1)</f>
        <v>89</v>
      </c>
      <c r="C56" s="1">
        <f>IF(B56="","",VLOOKUP($B56,qxtable,2))*(1-$J$3)</f>
        <v>0.13945199999999999</v>
      </c>
      <c r="D56" s="1">
        <f>IF(B56="","",1-$C56)</f>
        <v>0.86054799999999998</v>
      </c>
      <c r="E56" s="1">
        <f>IF(B56="","",$E55*$D55)</f>
        <v>0.2382077628305011</v>
      </c>
      <c r="G56" s="1">
        <f>IF(B56="","",$E56*(1-$C56/2))</f>
        <v>0.22159848835938159</v>
      </c>
    </row>
    <row r="57" spans="2:7" ht="15.75">
      <c r="B57" s="2">
        <f>IF(B56&gt;120,"",$B56+1)</f>
        <v>90</v>
      </c>
      <c r="C57" s="1">
        <f>IF(B57="","",VLOOKUP($B57,qxtable,2))*(1-$J$3)</f>
        <v>0.15293100000000001</v>
      </c>
      <c r="D57" s="1">
        <f>IF(B57="","",1-$C57)</f>
        <v>0.84706899999999996</v>
      </c>
      <c r="E57" s="1">
        <f>IF(B57="","",$E56*$D56)</f>
        <v>0.20498921388826205</v>
      </c>
      <c r="G57" s="1">
        <f>IF(B57="","",$E57*(1-$C57/2))</f>
        <v>0.18931461115368917</v>
      </c>
    </row>
    <row r="58" spans="2:7" ht="15.75">
      <c r="B58" s="2">
        <f>IF(B57&gt;120,"",$B57+1)</f>
        <v>91</v>
      </c>
      <c r="C58" s="1">
        <f>IF(B58="","",VLOOKUP($B58,qxtable,2))*(1-$J$3)</f>
        <v>0.16725999999999999</v>
      </c>
      <c r="D58" s="1">
        <f>IF(B58="","",1-$C58)</f>
        <v>0.83274000000000004</v>
      </c>
      <c r="E58" s="1">
        <f>IF(B58="","",$E57*$D57)</f>
        <v>0.17364000841911623</v>
      </c>
      <c r="G58" s="1">
        <f>IF(B58="","",$E58*(1-$C58/2))</f>
        <v>0.15911849451502555</v>
      </c>
    </row>
    <row r="59" spans="2:7" ht="15.75">
      <c r="B59" s="2">
        <f>IF(B58&gt;120,"",$B58+1)</f>
        <v>92</v>
      </c>
      <c r="C59" s="1">
        <f>IF(B59="","",VLOOKUP($B59,qxtable,2))*(1-$J$3)</f>
        <v>0.182281</v>
      </c>
      <c r="D59" s="1">
        <f>IF(B59="","",1-$C59)</f>
        <v>0.81771899999999997</v>
      </c>
      <c r="E59" s="1">
        <f>IF(B59="","",$E58*$D58)</f>
        <v>0.14459698061093484</v>
      </c>
      <c r="G59" s="1">
        <f>IF(B59="","",$E59*(1-$C59/2))</f>
        <v>0.13141833949956394</v>
      </c>
    </row>
    <row r="60" spans="2:7" ht="15.75">
      <c r="B60" s="2">
        <f>IF(B59&gt;120,"",$B59+1)</f>
        <v>93</v>
      </c>
      <c r="C60" s="1">
        <f>IF(B60="","",VLOOKUP($B60,qxtable,2))*(1-$J$3)</f>
        <v>0.19839200000000001</v>
      </c>
      <c r="D60" s="1">
        <f>IF(B60="","",1-$C60)</f>
        <v>0.80160799999999999</v>
      </c>
      <c r="E60" s="1">
        <f>IF(B60="","",$E59*$D59)</f>
        <v>0.11823969838819302</v>
      </c>
      <c r="G60" s="1">
        <f>IF(B60="","",$E60*(1-$C60/2))</f>
        <v>0.10651079326687782</v>
      </c>
    </row>
    <row r="61" spans="2:7" ht="15.75">
      <c r="B61" s="2">
        <f>IF(B60&gt;120,"",$B60+1)</f>
        <v>94</v>
      </c>
      <c r="C61" s="1">
        <f>IF(B61="","",VLOOKUP($B61,qxtable,2))*(1-$J$3)</f>
        <v>0.2157</v>
      </c>
      <c r="D61" s="1">
        <f>IF(B61="","",1-$C61)</f>
        <v>0.7843</v>
      </c>
      <c r="E61" s="1">
        <f>IF(B61="","",$E60*$D60)</f>
        <v>9.4781888145562626E-2</v>
      </c>
      <c r="G61" s="1">
        <f>IF(B61="","",$E61*(1-$C61/2))</f>
        <v>8.4559661509063702E-2</v>
      </c>
    </row>
    <row r="62" spans="2:7" ht="15.75">
      <c r="B62" s="2">
        <f>IF(B61&gt;120,"",$B61+1)</f>
        <v>95</v>
      </c>
      <c r="C62" s="1">
        <f>IF(B62="","",VLOOKUP($B62,qxtable,2))*(1-$J$3)</f>
        <v>0.23360600000000001</v>
      </c>
      <c r="D62" s="1">
        <f>IF(B62="","",1-$C62)</f>
        <v>0.76639400000000002</v>
      </c>
      <c r="E62" s="1">
        <f>IF(B62="","",$E61*$D61)</f>
        <v>7.4337434872564764E-2</v>
      </c>
      <c r="G62" s="1">
        <f>IF(B62="","",$E62*(1-$C62/2))</f>
        <v>6.5654599467144581E-2</v>
      </c>
    </row>
    <row r="63" spans="2:7" ht="15.75">
      <c r="B63" s="2">
        <f>IF(B62&gt;120,"",$B62+1)</f>
        <v>96</v>
      </c>
      <c r="C63" s="1">
        <f>IF(B63="","",VLOOKUP($B63,qxtable,2))*(1-$J$3)</f>
        <v>0.25151000000000001</v>
      </c>
      <c r="D63" s="1">
        <f>IF(B63="","",1-$C63)</f>
        <v>0.74848999999999999</v>
      </c>
      <c r="E63" s="1">
        <f>IF(B63="","",$E62*$D62)</f>
        <v>5.6971764061724404E-2</v>
      </c>
      <c r="G63" s="1">
        <f>IF(B63="","",$E63*(1-$C63/2))</f>
        <v>4.980727987214225E-2</v>
      </c>
    </row>
    <row r="64" spans="2:7" ht="15.75">
      <c r="B64" s="2">
        <f>IF(B63&gt;120,"",$B63+1)</f>
        <v>97</v>
      </c>
      <c r="C64" s="1">
        <f>IF(B64="","",VLOOKUP($B64,qxtable,2))*(1-$J$3)</f>
        <v>0.26881500000000003</v>
      </c>
      <c r="D64" s="1">
        <f>IF(B64="","",1-$C64)</f>
        <v>0.73118499999999997</v>
      </c>
      <c r="E64" s="1">
        <f>IF(B64="","",$E63*$D63)</f>
        <v>4.2642795682560096E-2</v>
      </c>
      <c r="G64" s="1">
        <f>IF(B64="","",$E64*(1-$C64/2))</f>
        <v>3.6911284121856403E-2</v>
      </c>
    </row>
    <row r="65" spans="2:7" ht="15.75">
      <c r="B65" s="2">
        <f>IF(B64&gt;120,"",$B64+1)</f>
        <v>98</v>
      </c>
      <c r="C65" s="1">
        <f>IF(B65="","",VLOOKUP($B65,qxtable,2))*(1-$J$3)</f>
        <v>0.285277</v>
      </c>
      <c r="D65" s="1">
        <f>IF(B65="","",1-$C65)</f>
        <v>0.714723</v>
      </c>
      <c r="E65" s="1">
        <f>IF(B65="","",$E64*$D64)</f>
        <v>3.1179772561152702E-2</v>
      </c>
      <c r="G65" s="1">
        <f>IF(B65="","",$E65*(1-$C65/2))</f>
        <v>2.6732336572688722E-2</v>
      </c>
    </row>
    <row r="66" spans="2:7" ht="15.75">
      <c r="B66" s="2">
        <f>IF(B65&gt;120,"",$B65+1)</f>
        <v>99</v>
      </c>
      <c r="C66" s="1">
        <f>IF(B66="","",VLOOKUP($B66,qxtable,2))*(1-$J$3)</f>
        <v>0.30129800000000001</v>
      </c>
      <c r="D66" s="1">
        <f>IF(B66="","",1-$C66)</f>
        <v>0.69870199999999993</v>
      </c>
      <c r="E66" s="1">
        <f>IF(B66="","",$E65*$D65)</f>
        <v>2.2284900584224741E-2</v>
      </c>
      <c r="G66" s="1">
        <f>IF(B66="","",$E66*(1-$C66/2))</f>
        <v>1.8927702596111866E-2</v>
      </c>
    </row>
    <row r="67" spans="2:7" ht="15.75">
      <c r="B67" s="2">
        <f>IF(B66&gt;120,"",$B66+1)</f>
        <v>100</v>
      </c>
      <c r="C67" s="1">
        <f>IF(B67="","",VLOOKUP($B67,qxtable,2))*(1-$J$3)</f>
        <v>0.31723800000000002</v>
      </c>
      <c r="D67" s="1">
        <f>IF(B67="","",1-$C67)</f>
        <v>0.68276199999999998</v>
      </c>
      <c r="E67" s="1">
        <f>IF(B67="","",$E66*$D66)</f>
        <v>1.5570504607998994E-2</v>
      </c>
      <c r="G67" s="1">
        <f>IF(B67="","",$E67*(1-$C67/2))</f>
        <v>1.31007267375828E-2</v>
      </c>
    </row>
    <row r="68" spans="2:7" ht="15.75">
      <c r="B68" s="2">
        <f>IF(B67&gt;120,"",$B67+1)</f>
        <v>101</v>
      </c>
      <c r="C68" s="1">
        <f>IF(B68="","",VLOOKUP($B68,qxtable,2))*(1-$J$3)</f>
        <v>0.33346100000000001</v>
      </c>
      <c r="D68" s="1">
        <f>IF(B68="","",1-$C68)</f>
        <v>0.66653899999999999</v>
      </c>
      <c r="E68" s="1">
        <f>IF(B68="","",$E67*$D67)</f>
        <v>1.0630948867166609E-2</v>
      </c>
      <c r="G68" s="1">
        <f>IF(B68="","",$E68*(1-$C68/2))</f>
        <v>8.8584454470694868E-3</v>
      </c>
    </row>
    <row r="69" spans="2:7" ht="15.75">
      <c r="B69" s="2">
        <f>IF(B68&gt;120,"",$B68+1)</f>
        <v>102</v>
      </c>
      <c r="C69" s="1">
        <f>IF(B69="","",VLOOKUP($B69,qxtable,2))*(1-$J$3)</f>
        <v>0.35032999999999997</v>
      </c>
      <c r="D69" s="1">
        <f>IF(B69="","",1-$C69)</f>
        <v>0.64966999999999997</v>
      </c>
      <c r="E69" s="1">
        <f>IF(B69="","",$E68*$D68)</f>
        <v>7.085942026972364E-3</v>
      </c>
      <c r="G69" s="1">
        <f>IF(B69="","",$E69*(1-$C69/2))</f>
        <v>5.8447329918177495E-3</v>
      </c>
    </row>
    <row r="70" spans="2:7" ht="15.75">
      <c r="B70" s="2">
        <f>IF(B69&gt;120,"",$B69+1)</f>
        <v>103</v>
      </c>
      <c r="C70" s="1">
        <f>IF(B70="","",VLOOKUP($B70,qxtable,2))*(1-$J$3)</f>
        <v>0.36854199999999998</v>
      </c>
      <c r="D70" s="1">
        <f>IF(B70="","",1-$C70)</f>
        <v>0.63145800000000007</v>
      </c>
      <c r="E70" s="1">
        <f>IF(B70="","",$E69*$D69)</f>
        <v>4.6035239566631359E-3</v>
      </c>
      <c r="G70" s="1">
        <f>IF(B70="","",$E70*(1-$C70/2))</f>
        <v>3.7552279936448633E-3</v>
      </c>
    </row>
    <row r="71" spans="2:7" ht="15.75">
      <c r="B71" s="2">
        <f>IF(B70&gt;120,"",$B70+1)</f>
        <v>104</v>
      </c>
      <c r="C71" s="1">
        <f>IF(B71="","",VLOOKUP($B71,qxtable,2))*(1-$J$3)</f>
        <v>0.38785500000000001</v>
      </c>
      <c r="D71" s="1">
        <f>IF(B71="","",1-$C71)</f>
        <v>0.61214499999999994</v>
      </c>
      <c r="E71" s="1">
        <f>IF(B71="","",$E70*$D70)</f>
        <v>2.9069320306265908E-3</v>
      </c>
      <c r="G71" s="1">
        <f>IF(B71="","",$E71*(1-$C71/2))</f>
        <v>2.3431979692572526E-3</v>
      </c>
    </row>
    <row r="72" spans="2:7" ht="15.75">
      <c r="B72" s="2">
        <f>IF(B71&gt;120,"",$B71+1)</f>
        <v>105</v>
      </c>
      <c r="C72" s="1">
        <f>IF(B72="","",VLOOKUP($B72,qxtable,2))*(1-$J$3)</f>
        <v>0.40722399999999997</v>
      </c>
      <c r="D72" s="1">
        <f>IF(B72="","",1-$C72)</f>
        <v>0.59277599999999997</v>
      </c>
      <c r="E72" s="1">
        <f>IF(B72="","",$E71*$D71)</f>
        <v>1.7794639078879142E-3</v>
      </c>
      <c r="G72" s="1">
        <f>IF(B72="","",$E72*(1-$C72/2))</f>
        <v>1.4171437026750402E-3</v>
      </c>
    </row>
    <row r="73" spans="2:7" ht="15.75">
      <c r="B73" s="2">
        <f>IF(B72&gt;120,"",$B72+1)</f>
        <v>106</v>
      </c>
      <c r="C73" s="1">
        <f>IF(B73="","",VLOOKUP($B73,qxtable,2))*(1-$J$3)</f>
        <v>0.42559900000000001</v>
      </c>
      <c r="D73" s="1">
        <f>IF(B73="","",1-$C73)</f>
        <v>0.57440099999999994</v>
      </c>
      <c r="E73" s="1">
        <f>IF(B73="","",$E72*$D72)</f>
        <v>1.0548234974621662E-3</v>
      </c>
      <c r="G73" s="1">
        <f>IF(B73="","",$E73*(1-$C73/2))</f>
        <v>8.3035758461396595E-4</v>
      </c>
    </row>
    <row r="74" spans="2:7" ht="15.75">
      <c r="B74" s="2">
        <f>IF(B73&gt;120,"",$B73+1)</f>
        <v>107</v>
      </c>
      <c r="C74" s="1">
        <f>IF(B74="","",VLOOKUP($B74,qxtable,2))*(1-$J$3)</f>
        <v>0.44193500000000002</v>
      </c>
      <c r="D74" s="1">
        <f>IF(B74="","",1-$C74)</f>
        <v>0.55806500000000003</v>
      </c>
      <c r="E74" s="1">
        <f>IF(B74="","",$E73*$D73)</f>
        <v>6.0589167176576563E-4</v>
      </c>
      <c r="G74" s="1">
        <f>IF(B74="","",$E74*(1-$C74/2))</f>
        <v>4.7200930378486381E-4</v>
      </c>
    </row>
    <row r="75" spans="2:7" ht="15.75">
      <c r="B75" s="2">
        <f>IF(B74&gt;120,"",$B74+1)</f>
        <v>108</v>
      </c>
      <c r="C75" s="1">
        <f>IF(B75="","",VLOOKUP($B75,qxtable,2))*(1-$J$3)</f>
        <v>0.45755299999999999</v>
      </c>
      <c r="D75" s="1">
        <f>IF(B75="","",1-$C75)</f>
        <v>0.54244700000000001</v>
      </c>
      <c r="E75" s="1">
        <f>IF(B75="","",$E74*$D74)</f>
        <v>3.38126935803962E-4</v>
      </c>
      <c r="G75" s="1">
        <f>IF(B75="","",$E75*(1-$C75/2))</f>
        <v>2.6077143887500689E-4</v>
      </c>
    </row>
    <row r="76" spans="2:7" ht="15.75">
      <c r="B76" s="2">
        <f>IF(B75&gt;120,"",$B75+1)</f>
        <v>109</v>
      </c>
      <c r="C76" s="1">
        <f>IF(B76="","",VLOOKUP($B76,qxtable,2))*(1-$J$3)</f>
        <v>0.47315000000000002</v>
      </c>
      <c r="D76" s="1">
        <f>IF(B76="","",1-$C76)</f>
        <v>0.52685000000000004</v>
      </c>
      <c r="E76" s="1">
        <f>IF(B76="","",$E75*$D75)</f>
        <v>1.8341594194605179E-4</v>
      </c>
      <c r="G76" s="1">
        <f>IF(B76="","",$E76*(1-$C76/2))</f>
        <v>1.400243154801646E-4</v>
      </c>
    </row>
    <row r="77" spans="2:7" ht="15.75">
      <c r="B77" s="2">
        <f>IF(B76&gt;120,"",$B76+1)</f>
        <v>110</v>
      </c>
      <c r="C77" s="1">
        <f>IF(B77="","",VLOOKUP($B77,qxtable,2))*(1-$J$3)</f>
        <v>0.48674499999999998</v>
      </c>
      <c r="D77" s="1">
        <f>IF(B77="","",1-$C77)</f>
        <v>0.51325500000000002</v>
      </c>
      <c r="E77" s="1">
        <f>IF(B77="","",$E76*$D76)</f>
        <v>9.6632689014277388E-5</v>
      </c>
      <c r="G77" s="1">
        <f>IF(B77="","",$E77*(1-$C77/2))</f>
        <v>7.3114949907150163E-5</v>
      </c>
    </row>
    <row r="78" spans="2:7" ht="15.75">
      <c r="B78" s="2">
        <f>IF(B77&gt;120,"",$B77+1)</f>
        <v>111</v>
      </c>
      <c r="C78" s="1">
        <f>IF(B78="","",VLOOKUP($B78,qxtable,2))*(1-$J$3)</f>
        <v>0.49635600000000002</v>
      </c>
      <c r="D78" s="1">
        <f>IF(B78="","",1-$C78)</f>
        <v>0.50364399999999998</v>
      </c>
      <c r="E78" s="1">
        <f>IF(B78="","",$E77*$D77)</f>
        <v>4.9597210800022945E-5</v>
      </c>
      <c r="G78" s="1">
        <f>IF(B78="","",$E78*(1-$C78/2))</f>
        <v>3.7288274218094852E-5</v>
      </c>
    </row>
    <row r="79" spans="2:7" ht="15.75">
      <c r="B79" s="2">
        <f>IF(B78&gt;120,"",$B78+1)</f>
        <v>112</v>
      </c>
      <c r="C79" s="1">
        <f>IF(B79="","",VLOOKUP($B79,qxtable,2))*(1-$J$3)</f>
        <v>0.5</v>
      </c>
      <c r="D79" s="1">
        <f>IF(B79="","",1-$C79)</f>
        <v>0.5</v>
      </c>
      <c r="E79" s="1">
        <f>IF(B79="","",$E78*$D78)</f>
        <v>2.4979337636166756E-5</v>
      </c>
      <c r="G79" s="1">
        <f>IF(B79="","",$E79*(1-$C79/2))</f>
        <v>1.8734503227125068E-5</v>
      </c>
    </row>
    <row r="80" spans="2:7" ht="15.75">
      <c r="B80" s="2">
        <f>IF(B79&gt;120,"",$B79+1)</f>
        <v>113</v>
      </c>
      <c r="C80" s="1">
        <f>IF(B80="","",VLOOKUP($B80,qxtable,2))*(1-$J$3)</f>
        <v>0.5</v>
      </c>
      <c r="D80" s="1">
        <f>IF(B80="","",1-$C80)</f>
        <v>0.5</v>
      </c>
      <c r="E80" s="1">
        <f>IF(B80="","",$E79*$D79)</f>
        <v>1.2489668818083378E-5</v>
      </c>
      <c r="G80" s="1">
        <f>IF(B80="","",$E80*(1-$C80/2))</f>
        <v>9.3672516135625339E-6</v>
      </c>
    </row>
    <row r="81" spans="2:7" ht="15.75">
      <c r="B81" s="2">
        <f>IF(B80&gt;120,"",$B80+1)</f>
        <v>114</v>
      </c>
      <c r="C81" s="1">
        <f>IF(B81="","",VLOOKUP($B81,qxtable,2))*(1-$J$3)</f>
        <v>0.5</v>
      </c>
      <c r="D81" s="1">
        <f>IF(B81="","",1-$C81)</f>
        <v>0.5</v>
      </c>
      <c r="E81" s="1">
        <f>IF(B81="","",$E80*$D80)</f>
        <v>6.244834409041689E-6</v>
      </c>
      <c r="G81" s="1">
        <f>IF(B81="","",$E81*(1-$C81/2))</f>
        <v>4.6836258067812669E-6</v>
      </c>
    </row>
    <row r="82" spans="2:7" ht="15.75">
      <c r="B82" s="2">
        <f>IF(B81&gt;120,"",$B81+1)</f>
        <v>115</v>
      </c>
      <c r="C82" s="1">
        <f>IF(B82="","",VLOOKUP($B82,qxtable,2))*(1-$J$3)</f>
        <v>0.5</v>
      </c>
      <c r="D82" s="1">
        <f>IF(B82="","",1-$C82)</f>
        <v>0.5</v>
      </c>
      <c r="E82" s="1">
        <f>IF(B82="","",$E81*$D81)</f>
        <v>3.1224172045208445E-6</v>
      </c>
      <c r="G82" s="1">
        <f>IF(B82="","",$E82*(1-$C82/2))</f>
        <v>2.3418129033906335E-6</v>
      </c>
    </row>
    <row r="83" spans="2:7" ht="15.75">
      <c r="B83" s="2">
        <f>IF(B82&gt;120,"",$B82+1)</f>
        <v>116</v>
      </c>
      <c r="C83" s="1">
        <f>IF(B83="","",VLOOKUP($B83,qxtable,2))*(1-$J$3)</f>
        <v>0.5</v>
      </c>
      <c r="D83" s="1">
        <f>IF(B83="","",1-$C83)</f>
        <v>0.5</v>
      </c>
      <c r="E83" s="1">
        <f>IF(B83="","",$E82*$D82)</f>
        <v>1.5612086022604222E-6</v>
      </c>
      <c r="G83" s="1">
        <f>IF(B83="","",$E83*(1-$C83/2))</f>
        <v>1.1709064516953167E-6</v>
      </c>
    </row>
    <row r="84" spans="2:7" ht="15.75">
      <c r="B84" s="2">
        <f>IF(B83&gt;120,"",$B83+1)</f>
        <v>117</v>
      </c>
      <c r="C84" s="1">
        <f>IF(B84="","",VLOOKUP($B84,qxtable,2))*(1-$J$3)</f>
        <v>0.5</v>
      </c>
      <c r="D84" s="1">
        <f>IF(B84="","",1-$C84)</f>
        <v>0.5</v>
      </c>
      <c r="E84" s="1">
        <f>IF(B84="","",$E83*$D83)</f>
        <v>7.8060430113021112E-7</v>
      </c>
      <c r="G84" s="1">
        <f>IF(B84="","",$E84*(1-$C84/2))</f>
        <v>5.8545322584765837E-7</v>
      </c>
    </row>
    <row r="85" spans="2:7" ht="15.75">
      <c r="B85" s="2">
        <f>IF(B84&gt;120,"",$B84+1)</f>
        <v>118</v>
      </c>
      <c r="C85" s="1">
        <f>IF(B85="","",VLOOKUP($B85,qxtable,2))*(1-$J$3)</f>
        <v>0.5</v>
      </c>
      <c r="D85" s="1">
        <f>IF(B85="","",1-$C85)</f>
        <v>0.5</v>
      </c>
      <c r="E85" s="1">
        <f>IF(B85="","",$E84*$D84)</f>
        <v>3.9030215056510556E-7</v>
      </c>
      <c r="G85" s="1">
        <f>IF(B85="","",$E85*(1-$C85/2))</f>
        <v>2.9272661292382918E-7</v>
      </c>
    </row>
    <row r="86" spans="2:7" ht="15.75">
      <c r="B86" s="2">
        <f>IF(B85&gt;120,"",$B85+1)</f>
        <v>119</v>
      </c>
      <c r="C86" s="1">
        <f>IF(B86="","",VLOOKUP($B86,qxtable,2))*(1-$J$3)</f>
        <v>0.5</v>
      </c>
      <c r="D86" s="1">
        <f>IF(B86="","",1-$C86)</f>
        <v>0.5</v>
      </c>
      <c r="E86" s="1">
        <f>IF(B86="","",$E85*$D85)</f>
        <v>1.9515107528255278E-7</v>
      </c>
      <c r="G86" s="1">
        <f>IF(B86="","",$E86*(1-$C86/2))</f>
        <v>1.4636330646191459E-7</v>
      </c>
    </row>
    <row r="87" spans="2:7" ht="15.75">
      <c r="B87" s="2">
        <f>IF(B86&gt;120,"",$B86+1)</f>
        <v>120</v>
      </c>
      <c r="C87" s="1">
        <f>IF(B87="","",VLOOKUP($B87,qxtable,2))*(1-$J$3)</f>
        <v>1</v>
      </c>
      <c r="D87" s="1">
        <f>IF(B87="","",1-$C87)</f>
        <v>0</v>
      </c>
      <c r="E87" s="1">
        <f>IF(B87="","",$E86*$D86)</f>
        <v>9.757553764127639E-8</v>
      </c>
      <c r="G87" s="1">
        <f>IF(B87="","",$E87*(1-$C87/2))</f>
        <v>4.8787768820638195E-8</v>
      </c>
    </row>
  </sheetData>
  <sheetProtection algorithmName="SHA-512" hashValue="cybAZ9LthggtttYERfM+Eo8TGQJ3y4f062o1hnviOw3EPQcchTql2v4wBqih9yvYNwPkzRWXB2ao5gF+JuEKdA==" saltValue="IFX+VApMxt2HWoJv1Wg3Lw==" spinCount="100000" sheet="1" objects="1" scenarios="1" selectLockedCells="1"/>
  <mergeCells count="5">
    <mergeCell ref="B2:G2"/>
    <mergeCell ref="B13:G13"/>
    <mergeCell ref="B8:G8"/>
    <mergeCell ref="B15:G15"/>
    <mergeCell ref="F16:G16"/>
  </mergeCells>
  <printOptions horizontalCentered="1"/>
  <pageMargins left="0.7" right="0.7" top="0.75" bottom="0.75" header="0.3" footer="0.3"/>
  <pageSetup scale="62" fitToHeight="0" orientation="portrait" r:id="rId1"/>
  <headerFooter>
    <oddFooter>&amp;LWeek 5- Goal seek, Sort and Filter.xlsx
Mortality Improvement &amp;R04/06/2022
07:00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721A-E540-4151-A19B-3119CF83F99A}">
  <sheetPr codeName="Sheet2">
    <pageSetUpPr fitToPage="1"/>
  </sheetPr>
  <dimension ref="B1:C129"/>
  <sheetViews>
    <sheetView topLeftCell="A2" workbookViewId="0">
      <pane ySplit="2" topLeftCell="A4" activePane="bottomLeft" state="frozen"/>
      <selection activeCell="A2" sqref="A2"/>
      <selection pane="bottomLeft" activeCell="E12" sqref="E12"/>
    </sheetView>
  </sheetViews>
  <sheetFormatPr defaultRowHeight="12.75"/>
  <cols>
    <col min="1" max="1" width="5" style="14" customWidth="1"/>
    <col min="2" max="2" width="14.140625" style="14" customWidth="1"/>
    <col min="3" max="3" width="14.7109375" style="14" customWidth="1"/>
    <col min="4" max="16384" width="9.140625" style="14"/>
  </cols>
  <sheetData>
    <row r="1" spans="2:3" ht="13.5" hidden="1" thickBot="1"/>
    <row r="2" spans="2:3" ht="16.5" thickBot="1">
      <c r="B2" s="21" t="s">
        <v>18</v>
      </c>
      <c r="C2" s="20"/>
    </row>
    <row r="3" spans="2:3">
      <c r="B3" s="19" t="s">
        <v>17</v>
      </c>
      <c r="C3" s="19" t="s">
        <v>16</v>
      </c>
    </row>
    <row r="4" spans="2:3">
      <c r="B4" s="18">
        <v>5</v>
      </c>
      <c r="C4" s="16">
        <v>2.3699999999999999E-4</v>
      </c>
    </row>
    <row r="5" spans="2:3">
      <c r="B5" s="17">
        <f>B4+1</f>
        <v>6</v>
      </c>
      <c r="C5" s="16">
        <v>2.2699999999999999E-4</v>
      </c>
    </row>
    <row r="6" spans="2:3">
      <c r="B6" s="17">
        <f>B5+1</f>
        <v>7</v>
      </c>
      <c r="C6" s="16">
        <v>2.1699999999999999E-4</v>
      </c>
    </row>
    <row r="7" spans="2:3">
      <c r="B7" s="17">
        <f>B6+1</f>
        <v>8</v>
      </c>
      <c r="C7" s="16">
        <v>2.0100000000000001E-4</v>
      </c>
    </row>
    <row r="8" spans="2:3">
      <c r="B8" s="17">
        <f>B7+1</f>
        <v>9</v>
      </c>
      <c r="C8" s="16">
        <v>1.94E-4</v>
      </c>
    </row>
    <row r="9" spans="2:3">
      <c r="B9" s="17">
        <f>B8+1</f>
        <v>10</v>
      </c>
      <c r="C9" s="16">
        <v>1.9699999999999999E-4</v>
      </c>
    </row>
    <row r="10" spans="2:3">
      <c r="B10" s="17">
        <f>B9+1</f>
        <v>11</v>
      </c>
      <c r="C10" s="16">
        <v>2.0799999999999999E-4</v>
      </c>
    </row>
    <row r="11" spans="2:3">
      <c r="B11" s="17">
        <f>B10+1</f>
        <v>12</v>
      </c>
      <c r="C11" s="16">
        <v>2.2599999999999999E-4</v>
      </c>
    </row>
    <row r="12" spans="2:3">
      <c r="B12" s="17">
        <f>B11+1</f>
        <v>13</v>
      </c>
      <c r="C12" s="16">
        <v>2.5500000000000002E-4</v>
      </c>
    </row>
    <row r="13" spans="2:3">
      <c r="B13" s="17">
        <f>B12+1</f>
        <v>14</v>
      </c>
      <c r="C13" s="16">
        <v>2.9700000000000001E-4</v>
      </c>
    </row>
    <row r="14" spans="2:3">
      <c r="B14" s="17">
        <f>B13+1</f>
        <v>15</v>
      </c>
      <c r="C14" s="16">
        <v>3.4499999999999998E-4</v>
      </c>
    </row>
    <row r="15" spans="2:3">
      <c r="B15" s="17">
        <f>B14+1</f>
        <v>16</v>
      </c>
      <c r="C15" s="16">
        <v>3.9100000000000002E-4</v>
      </c>
    </row>
    <row r="16" spans="2:3">
      <c r="B16" s="17">
        <f>B15+1</f>
        <v>17</v>
      </c>
      <c r="C16" s="16">
        <v>4.2999999999999999E-4</v>
      </c>
    </row>
    <row r="17" spans="2:3">
      <c r="B17" s="17">
        <f>B16+1</f>
        <v>18</v>
      </c>
      <c r="C17" s="16">
        <v>4.6000000000000001E-4</v>
      </c>
    </row>
    <row r="18" spans="2:3">
      <c r="B18" s="17">
        <f>B17+1</f>
        <v>19</v>
      </c>
      <c r="C18" s="16">
        <v>4.84E-4</v>
      </c>
    </row>
    <row r="19" spans="2:3">
      <c r="B19" s="17">
        <f>B18+1</f>
        <v>20</v>
      </c>
      <c r="C19" s="16">
        <v>5.0699999999999996E-4</v>
      </c>
    </row>
    <row r="20" spans="2:3">
      <c r="B20" s="17">
        <f>B19+1</f>
        <v>21</v>
      </c>
      <c r="C20" s="16">
        <v>5.2999999999999998E-4</v>
      </c>
    </row>
    <row r="21" spans="2:3">
      <c r="B21" s="17">
        <f>B20+1</f>
        <v>22</v>
      </c>
      <c r="C21" s="16">
        <v>5.5599999999999996E-4</v>
      </c>
    </row>
    <row r="22" spans="2:3">
      <c r="B22" s="17">
        <f>B21+1</f>
        <v>23</v>
      </c>
      <c r="C22" s="16">
        <v>5.8900000000000001E-4</v>
      </c>
    </row>
    <row r="23" spans="2:3">
      <c r="B23" s="17">
        <f>B22+1</f>
        <v>24</v>
      </c>
      <c r="C23" s="16">
        <v>6.2399999999999999E-4</v>
      </c>
    </row>
    <row r="24" spans="2:3">
      <c r="B24" s="17">
        <f>B23+1</f>
        <v>25</v>
      </c>
      <c r="C24" s="16">
        <v>6.6100000000000002E-4</v>
      </c>
    </row>
    <row r="25" spans="2:3">
      <c r="B25" s="17">
        <f>B24+1</f>
        <v>26</v>
      </c>
      <c r="C25" s="16">
        <v>6.96E-4</v>
      </c>
    </row>
    <row r="26" spans="2:3">
      <c r="B26" s="17">
        <f>B25+1</f>
        <v>27</v>
      </c>
      <c r="C26" s="16">
        <v>7.27E-4</v>
      </c>
    </row>
    <row r="27" spans="2:3">
      <c r="B27" s="17">
        <f>B26+1</f>
        <v>28</v>
      </c>
      <c r="C27" s="16">
        <v>7.54E-4</v>
      </c>
    </row>
    <row r="28" spans="2:3">
      <c r="B28" s="17">
        <f>B27+1</f>
        <v>29</v>
      </c>
      <c r="C28" s="16">
        <v>7.7899999999999996E-4</v>
      </c>
    </row>
    <row r="29" spans="2:3">
      <c r="B29" s="17">
        <f>B28+1</f>
        <v>30</v>
      </c>
      <c r="C29" s="16">
        <v>8.0099999999999995E-4</v>
      </c>
    </row>
    <row r="30" spans="2:3">
      <c r="B30" s="17">
        <f>B29+1</f>
        <v>31</v>
      </c>
      <c r="C30" s="16">
        <v>8.2100000000000001E-4</v>
      </c>
    </row>
    <row r="31" spans="2:3">
      <c r="B31" s="17">
        <f>B30+1</f>
        <v>32</v>
      </c>
      <c r="C31" s="16">
        <v>8.3900000000000001E-4</v>
      </c>
    </row>
    <row r="32" spans="2:3">
      <c r="B32" s="17">
        <f>B31+1</f>
        <v>33</v>
      </c>
      <c r="C32" s="16">
        <v>8.4800000000000001E-4</v>
      </c>
    </row>
    <row r="33" spans="2:3">
      <c r="B33" s="17">
        <f>B32+1</f>
        <v>34</v>
      </c>
      <c r="C33" s="16">
        <v>8.4900000000000004E-4</v>
      </c>
    </row>
    <row r="34" spans="2:3">
      <c r="B34" s="17">
        <f>B33+1</f>
        <v>35</v>
      </c>
      <c r="C34" s="16">
        <v>8.5099999999999998E-4</v>
      </c>
    </row>
    <row r="35" spans="2:3">
      <c r="B35" s="17">
        <f>B34+1</f>
        <v>36</v>
      </c>
      <c r="C35" s="16">
        <v>8.6200000000000003E-4</v>
      </c>
    </row>
    <row r="36" spans="2:3">
      <c r="B36" s="17">
        <f>B35+1</f>
        <v>37</v>
      </c>
      <c r="C36" s="16">
        <v>8.9099999999999997E-4</v>
      </c>
    </row>
    <row r="37" spans="2:3">
      <c r="B37" s="17">
        <f>B36+1</f>
        <v>38</v>
      </c>
      <c r="C37" s="16">
        <v>9.3899999999999995E-4</v>
      </c>
    </row>
    <row r="38" spans="2:3">
      <c r="B38" s="17">
        <f>B37+1</f>
        <v>39</v>
      </c>
      <c r="C38" s="16">
        <v>9.990000000000001E-4</v>
      </c>
    </row>
    <row r="39" spans="2:3">
      <c r="B39" s="17">
        <f>B38+1</f>
        <v>40</v>
      </c>
      <c r="C39" s="16">
        <v>1.072E-3</v>
      </c>
    </row>
    <row r="40" spans="2:3">
      <c r="B40" s="17">
        <f>B39+1</f>
        <v>41</v>
      </c>
      <c r="C40" s="16">
        <v>1.1559999999999999E-3</v>
      </c>
    </row>
    <row r="41" spans="2:3">
      <c r="B41" s="17">
        <f>B40+1</f>
        <v>42</v>
      </c>
      <c r="C41" s="16">
        <v>1.2520000000000001E-3</v>
      </c>
    </row>
    <row r="42" spans="2:3">
      <c r="B42" s="17">
        <f>B41+1</f>
        <v>43</v>
      </c>
      <c r="C42" s="16">
        <v>1.3519999999999999E-3</v>
      </c>
    </row>
    <row r="43" spans="2:3">
      <c r="B43" s="17">
        <f>B42+1</f>
        <v>44</v>
      </c>
      <c r="C43" s="16">
        <v>1.4580000000000001E-3</v>
      </c>
    </row>
    <row r="44" spans="2:3">
      <c r="B44" s="17">
        <f>B43+1</f>
        <v>45</v>
      </c>
      <c r="C44" s="16">
        <v>1.578E-3</v>
      </c>
    </row>
    <row r="45" spans="2:3">
      <c r="B45" s="17">
        <f>B44+1</f>
        <v>46</v>
      </c>
      <c r="C45" s="16">
        <v>1.722E-3</v>
      </c>
    </row>
    <row r="46" spans="2:3">
      <c r="B46" s="17">
        <f>B45+1</f>
        <v>47</v>
      </c>
      <c r="C46" s="16">
        <v>1.8990000000000001E-3</v>
      </c>
    </row>
    <row r="47" spans="2:3">
      <c r="B47" s="17">
        <f>B46+1</f>
        <v>48</v>
      </c>
      <c r="C47" s="16">
        <v>2.1020000000000001E-3</v>
      </c>
    </row>
    <row r="48" spans="2:3">
      <c r="B48" s="17">
        <f>B47+1</f>
        <v>49</v>
      </c>
      <c r="C48" s="16">
        <v>2.3259999999999999E-3</v>
      </c>
    </row>
    <row r="49" spans="2:3">
      <c r="B49" s="17">
        <f>B48+1</f>
        <v>50</v>
      </c>
      <c r="C49" s="16">
        <v>2.5790000000000001E-3</v>
      </c>
    </row>
    <row r="50" spans="2:3">
      <c r="B50" s="17">
        <f>B49+1</f>
        <v>51</v>
      </c>
      <c r="C50" s="16">
        <v>2.872E-3</v>
      </c>
    </row>
    <row r="51" spans="2:3">
      <c r="B51" s="17">
        <f>B50+1</f>
        <v>52</v>
      </c>
      <c r="C51" s="16">
        <v>3.2130000000000001E-3</v>
      </c>
    </row>
    <row r="52" spans="2:3">
      <c r="B52" s="17">
        <f>B51+1</f>
        <v>53</v>
      </c>
      <c r="C52" s="16">
        <v>3.5839999999999999E-3</v>
      </c>
    </row>
    <row r="53" spans="2:3">
      <c r="B53" s="17">
        <f>B52+1</f>
        <v>54</v>
      </c>
      <c r="C53" s="16">
        <v>3.9789999999999999E-3</v>
      </c>
    </row>
    <row r="54" spans="2:3">
      <c r="B54" s="17">
        <f>B53+1</f>
        <v>55</v>
      </c>
      <c r="C54" s="16">
        <v>4.4250000000000001E-3</v>
      </c>
    </row>
    <row r="55" spans="2:3">
      <c r="B55" s="17">
        <f>B54+1</f>
        <v>56</v>
      </c>
      <c r="C55" s="16">
        <v>4.9490000000000003E-3</v>
      </c>
    </row>
    <row r="56" spans="2:3">
      <c r="B56" s="17">
        <f>B55+1</f>
        <v>57</v>
      </c>
      <c r="C56" s="16">
        <v>5.581E-3</v>
      </c>
    </row>
    <row r="57" spans="2:3">
      <c r="B57" s="17">
        <f>B56+1</f>
        <v>58</v>
      </c>
      <c r="C57" s="16">
        <v>6.3E-3</v>
      </c>
    </row>
    <row r="58" spans="2:3">
      <c r="B58" s="17">
        <f>B57+1</f>
        <v>59</v>
      </c>
      <c r="C58" s="16">
        <v>7.0899999999999999E-3</v>
      </c>
    </row>
    <row r="59" spans="2:3">
      <c r="B59" s="17">
        <f>B58+1</f>
        <v>60</v>
      </c>
      <c r="C59" s="16">
        <v>7.9760000000000005E-3</v>
      </c>
    </row>
    <row r="60" spans="2:3">
      <c r="B60" s="17">
        <f>B59+1</f>
        <v>61</v>
      </c>
      <c r="C60" s="16">
        <v>8.9859999999999992E-3</v>
      </c>
    </row>
    <row r="61" spans="2:3">
      <c r="B61" s="17">
        <f>B60+1</f>
        <v>62</v>
      </c>
      <c r="C61" s="16">
        <v>1.0147E-2</v>
      </c>
    </row>
    <row r="62" spans="2:3">
      <c r="B62" s="17">
        <f>B61+1</f>
        <v>63</v>
      </c>
      <c r="C62" s="16">
        <v>1.1471E-2</v>
      </c>
    </row>
    <row r="63" spans="2:3">
      <c r="B63" s="17">
        <f>B62+1</f>
        <v>64</v>
      </c>
      <c r="C63" s="16">
        <v>1.294E-2</v>
      </c>
    </row>
    <row r="64" spans="2:3">
      <c r="B64" s="17">
        <f>B63+1</f>
        <v>65</v>
      </c>
      <c r="C64" s="16">
        <v>1.4534999999999999E-2</v>
      </c>
    </row>
    <row r="65" spans="2:3">
      <c r="B65" s="17">
        <f>B64+1</f>
        <v>66</v>
      </c>
      <c r="C65" s="16">
        <v>1.6239E-2</v>
      </c>
    </row>
    <row r="66" spans="2:3">
      <c r="B66" s="17">
        <f>B65+1</f>
        <v>67</v>
      </c>
      <c r="C66" s="16">
        <v>1.8034000000000001E-2</v>
      </c>
    </row>
    <row r="67" spans="2:3">
      <c r="B67" s="17">
        <f>B66+1</f>
        <v>68</v>
      </c>
      <c r="C67" s="16">
        <v>1.9859000000000002E-2</v>
      </c>
    </row>
    <row r="68" spans="2:3">
      <c r="B68" s="17">
        <f>B67+1</f>
        <v>69</v>
      </c>
      <c r="C68" s="16">
        <v>2.1728999999999998E-2</v>
      </c>
    </row>
    <row r="69" spans="2:3">
      <c r="B69" s="17">
        <f>B68+1</f>
        <v>70</v>
      </c>
      <c r="C69" s="16">
        <v>2.3730000000000001E-2</v>
      </c>
    </row>
    <row r="70" spans="2:3">
      <c r="B70" s="17">
        <f>B69+1</f>
        <v>71</v>
      </c>
      <c r="C70" s="16">
        <v>2.5950999999999998E-2</v>
      </c>
    </row>
    <row r="71" spans="2:3">
      <c r="B71" s="17">
        <f>B70+1</f>
        <v>72</v>
      </c>
      <c r="C71" s="16">
        <v>2.8480999999999999E-2</v>
      </c>
    </row>
    <row r="72" spans="2:3">
      <c r="B72" s="17">
        <f>B71+1</f>
        <v>73</v>
      </c>
      <c r="C72" s="16">
        <v>3.1201E-2</v>
      </c>
    </row>
    <row r="73" spans="2:3">
      <c r="B73" s="17">
        <f>B72+1</f>
        <v>74</v>
      </c>
      <c r="C73" s="16">
        <v>3.4050999999999998E-2</v>
      </c>
    </row>
    <row r="74" spans="2:3">
      <c r="B74" s="17">
        <f>B73+1</f>
        <v>75</v>
      </c>
      <c r="C74" s="16">
        <v>3.7211000000000001E-2</v>
      </c>
    </row>
    <row r="75" spans="2:3">
      <c r="B75" s="17">
        <f>B74+1</f>
        <v>76</v>
      </c>
      <c r="C75" s="16">
        <v>4.0857999999999998E-2</v>
      </c>
    </row>
    <row r="76" spans="2:3">
      <c r="B76" s="17">
        <f>B75+1</f>
        <v>77</v>
      </c>
      <c r="C76" s="16">
        <v>4.5171000000000003E-2</v>
      </c>
    </row>
    <row r="77" spans="2:3">
      <c r="B77" s="17">
        <f>B76+1</f>
        <v>78</v>
      </c>
      <c r="C77" s="16">
        <v>5.0210999999999999E-2</v>
      </c>
    </row>
    <row r="78" spans="2:3">
      <c r="B78" s="17">
        <f>B77+1</f>
        <v>79</v>
      </c>
      <c r="C78" s="16">
        <v>5.5861000000000001E-2</v>
      </c>
    </row>
    <row r="79" spans="2:3">
      <c r="B79" s="17">
        <f>B78+1</f>
        <v>80</v>
      </c>
      <c r="C79" s="16">
        <v>6.2026999999999999E-2</v>
      </c>
    </row>
    <row r="80" spans="2:3">
      <c r="B80" s="17">
        <f>B79+1</f>
        <v>81</v>
      </c>
      <c r="C80" s="16">
        <v>6.8614999999999995E-2</v>
      </c>
    </row>
    <row r="81" spans="2:3">
      <c r="B81" s="17">
        <f>B80+1</f>
        <v>82</v>
      </c>
      <c r="C81" s="16">
        <v>7.5532000000000002E-2</v>
      </c>
    </row>
    <row r="82" spans="2:3">
      <c r="B82" s="17">
        <f>B81+1</f>
        <v>83</v>
      </c>
      <c r="C82" s="16">
        <v>8.251E-2</v>
      </c>
    </row>
    <row r="83" spans="2:3">
      <c r="B83" s="17">
        <f>B82+1</f>
        <v>84</v>
      </c>
      <c r="C83" s="16">
        <v>8.9612999999999998E-2</v>
      </c>
    </row>
    <row r="84" spans="2:3">
      <c r="B84" s="17">
        <f>B83+1</f>
        <v>85</v>
      </c>
      <c r="C84" s="16">
        <v>9.7239999999999993E-2</v>
      </c>
    </row>
    <row r="85" spans="2:3">
      <c r="B85" s="17">
        <f>B84+1</f>
        <v>86</v>
      </c>
      <c r="C85" s="16">
        <v>0.105792</v>
      </c>
    </row>
    <row r="86" spans="2:3">
      <c r="B86" s="17">
        <f>B85+1</f>
        <v>87</v>
      </c>
      <c r="C86" s="16">
        <v>0.115671</v>
      </c>
    </row>
    <row r="87" spans="2:3">
      <c r="B87" s="17">
        <f>B86+1</f>
        <v>88</v>
      </c>
      <c r="C87" s="16">
        <v>0.12698000000000001</v>
      </c>
    </row>
    <row r="88" spans="2:3">
      <c r="B88" s="17">
        <f>B87+1</f>
        <v>89</v>
      </c>
      <c r="C88" s="16">
        <v>0.13945199999999999</v>
      </c>
    </row>
    <row r="89" spans="2:3">
      <c r="B89" s="17">
        <f>B88+1</f>
        <v>90</v>
      </c>
      <c r="C89" s="16">
        <v>0.15293100000000001</v>
      </c>
    </row>
    <row r="90" spans="2:3">
      <c r="B90" s="17">
        <f>B89+1</f>
        <v>91</v>
      </c>
      <c r="C90" s="16">
        <v>0.16725999999999999</v>
      </c>
    </row>
    <row r="91" spans="2:3">
      <c r="B91" s="17">
        <f>B90+1</f>
        <v>92</v>
      </c>
      <c r="C91" s="16">
        <v>0.182281</v>
      </c>
    </row>
    <row r="92" spans="2:3">
      <c r="B92" s="17">
        <f>B91+1</f>
        <v>93</v>
      </c>
      <c r="C92" s="16">
        <v>0.19839200000000001</v>
      </c>
    </row>
    <row r="93" spans="2:3">
      <c r="B93" s="17">
        <f>B92+1</f>
        <v>94</v>
      </c>
      <c r="C93" s="16">
        <v>0.2157</v>
      </c>
    </row>
    <row r="94" spans="2:3">
      <c r="B94" s="17">
        <f>B93+1</f>
        <v>95</v>
      </c>
      <c r="C94" s="16">
        <v>0.23360600000000001</v>
      </c>
    </row>
    <row r="95" spans="2:3">
      <c r="B95" s="17">
        <f>B94+1</f>
        <v>96</v>
      </c>
      <c r="C95" s="16">
        <v>0.25151000000000001</v>
      </c>
    </row>
    <row r="96" spans="2:3">
      <c r="B96" s="17">
        <f>B95+1</f>
        <v>97</v>
      </c>
      <c r="C96" s="16">
        <v>0.26881500000000003</v>
      </c>
    </row>
    <row r="97" spans="2:3">
      <c r="B97" s="17">
        <f>B96+1</f>
        <v>98</v>
      </c>
      <c r="C97" s="16">
        <v>0.285277</v>
      </c>
    </row>
    <row r="98" spans="2:3">
      <c r="B98" s="17">
        <f>B97+1</f>
        <v>99</v>
      </c>
      <c r="C98" s="16">
        <v>0.30129800000000001</v>
      </c>
    </row>
    <row r="99" spans="2:3">
      <c r="B99" s="17">
        <f>B98+1</f>
        <v>100</v>
      </c>
      <c r="C99" s="16">
        <v>0.31723800000000002</v>
      </c>
    </row>
    <row r="100" spans="2:3">
      <c r="B100" s="17">
        <f>B99+1</f>
        <v>101</v>
      </c>
      <c r="C100" s="16">
        <v>0.33346100000000001</v>
      </c>
    </row>
    <row r="101" spans="2:3">
      <c r="B101" s="17">
        <f>B100+1</f>
        <v>102</v>
      </c>
      <c r="C101" s="16">
        <v>0.35032999999999997</v>
      </c>
    </row>
    <row r="102" spans="2:3">
      <c r="B102" s="17">
        <f>B101+1</f>
        <v>103</v>
      </c>
      <c r="C102" s="16">
        <v>0.36854199999999998</v>
      </c>
    </row>
    <row r="103" spans="2:3">
      <c r="B103" s="17">
        <f>B102+1</f>
        <v>104</v>
      </c>
      <c r="C103" s="16">
        <v>0.38785500000000001</v>
      </c>
    </row>
    <row r="104" spans="2:3">
      <c r="B104" s="17">
        <f>B103+1</f>
        <v>105</v>
      </c>
      <c r="C104" s="16">
        <v>0.40722399999999997</v>
      </c>
    </row>
    <row r="105" spans="2:3">
      <c r="B105" s="17">
        <f>B104+1</f>
        <v>106</v>
      </c>
      <c r="C105" s="16">
        <v>0.42559900000000001</v>
      </c>
    </row>
    <row r="106" spans="2:3">
      <c r="B106" s="17">
        <f>B105+1</f>
        <v>107</v>
      </c>
      <c r="C106" s="16">
        <v>0.44193500000000002</v>
      </c>
    </row>
    <row r="107" spans="2:3">
      <c r="B107" s="17">
        <f>B106+1</f>
        <v>108</v>
      </c>
      <c r="C107" s="16">
        <v>0.45755299999999999</v>
      </c>
    </row>
    <row r="108" spans="2:3">
      <c r="B108" s="17">
        <f>B107+1</f>
        <v>109</v>
      </c>
      <c r="C108" s="16">
        <v>0.47315000000000002</v>
      </c>
    </row>
    <row r="109" spans="2:3">
      <c r="B109" s="17">
        <f>B108+1</f>
        <v>110</v>
      </c>
      <c r="C109" s="16">
        <v>0.48674499999999998</v>
      </c>
    </row>
    <row r="110" spans="2:3">
      <c r="B110" s="17">
        <f>B109+1</f>
        <v>111</v>
      </c>
      <c r="C110" s="16">
        <v>0.49635600000000002</v>
      </c>
    </row>
    <row r="111" spans="2:3">
      <c r="B111" s="17">
        <f>B110+1</f>
        <v>112</v>
      </c>
      <c r="C111" s="16">
        <v>0.5</v>
      </c>
    </row>
    <row r="112" spans="2:3">
      <c r="B112" s="17">
        <f>B111+1</f>
        <v>113</v>
      </c>
      <c r="C112" s="16">
        <v>0.5</v>
      </c>
    </row>
    <row r="113" spans="2:3">
      <c r="B113" s="17">
        <f>B112+1</f>
        <v>114</v>
      </c>
      <c r="C113" s="16">
        <v>0.5</v>
      </c>
    </row>
    <row r="114" spans="2:3">
      <c r="B114" s="17">
        <f>B113+1</f>
        <v>115</v>
      </c>
      <c r="C114" s="16">
        <v>0.5</v>
      </c>
    </row>
    <row r="115" spans="2:3">
      <c r="B115" s="17">
        <f>B114+1</f>
        <v>116</v>
      </c>
      <c r="C115" s="16">
        <v>0.5</v>
      </c>
    </row>
    <row r="116" spans="2:3">
      <c r="B116" s="17">
        <f>B115+1</f>
        <v>117</v>
      </c>
      <c r="C116" s="16">
        <v>0.5</v>
      </c>
    </row>
    <row r="117" spans="2:3">
      <c r="B117" s="17">
        <f>B116+1</f>
        <v>118</v>
      </c>
      <c r="C117" s="16">
        <v>0.5</v>
      </c>
    </row>
    <row r="118" spans="2:3">
      <c r="B118" s="17">
        <f>B117+1</f>
        <v>119</v>
      </c>
      <c r="C118" s="16">
        <v>0.5</v>
      </c>
    </row>
    <row r="119" spans="2:3">
      <c r="B119" s="17">
        <f>B118+1</f>
        <v>120</v>
      </c>
      <c r="C119" s="16">
        <v>1</v>
      </c>
    </row>
    <row r="120" spans="2:3">
      <c r="B120" s="15"/>
    </row>
    <row r="121" spans="2:3">
      <c r="B121" s="15"/>
    </row>
    <row r="122" spans="2:3">
      <c r="B122" s="15"/>
    </row>
    <row r="123" spans="2:3">
      <c r="B123" s="15"/>
    </row>
    <row r="124" spans="2:3">
      <c r="B124" s="15"/>
    </row>
    <row r="125" spans="2:3">
      <c r="B125" s="15"/>
    </row>
    <row r="126" spans="2:3">
      <c r="B126" s="15"/>
    </row>
    <row r="127" spans="2:3">
      <c r="B127" s="15"/>
    </row>
    <row r="128" spans="2:3">
      <c r="B128" s="15"/>
    </row>
    <row r="129" spans="2:2">
      <c r="B129" s="15"/>
    </row>
  </sheetData>
  <mergeCells count="1">
    <mergeCell ref="B2:C2"/>
  </mergeCells>
  <printOptions horizontalCentered="1"/>
  <pageMargins left="0.75" right="0.75" top="1" bottom="1" header="0.5" footer="0.5"/>
  <pageSetup fitToHeight="0" orientation="portrait" r:id="rId1"/>
  <headerFooter alignWithMargins="0">
    <oddFooter>&amp;LWeek 5- Goal seek, Sort and Filter.xlsx
Mortality Improvment(Data Table)&amp;R04/06/2022
07:00 PM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3C53-0617-49DA-9569-C723DFBBD633}">
  <sheetPr codeName="Sheet3">
    <pageSetUpPr fitToPage="1"/>
  </sheetPr>
  <dimension ref="A1:R60"/>
  <sheetViews>
    <sheetView workbookViewId="0">
      <pane ySplit="5" topLeftCell="A24" activePane="bottomLeft" state="frozen"/>
      <selection pane="bottomLeft" activeCell="D13" sqref="D13"/>
    </sheetView>
  </sheetViews>
  <sheetFormatPr defaultColWidth="8.85546875" defaultRowHeight="12.75"/>
  <cols>
    <col min="1" max="1" width="9.7109375" style="22" customWidth="1"/>
    <col min="2" max="2" width="20.28515625" style="22" bestFit="1" customWidth="1"/>
    <col min="3" max="3" width="12.28515625" style="22" bestFit="1" customWidth="1"/>
    <col min="4" max="4" width="11.7109375" style="22" bestFit="1" customWidth="1"/>
    <col min="5" max="7" width="11.42578125" style="22" bestFit="1" customWidth="1"/>
    <col min="8" max="9" width="11.42578125" style="22" customWidth="1"/>
    <col min="10" max="10" width="12.28515625" style="22" customWidth="1"/>
    <col min="11" max="11" width="11.28515625" style="22" customWidth="1"/>
    <col min="12" max="12" width="8.85546875" style="22"/>
    <col min="13" max="13" width="8.42578125" style="22" bestFit="1" customWidth="1"/>
    <col min="14" max="14" width="15.140625" style="22" bestFit="1" customWidth="1"/>
    <col min="15" max="15" width="14.42578125" style="22" bestFit="1" customWidth="1"/>
    <col min="16" max="16" width="11.140625" style="22" customWidth="1"/>
    <col min="17" max="17" width="10.140625" style="22" bestFit="1" customWidth="1"/>
    <col min="18" max="16384" width="8.85546875" style="22"/>
  </cols>
  <sheetData>
    <row r="1" spans="1:18" ht="13.5" thickBo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8" ht="16.5" thickBot="1">
      <c r="A2" s="39" t="s">
        <v>88</v>
      </c>
      <c r="B2" s="36"/>
      <c r="C2" s="36"/>
      <c r="D2" s="36"/>
      <c r="E2" s="36"/>
      <c r="F2" s="36"/>
      <c r="G2" s="36"/>
      <c r="H2" s="36"/>
      <c r="I2" s="38" t="s">
        <v>87</v>
      </c>
      <c r="J2" s="36"/>
      <c r="K2" s="37">
        <v>42005</v>
      </c>
      <c r="L2" s="36"/>
      <c r="M2" s="36"/>
      <c r="N2" s="36"/>
    </row>
    <row r="3" spans="1:18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8" ht="13.5" thickBot="1"/>
    <row r="5" spans="1:18" ht="25.5">
      <c r="A5" s="35" t="s">
        <v>86</v>
      </c>
      <c r="B5" s="32" t="s">
        <v>85</v>
      </c>
      <c r="C5" s="34" t="s">
        <v>84</v>
      </c>
      <c r="D5" s="32" t="s">
        <v>83</v>
      </c>
      <c r="E5" s="32" t="s">
        <v>82</v>
      </c>
      <c r="F5" s="32" t="s">
        <v>81</v>
      </c>
      <c r="G5" s="32" t="s">
        <v>80</v>
      </c>
      <c r="H5" s="33" t="s">
        <v>79</v>
      </c>
      <c r="I5" s="33" t="s">
        <v>78</v>
      </c>
      <c r="J5" s="33" t="s">
        <v>77</v>
      </c>
      <c r="K5" s="33" t="s">
        <v>76</v>
      </c>
      <c r="L5" s="32" t="s">
        <v>4</v>
      </c>
      <c r="M5" s="32" t="s">
        <v>75</v>
      </c>
      <c r="N5" s="31" t="s">
        <v>74</v>
      </c>
      <c r="O5" s="31" t="s">
        <v>73</v>
      </c>
    </row>
    <row r="6" spans="1:18" ht="15">
      <c r="A6" s="27">
        <v>123451</v>
      </c>
      <c r="B6" s="30" t="s">
        <v>72</v>
      </c>
      <c r="C6" s="29">
        <v>13789</v>
      </c>
      <c r="D6" s="29">
        <v>38261</v>
      </c>
      <c r="E6" s="28"/>
      <c r="F6" s="28"/>
      <c r="G6" s="28"/>
      <c r="H6" s="29">
        <v>37530</v>
      </c>
      <c r="I6" s="28">
        <v>7800</v>
      </c>
      <c r="J6" s="27" t="s">
        <v>27</v>
      </c>
      <c r="K6" s="27" t="s">
        <v>27</v>
      </c>
      <c r="L6" s="23">
        <f>($K$2-C6)/365.25</f>
        <v>77.251197809719372</v>
      </c>
      <c r="M6" s="23">
        <f>($K$2-D6)/365.25</f>
        <v>10.250513347022586</v>
      </c>
      <c r="N6" s="26"/>
      <c r="O6" s="25"/>
      <c r="P6" s="26"/>
      <c r="Q6" s="26"/>
      <c r="R6" s="26"/>
    </row>
    <row r="7" spans="1:18" ht="15">
      <c r="A7" s="27">
        <v>123485</v>
      </c>
      <c r="B7" s="30" t="s">
        <v>71</v>
      </c>
      <c r="C7" s="29">
        <v>16254</v>
      </c>
      <c r="D7" s="29">
        <v>38169</v>
      </c>
      <c r="E7" s="28"/>
      <c r="F7" s="28"/>
      <c r="G7" s="28"/>
      <c r="H7" s="29">
        <v>39995</v>
      </c>
      <c r="I7" s="28">
        <v>18047</v>
      </c>
      <c r="J7" s="27" t="s">
        <v>27</v>
      </c>
      <c r="K7" s="27" t="s">
        <v>27</v>
      </c>
      <c r="L7" s="23">
        <f>($K$2-C7)/365.25</f>
        <v>70.502395619438744</v>
      </c>
      <c r="M7" s="23">
        <f>($K$2-D7)/365.25</f>
        <v>10.50239561943874</v>
      </c>
      <c r="N7" s="26"/>
      <c r="O7" s="25"/>
      <c r="P7" s="26"/>
      <c r="Q7" s="26"/>
      <c r="R7" s="26"/>
    </row>
    <row r="8" spans="1:18" ht="15">
      <c r="A8" s="27">
        <v>123465</v>
      </c>
      <c r="B8" s="30" t="s">
        <v>70</v>
      </c>
      <c r="C8" s="29">
        <v>16803</v>
      </c>
      <c r="D8" s="29">
        <v>37987</v>
      </c>
      <c r="E8" s="28"/>
      <c r="F8" s="28"/>
      <c r="G8" s="28"/>
      <c r="H8" s="29">
        <v>40544</v>
      </c>
      <c r="I8" s="28">
        <v>10349</v>
      </c>
      <c r="J8" s="27" t="s">
        <v>27</v>
      </c>
      <c r="K8" s="27" t="s">
        <v>27</v>
      </c>
      <c r="L8" s="23">
        <f>($K$2-C8)/365.25</f>
        <v>68.999315537303218</v>
      </c>
      <c r="M8" s="23">
        <f>($K$2-D8)/365.25</f>
        <v>11.000684462696784</v>
      </c>
      <c r="N8" s="26"/>
      <c r="O8" s="25"/>
      <c r="P8" s="26"/>
      <c r="Q8" s="26"/>
      <c r="R8" s="26"/>
    </row>
    <row r="9" spans="1:18" ht="15">
      <c r="A9" s="27">
        <v>123484</v>
      </c>
      <c r="B9" s="30" t="s">
        <v>69</v>
      </c>
      <c r="C9" s="29">
        <v>18203</v>
      </c>
      <c r="D9" s="29">
        <v>38292</v>
      </c>
      <c r="E9" s="28"/>
      <c r="F9" s="28"/>
      <c r="G9" s="28"/>
      <c r="H9" s="29">
        <v>41944</v>
      </c>
      <c r="I9" s="28">
        <v>9625</v>
      </c>
      <c r="J9" s="27" t="s">
        <v>27</v>
      </c>
      <c r="K9" s="27" t="s">
        <v>27</v>
      </c>
      <c r="L9" s="23">
        <f>($K$2-C9)/365.25</f>
        <v>65.166324435318273</v>
      </c>
      <c r="M9" s="23">
        <f>($K$2-D9)/365.25</f>
        <v>10.165639972621491</v>
      </c>
      <c r="N9" s="26"/>
      <c r="O9" s="25"/>
      <c r="P9" s="26"/>
      <c r="Q9" s="26"/>
      <c r="R9" s="26"/>
    </row>
    <row r="10" spans="1:18" ht="15">
      <c r="A10" s="27">
        <v>123486</v>
      </c>
      <c r="B10" s="30" t="s">
        <v>68</v>
      </c>
      <c r="C10" s="29">
        <v>19725</v>
      </c>
      <c r="D10" s="29">
        <v>37987</v>
      </c>
      <c r="E10" s="28"/>
      <c r="F10" s="28"/>
      <c r="G10" s="28"/>
      <c r="H10" s="29">
        <v>43466</v>
      </c>
      <c r="I10" s="28">
        <v>8990</v>
      </c>
      <c r="J10" s="27" t="s">
        <v>27</v>
      </c>
      <c r="K10" s="27" t="s">
        <v>27</v>
      </c>
      <c r="L10" s="23">
        <f>($K$2-C10)/365.25</f>
        <v>60.999315537303218</v>
      </c>
      <c r="M10" s="23">
        <f>($K$2-D10)/365.25</f>
        <v>11.000684462696784</v>
      </c>
      <c r="N10" s="26"/>
      <c r="O10" s="25"/>
      <c r="P10" s="26"/>
      <c r="Q10" s="26"/>
      <c r="R10" s="26"/>
    </row>
    <row r="11" spans="1:18" ht="15">
      <c r="A11" s="27">
        <v>123472</v>
      </c>
      <c r="B11" s="30" t="s">
        <v>67</v>
      </c>
      <c r="C11" s="29">
        <v>19725</v>
      </c>
      <c r="D11" s="29">
        <v>37987</v>
      </c>
      <c r="E11" s="28"/>
      <c r="F11" s="28"/>
      <c r="G11" s="28"/>
      <c r="H11" s="29">
        <v>43466</v>
      </c>
      <c r="I11" s="28">
        <v>5840</v>
      </c>
      <c r="J11" s="27" t="s">
        <v>27</v>
      </c>
      <c r="K11" s="27" t="s">
        <v>27</v>
      </c>
      <c r="L11" s="23">
        <f>($K$2-C11)/365.25</f>
        <v>60.999315537303218</v>
      </c>
      <c r="M11" s="23">
        <f>($K$2-D11)/365.25</f>
        <v>11.000684462696784</v>
      </c>
      <c r="N11" s="26"/>
      <c r="O11" s="25"/>
      <c r="P11" s="26"/>
      <c r="Q11" s="26"/>
      <c r="R11" s="26"/>
    </row>
    <row r="12" spans="1:18" ht="15">
      <c r="A12" s="27">
        <v>123466</v>
      </c>
      <c r="B12" s="30" t="s">
        <v>66</v>
      </c>
      <c r="C12" s="29">
        <v>22098</v>
      </c>
      <c r="D12" s="29">
        <v>38169</v>
      </c>
      <c r="E12" s="28"/>
      <c r="F12" s="28"/>
      <c r="G12" s="28"/>
      <c r="H12" s="29">
        <v>45839</v>
      </c>
      <c r="I12" s="28">
        <v>15804</v>
      </c>
      <c r="J12" s="27" t="s">
        <v>27</v>
      </c>
      <c r="K12" s="27" t="s">
        <v>27</v>
      </c>
      <c r="L12" s="23">
        <f>($K$2-C12)/365.25</f>
        <v>54.502395619438744</v>
      </c>
      <c r="M12" s="23">
        <f>($K$2-D12)/365.25</f>
        <v>10.50239561943874</v>
      </c>
      <c r="N12" s="26"/>
      <c r="O12" s="25"/>
      <c r="P12" s="26"/>
      <c r="Q12" s="26"/>
      <c r="R12" s="26"/>
    </row>
    <row r="13" spans="1:18" ht="15">
      <c r="A13" s="27">
        <v>430534</v>
      </c>
      <c r="B13" s="30" t="s">
        <v>65</v>
      </c>
      <c r="C13" s="29">
        <v>16018</v>
      </c>
      <c r="D13" s="29">
        <v>19360</v>
      </c>
      <c r="E13" s="28">
        <v>102000</v>
      </c>
      <c r="F13" s="28">
        <v>2400</v>
      </c>
      <c r="G13" s="28"/>
      <c r="H13" s="29"/>
      <c r="I13" s="28"/>
      <c r="J13" s="27" t="s">
        <v>27</v>
      </c>
      <c r="K13" s="27" t="s">
        <v>27</v>
      </c>
      <c r="L13" s="23">
        <f>($K$2-C13)/365.25</f>
        <v>71.148528405201915</v>
      </c>
      <c r="M13" s="23">
        <f>($K$2-D13)/365.25</f>
        <v>61.998631074606436</v>
      </c>
      <c r="N13" s="26">
        <f>AVERAGE(E13,F13,G13)</f>
        <v>52200</v>
      </c>
      <c r="O13" s="25">
        <f>(E13/F13)-1</f>
        <v>41.5</v>
      </c>
      <c r="P13" s="26"/>
      <c r="Q13" s="26"/>
      <c r="R13" s="26"/>
    </row>
    <row r="14" spans="1:18" ht="15">
      <c r="A14" s="27">
        <v>489909</v>
      </c>
      <c r="B14" s="30" t="s">
        <v>64</v>
      </c>
      <c r="C14" s="29">
        <v>24490</v>
      </c>
      <c r="D14" s="29">
        <v>29587</v>
      </c>
      <c r="E14" s="28">
        <v>139700</v>
      </c>
      <c r="F14" s="28">
        <v>133100</v>
      </c>
      <c r="G14" s="28">
        <v>126700</v>
      </c>
      <c r="H14" s="29"/>
      <c r="I14" s="28"/>
      <c r="J14" s="27" t="s">
        <v>27</v>
      </c>
      <c r="K14" s="27" t="s">
        <v>27</v>
      </c>
      <c r="L14" s="23">
        <f>($K$2-C14)/365.25</f>
        <v>47.953456536618752</v>
      </c>
      <c r="M14" s="23">
        <f>($K$2-D14)/365.25</f>
        <v>33.998631074606436</v>
      </c>
      <c r="N14" s="26">
        <f>AVERAGE(E14,F14,G14)</f>
        <v>133166.66666666666</v>
      </c>
      <c r="O14" s="25">
        <f>(E14/F14)-1</f>
        <v>4.9586776859504189E-2</v>
      </c>
      <c r="P14" s="26"/>
      <c r="Q14" s="26"/>
      <c r="R14" s="26"/>
    </row>
    <row r="15" spans="1:18" ht="15">
      <c r="A15" s="27">
        <v>426223</v>
      </c>
      <c r="B15" s="30" t="s">
        <v>63</v>
      </c>
      <c r="C15" s="29">
        <v>26191</v>
      </c>
      <c r="D15" s="29">
        <v>27116</v>
      </c>
      <c r="E15" s="28">
        <v>104400</v>
      </c>
      <c r="F15" s="28">
        <v>99400</v>
      </c>
      <c r="G15" s="28">
        <v>94700</v>
      </c>
      <c r="H15" s="29"/>
      <c r="I15" s="28"/>
      <c r="J15" s="27" t="s">
        <v>27</v>
      </c>
      <c r="K15" s="27" t="s">
        <v>27</v>
      </c>
      <c r="L15" s="23">
        <f>($K$2-C15)/365.25</f>
        <v>43.296372347707049</v>
      </c>
      <c r="M15" s="23">
        <f>($K$2-D15)/365.25</f>
        <v>40.763860369609858</v>
      </c>
      <c r="N15" s="26">
        <f>AVERAGE(E15,F15,G15)</f>
        <v>99500</v>
      </c>
      <c r="O15" s="25">
        <f>(E15/F15)-1</f>
        <v>5.0301810865191143E-2</v>
      </c>
      <c r="P15" s="26"/>
      <c r="Q15" s="26"/>
      <c r="R15" s="26"/>
    </row>
    <row r="16" spans="1:18" ht="15">
      <c r="A16" s="27">
        <v>286491</v>
      </c>
      <c r="B16" s="30" t="s">
        <v>62</v>
      </c>
      <c r="C16" s="29">
        <v>16018</v>
      </c>
      <c r="D16" s="29">
        <v>31071</v>
      </c>
      <c r="E16" s="28">
        <v>86000</v>
      </c>
      <c r="F16" s="28">
        <v>81900</v>
      </c>
      <c r="G16" s="28">
        <v>78000</v>
      </c>
      <c r="H16" s="29"/>
      <c r="I16" s="28"/>
      <c r="J16" s="27" t="s">
        <v>27</v>
      </c>
      <c r="K16" s="27" t="s">
        <v>27</v>
      </c>
      <c r="L16" s="23">
        <f>($K$2-C16)/365.25</f>
        <v>71.148528405201915</v>
      </c>
      <c r="M16" s="23">
        <f>($K$2-D16)/365.25</f>
        <v>29.935660506502394</v>
      </c>
      <c r="N16" s="26">
        <f>AVERAGE(E16,F16,G16)</f>
        <v>81966.666666666672</v>
      </c>
      <c r="O16" s="25">
        <f>(E16/F16)-1</f>
        <v>5.0061050061050105E-2</v>
      </c>
      <c r="P16" s="26"/>
      <c r="Q16" s="26"/>
      <c r="R16" s="26"/>
    </row>
    <row r="17" spans="1:18" ht="15">
      <c r="A17" s="27">
        <v>300843</v>
      </c>
      <c r="B17" s="30" t="s">
        <v>61</v>
      </c>
      <c r="C17" s="29">
        <v>17659</v>
      </c>
      <c r="D17" s="29">
        <v>31876</v>
      </c>
      <c r="E17" s="28">
        <v>84000</v>
      </c>
      <c r="F17" s="28">
        <v>80000</v>
      </c>
      <c r="G17" s="28">
        <v>76200</v>
      </c>
      <c r="H17" s="29"/>
      <c r="I17" s="28"/>
      <c r="J17" s="27" t="s">
        <v>27</v>
      </c>
      <c r="K17" s="27" t="s">
        <v>27</v>
      </c>
      <c r="L17" s="23">
        <f>($K$2-C17)/365.25</f>
        <v>66.655715263518132</v>
      </c>
      <c r="M17" s="23">
        <f>($K$2-D17)/365.25</f>
        <v>27.731690622861056</v>
      </c>
      <c r="N17" s="26">
        <f>AVERAGE(E17,F17,G17)</f>
        <v>80066.666666666672</v>
      </c>
      <c r="O17" s="25">
        <f>(E17/F17)-1</f>
        <v>5.0000000000000044E-2</v>
      </c>
      <c r="P17" s="26"/>
      <c r="Q17" s="26"/>
      <c r="R17" s="26"/>
    </row>
    <row r="18" spans="1:18" ht="15">
      <c r="A18" s="27">
        <v>443913</v>
      </c>
      <c r="B18" s="30" t="s">
        <v>60</v>
      </c>
      <c r="C18" s="29">
        <v>16639</v>
      </c>
      <c r="D18" s="29">
        <v>32076</v>
      </c>
      <c r="E18" s="28">
        <v>100800</v>
      </c>
      <c r="F18" s="28">
        <v>96000</v>
      </c>
      <c r="G18" s="28">
        <v>91400</v>
      </c>
      <c r="H18" s="29"/>
      <c r="I18" s="28"/>
      <c r="J18" s="27" t="s">
        <v>27</v>
      </c>
      <c r="K18" s="27" t="s">
        <v>27</v>
      </c>
      <c r="L18" s="23">
        <f>($K$2-C18)/365.25</f>
        <v>69.448323066392888</v>
      </c>
      <c r="M18" s="23">
        <f>($K$2-D18)/365.25</f>
        <v>27.184120465434635</v>
      </c>
      <c r="N18" s="26">
        <f>AVERAGE(E18,F18,G18)</f>
        <v>96066.666666666672</v>
      </c>
      <c r="O18" s="25">
        <f>(E18/F18)-1</f>
        <v>5.0000000000000044E-2</v>
      </c>
      <c r="P18" s="26"/>
      <c r="Q18" s="26"/>
      <c r="R18" s="26"/>
    </row>
    <row r="19" spans="1:18" ht="15">
      <c r="A19" s="27">
        <v>123491</v>
      </c>
      <c r="B19" s="30" t="s">
        <v>57</v>
      </c>
      <c r="C19" s="29">
        <v>24017</v>
      </c>
      <c r="D19" s="29">
        <v>34809</v>
      </c>
      <c r="E19" s="28">
        <v>250000</v>
      </c>
      <c r="F19" s="28">
        <v>230000</v>
      </c>
      <c r="G19" s="28">
        <v>210000</v>
      </c>
      <c r="H19" s="29"/>
      <c r="I19" s="28"/>
      <c r="J19" s="27" t="s">
        <v>27</v>
      </c>
      <c r="K19" s="27" t="s">
        <v>27</v>
      </c>
      <c r="L19" s="23">
        <f>($K$2-C19)/365.25</f>
        <v>49.248459958932237</v>
      </c>
      <c r="M19" s="23">
        <f>($K$2-D19)/365.25</f>
        <v>19.701574264202602</v>
      </c>
      <c r="N19" s="26">
        <f>AVERAGE(E19,F19,G19)</f>
        <v>230000</v>
      </c>
      <c r="O19" s="25">
        <f>(E19/F19)-1</f>
        <v>8.6956521739130377E-2</v>
      </c>
      <c r="P19" s="26"/>
      <c r="Q19" s="26"/>
      <c r="R19" s="26"/>
    </row>
    <row r="20" spans="1:18" ht="15">
      <c r="A20" s="27">
        <v>205217</v>
      </c>
      <c r="B20" s="30" t="s">
        <v>59</v>
      </c>
      <c r="C20" s="29">
        <v>17620</v>
      </c>
      <c r="D20" s="29">
        <v>34867</v>
      </c>
      <c r="E20" s="28">
        <v>95000</v>
      </c>
      <c r="F20" s="28">
        <v>90500</v>
      </c>
      <c r="G20" s="28">
        <v>86200</v>
      </c>
      <c r="H20" s="29"/>
      <c r="I20" s="28"/>
      <c r="J20" s="27" t="s">
        <v>27</v>
      </c>
      <c r="K20" s="27" t="s">
        <v>27</v>
      </c>
      <c r="L20" s="23">
        <f>($K$2-C20)/365.25</f>
        <v>66.762491444216295</v>
      </c>
      <c r="M20" s="23">
        <f>($K$2-D20)/365.25</f>
        <v>19.54277891854894</v>
      </c>
      <c r="N20" s="26">
        <f>AVERAGE(E20,F20,G20)</f>
        <v>90566.666666666672</v>
      </c>
      <c r="O20" s="25">
        <f>(E20/F20)-1</f>
        <v>4.9723756906077332E-2</v>
      </c>
      <c r="P20" s="26"/>
      <c r="Q20" s="26"/>
      <c r="R20" s="26"/>
    </row>
    <row r="21" spans="1:18" ht="15">
      <c r="A21" s="27">
        <v>345767</v>
      </c>
      <c r="B21" s="30" t="s">
        <v>58</v>
      </c>
      <c r="C21" s="29">
        <v>24217</v>
      </c>
      <c r="D21" s="29">
        <v>35067</v>
      </c>
      <c r="E21" s="28">
        <v>114000</v>
      </c>
      <c r="F21" s="28">
        <v>108600</v>
      </c>
      <c r="G21" s="28">
        <v>103400</v>
      </c>
      <c r="H21" s="29"/>
      <c r="I21" s="28"/>
      <c r="J21" s="27" t="s">
        <v>27</v>
      </c>
      <c r="K21" s="27" t="s">
        <v>27</v>
      </c>
      <c r="L21" s="23">
        <f>($K$2-C21)/365.25</f>
        <v>48.700889801505816</v>
      </c>
      <c r="M21" s="23">
        <f>($K$2-D21)/365.25</f>
        <v>18.99520876112252</v>
      </c>
      <c r="N21" s="26">
        <f>AVERAGE(E21,F21,G21)</f>
        <v>108666.66666666667</v>
      </c>
      <c r="O21" s="25">
        <f>(E21/F21)-1</f>
        <v>4.9723756906077332E-2</v>
      </c>
      <c r="P21" s="26"/>
      <c r="Q21" s="26"/>
      <c r="R21" s="26"/>
    </row>
    <row r="22" spans="1:18" ht="15">
      <c r="A22" s="27">
        <v>446641</v>
      </c>
      <c r="B22" s="30" t="s">
        <v>57</v>
      </c>
      <c r="C22" s="29">
        <v>23652</v>
      </c>
      <c r="D22" s="29">
        <v>35209</v>
      </c>
      <c r="E22" s="28">
        <v>360000</v>
      </c>
      <c r="F22" s="28">
        <v>331200</v>
      </c>
      <c r="G22" s="28">
        <v>302400</v>
      </c>
      <c r="H22" s="29"/>
      <c r="I22" s="28"/>
      <c r="J22" s="27" t="s">
        <v>27</v>
      </c>
      <c r="K22" s="27" t="s">
        <v>27</v>
      </c>
      <c r="L22" s="23">
        <f>($K$2-C22)/365.25</f>
        <v>50.247775496235455</v>
      </c>
      <c r="M22" s="23">
        <f>($K$2-D22)/365.25</f>
        <v>18.606433949349761</v>
      </c>
      <c r="N22" s="26">
        <f>AVERAGE(E22,F22,G22)</f>
        <v>331200</v>
      </c>
      <c r="O22" s="25">
        <f>(E22/F22)-1</f>
        <v>8.6956521739130377E-2</v>
      </c>
      <c r="P22" s="26"/>
      <c r="Q22" s="26"/>
      <c r="R22" s="26"/>
    </row>
    <row r="23" spans="1:18" ht="15">
      <c r="A23" s="27">
        <v>320387</v>
      </c>
      <c r="B23" s="30" t="s">
        <v>56</v>
      </c>
      <c r="C23" s="29">
        <v>25791</v>
      </c>
      <c r="D23" s="29">
        <v>35220</v>
      </c>
      <c r="E23" s="28">
        <v>116400</v>
      </c>
      <c r="F23" s="28">
        <v>110900</v>
      </c>
      <c r="G23" s="28">
        <v>105600</v>
      </c>
      <c r="H23" s="29"/>
      <c r="I23" s="28"/>
      <c r="J23" s="27" t="s">
        <v>27</v>
      </c>
      <c r="K23" s="27" t="s">
        <v>27</v>
      </c>
      <c r="L23" s="23">
        <f>($K$2-C23)/365.25</f>
        <v>44.39151266255989</v>
      </c>
      <c r="M23" s="23">
        <f>($K$2-D23)/365.25</f>
        <v>18.576317590691307</v>
      </c>
      <c r="N23" s="26">
        <f>AVERAGE(E23,F23,G23)</f>
        <v>110966.66666666667</v>
      </c>
      <c r="O23" s="25">
        <f>(E23/F23)-1</f>
        <v>4.9594229035166748E-2</v>
      </c>
      <c r="P23" s="26"/>
      <c r="Q23" s="26"/>
      <c r="R23" s="26"/>
    </row>
    <row r="24" spans="1:18" ht="15">
      <c r="A24" s="27">
        <v>218201</v>
      </c>
      <c r="B24" s="30" t="s">
        <v>55</v>
      </c>
      <c r="C24" s="29">
        <v>15818</v>
      </c>
      <c r="D24" s="29">
        <v>35362</v>
      </c>
      <c r="E24" s="28">
        <v>93000</v>
      </c>
      <c r="F24" s="28">
        <v>88600</v>
      </c>
      <c r="G24" s="28">
        <v>84400</v>
      </c>
      <c r="H24" s="29"/>
      <c r="I24" s="28"/>
      <c r="J24" s="27" t="s">
        <v>27</v>
      </c>
      <c r="K24" s="27" t="s">
        <v>27</v>
      </c>
      <c r="L24" s="23">
        <f>($K$2-C24)/365.25</f>
        <v>71.696098562628336</v>
      </c>
      <c r="M24" s="23">
        <f>($K$2-D24)/365.25</f>
        <v>18.187542778918548</v>
      </c>
      <c r="N24" s="26">
        <f>AVERAGE(E24,F24,G24)</f>
        <v>88666.666666666672</v>
      </c>
      <c r="O24" s="25">
        <f>(E24/F24)-1</f>
        <v>4.9661399548532659E-2</v>
      </c>
      <c r="P24" s="26"/>
      <c r="Q24" s="26"/>
      <c r="R24" s="26"/>
    </row>
    <row r="25" spans="1:18" ht="15">
      <c r="A25" s="27">
        <v>357982</v>
      </c>
      <c r="B25" s="30" t="s">
        <v>54</v>
      </c>
      <c r="C25" s="29">
        <v>17820</v>
      </c>
      <c r="D25" s="29">
        <v>35562</v>
      </c>
      <c r="E25" s="28">
        <v>111600</v>
      </c>
      <c r="F25" s="28">
        <v>106300</v>
      </c>
      <c r="G25" s="28">
        <v>101200</v>
      </c>
      <c r="H25" s="29"/>
      <c r="I25" s="28"/>
      <c r="J25" s="27" t="s">
        <v>27</v>
      </c>
      <c r="K25" s="27" t="s">
        <v>27</v>
      </c>
      <c r="L25" s="23">
        <f>($K$2-C25)/365.25</f>
        <v>66.214921286789874</v>
      </c>
      <c r="M25" s="23">
        <f>($K$2-D25)/365.25</f>
        <v>17.639972621492127</v>
      </c>
      <c r="N25" s="26">
        <f>AVERAGE(E25,F25,G25)</f>
        <v>106366.66666666667</v>
      </c>
      <c r="O25" s="25">
        <f>(E25/F25)-1</f>
        <v>4.9858889934148554E-2</v>
      </c>
      <c r="P25" s="26"/>
      <c r="Q25" s="26"/>
      <c r="R25" s="26"/>
    </row>
    <row r="26" spans="1:18" ht="15">
      <c r="A26" s="27">
        <v>545776</v>
      </c>
      <c r="B26" s="30" t="s">
        <v>53</v>
      </c>
      <c r="C26" s="29">
        <v>24090</v>
      </c>
      <c r="D26" s="29">
        <v>35762</v>
      </c>
      <c r="E26" s="28">
        <v>133900</v>
      </c>
      <c r="F26" s="28">
        <v>127600</v>
      </c>
      <c r="G26" s="28">
        <v>121400</v>
      </c>
      <c r="H26" s="29"/>
      <c r="I26" s="28"/>
      <c r="J26" s="27" t="s">
        <v>27</v>
      </c>
      <c r="K26" s="27" t="s">
        <v>27</v>
      </c>
      <c r="L26" s="23">
        <f>($K$2-C26)/365.25</f>
        <v>49.048596851471594</v>
      </c>
      <c r="M26" s="23">
        <f>($K$2-D26)/365.25</f>
        <v>17.09240246406571</v>
      </c>
      <c r="N26" s="26">
        <f>AVERAGE(E26,F26,G26)</f>
        <v>127633.33333333333</v>
      </c>
      <c r="O26" s="25">
        <f>(E26/F26)-1</f>
        <v>4.9373040752351161E-2</v>
      </c>
      <c r="P26" s="26"/>
      <c r="Q26" s="26"/>
      <c r="R26" s="26"/>
    </row>
    <row r="27" spans="1:18" ht="15">
      <c r="A27" s="27">
        <v>199741</v>
      </c>
      <c r="B27" s="30" t="s">
        <v>52</v>
      </c>
      <c r="C27" s="29">
        <v>16439</v>
      </c>
      <c r="D27" s="29">
        <v>35929</v>
      </c>
      <c r="E27" s="28">
        <v>96000</v>
      </c>
      <c r="F27" s="28">
        <v>91400</v>
      </c>
      <c r="G27" s="28">
        <v>87100</v>
      </c>
      <c r="H27" s="29"/>
      <c r="I27" s="28"/>
      <c r="J27" s="27" t="s">
        <v>27</v>
      </c>
      <c r="K27" s="27" t="s">
        <v>27</v>
      </c>
      <c r="L27" s="23">
        <f>($K$2-C27)/365.25</f>
        <v>69.995893223819309</v>
      </c>
      <c r="M27" s="23">
        <f>($K$2-D27)/365.25</f>
        <v>16.635181382614647</v>
      </c>
      <c r="N27" s="26">
        <f>AVERAGE(E27,F27,G27)</f>
        <v>91500</v>
      </c>
      <c r="O27" s="25">
        <f>(E27/F27)-1</f>
        <v>5.032822757111588E-2</v>
      </c>
      <c r="P27" s="26"/>
      <c r="Q27" s="26"/>
      <c r="R27" s="26"/>
    </row>
    <row r="28" spans="1:18" ht="15">
      <c r="A28" s="27">
        <v>489933</v>
      </c>
      <c r="B28" s="30" t="s">
        <v>51</v>
      </c>
      <c r="C28" s="29">
        <v>22158</v>
      </c>
      <c r="D28" s="29">
        <v>36329</v>
      </c>
      <c r="E28" s="28">
        <v>138200</v>
      </c>
      <c r="F28" s="28">
        <v>131600</v>
      </c>
      <c r="G28" s="28">
        <v>125400</v>
      </c>
      <c r="H28" s="29"/>
      <c r="I28" s="28"/>
      <c r="J28" s="27" t="s">
        <v>27</v>
      </c>
      <c r="K28" s="27" t="s">
        <v>27</v>
      </c>
      <c r="L28" s="23">
        <f>($K$2-C28)/365.25</f>
        <v>54.338124572210816</v>
      </c>
      <c r="M28" s="23">
        <f>($K$2-D28)/365.25</f>
        <v>15.540041067761807</v>
      </c>
      <c r="N28" s="26">
        <f>AVERAGE(E28,F28,G28)</f>
        <v>131733.33333333334</v>
      </c>
      <c r="O28" s="25">
        <f>(E28/F28)-1</f>
        <v>5.0151975683890626E-2</v>
      </c>
      <c r="P28" s="26"/>
      <c r="Q28" s="26"/>
      <c r="R28" s="26"/>
    </row>
    <row r="29" spans="1:18" ht="15">
      <c r="A29" s="27">
        <v>187427</v>
      </c>
      <c r="B29" s="30" t="s">
        <v>50</v>
      </c>
      <c r="C29" s="29">
        <v>21170</v>
      </c>
      <c r="D29" s="29">
        <v>37975</v>
      </c>
      <c r="E29" s="28">
        <v>98000</v>
      </c>
      <c r="F29" s="28">
        <v>93300</v>
      </c>
      <c r="G29" s="28">
        <v>88900</v>
      </c>
      <c r="H29" s="29"/>
      <c r="I29" s="28"/>
      <c r="J29" s="27" t="s">
        <v>27</v>
      </c>
      <c r="K29" s="27" t="s">
        <v>27</v>
      </c>
      <c r="L29" s="23">
        <f>($K$2-C29)/365.25</f>
        <v>57.043121149897331</v>
      </c>
      <c r="M29" s="23">
        <f>($K$2-D29)/365.25</f>
        <v>11.033538672142368</v>
      </c>
      <c r="N29" s="26">
        <f>AVERAGE(E29,F29,G29)</f>
        <v>93400</v>
      </c>
      <c r="O29" s="25">
        <f>(E29/F29)-1</f>
        <v>5.0375133976420239E-2</v>
      </c>
      <c r="P29" s="26"/>
      <c r="Q29" s="26"/>
      <c r="R29" s="26"/>
    </row>
    <row r="30" spans="1:18" ht="15">
      <c r="A30" s="27">
        <v>144983</v>
      </c>
      <c r="B30" s="30" t="s">
        <v>49</v>
      </c>
      <c r="C30" s="29">
        <v>27601</v>
      </c>
      <c r="D30" s="29">
        <v>38001</v>
      </c>
      <c r="E30" s="28">
        <v>99000</v>
      </c>
      <c r="F30" s="28">
        <v>94300</v>
      </c>
      <c r="G30" s="28">
        <v>89800</v>
      </c>
      <c r="H30" s="29"/>
      <c r="I30" s="28"/>
      <c r="J30" s="27" t="s">
        <v>27</v>
      </c>
      <c r="K30" s="27" t="s">
        <v>27</v>
      </c>
      <c r="L30" s="23">
        <f>($K$2-C30)/365.25</f>
        <v>39.436002737850785</v>
      </c>
      <c r="M30" s="23">
        <f>($K$2-D30)/365.25</f>
        <v>10.962354551676933</v>
      </c>
      <c r="N30" s="26">
        <f>AVERAGE(E30,F30,G30)</f>
        <v>94366.666666666672</v>
      </c>
      <c r="O30" s="25">
        <f>(E30/F30)-1</f>
        <v>4.9840933191940717E-2</v>
      </c>
      <c r="P30" s="26"/>
      <c r="Q30" s="26"/>
      <c r="R30" s="26"/>
    </row>
    <row r="31" spans="1:18" ht="15">
      <c r="A31" s="27">
        <v>310267</v>
      </c>
      <c r="B31" s="30" t="s">
        <v>48</v>
      </c>
      <c r="C31" s="29">
        <v>23532</v>
      </c>
      <c r="D31" s="29">
        <v>38201</v>
      </c>
      <c r="E31" s="28">
        <v>118800</v>
      </c>
      <c r="F31" s="28">
        <v>113100</v>
      </c>
      <c r="G31" s="28">
        <v>107800</v>
      </c>
      <c r="H31" s="29"/>
      <c r="I31" s="28"/>
      <c r="J31" s="27" t="s">
        <v>27</v>
      </c>
      <c r="K31" s="27" t="s">
        <v>27</v>
      </c>
      <c r="L31" s="23">
        <f>($K$2-C31)/365.25</f>
        <v>50.57631759069131</v>
      </c>
      <c r="M31" s="23">
        <f>($K$2-D31)/365.25</f>
        <v>10.414784394250514</v>
      </c>
      <c r="N31" s="26">
        <f>AVERAGE(E31,F31,G31)</f>
        <v>113233.33333333333</v>
      </c>
      <c r="O31" s="25">
        <f>(E31/F31)-1</f>
        <v>5.0397877984084793E-2</v>
      </c>
      <c r="P31" s="26"/>
      <c r="Q31" s="26"/>
      <c r="R31" s="26"/>
    </row>
    <row r="32" spans="1:18" ht="15">
      <c r="A32" s="27">
        <v>462488</v>
      </c>
      <c r="B32" s="30" t="s">
        <v>47</v>
      </c>
      <c r="C32" s="29">
        <v>22481</v>
      </c>
      <c r="D32" s="29">
        <v>38401</v>
      </c>
      <c r="E32" s="28">
        <v>142600</v>
      </c>
      <c r="F32" s="28">
        <v>135700</v>
      </c>
      <c r="G32" s="28">
        <v>129400</v>
      </c>
      <c r="H32" s="29"/>
      <c r="I32" s="28"/>
      <c r="J32" s="27" t="s">
        <v>27</v>
      </c>
      <c r="K32" s="27" t="s">
        <v>27</v>
      </c>
      <c r="L32" s="23">
        <f>($K$2-C32)/365.25</f>
        <v>53.453798767967143</v>
      </c>
      <c r="M32" s="23">
        <f>($K$2-D32)/365.25</f>
        <v>9.8672142368240934</v>
      </c>
      <c r="N32" s="26">
        <f>AVERAGE(E32,F32,G32)</f>
        <v>135900</v>
      </c>
      <c r="O32" s="25">
        <f>(E32/F32)-1</f>
        <v>5.0847457627118731E-2</v>
      </c>
      <c r="P32" s="26"/>
      <c r="Q32" s="26"/>
      <c r="R32" s="26"/>
    </row>
    <row r="33" spans="1:18" ht="15">
      <c r="A33" s="27">
        <v>232072</v>
      </c>
      <c r="B33" s="30" t="s">
        <v>46</v>
      </c>
      <c r="C33" s="29">
        <v>24290</v>
      </c>
      <c r="D33" s="29">
        <v>39634</v>
      </c>
      <c r="E33" s="28">
        <v>91000</v>
      </c>
      <c r="F33" s="28">
        <v>86700</v>
      </c>
      <c r="G33" s="28">
        <v>82500</v>
      </c>
      <c r="H33" s="29"/>
      <c r="I33" s="28"/>
      <c r="J33" s="27" t="s">
        <v>27</v>
      </c>
      <c r="K33" s="27" t="s">
        <v>27</v>
      </c>
      <c r="L33" s="23">
        <f>($K$2-C33)/365.25</f>
        <v>48.501026694045173</v>
      </c>
      <c r="M33" s="23">
        <f>($K$2-D33)/365.25</f>
        <v>6.491444216290212</v>
      </c>
      <c r="N33" s="26">
        <f>AVERAGE(E33,F33,G33)</f>
        <v>86733.333333333328</v>
      </c>
      <c r="O33" s="25">
        <f>(E33/F33)-1</f>
        <v>4.9596309111880066E-2</v>
      </c>
      <c r="P33" s="26"/>
      <c r="Q33" s="26"/>
      <c r="R33" s="26"/>
    </row>
    <row r="34" spans="1:18" ht="15">
      <c r="A34" s="27">
        <v>375122</v>
      </c>
      <c r="B34" s="30" t="s">
        <v>45</v>
      </c>
      <c r="C34" s="29">
        <v>17859</v>
      </c>
      <c r="D34" s="29">
        <v>39834</v>
      </c>
      <c r="E34" s="28">
        <v>109200</v>
      </c>
      <c r="F34" s="28">
        <v>104000</v>
      </c>
      <c r="G34" s="28">
        <v>99000</v>
      </c>
      <c r="H34" s="29"/>
      <c r="I34" s="28"/>
      <c r="J34" s="27" t="s">
        <v>27</v>
      </c>
      <c r="K34" s="27" t="s">
        <v>27</v>
      </c>
      <c r="L34" s="23">
        <f>($K$2-C34)/365.25</f>
        <v>66.108145106091712</v>
      </c>
      <c r="M34" s="23">
        <f>($K$2-D34)/365.25</f>
        <v>5.9438740588637922</v>
      </c>
      <c r="N34" s="26">
        <f>AVERAGE(E34,F34,G34)</f>
        <v>104066.66666666667</v>
      </c>
      <c r="O34" s="25">
        <f>(E34/F34)-1</f>
        <v>5.0000000000000044E-2</v>
      </c>
      <c r="P34" s="26"/>
      <c r="Q34" s="26"/>
      <c r="R34" s="26"/>
    </row>
    <row r="35" spans="1:18" ht="15">
      <c r="A35" s="27">
        <v>570202</v>
      </c>
      <c r="B35" s="30" t="s">
        <v>44</v>
      </c>
      <c r="C35" s="29">
        <v>16239</v>
      </c>
      <c r="D35" s="29">
        <v>40073</v>
      </c>
      <c r="E35" s="28">
        <v>90000</v>
      </c>
      <c r="F35" s="28">
        <v>85700</v>
      </c>
      <c r="G35" s="28">
        <v>81600</v>
      </c>
      <c r="H35" s="29"/>
      <c r="I35" s="28"/>
      <c r="J35" s="27" t="s">
        <v>27</v>
      </c>
      <c r="K35" s="27" t="s">
        <v>27</v>
      </c>
      <c r="L35" s="23">
        <f>($K$2-C35)/365.25</f>
        <v>70.543463381245715</v>
      </c>
      <c r="M35" s="23">
        <f>($K$2-D35)/365.25</f>
        <v>5.28952772073922</v>
      </c>
      <c r="N35" s="26">
        <f>AVERAGE(E35,F35,G35)</f>
        <v>85766.666666666672</v>
      </c>
      <c r="O35" s="25">
        <f>(E35/F35)-1</f>
        <v>5.0175029171528607E-2</v>
      </c>
      <c r="P35" s="26"/>
      <c r="Q35" s="26"/>
      <c r="R35" s="26"/>
    </row>
    <row r="36" spans="1:18" ht="15">
      <c r="A36" s="27">
        <v>250067</v>
      </c>
      <c r="B36" s="30" t="s">
        <v>43</v>
      </c>
      <c r="C36" s="29">
        <v>21974</v>
      </c>
      <c r="D36" s="29">
        <v>40073</v>
      </c>
      <c r="E36" s="28">
        <v>90000</v>
      </c>
      <c r="F36" s="28">
        <v>85700</v>
      </c>
      <c r="G36" s="28">
        <v>81600</v>
      </c>
      <c r="H36" s="29"/>
      <c r="I36" s="28"/>
      <c r="J36" s="27" t="s">
        <v>27</v>
      </c>
      <c r="K36" s="27" t="s">
        <v>27</v>
      </c>
      <c r="L36" s="23">
        <f>($K$2-C36)/365.25</f>
        <v>54.841889117043124</v>
      </c>
      <c r="M36" s="23">
        <f>($K$2-D36)/365.25</f>
        <v>5.28952772073922</v>
      </c>
      <c r="N36" s="26">
        <f>AVERAGE(E36,F36,G36)</f>
        <v>85766.666666666672</v>
      </c>
      <c r="O36" s="25">
        <f>(E36/F36)-1</f>
        <v>5.0175029171528607E-2</v>
      </c>
      <c r="P36" s="26"/>
      <c r="Q36" s="26"/>
      <c r="R36" s="26"/>
    </row>
    <row r="37" spans="1:18" ht="15">
      <c r="A37" s="27">
        <v>406300</v>
      </c>
      <c r="B37" s="30" t="s">
        <v>42</v>
      </c>
      <c r="C37" s="29">
        <v>22282</v>
      </c>
      <c r="D37" s="29">
        <v>40273</v>
      </c>
      <c r="E37" s="28">
        <v>108000</v>
      </c>
      <c r="F37" s="28">
        <v>102900</v>
      </c>
      <c r="G37" s="28">
        <v>98000</v>
      </c>
      <c r="H37" s="29"/>
      <c r="I37" s="28"/>
      <c r="J37" s="27" t="s">
        <v>27</v>
      </c>
      <c r="K37" s="27" t="s">
        <v>27</v>
      </c>
      <c r="L37" s="23">
        <f>($K$2-C37)/365.25</f>
        <v>53.998631074606436</v>
      </c>
      <c r="M37" s="23">
        <f>($K$2-D37)/365.25</f>
        <v>4.7419575633127993</v>
      </c>
      <c r="N37" s="26">
        <f>AVERAGE(E37,F37,G37)</f>
        <v>102966.66666666667</v>
      </c>
      <c r="O37" s="25">
        <f>(E37/F37)-1</f>
        <v>4.9562682215743337E-2</v>
      </c>
      <c r="P37" s="26"/>
      <c r="Q37" s="26"/>
      <c r="R37" s="26"/>
    </row>
    <row r="38" spans="1:18" ht="15">
      <c r="A38" s="27">
        <v>578408</v>
      </c>
      <c r="B38" s="30" t="s">
        <v>41</v>
      </c>
      <c r="C38" s="29">
        <v>17459</v>
      </c>
      <c r="D38" s="29">
        <v>40339</v>
      </c>
      <c r="E38" s="28">
        <v>89000</v>
      </c>
      <c r="F38" s="28">
        <v>84800</v>
      </c>
      <c r="G38" s="28">
        <v>80700</v>
      </c>
      <c r="H38" s="29"/>
      <c r="I38" s="28"/>
      <c r="J38" s="27" t="s">
        <v>27</v>
      </c>
      <c r="K38" s="27" t="s">
        <v>27</v>
      </c>
      <c r="L38" s="23">
        <f>($K$2-C38)/365.25</f>
        <v>67.203285420944553</v>
      </c>
      <c r="M38" s="23">
        <f>($K$2-D38)/365.25</f>
        <v>4.561259411362081</v>
      </c>
      <c r="N38" s="26">
        <f>AVERAGE(E38,F38,G38)</f>
        <v>84833.333333333328</v>
      </c>
      <c r="O38" s="25">
        <f>(E38/F38)-1</f>
        <v>4.952830188679247E-2</v>
      </c>
      <c r="P38" s="26"/>
      <c r="Q38" s="26"/>
      <c r="R38" s="26"/>
    </row>
    <row r="39" spans="1:18" ht="15">
      <c r="A39" s="27">
        <v>253862</v>
      </c>
      <c r="B39" s="30" t="s">
        <v>40</v>
      </c>
      <c r="C39" s="29">
        <v>23332</v>
      </c>
      <c r="D39" s="29">
        <v>40339</v>
      </c>
      <c r="E39" s="28">
        <v>89000</v>
      </c>
      <c r="F39" s="28">
        <v>84800</v>
      </c>
      <c r="G39" s="28">
        <v>80700</v>
      </c>
      <c r="H39" s="29"/>
      <c r="I39" s="28"/>
      <c r="J39" s="27" t="s">
        <v>27</v>
      </c>
      <c r="K39" s="27" t="s">
        <v>27</v>
      </c>
      <c r="L39" s="23">
        <f>($K$2-C39)/365.25</f>
        <v>51.123887748117724</v>
      </c>
      <c r="M39" s="23">
        <f>($K$2-D39)/365.25</f>
        <v>4.561259411362081</v>
      </c>
      <c r="N39" s="26">
        <f>AVERAGE(E39,F39,G39)</f>
        <v>84833.333333333328</v>
      </c>
      <c r="O39" s="25">
        <f>(E39/F39)-1</f>
        <v>4.952830188679247E-2</v>
      </c>
      <c r="P39" s="26"/>
      <c r="Q39" s="26"/>
      <c r="R39" s="26"/>
    </row>
    <row r="40" spans="1:18" ht="15">
      <c r="A40" s="27">
        <v>206418</v>
      </c>
      <c r="B40" s="30" t="s">
        <v>39</v>
      </c>
      <c r="C40" s="29">
        <v>20874</v>
      </c>
      <c r="D40" s="29">
        <v>40497</v>
      </c>
      <c r="E40" s="28">
        <v>320000</v>
      </c>
      <c r="F40" s="28">
        <v>32000</v>
      </c>
      <c r="G40" s="28"/>
      <c r="H40" s="29"/>
      <c r="I40" s="28"/>
      <c r="J40" s="27" t="s">
        <v>27</v>
      </c>
      <c r="K40" s="27" t="s">
        <v>27</v>
      </c>
      <c r="L40" s="23">
        <f>($K$2-C40)/365.25</f>
        <v>57.85352498288843</v>
      </c>
      <c r="M40" s="23">
        <f>($K$2-D40)/365.25</f>
        <v>4.128678986995209</v>
      </c>
      <c r="N40" s="26">
        <f>AVERAGE(E40,F40,G40)</f>
        <v>176000</v>
      </c>
      <c r="O40" s="25">
        <f>(E40/F40)-1</f>
        <v>9</v>
      </c>
      <c r="P40" s="26"/>
      <c r="Q40" s="26"/>
      <c r="R40" s="26"/>
    </row>
    <row r="41" spans="1:18" ht="15">
      <c r="A41" s="27">
        <v>422365</v>
      </c>
      <c r="B41" s="30" t="s">
        <v>38</v>
      </c>
      <c r="C41" s="29">
        <v>21074</v>
      </c>
      <c r="D41" s="29">
        <v>40539</v>
      </c>
      <c r="E41" s="28">
        <v>106800</v>
      </c>
      <c r="F41" s="28">
        <v>101700</v>
      </c>
      <c r="G41" s="28">
        <v>96900</v>
      </c>
      <c r="H41" s="29"/>
      <c r="I41" s="28"/>
      <c r="J41" s="27" t="s">
        <v>27</v>
      </c>
      <c r="K41" s="27" t="s">
        <v>27</v>
      </c>
      <c r="L41" s="23">
        <f>($K$2-C41)/365.25</f>
        <v>57.30595482546201</v>
      </c>
      <c r="M41" s="23">
        <f>($K$2-D41)/365.25</f>
        <v>4.0136892539356603</v>
      </c>
      <c r="N41" s="26">
        <f>AVERAGE(E41,F41,G41)</f>
        <v>101800</v>
      </c>
      <c r="O41" s="25">
        <f>(E41/F41)-1</f>
        <v>5.0147492625368661E-2</v>
      </c>
      <c r="P41" s="26"/>
      <c r="Q41" s="26"/>
      <c r="R41" s="26"/>
    </row>
    <row r="42" spans="1:18" ht="15">
      <c r="A42" s="27">
        <v>579268</v>
      </c>
      <c r="B42" s="30" t="s">
        <v>37</v>
      </c>
      <c r="C42" s="29">
        <v>22081</v>
      </c>
      <c r="D42" s="29">
        <v>40774</v>
      </c>
      <c r="E42" s="28">
        <v>88000</v>
      </c>
      <c r="F42" s="28">
        <v>83800</v>
      </c>
      <c r="G42" s="28">
        <v>40000</v>
      </c>
      <c r="H42" s="29"/>
      <c r="I42" s="28"/>
      <c r="J42" s="27" t="s">
        <v>27</v>
      </c>
      <c r="K42" s="27" t="s">
        <v>27</v>
      </c>
      <c r="L42" s="23">
        <f>($K$2-C42)/365.25</f>
        <v>54.548939082819984</v>
      </c>
      <c r="M42" s="23">
        <f>($K$2-D42)/365.25</f>
        <v>3.3702943189596168</v>
      </c>
      <c r="N42" s="26">
        <f>AVERAGE(E42,F42,G42)</f>
        <v>70600</v>
      </c>
      <c r="O42" s="25">
        <f>(E42/F42)-1</f>
        <v>5.0119331742243478E-2</v>
      </c>
      <c r="P42" s="26"/>
      <c r="Q42" s="26"/>
      <c r="R42" s="26"/>
    </row>
    <row r="43" spans="1:18" ht="15">
      <c r="A43" s="27">
        <v>255179</v>
      </c>
      <c r="B43" s="30" t="s">
        <v>36</v>
      </c>
      <c r="C43" s="29">
        <v>22281</v>
      </c>
      <c r="D43" s="29">
        <v>40774</v>
      </c>
      <c r="E43" s="28">
        <v>88000</v>
      </c>
      <c r="F43" s="28">
        <v>83800</v>
      </c>
      <c r="G43" s="28">
        <v>40000</v>
      </c>
      <c r="H43" s="29"/>
      <c r="I43" s="28"/>
      <c r="J43" s="27" t="s">
        <v>27</v>
      </c>
      <c r="K43" s="27" t="s">
        <v>27</v>
      </c>
      <c r="L43" s="23">
        <f>($K$2-C43)/365.25</f>
        <v>54.001368925393564</v>
      </c>
      <c r="M43" s="23">
        <f>($K$2-D43)/365.25</f>
        <v>3.3702943189596168</v>
      </c>
      <c r="N43" s="26">
        <f>AVERAGE(E43,F43,G43)</f>
        <v>70600</v>
      </c>
      <c r="O43" s="25">
        <f>(E43/F43)-1</f>
        <v>5.0119331742243478E-2</v>
      </c>
      <c r="P43" s="26"/>
      <c r="Q43" s="26"/>
      <c r="R43" s="26"/>
    </row>
    <row r="44" spans="1:18" ht="15">
      <c r="A44" s="27">
        <v>423109</v>
      </c>
      <c r="B44" s="30" t="s">
        <v>35</v>
      </c>
      <c r="C44" s="29">
        <v>16218</v>
      </c>
      <c r="D44" s="29">
        <v>40974</v>
      </c>
      <c r="E44" s="28">
        <v>105600</v>
      </c>
      <c r="F44" s="28">
        <v>100600</v>
      </c>
      <c r="G44" s="28">
        <v>48000</v>
      </c>
      <c r="H44" s="29"/>
      <c r="I44" s="28"/>
      <c r="J44" s="27" t="s">
        <v>27</v>
      </c>
      <c r="K44" s="27" t="s">
        <v>27</v>
      </c>
      <c r="L44" s="23">
        <f>($K$2-C44)/365.25</f>
        <v>70.600958247775495</v>
      </c>
      <c r="M44" s="23">
        <f>($K$2-D44)/365.25</f>
        <v>2.8227241615331966</v>
      </c>
      <c r="N44" s="26">
        <f>AVERAGE(E44,F44,G44)</f>
        <v>84733.333333333328</v>
      </c>
      <c r="O44" s="25">
        <f>(E44/F44)-1</f>
        <v>4.9701789264413598E-2</v>
      </c>
      <c r="P44" s="26"/>
      <c r="Q44" s="26"/>
      <c r="R44" s="26"/>
    </row>
    <row r="45" spans="1:18" ht="15">
      <c r="A45" s="27">
        <v>369257</v>
      </c>
      <c r="B45" s="30" t="s">
        <v>34</v>
      </c>
      <c r="C45" s="29">
        <v>22644</v>
      </c>
      <c r="D45" s="29">
        <v>41274</v>
      </c>
      <c r="E45" s="28">
        <v>110400</v>
      </c>
      <c r="F45" s="28">
        <v>48000</v>
      </c>
      <c r="G45" s="28"/>
      <c r="H45" s="29"/>
      <c r="I45" s="28"/>
      <c r="J45" s="27" t="s">
        <v>27</v>
      </c>
      <c r="K45" s="27" t="s">
        <v>27</v>
      </c>
      <c r="L45" s="23">
        <f>($K$2-C45)/365.25</f>
        <v>53.007529089664615</v>
      </c>
      <c r="M45" s="23">
        <f>($K$2-D45)/365.25</f>
        <v>2.001368925393566</v>
      </c>
      <c r="N45" s="26">
        <f>AVERAGE(E45,F45,G45)</f>
        <v>79200</v>
      </c>
      <c r="O45" s="25">
        <f>(E45/F45)-1</f>
        <v>1.2999999999999998</v>
      </c>
      <c r="P45" s="26"/>
      <c r="Q45" s="26"/>
      <c r="R45" s="26"/>
    </row>
    <row r="46" spans="1:18" ht="15">
      <c r="A46" s="27">
        <v>352244</v>
      </c>
      <c r="B46" s="30" t="s">
        <v>33</v>
      </c>
      <c r="C46" s="29">
        <v>21370</v>
      </c>
      <c r="D46" s="29">
        <v>41429</v>
      </c>
      <c r="E46" s="28">
        <v>384000</v>
      </c>
      <c r="F46" s="28">
        <v>38400</v>
      </c>
      <c r="G46" s="28"/>
      <c r="H46" s="29"/>
      <c r="I46" s="28"/>
      <c r="J46" s="27" t="s">
        <v>27</v>
      </c>
      <c r="K46" s="27" t="s">
        <v>27</v>
      </c>
      <c r="L46" s="23">
        <f>($K$2-C46)/365.25</f>
        <v>56.495550992470911</v>
      </c>
      <c r="M46" s="23">
        <f>($K$2-D46)/365.25</f>
        <v>1.5770020533880904</v>
      </c>
      <c r="N46" s="26">
        <f>AVERAGE(E46,F46,G46)</f>
        <v>211200</v>
      </c>
      <c r="O46" s="25">
        <f>(E46/F46)-1</f>
        <v>9</v>
      </c>
      <c r="P46" s="26"/>
      <c r="Q46" s="26"/>
      <c r="R46" s="26"/>
    </row>
    <row r="47" spans="1:18" ht="15">
      <c r="A47" s="27">
        <v>565414</v>
      </c>
      <c r="B47" s="30" t="s">
        <v>32</v>
      </c>
      <c r="C47" s="29">
        <v>21758</v>
      </c>
      <c r="D47" s="29">
        <v>41474</v>
      </c>
      <c r="E47" s="28">
        <v>132500</v>
      </c>
      <c r="F47" s="28">
        <v>57600</v>
      </c>
      <c r="G47" s="28"/>
      <c r="H47" s="29"/>
      <c r="I47" s="28"/>
      <c r="J47" s="27" t="s">
        <v>27</v>
      </c>
      <c r="K47" s="27" t="s">
        <v>27</v>
      </c>
      <c r="L47" s="23">
        <f>($K$2-C47)/365.25</f>
        <v>55.433264887063658</v>
      </c>
      <c r="M47" s="23">
        <f>($K$2-D47)/365.25</f>
        <v>1.4537987679671458</v>
      </c>
      <c r="N47" s="26">
        <f>AVERAGE(E47,F47,G47)</f>
        <v>95050</v>
      </c>
      <c r="O47" s="25">
        <f>(E47/F47)-1</f>
        <v>1.3003472222222223</v>
      </c>
      <c r="P47" s="26"/>
      <c r="Q47" s="26"/>
      <c r="R47" s="26"/>
    </row>
    <row r="48" spans="1:18" ht="15">
      <c r="A48" s="27">
        <v>290999</v>
      </c>
      <c r="B48" s="30" t="s">
        <v>31</v>
      </c>
      <c r="C48" s="29">
        <v>25991</v>
      </c>
      <c r="D48" s="29">
        <v>41600</v>
      </c>
      <c r="E48" s="28">
        <v>85000</v>
      </c>
      <c r="F48" s="28">
        <v>2000</v>
      </c>
      <c r="G48" s="28"/>
      <c r="H48" s="29"/>
      <c r="I48" s="28"/>
      <c r="J48" s="27" t="s">
        <v>27</v>
      </c>
      <c r="K48" s="27" t="s">
        <v>27</v>
      </c>
      <c r="L48" s="23">
        <f>($K$2-C48)/365.25</f>
        <v>43.843942505133469</v>
      </c>
      <c r="M48" s="23">
        <f>($K$2-D48)/365.25</f>
        <v>1.108829568788501</v>
      </c>
      <c r="N48" s="26">
        <f>AVERAGE(E48,F48,G48)</f>
        <v>43500</v>
      </c>
      <c r="O48" s="25">
        <f>(E48/F48)-1</f>
        <v>41.5</v>
      </c>
      <c r="P48" s="26"/>
      <c r="Q48" s="26"/>
      <c r="R48" s="26"/>
    </row>
    <row r="49" spans="1:18" ht="15">
      <c r="A49" s="27">
        <v>538228</v>
      </c>
      <c r="B49" s="30" t="s">
        <v>30</v>
      </c>
      <c r="C49" s="29">
        <v>15818</v>
      </c>
      <c r="D49" s="29">
        <v>41629</v>
      </c>
      <c r="E49" s="28">
        <v>460800</v>
      </c>
      <c r="F49" s="28">
        <v>46100</v>
      </c>
      <c r="G49" s="28"/>
      <c r="H49" s="29"/>
      <c r="I49" s="28"/>
      <c r="J49" s="27" t="s">
        <v>27</v>
      </c>
      <c r="K49" s="27" t="s">
        <v>27</v>
      </c>
      <c r="L49" s="23">
        <f>($K$2-C49)/365.25</f>
        <v>71.696098562628336</v>
      </c>
      <c r="M49" s="23">
        <f>($K$2-D49)/365.25</f>
        <v>1.0294318959616702</v>
      </c>
      <c r="N49" s="26">
        <f>AVERAGE(E49,F49,G49)</f>
        <v>253450</v>
      </c>
      <c r="O49" s="25">
        <f>(E49/F49)-1</f>
        <v>8.9956616052060738</v>
      </c>
      <c r="P49" s="26"/>
      <c r="Q49" s="26"/>
      <c r="R49" s="26"/>
    </row>
    <row r="50" spans="1:18" ht="15">
      <c r="A50" s="27">
        <v>302798</v>
      </c>
      <c r="B50" s="30" t="s">
        <v>29</v>
      </c>
      <c r="C50" s="29">
        <v>28924</v>
      </c>
      <c r="D50" s="29">
        <v>35009</v>
      </c>
      <c r="E50" s="28">
        <v>300000</v>
      </c>
      <c r="F50" s="28">
        <v>276000</v>
      </c>
      <c r="G50" s="28">
        <v>252000</v>
      </c>
      <c r="H50" s="29"/>
      <c r="I50" s="28"/>
      <c r="J50" s="27" t="s">
        <v>27</v>
      </c>
      <c r="K50" s="27" t="s">
        <v>23</v>
      </c>
      <c r="L50" s="23">
        <f>($K$2-C50)/365.25</f>
        <v>35.813826146475016</v>
      </c>
      <c r="M50" s="23">
        <f>($K$2-D50)/365.25</f>
        <v>19.154004106776181</v>
      </c>
      <c r="N50" s="26">
        <f>AVERAGE(E50,F50,G50)</f>
        <v>276000</v>
      </c>
      <c r="O50" s="25">
        <f>(E50/F50)-1</f>
        <v>8.6956521739130377E-2</v>
      </c>
      <c r="P50" s="26"/>
      <c r="Q50" s="26"/>
      <c r="R50" s="26"/>
    </row>
    <row r="51" spans="1:18" ht="15">
      <c r="A51" s="27">
        <v>340436</v>
      </c>
      <c r="B51" s="30" t="s">
        <v>28</v>
      </c>
      <c r="C51" s="29">
        <v>27791</v>
      </c>
      <c r="D51" s="29">
        <v>36129</v>
      </c>
      <c r="E51" s="28">
        <v>115200</v>
      </c>
      <c r="F51" s="28">
        <v>109700</v>
      </c>
      <c r="G51" s="28">
        <v>104500</v>
      </c>
      <c r="H51" s="29"/>
      <c r="I51" s="28"/>
      <c r="J51" s="27" t="s">
        <v>27</v>
      </c>
      <c r="K51" s="27" t="s">
        <v>23</v>
      </c>
      <c r="L51" s="23">
        <f>($K$2-C51)/365.25</f>
        <v>38.91581108829569</v>
      </c>
      <c r="M51" s="23">
        <f>($K$2-D51)/365.25</f>
        <v>16.087611225188226</v>
      </c>
      <c r="N51" s="26">
        <f>AVERAGE(E51,F51,G51)</f>
        <v>109800</v>
      </c>
      <c r="O51" s="25">
        <f>(E51/F51)-1</f>
        <v>5.0136736554238892E-2</v>
      </c>
      <c r="P51" s="26"/>
      <c r="Q51" s="26"/>
      <c r="R51" s="26"/>
    </row>
    <row r="52" spans="1:18" ht="15">
      <c r="A52" s="27">
        <v>258130</v>
      </c>
      <c r="B52" s="30" t="s">
        <v>26</v>
      </c>
      <c r="C52" s="29">
        <v>29124</v>
      </c>
      <c r="D52" s="29">
        <v>29006</v>
      </c>
      <c r="E52" s="28">
        <v>87000</v>
      </c>
      <c r="F52" s="28">
        <v>82900</v>
      </c>
      <c r="G52" s="28">
        <v>78900</v>
      </c>
      <c r="H52" s="29"/>
      <c r="I52" s="28"/>
      <c r="J52" s="27" t="s">
        <v>23</v>
      </c>
      <c r="K52" s="27" t="s">
        <v>23</v>
      </c>
      <c r="L52" s="23">
        <f>($K$2-C52)/365.25</f>
        <v>35.266255989048595</v>
      </c>
      <c r="M52" s="23">
        <f>($K$2-D52)/365.25</f>
        <v>35.589322381930188</v>
      </c>
      <c r="N52" s="26">
        <f>AVERAGE(E52,F52,G52)</f>
        <v>82933.333333333328</v>
      </c>
      <c r="O52" s="25">
        <f>(E52/F52)-1</f>
        <v>4.9457177322074886E-2</v>
      </c>
    </row>
    <row r="53" spans="1:18" ht="15">
      <c r="A53" s="27">
        <v>430276</v>
      </c>
      <c r="B53" s="30" t="s">
        <v>25</v>
      </c>
      <c r="C53" s="29">
        <v>29324</v>
      </c>
      <c r="D53" s="29">
        <v>31271</v>
      </c>
      <c r="E53" s="28">
        <v>103200</v>
      </c>
      <c r="F53" s="28">
        <v>98300</v>
      </c>
      <c r="G53" s="28">
        <v>93600</v>
      </c>
      <c r="H53" s="29"/>
      <c r="I53" s="28"/>
      <c r="J53" s="27" t="s">
        <v>23</v>
      </c>
      <c r="K53" s="27" t="s">
        <v>20</v>
      </c>
      <c r="L53" s="23">
        <f>($K$2-C53)/365.25</f>
        <v>34.718685831622174</v>
      </c>
      <c r="M53" s="23">
        <f>($K$2-D53)/365.25</f>
        <v>29.388090349075977</v>
      </c>
      <c r="N53" s="26">
        <f>AVERAGE(E53,F53,G53)</f>
        <v>98366.666666666672</v>
      </c>
      <c r="O53" s="25">
        <f>(E53/F53)-1</f>
        <v>4.984740590030512E-2</v>
      </c>
    </row>
    <row r="54" spans="1:18" ht="15">
      <c r="A54" s="27">
        <v>189508</v>
      </c>
      <c r="B54" s="30" t="s">
        <v>24</v>
      </c>
      <c r="C54" s="29">
        <v>30229</v>
      </c>
      <c r="D54" s="29">
        <v>35020</v>
      </c>
      <c r="E54" s="28">
        <v>97000</v>
      </c>
      <c r="F54" s="28">
        <v>92400</v>
      </c>
      <c r="G54" s="28">
        <v>88000</v>
      </c>
      <c r="H54" s="29"/>
      <c r="I54" s="28"/>
      <c r="J54" s="27" t="s">
        <v>23</v>
      </c>
      <c r="K54" s="27" t="s">
        <v>20</v>
      </c>
      <c r="L54" s="23">
        <f>($K$2-C54)/365.25</f>
        <v>32.240930869267622</v>
      </c>
      <c r="M54" s="23">
        <f>($K$2-D54)/365.25</f>
        <v>19.123887748117728</v>
      </c>
      <c r="N54" s="26">
        <f>AVERAGE(E54,F54,G54)</f>
        <v>92466.666666666672</v>
      </c>
      <c r="O54" s="25">
        <f>(E54/F54)-1</f>
        <v>4.9783549783549708E-2</v>
      </c>
    </row>
    <row r="55" spans="1:18" ht="15">
      <c r="A55" s="27">
        <v>537613</v>
      </c>
      <c r="B55" s="30" t="s">
        <v>24</v>
      </c>
      <c r="C55" s="29">
        <v>30229</v>
      </c>
      <c r="D55" s="29">
        <v>35267</v>
      </c>
      <c r="E55" s="28">
        <v>136800</v>
      </c>
      <c r="F55" s="28">
        <v>130300</v>
      </c>
      <c r="G55" s="28">
        <v>124100</v>
      </c>
      <c r="H55" s="29"/>
      <c r="I55" s="28"/>
      <c r="J55" s="27" t="s">
        <v>23</v>
      </c>
      <c r="K55" s="27"/>
      <c r="L55" s="23">
        <f>($K$2-C55)/365.25</f>
        <v>32.240930869267622</v>
      </c>
      <c r="M55" s="23">
        <f>($K$2-D55)/365.25</f>
        <v>18.447638603696099</v>
      </c>
      <c r="N55" s="26">
        <f>AVERAGE(E55,F55,G55)</f>
        <v>130400</v>
      </c>
      <c r="O55" s="25">
        <f>(E55/F55)-1</f>
        <v>4.9884881043745111E-2</v>
      </c>
    </row>
    <row r="56" spans="1:18" ht="15">
      <c r="A56" s="27">
        <v>313615</v>
      </c>
      <c r="B56" s="30" t="s">
        <v>22</v>
      </c>
      <c r="C56" s="29">
        <v>34187</v>
      </c>
      <c r="D56" s="29">
        <v>38175</v>
      </c>
      <c r="E56" s="28">
        <v>117600</v>
      </c>
      <c r="F56" s="28">
        <v>112000</v>
      </c>
      <c r="G56" s="28">
        <v>106700</v>
      </c>
      <c r="H56" s="29"/>
      <c r="I56" s="28"/>
      <c r="J56" s="27" t="s">
        <v>20</v>
      </c>
      <c r="K56" s="27"/>
      <c r="L56" s="23">
        <f>($K$2-C56)/365.25</f>
        <v>21.404517453798768</v>
      </c>
      <c r="M56" s="23">
        <f>($K$2-D56)/365.25</f>
        <v>10.485968514715948</v>
      </c>
      <c r="N56" s="26">
        <f>AVERAGE(E56,F56,G56)</f>
        <v>112100</v>
      </c>
      <c r="O56" s="25">
        <f>(E56/F56)-1</f>
        <v>5.0000000000000044E-2</v>
      </c>
    </row>
    <row r="57" spans="1:18" ht="15">
      <c r="A57" s="27">
        <v>472297</v>
      </c>
      <c r="B57" s="30" t="s">
        <v>21</v>
      </c>
      <c r="C57" s="29">
        <v>33987</v>
      </c>
      <c r="D57" s="29">
        <v>38375</v>
      </c>
      <c r="E57" s="28">
        <v>141100</v>
      </c>
      <c r="F57" s="28">
        <v>134400</v>
      </c>
      <c r="G57" s="28">
        <v>128000</v>
      </c>
      <c r="H57" s="29"/>
      <c r="I57" s="28"/>
      <c r="J57" s="27" t="s">
        <v>20</v>
      </c>
      <c r="K57" s="27"/>
      <c r="L57" s="23">
        <f>($K$2-C57)/365.25</f>
        <v>21.952087611225188</v>
      </c>
      <c r="M57" s="23">
        <f>($K$2-D57)/365.25</f>
        <v>9.9383983572895271</v>
      </c>
      <c r="N57" s="26">
        <f>AVERAGE(E57,F57,G57)</f>
        <v>134500</v>
      </c>
      <c r="O57" s="25">
        <f>(E57/F57)-1</f>
        <v>4.9851190476190466E-2</v>
      </c>
    </row>
    <row r="58" spans="1:18" ht="15">
      <c r="A58" s="27">
        <v>225139</v>
      </c>
      <c r="B58" s="30" t="s">
        <v>21</v>
      </c>
      <c r="C58" s="29">
        <v>33987</v>
      </c>
      <c r="D58" s="29">
        <v>41074</v>
      </c>
      <c r="E58" s="28">
        <v>92000</v>
      </c>
      <c r="F58" s="28">
        <v>40000</v>
      </c>
      <c r="G58" s="28"/>
      <c r="H58" s="29"/>
      <c r="I58" s="28"/>
      <c r="J58" s="27" t="s">
        <v>20</v>
      </c>
      <c r="K58" s="27"/>
      <c r="L58" s="23">
        <f>($K$2-C58)/365.25</f>
        <v>21.952087611225188</v>
      </c>
      <c r="M58" s="23">
        <f>($K$2-D58)/365.25</f>
        <v>2.5489390828199863</v>
      </c>
      <c r="N58" s="26">
        <f>AVERAGE(E58,F58,G58)</f>
        <v>66000</v>
      </c>
      <c r="O58" s="25">
        <f>(E58/F58)-1</f>
        <v>1.2999999999999998</v>
      </c>
    </row>
    <row r="60" spans="1:18" ht="15">
      <c r="K60" s="24" t="s">
        <v>19</v>
      </c>
      <c r="L60" s="23">
        <f>AVERAGE(L8:L58)</f>
        <v>53.197729194347147</v>
      </c>
      <c r="M60" s="23">
        <f>AVERAGE(M16:M51,M54:M58)</f>
        <v>11.346054322966227</v>
      </c>
    </row>
  </sheetData>
  <printOptions horizontalCentered="1"/>
  <pageMargins left="0.7" right="0.7" top="0.75" bottom="0.75" header="0.3" footer="0.3"/>
  <pageSetup scale="49" orientation="portrait" r:id="rId1"/>
  <headerFooter>
    <oddFooter>&amp;LWeek 5- Goal Seek, Sort and Filter.xlsx
Sort Records With Incorrect Info&amp;R04/08/2022
06:16 PM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990A-98D7-4638-A11D-F4F5FA8539AD}">
  <sheetPr codeName="Sheet4">
    <pageSetUpPr fitToPage="1"/>
  </sheetPr>
  <dimension ref="A1:P25"/>
  <sheetViews>
    <sheetView tabSelected="1" zoomScale="90" zoomScaleNormal="90" workbookViewId="0">
      <selection activeCell="G11" sqref="G11"/>
    </sheetView>
  </sheetViews>
  <sheetFormatPr defaultRowHeight="15"/>
  <cols>
    <col min="2" max="2" width="18" bestFit="1" customWidth="1"/>
    <col min="3" max="3" width="12.28515625" bestFit="1" customWidth="1"/>
    <col min="4" max="4" width="11.7109375" bestFit="1" customWidth="1"/>
    <col min="5" max="7" width="11.42578125" bestFit="1" customWidth="1"/>
    <col min="8" max="8" width="13.42578125" customWidth="1"/>
    <col min="9" max="9" width="11.42578125" customWidth="1"/>
    <col min="14" max="14" width="15.140625" bestFit="1" customWidth="1"/>
    <col min="15" max="15" width="15.28515625" bestFit="1" customWidth="1"/>
  </cols>
  <sheetData>
    <row r="1" spans="1:15" ht="15.75" thickBot="1"/>
    <row r="2" spans="1:15" ht="15.75" thickBot="1">
      <c r="I2" t="s">
        <v>87</v>
      </c>
      <c r="K2" s="37">
        <v>42005</v>
      </c>
    </row>
    <row r="4" spans="1:15" ht="26.25" thickBot="1">
      <c r="A4" s="49" t="s">
        <v>96</v>
      </c>
      <c r="B4" s="49"/>
      <c r="C4" s="49"/>
      <c r="D4" s="49"/>
      <c r="E4" s="49"/>
      <c r="F4" s="48"/>
      <c r="G4" s="48"/>
      <c r="H4" s="48"/>
    </row>
    <row r="5" spans="1:15" ht="26.25">
      <c r="A5" s="35" t="s">
        <v>86</v>
      </c>
      <c r="B5" s="32" t="s">
        <v>85</v>
      </c>
      <c r="C5" s="34" t="s">
        <v>84</v>
      </c>
      <c r="D5" s="32" t="s">
        <v>83</v>
      </c>
      <c r="E5" s="32" t="s">
        <v>82</v>
      </c>
      <c r="F5" s="32" t="s">
        <v>81</v>
      </c>
      <c r="G5" s="32" t="s">
        <v>80</v>
      </c>
      <c r="H5" s="33" t="s">
        <v>79</v>
      </c>
      <c r="I5" s="33" t="s">
        <v>78</v>
      </c>
      <c r="J5" s="33" t="s">
        <v>77</v>
      </c>
      <c r="K5" s="33" t="s">
        <v>76</v>
      </c>
      <c r="L5" s="32" t="s">
        <v>4</v>
      </c>
      <c r="M5" s="32" t="s">
        <v>75</v>
      </c>
      <c r="N5" s="31" t="s">
        <v>74</v>
      </c>
      <c r="O5" s="31" t="s">
        <v>73</v>
      </c>
    </row>
    <row r="6" spans="1:15">
      <c r="A6" s="27">
        <v>250067</v>
      </c>
      <c r="B6" s="30" t="s">
        <v>43</v>
      </c>
      <c r="C6" s="46" t="s">
        <v>95</v>
      </c>
      <c r="D6" s="29">
        <v>40073</v>
      </c>
      <c r="E6" s="28">
        <v>90000</v>
      </c>
      <c r="F6" s="28">
        <v>85700</v>
      </c>
      <c r="G6" s="28">
        <v>81600</v>
      </c>
      <c r="H6" s="29"/>
      <c r="I6" s="28"/>
      <c r="J6" s="27" t="s">
        <v>27</v>
      </c>
      <c r="K6" s="27" t="s">
        <v>27</v>
      </c>
      <c r="L6" s="45" t="e">
        <f>($K$2-C6)/365.25</f>
        <v>#VALUE!</v>
      </c>
      <c r="M6" s="45">
        <f>($K$2-D6)/365.25</f>
        <v>5.28952772073922</v>
      </c>
      <c r="N6" s="26">
        <f>AVERAGE(E6,F6,G6)</f>
        <v>85766.666666666672</v>
      </c>
      <c r="O6" s="25">
        <f>(E6/F6)-1</f>
        <v>5.0175029171528607E-2</v>
      </c>
    </row>
    <row r="7" spans="1:15">
      <c r="A7" s="27">
        <v>406300</v>
      </c>
      <c r="B7" s="30" t="s">
        <v>42</v>
      </c>
      <c r="C7" s="46">
        <v>1</v>
      </c>
      <c r="D7" s="29">
        <v>40273</v>
      </c>
      <c r="E7" s="28">
        <v>108000</v>
      </c>
      <c r="F7" s="28">
        <v>102900</v>
      </c>
      <c r="G7" s="28">
        <v>98000</v>
      </c>
      <c r="H7" s="29"/>
      <c r="I7" s="28"/>
      <c r="J7" s="27" t="s">
        <v>27</v>
      </c>
      <c r="K7" s="27" t="s">
        <v>27</v>
      </c>
      <c r="L7" s="45">
        <f>($K$2-C7)/365.25</f>
        <v>115.00068446269678</v>
      </c>
      <c r="M7" s="45">
        <f>($K$2-D7)/365.25</f>
        <v>4.7419575633127993</v>
      </c>
      <c r="N7" s="26">
        <f>AVERAGE(E7,F7,G7)</f>
        <v>102966.66666666667</v>
      </c>
      <c r="O7" s="25">
        <f>(E7/F7)-1</f>
        <v>4.9562682215743337E-2</v>
      </c>
    </row>
    <row r="8" spans="1:15">
      <c r="A8" s="27">
        <v>369257</v>
      </c>
      <c r="B8" s="30" t="s">
        <v>34</v>
      </c>
      <c r="C8" s="46">
        <v>3651</v>
      </c>
      <c r="D8" s="29">
        <v>41274</v>
      </c>
      <c r="E8" s="28">
        <v>110400</v>
      </c>
      <c r="F8" s="28">
        <v>48000</v>
      </c>
      <c r="G8" s="28"/>
      <c r="H8" s="29"/>
      <c r="I8" s="28"/>
      <c r="J8" s="27" t="s">
        <v>27</v>
      </c>
      <c r="K8" s="27" t="s">
        <v>27</v>
      </c>
      <c r="L8" s="45">
        <f>($K$2-C8)/365.25</f>
        <v>105.00752908966462</v>
      </c>
      <c r="M8" s="45">
        <f>($K$2-D8)/365.25</f>
        <v>2.001368925393566</v>
      </c>
      <c r="N8" s="26">
        <f>AVERAGE(E8,F8,G8)</f>
        <v>79200</v>
      </c>
      <c r="O8" s="25">
        <f>(E8/F8)-1</f>
        <v>1.2999999999999998</v>
      </c>
    </row>
    <row r="9" spans="1:15">
      <c r="A9" s="27">
        <v>123451</v>
      </c>
      <c r="B9" s="30" t="s">
        <v>72</v>
      </c>
      <c r="C9" s="29">
        <v>13789</v>
      </c>
      <c r="D9" s="29"/>
      <c r="E9" s="28"/>
      <c r="F9" s="28"/>
      <c r="G9" s="28"/>
      <c r="H9" s="46">
        <v>37530</v>
      </c>
      <c r="I9" s="28">
        <v>7800</v>
      </c>
      <c r="J9" s="47" t="s">
        <v>27</v>
      </c>
      <c r="K9" s="47" t="s">
        <v>27</v>
      </c>
      <c r="L9" s="45">
        <f>($K$2-C9)/365.25</f>
        <v>77.251197809719372</v>
      </c>
      <c r="M9" s="45">
        <f>($K$2-D9)/365.25</f>
        <v>115.00342231348391</v>
      </c>
      <c r="N9" s="26"/>
      <c r="O9" s="25"/>
    </row>
    <row r="10" spans="1:15">
      <c r="A10" s="27">
        <v>123485</v>
      </c>
      <c r="B10" s="30" t="s">
        <v>71</v>
      </c>
      <c r="C10" s="29">
        <v>16254</v>
      </c>
      <c r="D10" s="29"/>
      <c r="E10" s="28"/>
      <c r="F10" s="28"/>
      <c r="G10" s="28"/>
      <c r="H10" s="46">
        <v>39995</v>
      </c>
      <c r="I10" s="28">
        <v>18047</v>
      </c>
      <c r="J10" s="47" t="s">
        <v>27</v>
      </c>
      <c r="K10" s="47" t="s">
        <v>27</v>
      </c>
      <c r="L10" s="45">
        <f>($K$2-C10)/365.25</f>
        <v>70.502395619438744</v>
      </c>
      <c r="M10" s="45">
        <f>($K$2-D10)/365.25</f>
        <v>115.00342231348391</v>
      </c>
      <c r="N10" s="26"/>
      <c r="O10" s="25"/>
    </row>
    <row r="11" spans="1:15">
      <c r="A11" s="27">
        <v>123465</v>
      </c>
      <c r="B11" s="30" t="s">
        <v>70</v>
      </c>
      <c r="C11" s="29">
        <v>16803</v>
      </c>
      <c r="D11" s="29"/>
      <c r="E11" s="28"/>
      <c r="F11" s="28"/>
      <c r="G11" s="28"/>
      <c r="H11" s="46">
        <v>40544</v>
      </c>
      <c r="I11" s="28">
        <v>10349</v>
      </c>
      <c r="J11" s="47" t="s">
        <v>27</v>
      </c>
      <c r="K11" s="47" t="s">
        <v>27</v>
      </c>
      <c r="L11" s="45">
        <f>($K$2-C11)/365.25</f>
        <v>68.999315537303218</v>
      </c>
      <c r="M11" s="45">
        <f>($K$2-D11)/365.25</f>
        <v>115.00342231348391</v>
      </c>
    </row>
    <row r="12" spans="1:15">
      <c r="A12" s="27">
        <v>123484</v>
      </c>
      <c r="B12" s="30" t="s">
        <v>69</v>
      </c>
      <c r="C12" s="29">
        <v>18203</v>
      </c>
      <c r="D12" s="29"/>
      <c r="E12" s="28"/>
      <c r="F12" s="28"/>
      <c r="G12" s="28"/>
      <c r="H12" s="46">
        <v>41944</v>
      </c>
      <c r="I12" s="28">
        <v>9625</v>
      </c>
      <c r="J12" s="47" t="s">
        <v>27</v>
      </c>
      <c r="K12" s="47" t="s">
        <v>27</v>
      </c>
      <c r="L12" s="45">
        <f>($K$2-C12)/365.25</f>
        <v>65.166324435318273</v>
      </c>
      <c r="M12" s="45">
        <f>($K$2-D12)/365.25</f>
        <v>115.00342231348391</v>
      </c>
    </row>
    <row r="13" spans="1:15">
      <c r="A13" s="27">
        <v>123486</v>
      </c>
      <c r="B13" s="30" t="s">
        <v>68</v>
      </c>
      <c r="C13" s="29">
        <v>19725</v>
      </c>
      <c r="D13" s="29"/>
      <c r="E13" s="28"/>
      <c r="F13" s="28"/>
      <c r="G13" s="28"/>
      <c r="H13" s="46">
        <v>43466</v>
      </c>
      <c r="I13" s="28">
        <v>8990</v>
      </c>
      <c r="J13" s="27" t="s">
        <v>27</v>
      </c>
      <c r="K13" s="27" t="s">
        <v>27</v>
      </c>
      <c r="L13" s="45">
        <f>($K$2-C13)/365.25</f>
        <v>60.999315537303218</v>
      </c>
      <c r="M13" s="45">
        <f>($K$2-D13)/365.25</f>
        <v>115.00342231348391</v>
      </c>
    </row>
    <row r="14" spans="1:15">
      <c r="A14" s="27">
        <v>123472</v>
      </c>
      <c r="B14" s="30" t="s">
        <v>67</v>
      </c>
      <c r="C14" s="29">
        <v>19725</v>
      </c>
      <c r="D14" s="29"/>
      <c r="E14" s="28"/>
      <c r="F14" s="28"/>
      <c r="G14" s="28"/>
      <c r="H14" s="46">
        <v>43466</v>
      </c>
      <c r="I14" s="28">
        <v>5840</v>
      </c>
      <c r="J14" s="27" t="s">
        <v>27</v>
      </c>
      <c r="K14" s="27" t="s">
        <v>27</v>
      </c>
      <c r="L14" s="45">
        <f>($K$2-C14)/365.25</f>
        <v>60.999315537303218</v>
      </c>
      <c r="M14" s="45">
        <f>($K$2-D14)/365.25</f>
        <v>115.00342231348391</v>
      </c>
    </row>
    <row r="15" spans="1:15">
      <c r="A15" s="27">
        <v>123466</v>
      </c>
      <c r="B15" s="30" t="s">
        <v>66</v>
      </c>
      <c r="C15" s="29">
        <v>22098</v>
      </c>
      <c r="D15" s="29"/>
      <c r="E15" s="28"/>
      <c r="F15" s="28"/>
      <c r="G15" s="28"/>
      <c r="H15" s="46">
        <v>45839</v>
      </c>
      <c r="I15" s="28">
        <v>15804</v>
      </c>
      <c r="J15" s="27" t="s">
        <v>27</v>
      </c>
      <c r="K15" s="27" t="s">
        <v>27</v>
      </c>
      <c r="L15" s="45">
        <f>($K$2-C15)/365.25</f>
        <v>54.502395619438744</v>
      </c>
      <c r="M15" s="45">
        <f>($K$2-D15)/365.25</f>
        <v>115.00342231348391</v>
      </c>
    </row>
    <row r="16" spans="1:15">
      <c r="A16" s="27">
        <v>430534</v>
      </c>
      <c r="B16" s="30" t="s">
        <v>65</v>
      </c>
      <c r="C16" s="29">
        <v>16018</v>
      </c>
      <c r="D16" s="46">
        <v>1</v>
      </c>
      <c r="E16" s="28">
        <v>102000</v>
      </c>
      <c r="F16" s="28">
        <v>2400</v>
      </c>
      <c r="G16" s="28"/>
      <c r="H16" s="29"/>
      <c r="I16" s="28"/>
      <c r="J16" s="27" t="s">
        <v>27</v>
      </c>
      <c r="K16" s="27" t="s">
        <v>27</v>
      </c>
      <c r="L16" s="45">
        <f>($K$2-C16)/365.25</f>
        <v>71.148528405201915</v>
      </c>
      <c r="M16" s="45">
        <f>($K$2-D16)/365.25</f>
        <v>115.00068446269678</v>
      </c>
    </row>
    <row r="17" spans="1:16">
      <c r="A17" s="27">
        <v>489909</v>
      </c>
      <c r="B17" s="30" t="s">
        <v>64</v>
      </c>
      <c r="C17" s="29">
        <v>24490</v>
      </c>
      <c r="D17" s="46">
        <v>1</v>
      </c>
      <c r="E17" s="28">
        <v>139700</v>
      </c>
      <c r="F17" s="28">
        <v>133100</v>
      </c>
      <c r="G17" s="28">
        <v>126700</v>
      </c>
      <c r="H17" s="29"/>
      <c r="I17" s="28"/>
      <c r="J17" s="27" t="s">
        <v>27</v>
      </c>
      <c r="K17" s="27" t="s">
        <v>27</v>
      </c>
      <c r="L17" s="45">
        <f>($K$2-C17)/365.25</f>
        <v>47.953456536618752</v>
      </c>
      <c r="M17" s="45">
        <f>($K$2-D17)/365.25</f>
        <v>115.00068446269678</v>
      </c>
    </row>
    <row r="18" spans="1:16">
      <c r="A18" s="27">
        <v>426223</v>
      </c>
      <c r="B18" s="30" t="s">
        <v>63</v>
      </c>
      <c r="C18" s="29">
        <v>26191</v>
      </c>
      <c r="D18" s="46">
        <v>27116</v>
      </c>
      <c r="E18" s="28">
        <v>104400</v>
      </c>
      <c r="F18" s="28">
        <v>99400</v>
      </c>
      <c r="G18" s="28">
        <v>94700</v>
      </c>
      <c r="H18" s="29"/>
      <c r="I18" s="28"/>
      <c r="J18" s="27" t="s">
        <v>27</v>
      </c>
      <c r="K18" s="27" t="s">
        <v>27</v>
      </c>
      <c r="L18" s="45">
        <f>($K$2-C18)/365.25</f>
        <v>43.296372347707049</v>
      </c>
      <c r="M18" s="45">
        <f>($K$2-D18)/365.25</f>
        <v>40.763860369609858</v>
      </c>
    </row>
    <row r="19" spans="1:16" ht="15.75">
      <c r="A19" s="27">
        <v>430276</v>
      </c>
      <c r="B19" s="30" t="s">
        <v>25</v>
      </c>
      <c r="C19" s="29">
        <v>29324</v>
      </c>
      <c r="D19" s="29">
        <v>31271</v>
      </c>
      <c r="E19" s="28">
        <v>103200</v>
      </c>
      <c r="F19" s="28">
        <v>98300</v>
      </c>
      <c r="G19" s="28">
        <v>93600</v>
      </c>
      <c r="H19" s="29"/>
      <c r="I19" s="28"/>
      <c r="J19" s="27" t="s">
        <v>23</v>
      </c>
      <c r="K19" s="27" t="s">
        <v>20</v>
      </c>
      <c r="L19" s="23">
        <f>($K$2-C19)/365.25</f>
        <v>34.718685831622174</v>
      </c>
      <c r="M19" s="23">
        <f>($K$2-D19)/365.25</f>
        <v>29.388090349075977</v>
      </c>
      <c r="N19" s="26">
        <f>AVERAGE(E19,F19,G19)</f>
        <v>98366.666666666672</v>
      </c>
      <c r="O19" s="25">
        <f>(E19/F19)-1</f>
        <v>4.984740590030512E-2</v>
      </c>
      <c r="P19" s="8" t="s">
        <v>94</v>
      </c>
    </row>
    <row r="20" spans="1:16">
      <c r="A20" s="27">
        <v>258130</v>
      </c>
      <c r="B20" s="30" t="s">
        <v>26</v>
      </c>
      <c r="C20" s="29">
        <v>29124</v>
      </c>
      <c r="D20" s="29">
        <v>29006</v>
      </c>
      <c r="E20" s="28">
        <v>87000</v>
      </c>
      <c r="F20" s="28">
        <v>82900</v>
      </c>
      <c r="G20" s="28">
        <v>78900</v>
      </c>
      <c r="H20" s="29"/>
      <c r="I20" s="28"/>
      <c r="J20" s="27" t="s">
        <v>23</v>
      </c>
      <c r="K20" s="27" t="s">
        <v>23</v>
      </c>
      <c r="L20" s="23">
        <f>($K$2-C20)/365.25</f>
        <v>35.266255989048595</v>
      </c>
      <c r="M20" s="23">
        <f>($K$2-D20)/365.25</f>
        <v>35.589322381930188</v>
      </c>
      <c r="N20" s="26">
        <f>AVERAGE(E20,F20,G20)</f>
        <v>82933.333333333328</v>
      </c>
      <c r="O20" s="25">
        <f>(E20/F20)-1</f>
        <v>4.9457177322074886E-2</v>
      </c>
    </row>
    <row r="21" spans="1:16" ht="18.75">
      <c r="A21" s="44" t="s">
        <v>93</v>
      </c>
      <c r="B21" s="43"/>
    </row>
    <row r="22" spans="1:16" ht="15.75">
      <c r="A22" s="42" t="s">
        <v>92</v>
      </c>
      <c r="B22" s="42"/>
      <c r="C22" s="42"/>
      <c r="D22" s="42"/>
      <c r="E22" s="42"/>
      <c r="F22" s="42"/>
      <c r="G22" s="42"/>
      <c r="H22" s="42"/>
    </row>
    <row r="23" spans="1:16" ht="15.75">
      <c r="A23" s="42" t="s">
        <v>91</v>
      </c>
      <c r="B23" s="42"/>
      <c r="C23" s="42"/>
      <c r="D23" s="42"/>
      <c r="E23" s="42"/>
      <c r="F23" s="42"/>
      <c r="G23" s="42"/>
      <c r="H23" s="42"/>
    </row>
    <row r="24" spans="1:16" ht="15.75">
      <c r="A24" s="42" t="s">
        <v>90</v>
      </c>
      <c r="B24" s="42"/>
      <c r="C24" s="42"/>
      <c r="D24" s="42"/>
      <c r="E24" s="42"/>
      <c r="F24" s="42"/>
      <c r="G24" s="42"/>
      <c r="H24" s="42"/>
    </row>
    <row r="25" spans="1:16" ht="15.75">
      <c r="A25" s="41" t="s">
        <v>89</v>
      </c>
      <c r="B25" s="40"/>
      <c r="C25" s="40"/>
    </row>
  </sheetData>
  <sheetProtection algorithmName="SHA-512" hashValue="n2bU7BOmG58el1Zl61i7488hG/+Cf/b2tBvJfQ2KByGi2IoNPistczFmWYwcMb82cGiqkNFBhCezDPP8auaY4g==" saltValue="tIC5NH69OkuAaFH+jMj+XA==" spinCount="100000" sheet="1" objects="1" scenarios="1" selectLockedCells="1" selectUnlockedCells="1"/>
  <printOptions horizontalCentered="1"/>
  <pageMargins left="0.7" right="0.7" top="0.75" bottom="0.75" header="0.3" footer="0.3"/>
  <pageSetup scale="52" orientation="landscape" r:id="rId1"/>
  <headerFooter>
    <oddFooter>&amp;LWeek 5- Goal Seek, Sort and Filter.xlsx
Sort Records With Incorrect Info&amp;R04/08/2022
06:19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qx Improvment</vt:lpstr>
      <vt:lpstr>Qx</vt:lpstr>
      <vt:lpstr>Listings</vt:lpstr>
      <vt:lpstr>Qx!Print_Titles</vt:lpstr>
      <vt:lpstr>'qx Improvment'!Print_Titles</vt:lpstr>
      <vt:lpstr>qxtable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dcterms:created xsi:type="dcterms:W3CDTF">2022-04-17T19:01:07Z</dcterms:created>
  <dcterms:modified xsi:type="dcterms:W3CDTF">2022-04-17T21:40:25Z</dcterms:modified>
</cp:coreProperties>
</file>