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5B4AC94B-AA05-4782-8A36-3911E191730C}" xr6:coauthVersionLast="47" xr6:coauthVersionMax="47" xr10:uidLastSave="{00000000-0000-0000-0000-000000000000}"/>
  <bookViews>
    <workbookView xWindow="-120" yWindow="-120" windowWidth="23280" windowHeight="14880" activeTab="2" xr2:uid="{5F84A822-2EF3-4A5E-BB03-DB8373477366}"/>
  </bookViews>
  <sheets>
    <sheet name="Employee Database (Corrected)" sheetId="7" r:id="rId1"/>
    <sheet name="List 4A" sheetId="3" r:id="rId2"/>
    <sheet name="List 4B" sheetId="4" r:id="rId3"/>
    <sheet name="List 4C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6" i="4"/>
  <c r="N6" i="4"/>
  <c r="M6" i="4"/>
  <c r="L6" i="4"/>
  <c r="M6" i="3"/>
  <c r="L6" i="3"/>
  <c r="L37" i="7"/>
  <c r="M37" i="7"/>
  <c r="L33" i="7"/>
  <c r="M33" i="7"/>
  <c r="L29" i="7"/>
  <c r="M29" i="7"/>
  <c r="L38" i="7"/>
  <c r="M38" i="7"/>
  <c r="L30" i="7"/>
  <c r="M30" i="7"/>
  <c r="L31" i="7"/>
  <c r="M31" i="7"/>
  <c r="L34" i="7"/>
  <c r="M34" i="7"/>
  <c r="L6" i="7"/>
  <c r="M6" i="7"/>
  <c r="N6" i="7"/>
  <c r="O6" i="7"/>
  <c r="L9" i="7"/>
  <c r="M9" i="7"/>
  <c r="N9" i="7"/>
  <c r="O9" i="7"/>
  <c r="L7" i="7"/>
  <c r="M7" i="7"/>
  <c r="N7" i="7"/>
  <c r="O7" i="7"/>
  <c r="L10" i="7"/>
  <c r="M10" i="7"/>
  <c r="N10" i="7"/>
  <c r="O10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8" i="7"/>
  <c r="M18" i="7"/>
  <c r="N18" i="7"/>
  <c r="O18" i="7"/>
  <c r="L19" i="7"/>
  <c r="M19" i="7"/>
  <c r="N19" i="7"/>
  <c r="O19" i="7"/>
  <c r="L20" i="7"/>
  <c r="M20" i="7"/>
  <c r="N20" i="7"/>
  <c r="O20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7" i="7"/>
  <c r="M27" i="7"/>
  <c r="N27" i="7"/>
  <c r="O27" i="7"/>
  <c r="L28" i="7"/>
  <c r="M28" i="7"/>
  <c r="N28" i="7"/>
  <c r="O28" i="7"/>
  <c r="L32" i="7"/>
  <c r="M32" i="7"/>
  <c r="N32" i="7"/>
  <c r="O32" i="7"/>
  <c r="L36" i="7"/>
  <c r="M36" i="7"/>
  <c r="N36" i="7"/>
  <c r="O36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16" i="7"/>
  <c r="M16" i="7"/>
  <c r="N16" i="7"/>
  <c r="O16" i="7"/>
  <c r="L26" i="7"/>
  <c r="M26" i="7"/>
  <c r="N26" i="7"/>
  <c r="O26" i="7"/>
  <c r="L8" i="7"/>
  <c r="M8" i="7"/>
  <c r="N8" i="7"/>
  <c r="O8" i="7"/>
  <c r="L11" i="7"/>
  <c r="M11" i="7"/>
  <c r="N11" i="7"/>
  <c r="O11" i="7"/>
  <c r="L17" i="7"/>
  <c r="M17" i="7"/>
  <c r="N17" i="7"/>
  <c r="O17" i="7"/>
  <c r="L21" i="7"/>
  <c r="M21" i="7"/>
  <c r="N21" i="7"/>
  <c r="O21" i="7"/>
  <c r="L35" i="7"/>
  <c r="M35" i="7"/>
  <c r="N35" i="7"/>
  <c r="O35" i="7"/>
  <c r="L39" i="7"/>
  <c r="M39" i="7"/>
  <c r="N39" i="7"/>
  <c r="O39" i="7"/>
  <c r="L53" i="7"/>
  <c r="M53" i="7"/>
  <c r="N53" i="7"/>
  <c r="O53" i="7"/>
  <c r="M60" i="7" l="1"/>
  <c r="L60" i="7"/>
</calcChain>
</file>

<file path=xl/sharedStrings.xml><?xml version="1.0" encoding="utf-8"?>
<sst xmlns="http://schemas.openxmlformats.org/spreadsheetml/2006/main" count="251" uniqueCount="74">
  <si>
    <t>R</t>
  </si>
  <si>
    <t>Lee, Gordon</t>
  </si>
  <si>
    <t>Clinton, Bills</t>
  </si>
  <si>
    <t>V</t>
  </si>
  <si>
    <t>Jordon, Hillary</t>
  </si>
  <si>
    <t>A</t>
  </si>
  <si>
    <t>Jobs, Benjamin</t>
  </si>
  <si>
    <t>Larson, George</t>
  </si>
  <si>
    <t>Larson, Chris</t>
  </si>
  <si>
    <t>Wang, Eric</t>
  </si>
  <si>
    <t>Benson, Jessika</t>
  </si>
  <si>
    <t>Bartho, George</t>
  </si>
  <si>
    <t>Klendshoj, Saleh</t>
  </si>
  <si>
    <t>Aho, Blake</t>
  </si>
  <si>
    <t>Larson, Brian</t>
  </si>
  <si>
    <t>Doll Woolley, Yazeed</t>
  </si>
  <si>
    <t>Souers, Celina</t>
  </si>
  <si>
    <t>Larson, Luke</t>
  </si>
  <si>
    <t>Nelson, Jumaan</t>
  </si>
  <si>
    <t>Johnson, Aaron</t>
  </si>
  <si>
    <t>Lam, Jacqueline E</t>
  </si>
  <si>
    <t>Shapiro, Amanda</t>
  </si>
  <si>
    <t>Jackson, Dawn E</t>
  </si>
  <si>
    <t>Hohl, David L</t>
  </si>
  <si>
    <t>Carlson, Austin</t>
  </si>
  <si>
    <t>Donovan, Alina</t>
  </si>
  <si>
    <t>Jumaan, Casey A</t>
  </si>
  <si>
    <t>Hitpas, Bruce D</t>
  </si>
  <si>
    <t>Asche, Alexis</t>
  </si>
  <si>
    <t>Kampwerth, Rebecca M</t>
  </si>
  <si>
    <t>Guy, Robert L</t>
  </si>
  <si>
    <t>Harada, Richard G</t>
  </si>
  <si>
    <t>Harvestine, Susan R</t>
  </si>
  <si>
    <t>Gall, Susann K</t>
  </si>
  <si>
    <t>Duvall, DeeAnn S</t>
  </si>
  <si>
    <t>Carlson, Jeremy</t>
  </si>
  <si>
    <t>Gist, Tracy A</t>
  </si>
  <si>
    <t>Chen, Jerome F</t>
  </si>
  <si>
    <t>Asche, Ryan</t>
  </si>
  <si>
    <t>Baker, Eric</t>
  </si>
  <si>
    <t>Dehn, Diane M</t>
  </si>
  <si>
    <t>Aljebreen, Patric</t>
  </si>
  <si>
    <t>Cress, Scott G</t>
  </si>
  <si>
    <t>Bossler, Bill</t>
  </si>
  <si>
    <t>Nelson, Yuyang</t>
  </si>
  <si>
    <t>Brinkley, Roxanne L</t>
  </si>
  <si>
    <t>Brinkley, Jeanne M</t>
  </si>
  <si>
    <t>Richman, Michelle</t>
  </si>
  <si>
    <t>Olson, Nicholas</t>
  </si>
  <si>
    <t>Butina, Natalie</t>
  </si>
  <si>
    <t>Al Jaloud, Steve</t>
  </si>
  <si>
    <t>Tiedens, Bret</t>
  </si>
  <si>
    <t>Donovan, Adrienne</t>
  </si>
  <si>
    <t>Salary Increase</t>
  </si>
  <si>
    <t>Average Salary</t>
  </si>
  <si>
    <t xml:space="preserve">Service </t>
  </si>
  <si>
    <t xml:space="preserve">Age </t>
  </si>
  <si>
    <t>1/1/2014 Status</t>
  </si>
  <si>
    <t>1/1/2015 Status</t>
  </si>
  <si>
    <t>Retirement Benefit</t>
  </si>
  <si>
    <t>Retirement Date</t>
  </si>
  <si>
    <t>2012 Salary</t>
  </si>
  <si>
    <t>2013 Salary</t>
  </si>
  <si>
    <t>2014 Salary</t>
  </si>
  <si>
    <t>Date of Hire</t>
  </si>
  <si>
    <t>Date of Birth</t>
  </si>
  <si>
    <t>Name</t>
  </si>
  <si>
    <t>ID</t>
  </si>
  <si>
    <t>Employee Data Provided for the 2015 valuation</t>
  </si>
  <si>
    <t xml:space="preserve">Valuation Date </t>
  </si>
  <si>
    <t>Averages:</t>
  </si>
  <si>
    <t>Records With Suspicious Date of Birth:</t>
  </si>
  <si>
    <t>Records With Suspicious Salary :</t>
  </si>
  <si>
    <t>Records With suspicious Date of Hire: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</si>
</sst>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mm/dd/yy;@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8"/>
      <color theme="5" tint="-0.249977111117893"/>
      <name val="Calibri"/>
      <family val="2"/>
      <scheme val="minor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</cellStyleXfs>
  <cellXfs count="25">
    <xf numFmtId="0" fontId="0" fillId="0" borderId="0" xfId="0"/>
    <xf numFmtId="0" fontId="2" fillId="0" borderId="0" xfId="2"/>
    <xf numFmtId="0" fontId="2" fillId="2" borderId="1" xfId="2" applyFill="1" applyBorder="1" applyAlignment="1">
      <alignment horizontal="center"/>
    </xf>
    <xf numFmtId="164" fontId="0" fillId="2" borderId="1" xfId="3" applyNumberFormat="1" applyFont="1" applyFill="1" applyBorder="1"/>
    <xf numFmtId="165" fontId="2" fillId="2" borderId="1" xfId="2" applyNumberFormat="1" applyFill="1" applyBorder="1" applyAlignment="1">
      <alignment horizontal="center"/>
    </xf>
    <xf numFmtId="0" fontId="2" fillId="2" borderId="0" xfId="2" applyFill="1"/>
    <xf numFmtId="164" fontId="2" fillId="0" borderId="0" xfId="2" applyNumberFormat="1"/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 wrapText="1"/>
    </xf>
    <xf numFmtId="166" fontId="3" fillId="3" borderId="3" xfId="2" applyNumberFormat="1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7" fontId="2" fillId="0" borderId="0" xfId="2" applyNumberFormat="1"/>
    <xf numFmtId="10" fontId="2" fillId="0" borderId="0" xfId="1" applyNumberFormat="1" applyFont="1"/>
    <xf numFmtId="0" fontId="7" fillId="0" borderId="0" xfId="0" applyFont="1" applyAlignment="1">
      <alignment horizontal="center"/>
    </xf>
    <xf numFmtId="0" fontId="6" fillId="0" borderId="0" xfId="2" applyFont="1"/>
    <xf numFmtId="0" fontId="2" fillId="0" borderId="0" xfId="5"/>
    <xf numFmtId="14" fontId="2" fillId="4" borderId="5" xfId="5" applyNumberFormat="1" applyFill="1" applyBorder="1"/>
    <xf numFmtId="0" fontId="6" fillId="0" borderId="0" xfId="5" applyFont="1"/>
    <xf numFmtId="0" fontId="5" fillId="0" borderId="0" xfId="5" applyFont="1"/>
    <xf numFmtId="14" fontId="0" fillId="4" borderId="5" xfId="0" applyNumberFormat="1" applyFill="1" applyBorder="1"/>
    <xf numFmtId="167" fontId="8" fillId="5" borderId="0" xfId="2" applyNumberFormat="1" applyFont="1" applyFill="1"/>
    <xf numFmtId="0" fontId="0" fillId="6" borderId="0" xfId="0" applyFill="1"/>
    <xf numFmtId="164" fontId="2" fillId="0" borderId="0" xfId="2" applyNumberFormat="1" applyAlignment="1">
      <alignment horizontal="center"/>
    </xf>
    <xf numFmtId="10" fontId="8" fillId="5" borderId="0" xfId="1" applyNumberFormat="1" applyFont="1" applyFill="1"/>
  </cellXfs>
  <cellStyles count="6">
    <cellStyle name="Comma 2" xfId="3" xr:uid="{68B3AE17-BC02-432E-BD1E-3C953F15625A}"/>
    <cellStyle name="Normal" xfId="0" builtinId="0"/>
    <cellStyle name="Normal 2" xfId="2" xr:uid="{A705AF75-5F6A-44B7-AC92-E69849474E92}"/>
    <cellStyle name="Normal 3" xfId="4" xr:uid="{7EAED41F-DDBD-4DFA-A3AC-09258395AB72}"/>
    <cellStyle name="Normal 3 2" xfId="5" xr:uid="{1B3B860C-624C-4509-878A-4FB881B1C76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126D-579E-45CF-89FA-8B315DA3C310}">
  <sheetPr>
    <pageSetUpPr fitToPage="1"/>
  </sheetPr>
  <dimension ref="A1:R60"/>
  <sheetViews>
    <sheetView workbookViewId="0">
      <pane ySplit="5" topLeftCell="A6" activePane="bottomLeft" state="frozen"/>
      <selection activeCell="H19" sqref="H19"/>
      <selection pane="bottomLeft" activeCell="H19" sqref="H19"/>
    </sheetView>
  </sheetViews>
  <sheetFormatPr defaultColWidth="8.85546875" defaultRowHeight="12.75" x14ac:dyDescent="0.2"/>
  <cols>
    <col min="1" max="1" width="9.7109375" style="1" customWidth="1"/>
    <col min="2" max="2" width="20.28515625" style="1" bestFit="1" customWidth="1"/>
    <col min="3" max="3" width="12.28515625" style="1" bestFit="1" customWidth="1"/>
    <col min="4" max="4" width="11.7109375" style="1" bestFit="1" customWidth="1"/>
    <col min="5" max="7" width="11.42578125" style="1" bestFit="1" customWidth="1"/>
    <col min="8" max="9" width="11.42578125" style="1" customWidth="1"/>
    <col min="10" max="10" width="12.28515625" style="1" customWidth="1"/>
    <col min="11" max="11" width="11.28515625" style="1" customWidth="1"/>
    <col min="12" max="12" width="8.85546875" style="1"/>
    <col min="13" max="13" width="8.42578125" style="1" bestFit="1" customWidth="1"/>
    <col min="14" max="14" width="15.140625" style="1" bestFit="1" customWidth="1"/>
    <col min="15" max="15" width="14.42578125" style="1" bestFit="1" customWidth="1"/>
    <col min="16" max="16" width="11.140625" style="1" customWidth="1"/>
    <col min="17" max="17" width="10.140625" style="1" bestFit="1" customWidth="1"/>
    <col min="18" max="16384" width="8.85546875" style="1"/>
  </cols>
  <sheetData>
    <row r="1" spans="1:18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16.5" thickBot="1" x14ac:dyDescent="0.3">
      <c r="A2" s="19" t="s">
        <v>68</v>
      </c>
      <c r="B2" s="16"/>
      <c r="C2" s="16"/>
      <c r="D2" s="16"/>
      <c r="E2" s="16"/>
      <c r="F2" s="16"/>
      <c r="G2" s="16"/>
      <c r="H2" s="16"/>
      <c r="I2" s="18" t="s">
        <v>69</v>
      </c>
      <c r="J2" s="16"/>
      <c r="K2" s="17">
        <v>42005</v>
      </c>
      <c r="L2" s="16"/>
      <c r="M2" s="16"/>
      <c r="N2" s="16"/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3.5" thickBot="1" x14ac:dyDescent="0.25"/>
    <row r="5" spans="1:18" ht="25.5" x14ac:dyDescent="0.2">
      <c r="A5" s="11" t="s">
        <v>67</v>
      </c>
      <c r="B5" s="8" t="s">
        <v>66</v>
      </c>
      <c r="C5" s="10" t="s">
        <v>65</v>
      </c>
      <c r="D5" s="8" t="s">
        <v>64</v>
      </c>
      <c r="E5" s="8" t="s">
        <v>63</v>
      </c>
      <c r="F5" s="8" t="s">
        <v>62</v>
      </c>
      <c r="G5" s="8" t="s">
        <v>61</v>
      </c>
      <c r="H5" s="9" t="s">
        <v>60</v>
      </c>
      <c r="I5" s="9" t="s">
        <v>59</v>
      </c>
      <c r="J5" s="9" t="s">
        <v>58</v>
      </c>
      <c r="K5" s="9" t="s">
        <v>57</v>
      </c>
      <c r="L5" s="8" t="s">
        <v>56</v>
      </c>
      <c r="M5" s="8" t="s">
        <v>55</v>
      </c>
      <c r="N5" s="7" t="s">
        <v>54</v>
      </c>
      <c r="O5" s="7" t="s">
        <v>53</v>
      </c>
    </row>
    <row r="6" spans="1:18" ht="15" x14ac:dyDescent="0.25">
      <c r="A6" s="2">
        <v>430534</v>
      </c>
      <c r="B6" s="5" t="s">
        <v>23</v>
      </c>
      <c r="C6" s="4">
        <v>16018</v>
      </c>
      <c r="D6" s="4">
        <v>19360</v>
      </c>
      <c r="E6" s="3">
        <v>102000</v>
      </c>
      <c r="F6" s="3">
        <v>2400</v>
      </c>
      <c r="G6" s="3"/>
      <c r="H6" s="4"/>
      <c r="I6" s="3"/>
      <c r="J6" s="2" t="s">
        <v>5</v>
      </c>
      <c r="K6" s="2" t="s">
        <v>5</v>
      </c>
      <c r="L6" s="12">
        <f>($K$2-C6)/365.25</f>
        <v>71.148528405201915</v>
      </c>
      <c r="M6" s="12">
        <f>($K$2-D6)/365.25</f>
        <v>61.998631074606436</v>
      </c>
      <c r="N6" s="6">
        <f>AVERAGE(E6,F6,G6)</f>
        <v>52200</v>
      </c>
      <c r="O6" s="13">
        <f>(E6/F6)-1</f>
        <v>41.5</v>
      </c>
      <c r="P6" s="6"/>
      <c r="Q6" s="6"/>
      <c r="R6" s="6"/>
    </row>
    <row r="7" spans="1:18" ht="15" x14ac:dyDescent="0.25">
      <c r="A7" s="2">
        <v>426223</v>
      </c>
      <c r="B7" s="5" t="s">
        <v>25</v>
      </c>
      <c r="C7" s="4">
        <v>26191</v>
      </c>
      <c r="D7" s="4">
        <v>27116</v>
      </c>
      <c r="E7" s="3">
        <v>104400</v>
      </c>
      <c r="F7" s="3">
        <v>99400</v>
      </c>
      <c r="G7" s="3">
        <v>94700</v>
      </c>
      <c r="H7" s="4"/>
      <c r="I7" s="3"/>
      <c r="J7" s="2" t="s">
        <v>5</v>
      </c>
      <c r="K7" s="2" t="s">
        <v>5</v>
      </c>
      <c r="L7" s="12">
        <f>($K$2-C7)/365.25</f>
        <v>43.296372347707049</v>
      </c>
      <c r="M7" s="12">
        <f>($K$2-D7)/365.25</f>
        <v>40.763860369609858</v>
      </c>
      <c r="N7" s="6">
        <f>AVERAGE(E7,F7,G7)</f>
        <v>99500</v>
      </c>
      <c r="O7" s="13">
        <f>(E7/F7)-1</f>
        <v>5.0301810865191143E-2</v>
      </c>
      <c r="P7" s="6"/>
      <c r="Q7" s="6"/>
      <c r="R7" s="6"/>
    </row>
    <row r="8" spans="1:18" ht="15" x14ac:dyDescent="0.25">
      <c r="A8" s="2">
        <v>258130</v>
      </c>
      <c r="B8" s="5" t="s">
        <v>42</v>
      </c>
      <c r="C8" s="4">
        <v>29124</v>
      </c>
      <c r="D8" s="4">
        <v>29006</v>
      </c>
      <c r="E8" s="3">
        <v>87000</v>
      </c>
      <c r="F8" s="3">
        <v>82900</v>
      </c>
      <c r="G8" s="3">
        <v>78900</v>
      </c>
      <c r="H8" s="4"/>
      <c r="I8" s="3"/>
      <c r="J8" s="2" t="s">
        <v>0</v>
      </c>
      <c r="K8" s="2" t="s">
        <v>0</v>
      </c>
      <c r="L8" s="12">
        <f>($K$2-C8)/365.25</f>
        <v>35.266255989048595</v>
      </c>
      <c r="M8" s="12">
        <f>($K$2-D8)/365.25</f>
        <v>35.589322381930188</v>
      </c>
      <c r="N8" s="6">
        <f>AVERAGE(E8,F8,G8)</f>
        <v>82933.333333333328</v>
      </c>
      <c r="O8" s="13">
        <f>(E8/F8)-1</f>
        <v>4.9457177322074886E-2</v>
      </c>
      <c r="P8" s="6"/>
      <c r="Q8" s="6"/>
      <c r="R8" s="6"/>
    </row>
    <row r="9" spans="1:18" ht="15" x14ac:dyDescent="0.25">
      <c r="A9" s="2">
        <v>489909</v>
      </c>
      <c r="B9" s="5" t="s">
        <v>18</v>
      </c>
      <c r="C9" s="4">
        <v>24490</v>
      </c>
      <c r="D9" s="4">
        <v>29587</v>
      </c>
      <c r="E9" s="3">
        <v>139700</v>
      </c>
      <c r="F9" s="3">
        <v>133100</v>
      </c>
      <c r="G9" s="3">
        <v>126700</v>
      </c>
      <c r="H9" s="4"/>
      <c r="I9" s="3"/>
      <c r="J9" s="2" t="s">
        <v>5</v>
      </c>
      <c r="K9" s="2" t="s">
        <v>5</v>
      </c>
      <c r="L9" s="12">
        <f>($K$2-C9)/365.25</f>
        <v>47.953456536618752</v>
      </c>
      <c r="M9" s="12">
        <f>($K$2-D9)/365.25</f>
        <v>33.998631074606436</v>
      </c>
      <c r="N9" s="6">
        <f>AVERAGE(E9,F9,G9)</f>
        <v>133166.66666666666</v>
      </c>
      <c r="O9" s="13">
        <f>(E9/F9)-1</f>
        <v>4.9586776859504189E-2</v>
      </c>
      <c r="P9" s="6"/>
      <c r="Q9" s="6"/>
      <c r="R9" s="6"/>
    </row>
    <row r="10" spans="1:18" ht="15" x14ac:dyDescent="0.25">
      <c r="A10" s="2">
        <v>286491</v>
      </c>
      <c r="B10" s="5" t="s">
        <v>41</v>
      </c>
      <c r="C10" s="4">
        <v>16018</v>
      </c>
      <c r="D10" s="4">
        <v>31071</v>
      </c>
      <c r="E10" s="3">
        <v>86000</v>
      </c>
      <c r="F10" s="3">
        <v>81900</v>
      </c>
      <c r="G10" s="3">
        <v>78000</v>
      </c>
      <c r="H10" s="4"/>
      <c r="I10" s="3"/>
      <c r="J10" s="2" t="s">
        <v>5</v>
      </c>
      <c r="K10" s="2" t="s">
        <v>5</v>
      </c>
      <c r="L10" s="12">
        <f>($K$2-C10)/365.25</f>
        <v>71.148528405201915</v>
      </c>
      <c r="M10" s="12">
        <f>($K$2-D10)/365.25</f>
        <v>29.935660506502394</v>
      </c>
      <c r="N10" s="6">
        <f>AVERAGE(E10,F10,G10)</f>
        <v>81966.666666666672</v>
      </c>
      <c r="O10" s="13">
        <f>(E10/F10)-1</f>
        <v>5.0061050061050105E-2</v>
      </c>
      <c r="P10" s="6"/>
      <c r="Q10" s="6"/>
      <c r="R10" s="6"/>
    </row>
    <row r="11" spans="1:18" ht="15" x14ac:dyDescent="0.25">
      <c r="A11" s="2">
        <v>430276</v>
      </c>
      <c r="B11" s="5" t="s">
        <v>24</v>
      </c>
      <c r="C11" s="4">
        <v>29324</v>
      </c>
      <c r="D11" s="4">
        <v>31271</v>
      </c>
      <c r="E11" s="3">
        <v>103200</v>
      </c>
      <c r="F11" s="3">
        <v>98300</v>
      </c>
      <c r="G11" s="3">
        <v>93600</v>
      </c>
      <c r="H11" s="4"/>
      <c r="I11" s="3"/>
      <c r="J11" s="2" t="s">
        <v>0</v>
      </c>
      <c r="K11" s="2" t="s">
        <v>3</v>
      </c>
      <c r="L11" s="12">
        <f>($K$2-C11)/365.25</f>
        <v>34.718685831622174</v>
      </c>
      <c r="M11" s="12">
        <f>($K$2-D11)/365.25</f>
        <v>29.388090349075977</v>
      </c>
      <c r="N11" s="6">
        <f>AVERAGE(E11,F11,G11)</f>
        <v>98366.666666666672</v>
      </c>
      <c r="O11" s="13">
        <f>(E11/F11)-1</f>
        <v>4.984740590030512E-2</v>
      </c>
      <c r="P11" s="6"/>
      <c r="Q11" s="6"/>
      <c r="R11" s="6"/>
    </row>
    <row r="12" spans="1:18" ht="15" x14ac:dyDescent="0.25">
      <c r="A12" s="2">
        <v>300843</v>
      </c>
      <c r="B12" s="5" t="s">
        <v>39</v>
      </c>
      <c r="C12" s="4">
        <v>17659</v>
      </c>
      <c r="D12" s="4">
        <v>31876</v>
      </c>
      <c r="E12" s="3">
        <v>84000</v>
      </c>
      <c r="F12" s="3">
        <v>80000</v>
      </c>
      <c r="G12" s="3">
        <v>76200</v>
      </c>
      <c r="H12" s="4"/>
      <c r="I12" s="3"/>
      <c r="J12" s="2" t="s">
        <v>5</v>
      </c>
      <c r="K12" s="2" t="s">
        <v>5</v>
      </c>
      <c r="L12" s="12">
        <f>($K$2-C12)/365.25</f>
        <v>66.655715263518132</v>
      </c>
      <c r="M12" s="12">
        <f>($K$2-D12)/365.25</f>
        <v>27.731690622861056</v>
      </c>
      <c r="N12" s="6">
        <f>AVERAGE(E12,F12,G12)</f>
        <v>80066.666666666672</v>
      </c>
      <c r="O12" s="13">
        <f>(E12/F12)-1</f>
        <v>5.0000000000000044E-2</v>
      </c>
      <c r="P12" s="6"/>
      <c r="Q12" s="6"/>
      <c r="R12" s="6"/>
    </row>
    <row r="13" spans="1:18" ht="15" x14ac:dyDescent="0.25">
      <c r="A13" s="2">
        <v>443913</v>
      </c>
      <c r="B13" s="5" t="s">
        <v>22</v>
      </c>
      <c r="C13" s="4">
        <v>16639</v>
      </c>
      <c r="D13" s="4">
        <v>32076</v>
      </c>
      <c r="E13" s="3">
        <v>100800</v>
      </c>
      <c r="F13" s="3">
        <v>96000</v>
      </c>
      <c r="G13" s="3">
        <v>91400</v>
      </c>
      <c r="H13" s="4"/>
      <c r="I13" s="3"/>
      <c r="J13" s="2" t="s">
        <v>5</v>
      </c>
      <c r="K13" s="2" t="s">
        <v>5</v>
      </c>
      <c r="L13" s="12">
        <f>($K$2-C13)/365.25</f>
        <v>69.448323066392888</v>
      </c>
      <c r="M13" s="12">
        <f>($K$2-D13)/365.25</f>
        <v>27.184120465434635</v>
      </c>
      <c r="N13" s="6">
        <f>AVERAGE(E13,F13,G13)</f>
        <v>96066.666666666672</v>
      </c>
      <c r="O13" s="13">
        <f>(E13/F13)-1</f>
        <v>5.0000000000000044E-2</v>
      </c>
      <c r="P13" s="6"/>
      <c r="Q13" s="6"/>
      <c r="R13" s="6"/>
    </row>
    <row r="14" spans="1:18" ht="15" x14ac:dyDescent="0.25">
      <c r="A14" s="2">
        <v>123491</v>
      </c>
      <c r="B14" s="5" t="s">
        <v>21</v>
      </c>
      <c r="C14" s="4">
        <v>24017</v>
      </c>
      <c r="D14" s="4">
        <v>34809</v>
      </c>
      <c r="E14" s="3">
        <v>250000</v>
      </c>
      <c r="F14" s="3">
        <v>230000</v>
      </c>
      <c r="G14" s="3">
        <v>210000</v>
      </c>
      <c r="H14" s="4"/>
      <c r="I14" s="3"/>
      <c r="J14" s="2" t="s">
        <v>5</v>
      </c>
      <c r="K14" s="2" t="s">
        <v>5</v>
      </c>
      <c r="L14" s="12">
        <f>($K$2-C14)/365.25</f>
        <v>49.248459958932237</v>
      </c>
      <c r="M14" s="12">
        <f>($K$2-D14)/365.25</f>
        <v>19.701574264202602</v>
      </c>
      <c r="N14" s="6">
        <f>AVERAGE(E14,F14,G14)</f>
        <v>230000</v>
      </c>
      <c r="O14" s="13">
        <f>(E14/F14)-1</f>
        <v>8.6956521739130377E-2</v>
      </c>
      <c r="P14" s="6"/>
      <c r="Q14" s="6"/>
      <c r="R14" s="6"/>
    </row>
    <row r="15" spans="1:18" ht="15" x14ac:dyDescent="0.25">
      <c r="A15" s="2">
        <v>205217</v>
      </c>
      <c r="B15" s="5" t="s">
        <v>49</v>
      </c>
      <c r="C15" s="4">
        <v>17620</v>
      </c>
      <c r="D15" s="4">
        <v>34867</v>
      </c>
      <c r="E15" s="3">
        <v>95000</v>
      </c>
      <c r="F15" s="3">
        <v>90500</v>
      </c>
      <c r="G15" s="3">
        <v>86200</v>
      </c>
      <c r="H15" s="4"/>
      <c r="I15" s="3"/>
      <c r="J15" s="2" t="s">
        <v>5</v>
      </c>
      <c r="K15" s="2" t="s">
        <v>5</v>
      </c>
      <c r="L15" s="12">
        <f>($K$2-C15)/365.25</f>
        <v>66.762491444216295</v>
      </c>
      <c r="M15" s="12">
        <f>($K$2-D15)/365.25</f>
        <v>19.54277891854894</v>
      </c>
      <c r="N15" s="6">
        <f>AVERAGE(E15,F15,G15)</f>
        <v>90566.666666666672</v>
      </c>
      <c r="O15" s="13">
        <f>(E15/F15)-1</f>
        <v>4.9723756906077332E-2</v>
      </c>
      <c r="P15" s="6"/>
      <c r="Q15" s="6"/>
      <c r="R15" s="6"/>
    </row>
    <row r="16" spans="1:18" ht="15" x14ac:dyDescent="0.25">
      <c r="A16" s="2">
        <v>302798</v>
      </c>
      <c r="B16" s="5" t="s">
        <v>38</v>
      </c>
      <c r="C16" s="4">
        <v>28924</v>
      </c>
      <c r="D16" s="4">
        <v>35009</v>
      </c>
      <c r="E16" s="3">
        <v>300000</v>
      </c>
      <c r="F16" s="3">
        <v>276000</v>
      </c>
      <c r="G16" s="3">
        <v>252000</v>
      </c>
      <c r="H16" s="4"/>
      <c r="I16" s="3"/>
      <c r="J16" s="2" t="s">
        <v>5</v>
      </c>
      <c r="K16" s="2" t="s">
        <v>0</v>
      </c>
      <c r="L16" s="12">
        <f>($K$2-C16)/365.25</f>
        <v>35.813826146475016</v>
      </c>
      <c r="M16" s="12">
        <f>($K$2-D16)/365.25</f>
        <v>19.154004106776181</v>
      </c>
      <c r="N16" s="6">
        <f>AVERAGE(E16,F16,G16)</f>
        <v>276000</v>
      </c>
      <c r="O16" s="13">
        <f>(E16/F16)-1</f>
        <v>8.6956521739130377E-2</v>
      </c>
      <c r="P16" s="6"/>
      <c r="Q16" s="6"/>
      <c r="R16" s="6"/>
    </row>
    <row r="17" spans="1:18" ht="15" x14ac:dyDescent="0.25">
      <c r="A17" s="2">
        <v>189508</v>
      </c>
      <c r="B17" s="5" t="s">
        <v>16</v>
      </c>
      <c r="C17" s="4">
        <v>30229</v>
      </c>
      <c r="D17" s="4">
        <v>35020</v>
      </c>
      <c r="E17" s="3">
        <v>97000</v>
      </c>
      <c r="F17" s="3">
        <v>92400</v>
      </c>
      <c r="G17" s="3">
        <v>88000</v>
      </c>
      <c r="H17" s="4"/>
      <c r="I17" s="3"/>
      <c r="J17" s="2" t="s">
        <v>0</v>
      </c>
      <c r="K17" s="2" t="s">
        <v>3</v>
      </c>
      <c r="L17" s="12">
        <f>($K$2-C17)/365.25</f>
        <v>32.240930869267622</v>
      </c>
      <c r="M17" s="12">
        <f>($K$2-D17)/365.25</f>
        <v>19.123887748117728</v>
      </c>
      <c r="N17" s="6">
        <f>AVERAGE(E17,F17,G17)</f>
        <v>92466.666666666672</v>
      </c>
      <c r="O17" s="13">
        <f>(E17/F17)-1</f>
        <v>4.9783549783549708E-2</v>
      </c>
      <c r="P17" s="6"/>
      <c r="Q17" s="6"/>
      <c r="R17" s="6"/>
    </row>
    <row r="18" spans="1:18" ht="15" x14ac:dyDescent="0.25">
      <c r="A18" s="2">
        <v>345767</v>
      </c>
      <c r="B18" s="5" t="s">
        <v>33</v>
      </c>
      <c r="C18" s="4">
        <v>24217</v>
      </c>
      <c r="D18" s="4">
        <v>35067</v>
      </c>
      <c r="E18" s="3">
        <v>114000</v>
      </c>
      <c r="F18" s="3">
        <v>108600</v>
      </c>
      <c r="G18" s="3">
        <v>103400</v>
      </c>
      <c r="H18" s="4"/>
      <c r="I18" s="3"/>
      <c r="J18" s="2" t="s">
        <v>5</v>
      </c>
      <c r="K18" s="2" t="s">
        <v>5</v>
      </c>
      <c r="L18" s="12">
        <f>($K$2-C18)/365.25</f>
        <v>48.700889801505816</v>
      </c>
      <c r="M18" s="12">
        <f>($K$2-D18)/365.25</f>
        <v>18.99520876112252</v>
      </c>
      <c r="N18" s="6">
        <f>AVERAGE(E18,F18,G18)</f>
        <v>108666.66666666667</v>
      </c>
      <c r="O18" s="13">
        <f>(E18/F18)-1</f>
        <v>4.9723756906077332E-2</v>
      </c>
      <c r="P18" s="6"/>
      <c r="Q18" s="6"/>
      <c r="R18" s="6"/>
    </row>
    <row r="19" spans="1:18" ht="15" x14ac:dyDescent="0.25">
      <c r="A19" s="2">
        <v>446641</v>
      </c>
      <c r="B19" s="5" t="s">
        <v>21</v>
      </c>
      <c r="C19" s="4">
        <v>23652</v>
      </c>
      <c r="D19" s="4">
        <v>35209</v>
      </c>
      <c r="E19" s="3">
        <v>360000</v>
      </c>
      <c r="F19" s="3">
        <v>331200</v>
      </c>
      <c r="G19" s="3">
        <v>302400</v>
      </c>
      <c r="H19" s="4"/>
      <c r="I19" s="3"/>
      <c r="J19" s="2" t="s">
        <v>5</v>
      </c>
      <c r="K19" s="2" t="s">
        <v>5</v>
      </c>
      <c r="L19" s="12">
        <f>($K$2-C19)/365.25</f>
        <v>50.247775496235455</v>
      </c>
      <c r="M19" s="12">
        <f>($K$2-D19)/365.25</f>
        <v>18.606433949349761</v>
      </c>
      <c r="N19" s="6">
        <f>AVERAGE(E19,F19,G19)</f>
        <v>331200</v>
      </c>
      <c r="O19" s="13">
        <f>(E19/F19)-1</f>
        <v>8.6956521739130377E-2</v>
      </c>
      <c r="P19" s="6"/>
      <c r="Q19" s="6"/>
      <c r="R19" s="6"/>
    </row>
    <row r="20" spans="1:18" ht="15" x14ac:dyDescent="0.25">
      <c r="A20" s="2">
        <v>320387</v>
      </c>
      <c r="B20" s="5" t="s">
        <v>35</v>
      </c>
      <c r="C20" s="4">
        <v>25791</v>
      </c>
      <c r="D20" s="4">
        <v>35220</v>
      </c>
      <c r="E20" s="3">
        <v>116400</v>
      </c>
      <c r="F20" s="3">
        <v>110900</v>
      </c>
      <c r="G20" s="3">
        <v>105600</v>
      </c>
      <c r="H20" s="4"/>
      <c r="I20" s="3"/>
      <c r="J20" s="2" t="s">
        <v>5</v>
      </c>
      <c r="K20" s="2" t="s">
        <v>5</v>
      </c>
      <c r="L20" s="12">
        <f>($K$2-C20)/365.25</f>
        <v>44.39151266255989</v>
      </c>
      <c r="M20" s="12">
        <f>($K$2-D20)/365.25</f>
        <v>18.576317590691307</v>
      </c>
      <c r="N20" s="6">
        <f>AVERAGE(E20,F20,G20)</f>
        <v>110966.66666666667</v>
      </c>
      <c r="O20" s="13">
        <f>(E20/F20)-1</f>
        <v>4.9594229035166748E-2</v>
      </c>
      <c r="P20" s="6"/>
      <c r="Q20" s="6"/>
      <c r="R20" s="6"/>
    </row>
    <row r="21" spans="1:18" ht="15" x14ac:dyDescent="0.25">
      <c r="A21" s="2">
        <v>537613</v>
      </c>
      <c r="B21" s="5" t="s">
        <v>16</v>
      </c>
      <c r="C21" s="4">
        <v>30229</v>
      </c>
      <c r="D21" s="4">
        <v>35267</v>
      </c>
      <c r="E21" s="3">
        <v>136800</v>
      </c>
      <c r="F21" s="3">
        <v>130300</v>
      </c>
      <c r="G21" s="3">
        <v>124100</v>
      </c>
      <c r="H21" s="4"/>
      <c r="I21" s="3"/>
      <c r="J21" s="2" t="s">
        <v>0</v>
      </c>
      <c r="K21" s="2"/>
      <c r="L21" s="12">
        <f>($K$2-C21)/365.25</f>
        <v>32.240930869267622</v>
      </c>
      <c r="M21" s="12">
        <f>($K$2-D21)/365.25</f>
        <v>18.447638603696099</v>
      </c>
      <c r="N21" s="6">
        <f>AVERAGE(E21,F21,G21)</f>
        <v>130400</v>
      </c>
      <c r="O21" s="13">
        <f>(E21/F21)-1</f>
        <v>4.9884881043745111E-2</v>
      </c>
      <c r="P21" s="6"/>
      <c r="Q21" s="6"/>
      <c r="R21" s="6"/>
    </row>
    <row r="22" spans="1:18" ht="15" x14ac:dyDescent="0.25">
      <c r="A22" s="2">
        <v>218201</v>
      </c>
      <c r="B22" s="5" t="s">
        <v>47</v>
      </c>
      <c r="C22" s="4">
        <v>15818</v>
      </c>
      <c r="D22" s="4">
        <v>35362</v>
      </c>
      <c r="E22" s="3">
        <v>93000</v>
      </c>
      <c r="F22" s="3">
        <v>88600</v>
      </c>
      <c r="G22" s="3">
        <v>84400</v>
      </c>
      <c r="H22" s="4"/>
      <c r="I22" s="3"/>
      <c r="J22" s="2" t="s">
        <v>5</v>
      </c>
      <c r="K22" s="2" t="s">
        <v>5</v>
      </c>
      <c r="L22" s="12">
        <f>($K$2-C22)/365.25</f>
        <v>71.696098562628336</v>
      </c>
      <c r="M22" s="12">
        <f>($K$2-D22)/365.25</f>
        <v>18.187542778918548</v>
      </c>
      <c r="N22" s="6">
        <f>AVERAGE(E22,F22,G22)</f>
        <v>88666.666666666672</v>
      </c>
      <c r="O22" s="13">
        <f>(E22/F22)-1</f>
        <v>4.9661399548532659E-2</v>
      </c>
      <c r="P22" s="6"/>
      <c r="Q22" s="6"/>
      <c r="R22" s="6"/>
    </row>
    <row r="23" spans="1:18" ht="15" x14ac:dyDescent="0.25">
      <c r="A23" s="2">
        <v>357982</v>
      </c>
      <c r="B23" s="5" t="s">
        <v>31</v>
      </c>
      <c r="C23" s="4">
        <v>17820</v>
      </c>
      <c r="D23" s="4">
        <v>35562</v>
      </c>
      <c r="E23" s="3">
        <v>111600</v>
      </c>
      <c r="F23" s="3">
        <v>106300</v>
      </c>
      <c r="G23" s="3">
        <v>101200</v>
      </c>
      <c r="H23" s="4"/>
      <c r="I23" s="3"/>
      <c r="J23" s="2" t="s">
        <v>5</v>
      </c>
      <c r="K23" s="2" t="s">
        <v>5</v>
      </c>
      <c r="L23" s="12">
        <f>($K$2-C23)/365.25</f>
        <v>66.214921286789874</v>
      </c>
      <c r="M23" s="12">
        <f>($K$2-D23)/365.25</f>
        <v>17.639972621492127</v>
      </c>
      <c r="N23" s="6">
        <f>AVERAGE(E23,F23,G23)</f>
        <v>106366.66666666667</v>
      </c>
      <c r="O23" s="13">
        <f>(E23/F23)-1</f>
        <v>4.9858889934148554E-2</v>
      </c>
      <c r="P23" s="6"/>
      <c r="Q23" s="6"/>
      <c r="R23" s="6"/>
    </row>
    <row r="24" spans="1:18" ht="15" x14ac:dyDescent="0.25">
      <c r="A24" s="2">
        <v>545776</v>
      </c>
      <c r="B24" s="5" t="s">
        <v>14</v>
      </c>
      <c r="C24" s="4">
        <v>24090</v>
      </c>
      <c r="D24" s="4">
        <v>35762</v>
      </c>
      <c r="E24" s="3">
        <v>133900</v>
      </c>
      <c r="F24" s="3">
        <v>127600</v>
      </c>
      <c r="G24" s="3">
        <v>121400</v>
      </c>
      <c r="H24" s="4"/>
      <c r="I24" s="3"/>
      <c r="J24" s="2" t="s">
        <v>5</v>
      </c>
      <c r="K24" s="2" t="s">
        <v>5</v>
      </c>
      <c r="L24" s="12">
        <f>($K$2-C24)/365.25</f>
        <v>49.048596851471594</v>
      </c>
      <c r="M24" s="12">
        <f>($K$2-D24)/365.25</f>
        <v>17.09240246406571</v>
      </c>
      <c r="N24" s="6">
        <f>AVERAGE(E24,F24,G24)</f>
        <v>127633.33333333333</v>
      </c>
      <c r="O24" s="13">
        <f>(E24/F24)-1</f>
        <v>4.9373040752351161E-2</v>
      </c>
      <c r="P24" s="6"/>
      <c r="Q24" s="6"/>
      <c r="R24" s="6"/>
    </row>
    <row r="25" spans="1:18" ht="15" x14ac:dyDescent="0.25">
      <c r="A25" s="2">
        <v>199741</v>
      </c>
      <c r="B25" s="5" t="s">
        <v>50</v>
      </c>
      <c r="C25" s="4">
        <v>16439</v>
      </c>
      <c r="D25" s="4">
        <v>35929</v>
      </c>
      <c r="E25" s="3">
        <v>96000</v>
      </c>
      <c r="F25" s="3">
        <v>91400</v>
      </c>
      <c r="G25" s="3">
        <v>87100</v>
      </c>
      <c r="H25" s="4"/>
      <c r="I25" s="3"/>
      <c r="J25" s="2" t="s">
        <v>5</v>
      </c>
      <c r="K25" s="2" t="s">
        <v>5</v>
      </c>
      <c r="L25" s="12">
        <f>($K$2-C25)/365.25</f>
        <v>69.995893223819309</v>
      </c>
      <c r="M25" s="12">
        <f>($K$2-D25)/365.25</f>
        <v>16.635181382614647</v>
      </c>
      <c r="N25" s="6">
        <f>AVERAGE(E25,F25,G25)</f>
        <v>91500</v>
      </c>
      <c r="O25" s="13">
        <f>(E25/F25)-1</f>
        <v>5.032822757111588E-2</v>
      </c>
      <c r="P25" s="6"/>
      <c r="Q25" s="6"/>
      <c r="R25" s="6"/>
    </row>
    <row r="26" spans="1:18" ht="15" x14ac:dyDescent="0.25">
      <c r="A26" s="2">
        <v>340436</v>
      </c>
      <c r="B26" s="5" t="s">
        <v>34</v>
      </c>
      <c r="C26" s="4">
        <v>27791</v>
      </c>
      <c r="D26" s="4">
        <v>36129</v>
      </c>
      <c r="E26" s="3">
        <v>115200</v>
      </c>
      <c r="F26" s="3">
        <v>109700</v>
      </c>
      <c r="G26" s="3">
        <v>104500</v>
      </c>
      <c r="H26" s="4"/>
      <c r="I26" s="3"/>
      <c r="J26" s="2" t="s">
        <v>5</v>
      </c>
      <c r="K26" s="2" t="s">
        <v>0</v>
      </c>
      <c r="L26" s="12">
        <f>($K$2-C26)/365.25</f>
        <v>38.91581108829569</v>
      </c>
      <c r="M26" s="12">
        <f>($K$2-D26)/365.25</f>
        <v>16.087611225188226</v>
      </c>
      <c r="N26" s="6">
        <f>AVERAGE(E26,F26,G26)</f>
        <v>109800</v>
      </c>
      <c r="O26" s="13">
        <f>(E26/F26)-1</f>
        <v>5.0136736554238892E-2</v>
      </c>
      <c r="P26" s="6"/>
      <c r="Q26" s="6"/>
      <c r="R26" s="6"/>
    </row>
    <row r="27" spans="1:18" ht="15" x14ac:dyDescent="0.25">
      <c r="A27" s="2">
        <v>489933</v>
      </c>
      <c r="B27" s="5" t="s">
        <v>17</v>
      </c>
      <c r="C27" s="4">
        <v>22158</v>
      </c>
      <c r="D27" s="4">
        <v>36329</v>
      </c>
      <c r="E27" s="3">
        <v>138200</v>
      </c>
      <c r="F27" s="3">
        <v>131600</v>
      </c>
      <c r="G27" s="3">
        <v>125400</v>
      </c>
      <c r="H27" s="4"/>
      <c r="I27" s="3"/>
      <c r="J27" s="2" t="s">
        <v>5</v>
      </c>
      <c r="K27" s="2" t="s">
        <v>5</v>
      </c>
      <c r="L27" s="12">
        <f>($K$2-C27)/365.25</f>
        <v>54.338124572210816</v>
      </c>
      <c r="M27" s="12">
        <f>($K$2-D27)/365.25</f>
        <v>15.540041067761807</v>
      </c>
      <c r="N27" s="6">
        <f>AVERAGE(E27,F27,G27)</f>
        <v>131733.33333333334</v>
      </c>
      <c r="O27" s="13">
        <f>(E27/F27)-1</f>
        <v>5.0151975683890626E-2</v>
      </c>
      <c r="P27" s="6"/>
      <c r="Q27" s="6"/>
      <c r="R27" s="6"/>
    </row>
    <row r="28" spans="1:18" ht="15" x14ac:dyDescent="0.25">
      <c r="A28" s="2">
        <v>187427</v>
      </c>
      <c r="B28" s="5" t="s">
        <v>51</v>
      </c>
      <c r="C28" s="4">
        <v>21170</v>
      </c>
      <c r="D28" s="4">
        <v>37975</v>
      </c>
      <c r="E28" s="3">
        <v>98000</v>
      </c>
      <c r="F28" s="3">
        <v>93300</v>
      </c>
      <c r="G28" s="3">
        <v>88900</v>
      </c>
      <c r="H28" s="4"/>
      <c r="I28" s="3"/>
      <c r="J28" s="2" t="s">
        <v>5</v>
      </c>
      <c r="K28" s="2" t="s">
        <v>5</v>
      </c>
      <c r="L28" s="12">
        <f>($K$2-C28)/365.25</f>
        <v>57.043121149897331</v>
      </c>
      <c r="M28" s="12">
        <f>($K$2-D28)/365.25</f>
        <v>11.033538672142368</v>
      </c>
      <c r="N28" s="6">
        <f>AVERAGE(E28,F28,G28)</f>
        <v>93400</v>
      </c>
      <c r="O28" s="13">
        <f>(E28/F28)-1</f>
        <v>5.0375133976420239E-2</v>
      </c>
      <c r="P28" s="6"/>
      <c r="Q28" s="6"/>
      <c r="R28" s="6"/>
    </row>
    <row r="29" spans="1:18" ht="15" x14ac:dyDescent="0.25">
      <c r="A29" s="2">
        <v>123465</v>
      </c>
      <c r="B29" s="5" t="s">
        <v>2</v>
      </c>
      <c r="C29" s="4">
        <v>16803</v>
      </c>
      <c r="D29" s="4">
        <v>37987</v>
      </c>
      <c r="E29" s="3"/>
      <c r="F29" s="3"/>
      <c r="G29" s="3"/>
      <c r="H29" s="4">
        <v>40544</v>
      </c>
      <c r="I29" s="3">
        <v>10349</v>
      </c>
      <c r="J29" s="2" t="s">
        <v>5</v>
      </c>
      <c r="K29" s="2" t="s">
        <v>5</v>
      </c>
      <c r="L29" s="12">
        <f>($K$2-C29)/365.25</f>
        <v>68.999315537303218</v>
      </c>
      <c r="M29" s="12">
        <f>($K$2-D29)/365.25</f>
        <v>11.000684462696784</v>
      </c>
      <c r="N29" s="6"/>
      <c r="O29" s="13"/>
      <c r="P29" s="6"/>
      <c r="Q29" s="6"/>
      <c r="R29" s="6"/>
    </row>
    <row r="30" spans="1:18" ht="15" x14ac:dyDescent="0.25">
      <c r="A30" s="2">
        <v>123486</v>
      </c>
      <c r="B30" s="5" t="s">
        <v>9</v>
      </c>
      <c r="C30" s="4">
        <v>19725</v>
      </c>
      <c r="D30" s="4">
        <v>37987</v>
      </c>
      <c r="E30" s="3"/>
      <c r="F30" s="3"/>
      <c r="G30" s="3"/>
      <c r="H30" s="4">
        <v>43466</v>
      </c>
      <c r="I30" s="3">
        <v>8990</v>
      </c>
      <c r="J30" s="2" t="s">
        <v>5</v>
      </c>
      <c r="K30" s="2" t="s">
        <v>5</v>
      </c>
      <c r="L30" s="12">
        <f>($K$2-C30)/365.25</f>
        <v>60.999315537303218</v>
      </c>
      <c r="M30" s="12">
        <f>($K$2-D30)/365.25</f>
        <v>11.000684462696784</v>
      </c>
      <c r="N30" s="6"/>
      <c r="O30" s="13"/>
      <c r="P30" s="6"/>
      <c r="Q30" s="6"/>
      <c r="R30" s="6"/>
    </row>
    <row r="31" spans="1:18" ht="15" x14ac:dyDescent="0.25">
      <c r="A31" s="2">
        <v>123472</v>
      </c>
      <c r="B31" s="5" t="s">
        <v>6</v>
      </c>
      <c r="C31" s="4">
        <v>19725</v>
      </c>
      <c r="D31" s="4">
        <v>37987</v>
      </c>
      <c r="E31" s="3"/>
      <c r="F31" s="3"/>
      <c r="G31" s="3"/>
      <c r="H31" s="4">
        <v>43466</v>
      </c>
      <c r="I31" s="3">
        <v>5840</v>
      </c>
      <c r="J31" s="2" t="s">
        <v>5</v>
      </c>
      <c r="K31" s="2" t="s">
        <v>5</v>
      </c>
      <c r="L31" s="12">
        <f>($K$2-C31)/365.25</f>
        <v>60.999315537303218</v>
      </c>
      <c r="M31" s="12">
        <f>($K$2-D31)/365.25</f>
        <v>11.000684462696784</v>
      </c>
      <c r="N31" s="6"/>
      <c r="O31" s="13"/>
      <c r="P31" s="6"/>
      <c r="Q31" s="6"/>
      <c r="R31" s="6"/>
    </row>
    <row r="32" spans="1:18" ht="15" x14ac:dyDescent="0.25">
      <c r="A32" s="2">
        <v>144983</v>
      </c>
      <c r="B32" s="5" t="s">
        <v>52</v>
      </c>
      <c r="C32" s="4">
        <v>27601</v>
      </c>
      <c r="D32" s="4">
        <v>38001</v>
      </c>
      <c r="E32" s="3">
        <v>99000</v>
      </c>
      <c r="F32" s="3">
        <v>94300</v>
      </c>
      <c r="G32" s="3">
        <v>89800</v>
      </c>
      <c r="H32" s="4"/>
      <c r="I32" s="3"/>
      <c r="J32" s="2" t="s">
        <v>5</v>
      </c>
      <c r="K32" s="2" t="s">
        <v>5</v>
      </c>
      <c r="L32" s="12">
        <f>($K$2-C32)/365.25</f>
        <v>39.436002737850785</v>
      </c>
      <c r="M32" s="12">
        <f>($K$2-D32)/365.25</f>
        <v>10.962354551676933</v>
      </c>
      <c r="N32" s="6">
        <f>AVERAGE(E32,F32,G32)</f>
        <v>94366.666666666672</v>
      </c>
      <c r="O32" s="13">
        <f>(E32/F32)-1</f>
        <v>4.9840933191940717E-2</v>
      </c>
      <c r="P32" s="6"/>
      <c r="Q32" s="6"/>
      <c r="R32" s="6"/>
    </row>
    <row r="33" spans="1:18" ht="15" x14ac:dyDescent="0.25">
      <c r="A33" s="2">
        <v>123485</v>
      </c>
      <c r="B33" s="5" t="s">
        <v>8</v>
      </c>
      <c r="C33" s="4">
        <v>16254</v>
      </c>
      <c r="D33" s="4">
        <v>38169</v>
      </c>
      <c r="E33" s="3"/>
      <c r="F33" s="3"/>
      <c r="G33" s="3"/>
      <c r="H33" s="4">
        <v>39995</v>
      </c>
      <c r="I33" s="3">
        <v>18047</v>
      </c>
      <c r="J33" s="2" t="s">
        <v>5</v>
      </c>
      <c r="K33" s="2" t="s">
        <v>5</v>
      </c>
      <c r="L33" s="12">
        <f>($K$2-C33)/365.25</f>
        <v>70.502395619438744</v>
      </c>
      <c r="M33" s="12">
        <f>($K$2-D33)/365.25</f>
        <v>10.50239561943874</v>
      </c>
      <c r="N33" s="6"/>
      <c r="O33" s="13"/>
      <c r="P33" s="6"/>
      <c r="Q33" s="6"/>
      <c r="R33" s="6"/>
    </row>
    <row r="34" spans="1:18" ht="15" x14ac:dyDescent="0.25">
      <c r="A34" s="2">
        <v>123466</v>
      </c>
      <c r="B34" s="5" t="s">
        <v>4</v>
      </c>
      <c r="C34" s="4">
        <v>22098</v>
      </c>
      <c r="D34" s="4">
        <v>38169</v>
      </c>
      <c r="E34" s="3"/>
      <c r="F34" s="3"/>
      <c r="G34" s="3"/>
      <c r="H34" s="4">
        <v>45839</v>
      </c>
      <c r="I34" s="3">
        <v>15804</v>
      </c>
      <c r="J34" s="2" t="s">
        <v>5</v>
      </c>
      <c r="K34" s="2" t="s">
        <v>5</v>
      </c>
      <c r="L34" s="12">
        <f>($K$2-C34)/365.25</f>
        <v>54.502395619438744</v>
      </c>
      <c r="M34" s="12">
        <f>($K$2-D34)/365.25</f>
        <v>10.50239561943874</v>
      </c>
      <c r="N34" s="6"/>
      <c r="O34" s="13"/>
      <c r="P34" s="6"/>
      <c r="Q34" s="6"/>
      <c r="R34" s="6"/>
    </row>
    <row r="35" spans="1:18" ht="15" x14ac:dyDescent="0.25">
      <c r="A35" s="2">
        <v>313615</v>
      </c>
      <c r="B35" s="5" t="s">
        <v>36</v>
      </c>
      <c r="C35" s="4">
        <v>34187</v>
      </c>
      <c r="D35" s="4">
        <v>38175</v>
      </c>
      <c r="E35" s="3">
        <v>117600</v>
      </c>
      <c r="F35" s="3">
        <v>112000</v>
      </c>
      <c r="G35" s="3">
        <v>106700</v>
      </c>
      <c r="H35" s="4"/>
      <c r="I35" s="3"/>
      <c r="J35" s="2" t="s">
        <v>3</v>
      </c>
      <c r="K35" s="2"/>
      <c r="L35" s="12">
        <f>($K$2-C35)/365.25</f>
        <v>21.404517453798768</v>
      </c>
      <c r="M35" s="12">
        <f>($K$2-D35)/365.25</f>
        <v>10.485968514715948</v>
      </c>
      <c r="N35" s="6">
        <f>AVERAGE(E35,F35,G35)</f>
        <v>112100</v>
      </c>
      <c r="O35" s="13">
        <f>(E35/F35)-1</f>
        <v>5.0000000000000044E-2</v>
      </c>
      <c r="P35" s="6"/>
      <c r="Q35" s="6"/>
      <c r="R35" s="6"/>
    </row>
    <row r="36" spans="1:18" ht="15" x14ac:dyDescent="0.25">
      <c r="A36" s="2">
        <v>310267</v>
      </c>
      <c r="B36" s="5" t="s">
        <v>37</v>
      </c>
      <c r="C36" s="4">
        <v>23532</v>
      </c>
      <c r="D36" s="4">
        <v>38201</v>
      </c>
      <c r="E36" s="3">
        <v>118800</v>
      </c>
      <c r="F36" s="3">
        <v>113100</v>
      </c>
      <c r="G36" s="3">
        <v>107800</v>
      </c>
      <c r="H36" s="4"/>
      <c r="I36" s="3"/>
      <c r="J36" s="2" t="s">
        <v>5</v>
      </c>
      <c r="K36" s="2" t="s">
        <v>5</v>
      </c>
      <c r="L36" s="12">
        <f>($K$2-C36)/365.25</f>
        <v>50.57631759069131</v>
      </c>
      <c r="M36" s="12">
        <f>($K$2-D36)/365.25</f>
        <v>10.414784394250514</v>
      </c>
      <c r="N36" s="6">
        <f>AVERAGE(E36,F36,G36)</f>
        <v>113233.33333333333</v>
      </c>
      <c r="O36" s="13">
        <f>(E36/F36)-1</f>
        <v>5.0397877984084793E-2</v>
      </c>
      <c r="P36" s="6"/>
      <c r="Q36" s="6"/>
      <c r="R36" s="6"/>
    </row>
    <row r="37" spans="1:18" ht="15" x14ac:dyDescent="0.25">
      <c r="A37" s="2">
        <v>123451</v>
      </c>
      <c r="B37" s="5" t="s">
        <v>1</v>
      </c>
      <c r="C37" s="4">
        <v>13789</v>
      </c>
      <c r="D37" s="4">
        <v>38261</v>
      </c>
      <c r="E37" s="3"/>
      <c r="F37" s="3"/>
      <c r="G37" s="3"/>
      <c r="H37" s="4">
        <v>37530</v>
      </c>
      <c r="I37" s="3">
        <v>7800</v>
      </c>
      <c r="J37" s="2" t="s">
        <v>5</v>
      </c>
      <c r="K37" s="2" t="s">
        <v>5</v>
      </c>
      <c r="L37" s="12">
        <f>($K$2-C37)/365.25</f>
        <v>77.251197809719372</v>
      </c>
      <c r="M37" s="12">
        <f>($K$2-D37)/365.25</f>
        <v>10.250513347022586</v>
      </c>
      <c r="N37" s="6"/>
      <c r="O37" s="13"/>
      <c r="P37" s="6"/>
      <c r="Q37" s="6"/>
      <c r="R37" s="6"/>
    </row>
    <row r="38" spans="1:18" ht="15" x14ac:dyDescent="0.25">
      <c r="A38" s="2">
        <v>123484</v>
      </c>
      <c r="B38" s="5" t="s">
        <v>7</v>
      </c>
      <c r="C38" s="4">
        <v>18203</v>
      </c>
      <c r="D38" s="4">
        <v>38292</v>
      </c>
      <c r="E38" s="3"/>
      <c r="F38" s="3"/>
      <c r="G38" s="3"/>
      <c r="H38" s="4">
        <v>41944</v>
      </c>
      <c r="I38" s="3">
        <v>9625</v>
      </c>
      <c r="J38" s="2" t="s">
        <v>5</v>
      </c>
      <c r="K38" s="2" t="s">
        <v>5</v>
      </c>
      <c r="L38" s="12">
        <f>($K$2-C38)/365.25</f>
        <v>65.166324435318273</v>
      </c>
      <c r="M38" s="12">
        <f>($K$2-D38)/365.25</f>
        <v>10.165639972621491</v>
      </c>
      <c r="N38" s="6"/>
      <c r="O38" s="13"/>
      <c r="P38" s="6"/>
      <c r="Q38" s="6"/>
      <c r="R38" s="6"/>
    </row>
    <row r="39" spans="1:18" ht="15" x14ac:dyDescent="0.25">
      <c r="A39" s="2">
        <v>472297</v>
      </c>
      <c r="B39" s="5" t="s">
        <v>19</v>
      </c>
      <c r="C39" s="4">
        <v>33987</v>
      </c>
      <c r="D39" s="4">
        <v>38375</v>
      </c>
      <c r="E39" s="3">
        <v>141100</v>
      </c>
      <c r="F39" s="3">
        <v>134400</v>
      </c>
      <c r="G39" s="3">
        <v>128000</v>
      </c>
      <c r="H39" s="4"/>
      <c r="I39" s="3"/>
      <c r="J39" s="2" t="s">
        <v>3</v>
      </c>
      <c r="K39" s="2"/>
      <c r="L39" s="12">
        <f>($K$2-C39)/365.25</f>
        <v>21.952087611225188</v>
      </c>
      <c r="M39" s="12">
        <f>($K$2-D39)/365.25</f>
        <v>9.9383983572895271</v>
      </c>
      <c r="N39" s="6">
        <f>AVERAGE(E39,F39,G39)</f>
        <v>134500</v>
      </c>
      <c r="O39" s="13">
        <f>(E39/F39)-1</f>
        <v>4.9851190476190466E-2</v>
      </c>
      <c r="P39" s="6"/>
      <c r="Q39" s="6"/>
      <c r="R39" s="6"/>
    </row>
    <row r="40" spans="1:18" ht="15" x14ac:dyDescent="0.25">
      <c r="A40" s="2">
        <v>462488</v>
      </c>
      <c r="B40" s="5" t="s">
        <v>20</v>
      </c>
      <c r="C40" s="4">
        <v>22481</v>
      </c>
      <c r="D40" s="4">
        <v>38401</v>
      </c>
      <c r="E40" s="3">
        <v>142600</v>
      </c>
      <c r="F40" s="3">
        <v>135700</v>
      </c>
      <c r="G40" s="3">
        <v>129400</v>
      </c>
      <c r="H40" s="4"/>
      <c r="I40" s="3"/>
      <c r="J40" s="2" t="s">
        <v>5</v>
      </c>
      <c r="K40" s="2" t="s">
        <v>5</v>
      </c>
      <c r="L40" s="12">
        <f>($K$2-C40)/365.25</f>
        <v>53.453798767967143</v>
      </c>
      <c r="M40" s="12">
        <f>($K$2-D40)/365.25</f>
        <v>9.8672142368240934</v>
      </c>
      <c r="N40" s="6">
        <f>AVERAGE(E40,F40,G40)</f>
        <v>135900</v>
      </c>
      <c r="O40" s="13">
        <f>(E40/F40)-1</f>
        <v>5.0847457627118731E-2</v>
      </c>
      <c r="P40" s="6"/>
      <c r="Q40" s="6"/>
      <c r="R40" s="6"/>
    </row>
    <row r="41" spans="1:18" ht="15" x14ac:dyDescent="0.25">
      <c r="A41" s="2">
        <v>232072</v>
      </c>
      <c r="B41" s="5" t="s">
        <v>46</v>
      </c>
      <c r="C41" s="4">
        <v>24290</v>
      </c>
      <c r="D41" s="4">
        <v>39634</v>
      </c>
      <c r="E41" s="3">
        <v>91000</v>
      </c>
      <c r="F41" s="3">
        <v>86700</v>
      </c>
      <c r="G41" s="3">
        <v>82500</v>
      </c>
      <c r="H41" s="4"/>
      <c r="I41" s="3"/>
      <c r="J41" s="2" t="s">
        <v>5</v>
      </c>
      <c r="K41" s="2" t="s">
        <v>5</v>
      </c>
      <c r="L41" s="12">
        <f>($K$2-C41)/365.25</f>
        <v>48.501026694045173</v>
      </c>
      <c r="M41" s="12">
        <f>($K$2-D41)/365.25</f>
        <v>6.491444216290212</v>
      </c>
      <c r="N41" s="6">
        <f>AVERAGE(E41,F41,G41)</f>
        <v>86733.333333333328</v>
      </c>
      <c r="O41" s="13">
        <f>(E41/F41)-1</f>
        <v>4.9596309111880066E-2</v>
      </c>
      <c r="P41" s="6"/>
      <c r="Q41" s="6"/>
      <c r="R41" s="6"/>
    </row>
    <row r="42" spans="1:18" ht="15" x14ac:dyDescent="0.25">
      <c r="A42" s="2">
        <v>375122</v>
      </c>
      <c r="B42" s="5" t="s">
        <v>29</v>
      </c>
      <c r="C42" s="4">
        <v>17859</v>
      </c>
      <c r="D42" s="4">
        <v>39834</v>
      </c>
      <c r="E42" s="3">
        <v>109200</v>
      </c>
      <c r="F42" s="3">
        <v>104000</v>
      </c>
      <c r="G42" s="3">
        <v>99000</v>
      </c>
      <c r="H42" s="4"/>
      <c r="I42" s="3"/>
      <c r="J42" s="2" t="s">
        <v>5</v>
      </c>
      <c r="K42" s="2" t="s">
        <v>5</v>
      </c>
      <c r="L42" s="12">
        <f>($K$2-C42)/365.25</f>
        <v>66.108145106091712</v>
      </c>
      <c r="M42" s="12">
        <f>($K$2-D42)/365.25</f>
        <v>5.9438740588637922</v>
      </c>
      <c r="N42" s="6">
        <f>AVERAGE(E42,F42,G42)</f>
        <v>104066.66666666667</v>
      </c>
      <c r="O42" s="13">
        <f>(E42/F42)-1</f>
        <v>5.0000000000000044E-2</v>
      </c>
      <c r="P42" s="6"/>
      <c r="Q42" s="6"/>
      <c r="R42" s="6"/>
    </row>
    <row r="43" spans="1:18" ht="15" x14ac:dyDescent="0.25">
      <c r="A43" s="2">
        <v>570202</v>
      </c>
      <c r="B43" s="5" t="s">
        <v>12</v>
      </c>
      <c r="C43" s="4">
        <v>16239</v>
      </c>
      <c r="D43" s="4">
        <v>40073</v>
      </c>
      <c r="E43" s="3">
        <v>90000</v>
      </c>
      <c r="F43" s="3">
        <v>85700</v>
      </c>
      <c r="G43" s="3">
        <v>81600</v>
      </c>
      <c r="H43" s="4"/>
      <c r="I43" s="3"/>
      <c r="J43" s="2" t="s">
        <v>5</v>
      </c>
      <c r="K43" s="2" t="s">
        <v>5</v>
      </c>
      <c r="L43" s="12">
        <f>($K$2-C43)/365.25</f>
        <v>70.543463381245715</v>
      </c>
      <c r="M43" s="12">
        <f>($K$2-D43)/365.25</f>
        <v>5.28952772073922</v>
      </c>
      <c r="N43" s="6">
        <f>AVERAGE(E43,F43,G43)</f>
        <v>85766.666666666672</v>
      </c>
      <c r="O43" s="13">
        <f>(E43/F43)-1</f>
        <v>5.0175029171528607E-2</v>
      </c>
      <c r="P43" s="6"/>
      <c r="Q43" s="6"/>
      <c r="R43" s="6"/>
    </row>
    <row r="44" spans="1:18" ht="15" x14ac:dyDescent="0.25">
      <c r="A44" s="2">
        <v>250067</v>
      </c>
      <c r="B44" s="5" t="s">
        <v>45</v>
      </c>
      <c r="C44" s="4">
        <v>21974</v>
      </c>
      <c r="D44" s="4">
        <v>40073</v>
      </c>
      <c r="E44" s="3">
        <v>90000</v>
      </c>
      <c r="F44" s="3">
        <v>85700</v>
      </c>
      <c r="G44" s="3">
        <v>81600</v>
      </c>
      <c r="H44" s="4"/>
      <c r="I44" s="3"/>
      <c r="J44" s="2" t="s">
        <v>5</v>
      </c>
      <c r="K44" s="2" t="s">
        <v>5</v>
      </c>
      <c r="L44" s="12">
        <f>($K$2-C44)/365.25</f>
        <v>54.841889117043124</v>
      </c>
      <c r="M44" s="12">
        <f>($K$2-D44)/365.25</f>
        <v>5.28952772073922</v>
      </c>
      <c r="N44" s="6">
        <f>AVERAGE(E44,F44,G44)</f>
        <v>85766.666666666672</v>
      </c>
      <c r="O44" s="13">
        <f>(E44/F44)-1</f>
        <v>5.0175029171528607E-2</v>
      </c>
      <c r="P44" s="6"/>
      <c r="Q44" s="6"/>
      <c r="R44" s="6"/>
    </row>
    <row r="45" spans="1:18" ht="15" x14ac:dyDescent="0.25">
      <c r="A45" s="2">
        <v>406300</v>
      </c>
      <c r="B45" s="5" t="s">
        <v>28</v>
      </c>
      <c r="C45" s="4">
        <v>22282</v>
      </c>
      <c r="D45" s="4">
        <v>40273</v>
      </c>
      <c r="E45" s="3">
        <v>108000</v>
      </c>
      <c r="F45" s="3">
        <v>102900</v>
      </c>
      <c r="G45" s="3">
        <v>98000</v>
      </c>
      <c r="H45" s="4"/>
      <c r="I45" s="3"/>
      <c r="J45" s="2" t="s">
        <v>5</v>
      </c>
      <c r="K45" s="2" t="s">
        <v>5</v>
      </c>
      <c r="L45" s="12">
        <f>($K$2-C45)/365.25</f>
        <v>53.998631074606436</v>
      </c>
      <c r="M45" s="12">
        <f>($K$2-D45)/365.25</f>
        <v>4.7419575633127993</v>
      </c>
      <c r="N45" s="6">
        <f>AVERAGE(E45,F45,G45)</f>
        <v>102966.66666666667</v>
      </c>
      <c r="O45" s="13">
        <f>(E45/F45)-1</f>
        <v>4.9562682215743337E-2</v>
      </c>
      <c r="P45" s="6"/>
      <c r="Q45" s="6"/>
      <c r="R45" s="6"/>
    </row>
    <row r="46" spans="1:18" ht="15" x14ac:dyDescent="0.25">
      <c r="A46" s="2">
        <v>578408</v>
      </c>
      <c r="B46" s="5" t="s">
        <v>11</v>
      </c>
      <c r="C46" s="4">
        <v>17459</v>
      </c>
      <c r="D46" s="4">
        <v>40339</v>
      </c>
      <c r="E46" s="3">
        <v>89000</v>
      </c>
      <c r="F46" s="3">
        <v>84800</v>
      </c>
      <c r="G46" s="3">
        <v>80700</v>
      </c>
      <c r="H46" s="4"/>
      <c r="I46" s="3"/>
      <c r="J46" s="2" t="s">
        <v>5</v>
      </c>
      <c r="K46" s="2" t="s">
        <v>5</v>
      </c>
      <c r="L46" s="12">
        <f>($K$2-C46)/365.25</f>
        <v>67.203285420944553</v>
      </c>
      <c r="M46" s="12">
        <f>($K$2-D46)/365.25</f>
        <v>4.561259411362081</v>
      </c>
      <c r="N46" s="6">
        <f>AVERAGE(E46,F46,G46)</f>
        <v>84833.333333333328</v>
      </c>
      <c r="O46" s="13">
        <f>(E46/F46)-1</f>
        <v>4.952830188679247E-2</v>
      </c>
      <c r="P46" s="6"/>
      <c r="Q46" s="6"/>
      <c r="R46" s="6"/>
    </row>
    <row r="47" spans="1:18" ht="15" x14ac:dyDescent="0.25">
      <c r="A47" s="2">
        <v>253862</v>
      </c>
      <c r="B47" s="5" t="s">
        <v>44</v>
      </c>
      <c r="C47" s="4">
        <v>23332</v>
      </c>
      <c r="D47" s="4">
        <v>40339</v>
      </c>
      <c r="E47" s="3">
        <v>89000</v>
      </c>
      <c r="F47" s="3">
        <v>84800</v>
      </c>
      <c r="G47" s="3">
        <v>80700</v>
      </c>
      <c r="H47" s="4"/>
      <c r="I47" s="3"/>
      <c r="J47" s="2" t="s">
        <v>5</v>
      </c>
      <c r="K47" s="2" t="s">
        <v>5</v>
      </c>
      <c r="L47" s="12">
        <f>($K$2-C47)/365.25</f>
        <v>51.123887748117724</v>
      </c>
      <c r="M47" s="12">
        <f>($K$2-D47)/365.25</f>
        <v>4.561259411362081</v>
      </c>
      <c r="N47" s="6">
        <f>AVERAGE(E47,F47,G47)</f>
        <v>84833.333333333328</v>
      </c>
      <c r="O47" s="13">
        <f>(E47/F47)-1</f>
        <v>4.952830188679247E-2</v>
      </c>
      <c r="P47" s="6"/>
      <c r="Q47" s="6"/>
      <c r="R47" s="6"/>
    </row>
    <row r="48" spans="1:18" ht="15" x14ac:dyDescent="0.25">
      <c r="A48" s="2">
        <v>206418</v>
      </c>
      <c r="B48" s="5" t="s">
        <v>48</v>
      </c>
      <c r="C48" s="4">
        <v>20874</v>
      </c>
      <c r="D48" s="4">
        <v>40497</v>
      </c>
      <c r="E48" s="3">
        <v>320000</v>
      </c>
      <c r="F48" s="3">
        <v>32000</v>
      </c>
      <c r="G48" s="3"/>
      <c r="H48" s="4"/>
      <c r="I48" s="3"/>
      <c r="J48" s="2" t="s">
        <v>5</v>
      </c>
      <c r="K48" s="2" t="s">
        <v>5</v>
      </c>
      <c r="L48" s="12">
        <f>($K$2-C48)/365.25</f>
        <v>57.85352498288843</v>
      </c>
      <c r="M48" s="12">
        <f>($K$2-D48)/365.25</f>
        <v>4.128678986995209</v>
      </c>
      <c r="N48" s="6">
        <f>AVERAGE(E48,F48,G48)</f>
        <v>176000</v>
      </c>
      <c r="O48" s="13">
        <f>(E48/F48)-1</f>
        <v>9</v>
      </c>
      <c r="P48" s="6"/>
      <c r="Q48" s="6"/>
      <c r="R48" s="6"/>
    </row>
    <row r="49" spans="1:18" ht="15" x14ac:dyDescent="0.25">
      <c r="A49" s="2">
        <v>422365</v>
      </c>
      <c r="B49" s="5" t="s">
        <v>27</v>
      </c>
      <c r="C49" s="4">
        <v>21074</v>
      </c>
      <c r="D49" s="4">
        <v>40539</v>
      </c>
      <c r="E49" s="3">
        <v>106800</v>
      </c>
      <c r="F49" s="3">
        <v>101700</v>
      </c>
      <c r="G49" s="3">
        <v>96900</v>
      </c>
      <c r="H49" s="4"/>
      <c r="I49" s="3"/>
      <c r="J49" s="2" t="s">
        <v>5</v>
      </c>
      <c r="K49" s="2" t="s">
        <v>5</v>
      </c>
      <c r="L49" s="12">
        <f>($K$2-C49)/365.25</f>
        <v>57.30595482546201</v>
      </c>
      <c r="M49" s="12">
        <f>($K$2-D49)/365.25</f>
        <v>4.0136892539356603</v>
      </c>
      <c r="N49" s="6">
        <f>AVERAGE(E49,F49,G49)</f>
        <v>101800</v>
      </c>
      <c r="O49" s="13">
        <f>(E49/F49)-1</f>
        <v>5.0147492625368661E-2</v>
      </c>
      <c r="P49" s="6"/>
      <c r="Q49" s="6"/>
      <c r="R49" s="6"/>
    </row>
    <row r="50" spans="1:18" ht="15" x14ac:dyDescent="0.25">
      <c r="A50" s="2">
        <v>579268</v>
      </c>
      <c r="B50" s="5" t="s">
        <v>10</v>
      </c>
      <c r="C50" s="4">
        <v>22081</v>
      </c>
      <c r="D50" s="4">
        <v>40774</v>
      </c>
      <c r="E50" s="3">
        <v>88000</v>
      </c>
      <c r="F50" s="3">
        <v>83800</v>
      </c>
      <c r="G50" s="3">
        <v>40000</v>
      </c>
      <c r="H50" s="4"/>
      <c r="I50" s="3"/>
      <c r="J50" s="2" t="s">
        <v>5</v>
      </c>
      <c r="K50" s="2" t="s">
        <v>5</v>
      </c>
      <c r="L50" s="12">
        <f>($K$2-C50)/365.25</f>
        <v>54.548939082819984</v>
      </c>
      <c r="M50" s="12">
        <f>($K$2-D50)/365.25</f>
        <v>3.3702943189596168</v>
      </c>
      <c r="N50" s="6">
        <f>AVERAGE(E50,F50,G50)</f>
        <v>70600</v>
      </c>
      <c r="O50" s="13">
        <f>(E50/F50)-1</f>
        <v>5.0119331742243478E-2</v>
      </c>
      <c r="P50" s="6"/>
      <c r="Q50" s="6"/>
      <c r="R50" s="6"/>
    </row>
    <row r="51" spans="1:18" ht="15" x14ac:dyDescent="0.25">
      <c r="A51" s="2">
        <v>255179</v>
      </c>
      <c r="B51" s="5" t="s">
        <v>43</v>
      </c>
      <c r="C51" s="4">
        <v>22281</v>
      </c>
      <c r="D51" s="4">
        <v>40774</v>
      </c>
      <c r="E51" s="3">
        <v>88000</v>
      </c>
      <c r="F51" s="3">
        <v>83800</v>
      </c>
      <c r="G51" s="3">
        <v>40000</v>
      </c>
      <c r="H51" s="4"/>
      <c r="I51" s="3"/>
      <c r="J51" s="2" t="s">
        <v>5</v>
      </c>
      <c r="K51" s="2" t="s">
        <v>5</v>
      </c>
      <c r="L51" s="12">
        <f>($K$2-C51)/365.25</f>
        <v>54.001368925393564</v>
      </c>
      <c r="M51" s="12">
        <f>($K$2-D51)/365.25</f>
        <v>3.3702943189596168</v>
      </c>
      <c r="N51" s="6">
        <f>AVERAGE(E51,F51,G51)</f>
        <v>70600</v>
      </c>
      <c r="O51" s="13">
        <f>(E51/F51)-1</f>
        <v>5.0119331742243478E-2</v>
      </c>
      <c r="P51" s="6"/>
      <c r="Q51" s="6"/>
      <c r="R51" s="6"/>
    </row>
    <row r="52" spans="1:18" ht="15" x14ac:dyDescent="0.25">
      <c r="A52" s="2">
        <v>423109</v>
      </c>
      <c r="B52" s="5" t="s">
        <v>26</v>
      </c>
      <c r="C52" s="4">
        <v>16218</v>
      </c>
      <c r="D52" s="4">
        <v>40974</v>
      </c>
      <c r="E52" s="3">
        <v>105600</v>
      </c>
      <c r="F52" s="3">
        <v>100600</v>
      </c>
      <c r="G52" s="3">
        <v>48000</v>
      </c>
      <c r="H52" s="4"/>
      <c r="I52" s="3"/>
      <c r="J52" s="2" t="s">
        <v>5</v>
      </c>
      <c r="K52" s="2" t="s">
        <v>5</v>
      </c>
      <c r="L52" s="12">
        <f>($K$2-C52)/365.25</f>
        <v>70.600958247775495</v>
      </c>
      <c r="M52" s="12">
        <f>($K$2-D52)/365.25</f>
        <v>2.8227241615331966</v>
      </c>
      <c r="N52" s="6">
        <f>AVERAGE(E52,F52,G52)</f>
        <v>84733.333333333328</v>
      </c>
      <c r="O52" s="13">
        <f>(E52/F52)-1</f>
        <v>4.9701789264413598E-2</v>
      </c>
    </row>
    <row r="53" spans="1:18" ht="15" x14ac:dyDescent="0.25">
      <c r="A53" s="2">
        <v>225139</v>
      </c>
      <c r="B53" s="5" t="s">
        <v>19</v>
      </c>
      <c r="C53" s="4">
        <v>33987</v>
      </c>
      <c r="D53" s="4">
        <v>41074</v>
      </c>
      <c r="E53" s="3">
        <v>92000</v>
      </c>
      <c r="F53" s="3">
        <v>40000</v>
      </c>
      <c r="G53" s="3"/>
      <c r="H53" s="4"/>
      <c r="I53" s="3"/>
      <c r="J53" s="2" t="s">
        <v>3</v>
      </c>
      <c r="K53" s="2"/>
      <c r="L53" s="12">
        <f>($K$2-C53)/365.25</f>
        <v>21.952087611225188</v>
      </c>
      <c r="M53" s="12">
        <f>($K$2-D53)/365.25</f>
        <v>2.5489390828199863</v>
      </c>
      <c r="N53" s="6">
        <f>AVERAGE(E53,F53,G53)</f>
        <v>66000</v>
      </c>
      <c r="O53" s="13">
        <f>(E53/F53)-1</f>
        <v>1.2999999999999998</v>
      </c>
    </row>
    <row r="54" spans="1:18" ht="15" x14ac:dyDescent="0.25">
      <c r="A54" s="2">
        <v>369257</v>
      </c>
      <c r="B54" s="5" t="s">
        <v>30</v>
      </c>
      <c r="C54" s="4">
        <v>22644</v>
      </c>
      <c r="D54" s="4">
        <v>41274</v>
      </c>
      <c r="E54" s="3">
        <v>110400</v>
      </c>
      <c r="F54" s="3">
        <v>48000</v>
      </c>
      <c r="G54" s="3"/>
      <c r="H54" s="4"/>
      <c r="I54" s="3"/>
      <c r="J54" s="2" t="s">
        <v>5</v>
      </c>
      <c r="K54" s="2" t="s">
        <v>5</v>
      </c>
      <c r="L54" s="12">
        <f>($K$2-C54)/365.25</f>
        <v>53.007529089664615</v>
      </c>
      <c r="M54" s="12">
        <f>($K$2-D54)/365.25</f>
        <v>2.001368925393566</v>
      </c>
      <c r="N54" s="6">
        <f>AVERAGE(E54,F54,G54)</f>
        <v>79200</v>
      </c>
      <c r="O54" s="13">
        <f>(E54/F54)-1</f>
        <v>1.2999999999999998</v>
      </c>
    </row>
    <row r="55" spans="1:18" ht="15" x14ac:dyDescent="0.25">
      <c r="A55" s="2">
        <v>352244</v>
      </c>
      <c r="B55" s="5" t="s">
        <v>32</v>
      </c>
      <c r="C55" s="4">
        <v>21370</v>
      </c>
      <c r="D55" s="4">
        <v>41429</v>
      </c>
      <c r="E55" s="3">
        <v>384000</v>
      </c>
      <c r="F55" s="3">
        <v>38400</v>
      </c>
      <c r="G55" s="3"/>
      <c r="H55" s="4"/>
      <c r="I55" s="3"/>
      <c r="J55" s="2" t="s">
        <v>5</v>
      </c>
      <c r="K55" s="2" t="s">
        <v>5</v>
      </c>
      <c r="L55" s="12">
        <f>($K$2-C55)/365.25</f>
        <v>56.495550992470911</v>
      </c>
      <c r="M55" s="12">
        <f>($K$2-D55)/365.25</f>
        <v>1.5770020533880904</v>
      </c>
      <c r="N55" s="6">
        <f>AVERAGE(E55,F55,G55)</f>
        <v>211200</v>
      </c>
      <c r="O55" s="13">
        <f>(E55/F55)-1</f>
        <v>9</v>
      </c>
    </row>
    <row r="56" spans="1:18" ht="15" x14ac:dyDescent="0.25">
      <c r="A56" s="2">
        <v>565414</v>
      </c>
      <c r="B56" s="5" t="s">
        <v>13</v>
      </c>
      <c r="C56" s="4">
        <v>21758</v>
      </c>
      <c r="D56" s="4">
        <v>41474</v>
      </c>
      <c r="E56" s="3">
        <v>132500</v>
      </c>
      <c r="F56" s="3">
        <v>57600</v>
      </c>
      <c r="G56" s="3"/>
      <c r="H56" s="4"/>
      <c r="I56" s="3"/>
      <c r="J56" s="2" t="s">
        <v>5</v>
      </c>
      <c r="K56" s="2" t="s">
        <v>5</v>
      </c>
      <c r="L56" s="12">
        <f>($K$2-C56)/365.25</f>
        <v>55.433264887063658</v>
      </c>
      <c r="M56" s="12">
        <f>($K$2-D56)/365.25</f>
        <v>1.4537987679671458</v>
      </c>
      <c r="N56" s="6">
        <f>AVERAGE(E56,F56,G56)</f>
        <v>95050</v>
      </c>
      <c r="O56" s="13">
        <f>(E56/F56)-1</f>
        <v>1.3003472222222223</v>
      </c>
    </row>
    <row r="57" spans="1:18" ht="15" x14ac:dyDescent="0.25">
      <c r="A57" s="2">
        <v>290999</v>
      </c>
      <c r="B57" s="5" t="s">
        <v>40</v>
      </c>
      <c r="C57" s="4">
        <v>25991</v>
      </c>
      <c r="D57" s="4">
        <v>41600</v>
      </c>
      <c r="E57" s="3">
        <v>85000</v>
      </c>
      <c r="F57" s="3">
        <v>2000</v>
      </c>
      <c r="G57" s="3"/>
      <c r="H57" s="4"/>
      <c r="I57" s="3"/>
      <c r="J57" s="2" t="s">
        <v>5</v>
      </c>
      <c r="K57" s="2" t="s">
        <v>5</v>
      </c>
      <c r="L57" s="12">
        <f>($K$2-C57)/365.25</f>
        <v>43.843942505133469</v>
      </c>
      <c r="M57" s="12">
        <f>($K$2-D57)/365.25</f>
        <v>1.108829568788501</v>
      </c>
      <c r="N57" s="6">
        <f>AVERAGE(E57,F57,G57)</f>
        <v>43500</v>
      </c>
      <c r="O57" s="13">
        <f>(E57/F57)-1</f>
        <v>41.5</v>
      </c>
    </row>
    <row r="58" spans="1:18" ht="15" x14ac:dyDescent="0.25">
      <c r="A58" s="2">
        <v>538228</v>
      </c>
      <c r="B58" s="5" t="s">
        <v>15</v>
      </c>
      <c r="C58" s="4">
        <v>15818</v>
      </c>
      <c r="D58" s="4">
        <v>41629</v>
      </c>
      <c r="E58" s="3">
        <v>460800</v>
      </c>
      <c r="F58" s="3">
        <v>46100</v>
      </c>
      <c r="G58" s="3"/>
      <c r="H58" s="4"/>
      <c r="I58" s="3"/>
      <c r="J58" s="2" t="s">
        <v>5</v>
      </c>
      <c r="K58" s="2" t="s">
        <v>5</v>
      </c>
      <c r="L58" s="12">
        <f>($K$2-C58)/365.25</f>
        <v>71.696098562628336</v>
      </c>
      <c r="M58" s="12">
        <f>($K$2-D58)/365.25</f>
        <v>1.0294318959616702</v>
      </c>
      <c r="N58" s="6">
        <f>AVERAGE(E58,F58,G58)</f>
        <v>253450</v>
      </c>
      <c r="O58" s="13">
        <f>(E58/F58)-1</f>
        <v>8.9956616052060738</v>
      </c>
    </row>
    <row r="60" spans="1:18" ht="15" x14ac:dyDescent="0.25">
      <c r="K60" s="15" t="s">
        <v>70</v>
      </c>
      <c r="L60" s="12">
        <f>AVERAGE(L8:L58)</f>
        <v>53.850840815450049</v>
      </c>
      <c r="M60" s="12">
        <f>AVERAGE(M16:M51,M54:M58)</f>
        <v>10.003505784544501</v>
      </c>
    </row>
  </sheetData>
  <sortState xmlns:xlrd2="http://schemas.microsoft.com/office/spreadsheetml/2017/richdata2" ref="A6:O58">
    <sortCondition descending="1" ref="M8:M58"/>
  </sortState>
  <printOptions horizontalCentered="1"/>
  <pageMargins left="0.7" right="0.7" top="0.75" bottom="0.75" header="0.3" footer="0.3"/>
  <pageSetup scale="49" orientation="portrait" r:id="rId1"/>
  <headerFooter>
    <oddFooter>&amp;LWeek 5- Goal Seek, Sort and Filter 
Sort Records&amp;R04/09/2022
10:52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D5E-C1DA-41DC-8E1F-2D7C5189218F}">
  <sheetPr>
    <pageSetUpPr fitToPage="1"/>
  </sheetPr>
  <dimension ref="A1:O6"/>
  <sheetViews>
    <sheetView workbookViewId="0">
      <selection activeCell="H19" sqref="H19"/>
    </sheetView>
  </sheetViews>
  <sheetFormatPr defaultRowHeight="15" x14ac:dyDescent="0.25"/>
  <cols>
    <col min="1" max="1" width="12.7109375" customWidth="1"/>
    <col min="2" max="2" width="11.140625" bestFit="1" customWidth="1"/>
    <col min="3" max="3" width="14.28515625" customWidth="1"/>
    <col min="4" max="4" width="12.42578125" customWidth="1"/>
    <col min="5" max="5" width="12.5703125" customWidth="1"/>
    <col min="6" max="6" width="13.5703125" customWidth="1"/>
    <col min="7" max="7" width="12.42578125" customWidth="1"/>
    <col min="8" max="8" width="15.28515625" customWidth="1"/>
    <col min="9" max="9" width="12.28515625" customWidth="1"/>
    <col min="10" max="10" width="14.7109375" bestFit="1" customWidth="1"/>
    <col min="11" max="11" width="13.42578125" customWidth="1"/>
    <col min="12" max="12" width="9.28515625" customWidth="1"/>
    <col min="13" max="13" width="8.42578125" bestFit="1" customWidth="1"/>
    <col min="14" max="14" width="15.140625" bestFit="1" customWidth="1"/>
    <col min="15" max="15" width="15.28515625" bestFit="1" customWidth="1"/>
  </cols>
  <sheetData>
    <row r="1" spans="1:15" ht="15.75" thickBot="1" x14ac:dyDescent="0.3"/>
    <row r="2" spans="1:15" ht="15.75" thickBot="1" x14ac:dyDescent="0.3">
      <c r="J2" t="s">
        <v>69</v>
      </c>
      <c r="K2" s="20">
        <v>42005</v>
      </c>
    </row>
    <row r="3" spans="1:15" ht="23.25" x14ac:dyDescent="0.35">
      <c r="A3" s="14" t="s">
        <v>71</v>
      </c>
      <c r="B3" s="14"/>
      <c r="C3" s="14"/>
      <c r="D3" s="14"/>
      <c r="E3" s="14"/>
    </row>
    <row r="4" spans="1:15" ht="15.75" thickBot="1" x14ac:dyDescent="0.3"/>
    <row r="5" spans="1:15" s="1" customFormat="1" ht="25.5" x14ac:dyDescent="0.2">
      <c r="A5" s="11" t="s">
        <v>67</v>
      </c>
      <c r="B5" s="8" t="s">
        <v>66</v>
      </c>
      <c r="C5" s="10" t="s">
        <v>65</v>
      </c>
      <c r="D5" s="8" t="s">
        <v>64</v>
      </c>
      <c r="E5" s="8" t="s">
        <v>63</v>
      </c>
      <c r="F5" s="8" t="s">
        <v>62</v>
      </c>
      <c r="G5" s="8" t="s">
        <v>61</v>
      </c>
      <c r="H5" s="9" t="s">
        <v>60</v>
      </c>
      <c r="I5" s="9" t="s">
        <v>59</v>
      </c>
      <c r="J5" s="9" t="s">
        <v>58</v>
      </c>
      <c r="K5" s="9" t="s">
        <v>57</v>
      </c>
      <c r="L5" s="8" t="s">
        <v>56</v>
      </c>
      <c r="M5" s="8" t="s">
        <v>55</v>
      </c>
      <c r="N5" s="7" t="s">
        <v>54</v>
      </c>
      <c r="O5" s="7" t="s">
        <v>53</v>
      </c>
    </row>
    <row r="6" spans="1:15" x14ac:dyDescent="0.25">
      <c r="A6" s="2">
        <v>123451</v>
      </c>
      <c r="B6" s="5" t="s">
        <v>1</v>
      </c>
      <c r="C6" s="4">
        <v>13789</v>
      </c>
      <c r="D6" s="4">
        <v>38261</v>
      </c>
      <c r="E6" s="3"/>
      <c r="F6" s="3"/>
      <c r="G6" s="3"/>
      <c r="H6" s="4">
        <v>37530</v>
      </c>
      <c r="I6" s="3">
        <v>7800</v>
      </c>
      <c r="J6" s="2" t="s">
        <v>5</v>
      </c>
      <c r="K6" s="2" t="s">
        <v>5</v>
      </c>
      <c r="L6" s="21">
        <f>($K$2-C6)/365.25</f>
        <v>77.251197809719372</v>
      </c>
      <c r="M6" s="12">
        <f>($K$2-D6)/365.25</f>
        <v>10.250513347022586</v>
      </c>
      <c r="N6" s="6"/>
      <c r="O6" s="13"/>
    </row>
  </sheetData>
  <mergeCells count="1">
    <mergeCell ref="A3:E3"/>
  </mergeCells>
  <printOptions horizontalCentered="1"/>
  <pageMargins left="0.7" right="0.7" top="0.75" bottom="0.75" header="0.3" footer="0.3"/>
  <pageSetup scale="46" orientation="portrait" r:id="rId1"/>
  <headerFooter>
    <oddFooter>&amp;LWeek 5- Goal Seek, Sort and Filter 
Sort Records&amp;R04/09/2022
10:52 PM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59CD-299C-446E-8F82-76D5EF1A63C5}">
  <sheetPr>
    <pageSetUpPr fitToPage="1"/>
  </sheetPr>
  <dimension ref="A1:O18"/>
  <sheetViews>
    <sheetView tabSelected="1" workbookViewId="0">
      <selection activeCell="H19" sqref="H19"/>
    </sheetView>
  </sheetViews>
  <sheetFormatPr defaultRowHeight="15" x14ac:dyDescent="0.25"/>
  <cols>
    <col min="2" max="2" width="11.85546875" bestFit="1" customWidth="1"/>
    <col min="3" max="3" width="16" customWidth="1"/>
    <col min="4" max="4" width="16.85546875" customWidth="1"/>
    <col min="5" max="5" width="14.5703125" customWidth="1"/>
    <col min="6" max="6" width="15.28515625" customWidth="1"/>
    <col min="7" max="7" width="13.42578125" customWidth="1"/>
    <col min="8" max="8" width="14.85546875" customWidth="1"/>
    <col min="9" max="9" width="17.42578125" customWidth="1"/>
    <col min="10" max="10" width="14.7109375" bestFit="1" customWidth="1"/>
    <col min="11" max="11" width="8.7109375" bestFit="1" customWidth="1"/>
    <col min="12" max="12" width="7.5703125" bestFit="1" customWidth="1"/>
    <col min="13" max="13" width="8.42578125" bestFit="1" customWidth="1"/>
    <col min="14" max="14" width="15.140625" bestFit="1" customWidth="1"/>
    <col min="15" max="15" width="15.28515625" bestFit="1" customWidth="1"/>
  </cols>
  <sheetData>
    <row r="1" spans="1:15" ht="15.75" thickBot="1" x14ac:dyDescent="0.3"/>
    <row r="2" spans="1:15" ht="15.75" thickBot="1" x14ac:dyDescent="0.3">
      <c r="J2" t="s">
        <v>69</v>
      </c>
      <c r="K2" s="20">
        <v>42005</v>
      </c>
    </row>
    <row r="3" spans="1:15" ht="23.25" x14ac:dyDescent="0.35">
      <c r="A3" s="14" t="s">
        <v>73</v>
      </c>
      <c r="B3" s="14"/>
      <c r="C3" s="14"/>
      <c r="D3" s="14"/>
      <c r="E3" s="14"/>
    </row>
    <row r="4" spans="1:15" ht="15.75" thickBot="1" x14ac:dyDescent="0.3"/>
    <row r="5" spans="1:15" ht="26.25" x14ac:dyDescent="0.25">
      <c r="A5" s="11" t="s">
        <v>67</v>
      </c>
      <c r="B5" s="8" t="s">
        <v>66</v>
      </c>
      <c r="C5" s="10" t="s">
        <v>65</v>
      </c>
      <c r="D5" s="8" t="s">
        <v>64</v>
      </c>
      <c r="E5" s="8" t="s">
        <v>63</v>
      </c>
      <c r="F5" s="8" t="s">
        <v>62</v>
      </c>
      <c r="G5" s="8" t="s">
        <v>61</v>
      </c>
      <c r="H5" s="9" t="s">
        <v>60</v>
      </c>
      <c r="I5" s="9" t="s">
        <v>59</v>
      </c>
      <c r="J5" s="9" t="s">
        <v>58</v>
      </c>
      <c r="K5" s="9" t="s">
        <v>57</v>
      </c>
      <c r="L5" s="8" t="s">
        <v>56</v>
      </c>
      <c r="M5" s="8" t="s">
        <v>55</v>
      </c>
      <c r="N5" s="7" t="s">
        <v>54</v>
      </c>
      <c r="O5" s="7" t="s">
        <v>53</v>
      </c>
    </row>
    <row r="6" spans="1:15" x14ac:dyDescent="0.25">
      <c r="A6" s="2">
        <v>430534</v>
      </c>
      <c r="B6" s="5" t="s">
        <v>23</v>
      </c>
      <c r="C6" s="4">
        <v>16018</v>
      </c>
      <c r="D6" s="4">
        <v>19360</v>
      </c>
      <c r="E6" s="3">
        <v>102000</v>
      </c>
      <c r="F6" s="3">
        <v>2400</v>
      </c>
      <c r="G6" s="3"/>
      <c r="H6" s="4"/>
      <c r="I6" s="3"/>
      <c r="J6" s="2" t="s">
        <v>5</v>
      </c>
      <c r="K6" s="2" t="s">
        <v>5</v>
      </c>
      <c r="L6" s="12">
        <f>($K$2-C6)/365.25</f>
        <v>71.148528405201915</v>
      </c>
      <c r="M6" s="21">
        <f>($K$2-D6)/365.25</f>
        <v>61.998631074606436</v>
      </c>
      <c r="N6" s="23">
        <f>AVERAGE(E6,F6,G6)</f>
        <v>52200</v>
      </c>
      <c r="O6" s="13">
        <f>(E6/F6)-1</f>
        <v>41.5</v>
      </c>
    </row>
    <row r="18" spans="9:9" x14ac:dyDescent="0.25">
      <c r="I18" s="22"/>
    </row>
  </sheetData>
  <mergeCells count="1">
    <mergeCell ref="A3:E3"/>
  </mergeCells>
  <printOptions horizontalCentered="1"/>
  <pageMargins left="0.7" right="0.7" top="0.75" bottom="0.75" header="0.3" footer="0.3"/>
  <pageSetup scale="45" orientation="portrait" r:id="rId1"/>
  <headerFooter>
    <oddFooter>&amp;LWeek 5- Goal Seek, Sort and Filter 
Sort Records&amp;R04/09/2022
10:52 PM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20A8-4D01-4772-B17D-0F622CF7704F}">
  <sheetPr>
    <pageSetUpPr fitToPage="1"/>
  </sheetPr>
  <dimension ref="A1:O12"/>
  <sheetViews>
    <sheetView topLeftCell="B1" workbookViewId="0">
      <selection activeCell="H19" sqref="H19"/>
    </sheetView>
  </sheetViews>
  <sheetFormatPr defaultRowHeight="15" x14ac:dyDescent="0.25"/>
  <cols>
    <col min="2" max="2" width="19.140625" bestFit="1" customWidth="1"/>
    <col min="3" max="3" width="16.28515625" customWidth="1"/>
    <col min="4" max="4" width="16.42578125" customWidth="1"/>
    <col min="5" max="5" width="18.7109375" customWidth="1"/>
    <col min="6" max="6" width="18" customWidth="1"/>
    <col min="7" max="7" width="16" customWidth="1"/>
    <col min="8" max="8" width="15.7109375" customWidth="1"/>
    <col min="9" max="9" width="17" customWidth="1"/>
    <col min="10" max="10" width="14.7109375" bestFit="1" customWidth="1"/>
    <col min="12" max="12" width="7.5703125" bestFit="1" customWidth="1"/>
    <col min="13" max="13" width="8.42578125" bestFit="1" customWidth="1"/>
    <col min="14" max="14" width="15.140625" bestFit="1" customWidth="1"/>
    <col min="15" max="15" width="15.28515625" bestFit="1" customWidth="1"/>
  </cols>
  <sheetData>
    <row r="1" spans="1:15" ht="15.75" thickBot="1" x14ac:dyDescent="0.3"/>
    <row r="2" spans="1:15" ht="15.75" thickBot="1" x14ac:dyDescent="0.3">
      <c r="J2" t="s">
        <v>69</v>
      </c>
      <c r="K2" s="20">
        <v>42005</v>
      </c>
    </row>
    <row r="3" spans="1:15" ht="23.25" x14ac:dyDescent="0.35">
      <c r="A3" s="14" t="s">
        <v>72</v>
      </c>
      <c r="B3" s="14"/>
      <c r="C3" s="14"/>
      <c r="D3" s="14"/>
    </row>
    <row r="4" spans="1:15" ht="15.75" thickBot="1" x14ac:dyDescent="0.3"/>
    <row r="5" spans="1:15" ht="26.25" x14ac:dyDescent="0.25">
      <c r="A5" s="11" t="s">
        <v>67</v>
      </c>
      <c r="B5" s="8" t="s">
        <v>66</v>
      </c>
      <c r="C5" s="10" t="s">
        <v>65</v>
      </c>
      <c r="D5" s="8" t="s">
        <v>64</v>
      </c>
      <c r="E5" s="8" t="s">
        <v>63</v>
      </c>
      <c r="F5" s="8" t="s">
        <v>62</v>
      </c>
      <c r="G5" s="8" t="s">
        <v>61</v>
      </c>
      <c r="H5" s="9" t="s">
        <v>60</v>
      </c>
      <c r="I5" s="9" t="s">
        <v>59</v>
      </c>
      <c r="J5" s="9" t="s">
        <v>58</v>
      </c>
      <c r="K5" s="9" t="s">
        <v>57</v>
      </c>
      <c r="L5" s="8" t="s">
        <v>56</v>
      </c>
      <c r="M5" s="8" t="s">
        <v>55</v>
      </c>
      <c r="N5" s="7" t="s">
        <v>54</v>
      </c>
      <c r="O5" s="7" t="s">
        <v>53</v>
      </c>
    </row>
    <row r="6" spans="1:15" x14ac:dyDescent="0.25">
      <c r="A6" s="2">
        <v>430534</v>
      </c>
      <c r="B6" s="5" t="s">
        <v>23</v>
      </c>
      <c r="C6" s="4">
        <v>16018</v>
      </c>
      <c r="D6" s="4">
        <v>19360</v>
      </c>
      <c r="E6" s="3">
        <v>102000</v>
      </c>
      <c r="F6" s="3">
        <v>2400</v>
      </c>
      <c r="G6" s="3"/>
      <c r="H6" s="4"/>
      <c r="I6" s="3"/>
      <c r="J6" s="2" t="s">
        <v>5</v>
      </c>
      <c r="K6" s="2" t="s">
        <v>5</v>
      </c>
      <c r="L6" s="12">
        <f>($K$2-C6)/365.25</f>
        <v>71.148528405201915</v>
      </c>
      <c r="M6" s="12">
        <f>($K$2-D6)/365.25</f>
        <v>61.998631074606436</v>
      </c>
      <c r="N6" s="6">
        <f>AVERAGE(E6,F6,G6)</f>
        <v>52200</v>
      </c>
      <c r="O6" s="24">
        <f>(E6/F6)-1</f>
        <v>41.5</v>
      </c>
    </row>
    <row r="7" spans="1:15" x14ac:dyDescent="0.25">
      <c r="A7" s="2">
        <v>290999</v>
      </c>
      <c r="B7" s="5" t="s">
        <v>40</v>
      </c>
      <c r="C7" s="4">
        <v>25991</v>
      </c>
      <c r="D7" s="4">
        <v>41600</v>
      </c>
      <c r="E7" s="3">
        <v>85000</v>
      </c>
      <c r="F7" s="3">
        <v>2000</v>
      </c>
      <c r="G7" s="3"/>
      <c r="H7" s="4"/>
      <c r="I7" s="3"/>
      <c r="J7" s="2" t="s">
        <v>5</v>
      </c>
      <c r="K7" s="2" t="s">
        <v>5</v>
      </c>
      <c r="L7" s="12">
        <f>($K$2-C7)/365.25</f>
        <v>43.843942505133469</v>
      </c>
      <c r="M7" s="12">
        <f>($K$2-D7)/365.25</f>
        <v>1.108829568788501</v>
      </c>
      <c r="N7" s="6">
        <f>AVERAGE(E7,F7,G7)</f>
        <v>43500</v>
      </c>
      <c r="O7" s="24">
        <f>(E7/F7)-1</f>
        <v>41.5</v>
      </c>
    </row>
    <row r="8" spans="1:15" x14ac:dyDescent="0.25">
      <c r="A8" s="2">
        <v>206418</v>
      </c>
      <c r="B8" s="5" t="s">
        <v>48</v>
      </c>
      <c r="C8" s="4">
        <v>20874</v>
      </c>
      <c r="D8" s="4">
        <v>40497</v>
      </c>
      <c r="E8" s="3">
        <v>320000</v>
      </c>
      <c r="F8" s="3">
        <v>32000</v>
      </c>
      <c r="G8" s="3"/>
      <c r="H8" s="4"/>
      <c r="I8" s="3"/>
      <c r="J8" s="2" t="s">
        <v>5</v>
      </c>
      <c r="K8" s="2" t="s">
        <v>5</v>
      </c>
      <c r="L8" s="12">
        <f>($K$2-C8)/365.25</f>
        <v>57.85352498288843</v>
      </c>
      <c r="M8" s="12">
        <f>($K$2-D8)/365.25</f>
        <v>4.128678986995209</v>
      </c>
      <c r="N8" s="6">
        <f>AVERAGE(E8,F8,G8)</f>
        <v>176000</v>
      </c>
      <c r="O8" s="24">
        <f>(E8/F8)-1</f>
        <v>9</v>
      </c>
    </row>
    <row r="9" spans="1:15" x14ac:dyDescent="0.25">
      <c r="A9" s="2">
        <v>352244</v>
      </c>
      <c r="B9" s="5" t="s">
        <v>32</v>
      </c>
      <c r="C9" s="4">
        <v>21370</v>
      </c>
      <c r="D9" s="4">
        <v>41429</v>
      </c>
      <c r="E9" s="3">
        <v>384000</v>
      </c>
      <c r="F9" s="3">
        <v>38400</v>
      </c>
      <c r="G9" s="3"/>
      <c r="H9" s="4"/>
      <c r="I9" s="3"/>
      <c r="J9" s="2" t="s">
        <v>5</v>
      </c>
      <c r="K9" s="2" t="s">
        <v>5</v>
      </c>
      <c r="L9" s="12">
        <f>($K$2-C9)/365.25</f>
        <v>56.495550992470911</v>
      </c>
      <c r="M9" s="12">
        <f>($K$2-D9)/365.25</f>
        <v>1.5770020533880904</v>
      </c>
      <c r="N9" s="6">
        <f>AVERAGE(E9,F9,G9)</f>
        <v>211200</v>
      </c>
      <c r="O9" s="24">
        <f>(E9/F9)-1</f>
        <v>9</v>
      </c>
    </row>
    <row r="10" spans="1:15" x14ac:dyDescent="0.25">
      <c r="A10" s="2">
        <v>538228</v>
      </c>
      <c r="B10" s="5" t="s">
        <v>15</v>
      </c>
      <c r="C10" s="4">
        <v>15818</v>
      </c>
      <c r="D10" s="4">
        <v>41629</v>
      </c>
      <c r="E10" s="3">
        <v>460800</v>
      </c>
      <c r="F10" s="3">
        <v>46100</v>
      </c>
      <c r="G10" s="3"/>
      <c r="H10" s="4"/>
      <c r="I10" s="3"/>
      <c r="J10" s="2" t="s">
        <v>5</v>
      </c>
      <c r="K10" s="2" t="s">
        <v>5</v>
      </c>
      <c r="L10" s="12">
        <f>($K$2-C10)/365.25</f>
        <v>71.696098562628336</v>
      </c>
      <c r="M10" s="12">
        <f>($K$2-D10)/365.25</f>
        <v>1.0294318959616702</v>
      </c>
      <c r="N10" s="6">
        <f>AVERAGE(E10,F10,G10)</f>
        <v>253450</v>
      </c>
      <c r="O10" s="24">
        <f>(E10/F10)-1</f>
        <v>8.9956616052060738</v>
      </c>
    </row>
    <row r="11" spans="1:15" x14ac:dyDescent="0.25">
      <c r="A11" s="2">
        <v>565414</v>
      </c>
      <c r="B11" s="5" t="s">
        <v>13</v>
      </c>
      <c r="C11" s="4">
        <v>21758</v>
      </c>
      <c r="D11" s="4">
        <v>41474</v>
      </c>
      <c r="E11" s="3">
        <v>132500</v>
      </c>
      <c r="F11" s="3">
        <v>57600</v>
      </c>
      <c r="G11" s="3"/>
      <c r="H11" s="4"/>
      <c r="I11" s="3"/>
      <c r="J11" s="2" t="s">
        <v>5</v>
      </c>
      <c r="K11" s="2" t="s">
        <v>5</v>
      </c>
      <c r="L11" s="12">
        <f>($K$2-C11)/365.25</f>
        <v>55.433264887063658</v>
      </c>
      <c r="M11" s="12">
        <f>($K$2-D11)/365.25</f>
        <v>1.4537987679671458</v>
      </c>
      <c r="N11" s="6">
        <f>AVERAGE(E11,F11,G11)</f>
        <v>95050</v>
      </c>
      <c r="O11" s="24">
        <f>(E11/F11)-1</f>
        <v>1.3003472222222223</v>
      </c>
    </row>
    <row r="12" spans="1:15" x14ac:dyDescent="0.25">
      <c r="A12" s="2">
        <v>369257</v>
      </c>
      <c r="B12" s="5" t="s">
        <v>30</v>
      </c>
      <c r="C12" s="4">
        <v>22644</v>
      </c>
      <c r="D12" s="4">
        <v>41274</v>
      </c>
      <c r="E12" s="3">
        <v>110400</v>
      </c>
      <c r="F12" s="3">
        <v>48000</v>
      </c>
      <c r="G12" s="3"/>
      <c r="H12" s="4"/>
      <c r="I12" s="3"/>
      <c r="J12" s="2" t="s">
        <v>5</v>
      </c>
      <c r="K12" s="2" t="s">
        <v>5</v>
      </c>
      <c r="L12" s="12">
        <f>($K$2-C12)/365.25</f>
        <v>53.007529089664615</v>
      </c>
      <c r="M12" s="12">
        <f>($K$2-D12)/365.25</f>
        <v>2.001368925393566</v>
      </c>
      <c r="N12" s="6">
        <f>AVERAGE(E12,F12,G12)</f>
        <v>79200</v>
      </c>
      <c r="O12" s="24">
        <f>(E12/F12)-1</f>
        <v>1.2999999999999998</v>
      </c>
    </row>
  </sheetData>
  <mergeCells count="1">
    <mergeCell ref="A3:D3"/>
  </mergeCells>
  <printOptions horizontalCentered="1"/>
  <pageMargins left="0.7" right="0.7" top="0.75" bottom="0.75" header="0.3" footer="0.3"/>
  <pageSetup scale="41" orientation="portrait" r:id="rId1"/>
  <headerFooter>
    <oddFooter>&amp;LWeek 5- Goal Seek, Sort and Filter 
Sort Records&amp;R04/09/2022
10:52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Database (Corrected)</vt:lpstr>
      <vt:lpstr>List 4A</vt:lpstr>
      <vt:lpstr>List 4B</vt:lpstr>
      <vt:lpstr>List 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2022-04-10T03:53:48Z</cp:lastPrinted>
  <dcterms:created xsi:type="dcterms:W3CDTF">2022-04-08T21:22:21Z</dcterms:created>
  <dcterms:modified xsi:type="dcterms:W3CDTF">2022-04-10T03:53:50Z</dcterms:modified>
</cp:coreProperties>
</file>