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 Aronson\Documents\"/>
    </mc:Choice>
  </mc:AlternateContent>
  <xr:revisionPtr revIDLastSave="0" documentId="13_ncr:1_{865BDB7A-FCB4-488F-9D7B-AA1602A64A99}" xr6:coauthVersionLast="47" xr6:coauthVersionMax="47" xr10:uidLastSave="{00000000-0000-0000-0000-000000000000}"/>
  <bookViews>
    <workbookView xWindow="-120" yWindow="-120" windowWidth="23280" windowHeight="14880" activeTab="2" xr2:uid="{026918A9-58F5-4308-A8C8-B8D86AC06EBD}"/>
  </bookViews>
  <sheets>
    <sheet name="ValData0" sheetId="2" r:id="rId1"/>
    <sheet name="Client Data 1" sheetId="9" r:id="rId2"/>
    <sheet name="Valdata(CAL)" sheetId="4" r:id="rId3"/>
    <sheet name="Spec" sheetId="10" r:id="rId4"/>
    <sheet name="ValData" sheetId="11" r:id="rId5"/>
  </sheets>
  <externalReferences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4" hidden="1">ValData!$Q$1:$T$58</definedName>
    <definedName name="_xlnm._FilterDatabase" localSheetId="2" hidden="1">'Valdata(CAL)'!$L$1:$O$58</definedName>
    <definedName name="AssetM">[1]Table!$J$3:$K$13</definedName>
    <definedName name="Benjamin">OFFSET('[2]Weight Watch'!$B$9,'[2]Weight Watch'!$I$3-9,2,'[2]Weight Watch'!$I$2,1)</definedName>
    <definedName name="Client">[1]X!$C$9</definedName>
    <definedName name="DateF">OFFSET('[2]Weight Watch'!$B$9,'[2]Weight Watch'!$I$3-9,0,'[2]Weight Watch'!$I$2,1)</definedName>
    <definedName name="DefaultB">[1]X!$F$5</definedName>
    <definedName name="Difference">OFFSET([3]Salman!$G$9,0,0,[3]Salman!$B$4,1)</definedName>
    <definedName name="Eric">OFFSET('[2]Weight Watch'!$B$9,'[2]Weight Watch'!$I$3-9,4,'[2]Weight Watch'!$I$2,1)</definedName>
    <definedName name="FanF">OFFSET('[2]Weight Watch'!$B$9,'[2]Weight Watch'!$I$3-9,3,'[2]Weight Watch'!$I$2,1)</definedName>
    <definedName name="Footer">[1]X!$C$10</definedName>
    <definedName name="George">OFFSET('[2]Weight Watch'!$B$9,'[2]Weight Watch'!$I$3-9,3,'[2]Weight Watch'!$I$2,1)</definedName>
    <definedName name="LiF">OFFSET('[2]Weight Watch'!$B$9,'[2]Weight Watch'!$I$3-9,2,'[2]Weight Watch'!$I$2,1)</definedName>
    <definedName name="MeasDate">OFFSET('[2]Weight Watch'!$B$9,'[2]Weight Watch'!$I$3-9,0,'[2]Weight Watch'!$I$2,1)</definedName>
    <definedName name="MetMRV">[4]Table!$C$21:$D$31</definedName>
    <definedName name="Rate">OFFSET([5]Rate!$C$4,0,0,COUNT([5]Rate!$C:$C))</definedName>
    <definedName name="Version">[1]X!$A$2</definedName>
    <definedName name="WangF">OFFSET('[2]Weight Watch'!$B$9,'[2]Weight Watch'!$I$3-9,4,'[2]Weight Watch'!$I$2,1)</definedName>
    <definedName name="Year">OFFSET([5]Rate!$B$4,0,0,COUNT([5]Rate!$B:$B))</definedName>
    <definedName name="Year158">'[6]FAS 158 Input'!$H$4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4" i="4" l="1"/>
  <c r="G54" i="4" s="1"/>
  <c r="L2" i="4"/>
  <c r="L3" i="4"/>
  <c r="L4" i="4"/>
  <c r="L5" i="4"/>
  <c r="L6" i="4"/>
  <c r="L7" i="4"/>
  <c r="G7" i="4" s="1"/>
  <c r="S7" i="4" s="1"/>
  <c r="L8" i="4"/>
  <c r="L9" i="4"/>
  <c r="L10" i="4"/>
  <c r="L11" i="4"/>
  <c r="L12" i="4"/>
  <c r="L13" i="4"/>
  <c r="L14" i="4"/>
  <c r="L15" i="4"/>
  <c r="G15" i="4" s="1"/>
  <c r="S15" i="4" s="1"/>
  <c r="L16" i="4"/>
  <c r="L17" i="4"/>
  <c r="L18" i="4"/>
  <c r="L19" i="4"/>
  <c r="L20" i="4"/>
  <c r="L21" i="4"/>
  <c r="L22" i="4"/>
  <c r="L23" i="4"/>
  <c r="G23" i="4" s="1"/>
  <c r="S23" i="4" s="1"/>
  <c r="L24" i="4"/>
  <c r="L25" i="4"/>
  <c r="L26" i="4"/>
  <c r="L27" i="4"/>
  <c r="L28" i="4"/>
  <c r="L29" i="4"/>
  <c r="L30" i="4"/>
  <c r="L31" i="4"/>
  <c r="G31" i="4" s="1"/>
  <c r="S31" i="4" s="1"/>
  <c r="L32" i="4"/>
  <c r="L33" i="4"/>
  <c r="L34" i="4"/>
  <c r="L35" i="4"/>
  <c r="L36" i="4"/>
  <c r="L37" i="4"/>
  <c r="L38" i="4"/>
  <c r="L39" i="4"/>
  <c r="G39" i="4" s="1"/>
  <c r="S39" i="4" s="1"/>
  <c r="L40" i="4"/>
  <c r="L41" i="4"/>
  <c r="L42" i="4"/>
  <c r="L43" i="4"/>
  <c r="L44" i="4"/>
  <c r="L45" i="4"/>
  <c r="L46" i="4"/>
  <c r="L47" i="4"/>
  <c r="G47" i="4" s="1"/>
  <c r="S47" i="4" s="1"/>
  <c r="L48" i="4"/>
  <c r="L49" i="4"/>
  <c r="L50" i="4"/>
  <c r="L51" i="4"/>
  <c r="L52" i="4"/>
  <c r="D52" i="4" s="1"/>
  <c r="L53" i="4"/>
  <c r="L55" i="4"/>
  <c r="L56" i="4"/>
  <c r="L57" i="4"/>
  <c r="L58" i="4"/>
  <c r="T58" i="4" s="1"/>
  <c r="B12" i="4"/>
  <c r="Q12" i="4" s="1"/>
  <c r="T3" i="4"/>
  <c r="T6" i="4"/>
  <c r="T11" i="4"/>
  <c r="T14" i="4"/>
  <c r="T17" i="4"/>
  <c r="T19" i="4"/>
  <c r="T22" i="4"/>
  <c r="T25" i="4"/>
  <c r="T27" i="4"/>
  <c r="T30" i="4"/>
  <c r="T33" i="4"/>
  <c r="T35" i="4"/>
  <c r="T38" i="4"/>
  <c r="T41" i="4"/>
  <c r="T43" i="4"/>
  <c r="T46" i="4"/>
  <c r="T49" i="4"/>
  <c r="T51" i="4"/>
  <c r="T55" i="4"/>
  <c r="T56" i="4"/>
  <c r="T57" i="4"/>
  <c r="T2" i="4"/>
  <c r="S4" i="4"/>
  <c r="S10" i="4"/>
  <c r="S12" i="4"/>
  <c r="S18" i="4"/>
  <c r="S20" i="4"/>
  <c r="S26" i="4"/>
  <c r="S28" i="4"/>
  <c r="S34" i="4"/>
  <c r="S36" i="4"/>
  <c r="S42" i="4"/>
  <c r="S44" i="4"/>
  <c r="S50" i="4"/>
  <c r="S55" i="4"/>
  <c r="S56" i="4"/>
  <c r="S57" i="4"/>
  <c r="R3" i="4"/>
  <c r="R5" i="4"/>
  <c r="R8" i="4"/>
  <c r="R11" i="4"/>
  <c r="R13" i="4"/>
  <c r="R16" i="4"/>
  <c r="R19" i="4"/>
  <c r="R21" i="4"/>
  <c r="R24" i="4"/>
  <c r="R27" i="4"/>
  <c r="R29" i="4"/>
  <c r="R32" i="4"/>
  <c r="R35" i="4"/>
  <c r="R37" i="4"/>
  <c r="R40" i="4"/>
  <c r="R43" i="4"/>
  <c r="R45" i="4"/>
  <c r="R48" i="4"/>
  <c r="R51" i="4"/>
  <c r="R53" i="4"/>
  <c r="R55" i="4"/>
  <c r="R56" i="4"/>
  <c r="R57" i="4"/>
  <c r="Q4" i="4"/>
  <c r="Q6" i="4"/>
  <c r="Q9" i="4"/>
  <c r="Q13" i="4"/>
  <c r="Q15" i="4"/>
  <c r="Q18" i="4"/>
  <c r="Q21" i="4"/>
  <c r="Q23" i="4"/>
  <c r="Q26" i="4"/>
  <c r="Q29" i="4"/>
  <c r="Q31" i="4"/>
  <c r="Q34" i="4"/>
  <c r="Q37" i="4"/>
  <c r="Q39" i="4"/>
  <c r="Q42" i="4"/>
  <c r="Q45" i="4"/>
  <c r="Q47" i="4"/>
  <c r="Q50" i="4"/>
  <c r="Q53" i="4"/>
  <c r="Q55" i="4"/>
  <c r="Q56" i="4"/>
  <c r="Q57" i="4"/>
  <c r="Q58" i="4"/>
  <c r="Q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2" i="4"/>
  <c r="I3" i="4"/>
  <c r="I4" i="4"/>
  <c r="I5" i="4"/>
  <c r="I6" i="4"/>
  <c r="I8" i="4"/>
  <c r="I9" i="4"/>
  <c r="I10" i="4"/>
  <c r="I11" i="4"/>
  <c r="I12" i="4"/>
  <c r="I13" i="4"/>
  <c r="I14" i="4"/>
  <c r="I16" i="4"/>
  <c r="I17" i="4"/>
  <c r="I18" i="4"/>
  <c r="I19" i="4"/>
  <c r="I20" i="4"/>
  <c r="I21" i="4"/>
  <c r="I22" i="4"/>
  <c r="I24" i="4"/>
  <c r="I25" i="4"/>
  <c r="I26" i="4"/>
  <c r="I27" i="4"/>
  <c r="I28" i="4"/>
  <c r="I29" i="4"/>
  <c r="I30" i="4"/>
  <c r="I32" i="4"/>
  <c r="I33" i="4"/>
  <c r="I34" i="4"/>
  <c r="I35" i="4"/>
  <c r="I36" i="4"/>
  <c r="I37" i="4"/>
  <c r="I38" i="4"/>
  <c r="I40" i="4"/>
  <c r="I41" i="4"/>
  <c r="I42" i="4"/>
  <c r="I43" i="4"/>
  <c r="I44" i="4"/>
  <c r="I45" i="4"/>
  <c r="I46" i="4"/>
  <c r="I48" i="4"/>
  <c r="I49" i="4"/>
  <c r="I50" i="4"/>
  <c r="I51" i="4"/>
  <c r="I53" i="4"/>
  <c r="I55" i="4"/>
  <c r="I56" i="4"/>
  <c r="I57" i="4"/>
  <c r="I2" i="4"/>
  <c r="H3" i="4"/>
  <c r="H4" i="4"/>
  <c r="T4" i="4" s="1"/>
  <c r="H5" i="4"/>
  <c r="T5" i="4" s="1"/>
  <c r="H6" i="4"/>
  <c r="H7" i="4"/>
  <c r="H8" i="4"/>
  <c r="T8" i="4" s="1"/>
  <c r="H9" i="4"/>
  <c r="T9" i="4" s="1"/>
  <c r="H10" i="4"/>
  <c r="T10" i="4" s="1"/>
  <c r="H11" i="4"/>
  <c r="H12" i="4"/>
  <c r="T12" i="4" s="1"/>
  <c r="H13" i="4"/>
  <c r="T13" i="4" s="1"/>
  <c r="H14" i="4"/>
  <c r="H15" i="4"/>
  <c r="H16" i="4"/>
  <c r="T16" i="4" s="1"/>
  <c r="H17" i="4"/>
  <c r="H18" i="4"/>
  <c r="T18" i="4" s="1"/>
  <c r="H19" i="4"/>
  <c r="H20" i="4"/>
  <c r="T20" i="4" s="1"/>
  <c r="H21" i="4"/>
  <c r="T21" i="4" s="1"/>
  <c r="H22" i="4"/>
  <c r="H23" i="4"/>
  <c r="H24" i="4"/>
  <c r="T24" i="4" s="1"/>
  <c r="H25" i="4"/>
  <c r="H26" i="4"/>
  <c r="T26" i="4" s="1"/>
  <c r="H27" i="4"/>
  <c r="H28" i="4"/>
  <c r="T28" i="4" s="1"/>
  <c r="H29" i="4"/>
  <c r="T29" i="4" s="1"/>
  <c r="H30" i="4"/>
  <c r="H31" i="4"/>
  <c r="H32" i="4"/>
  <c r="T32" i="4" s="1"/>
  <c r="H33" i="4"/>
  <c r="H34" i="4"/>
  <c r="T34" i="4" s="1"/>
  <c r="H35" i="4"/>
  <c r="H36" i="4"/>
  <c r="T36" i="4" s="1"/>
  <c r="H37" i="4"/>
  <c r="T37" i="4" s="1"/>
  <c r="H38" i="4"/>
  <c r="H39" i="4"/>
  <c r="H40" i="4"/>
  <c r="T40" i="4" s="1"/>
  <c r="H41" i="4"/>
  <c r="H42" i="4"/>
  <c r="T42" i="4" s="1"/>
  <c r="H43" i="4"/>
  <c r="H44" i="4"/>
  <c r="T44" i="4" s="1"/>
  <c r="H45" i="4"/>
  <c r="T45" i="4" s="1"/>
  <c r="H46" i="4"/>
  <c r="H47" i="4"/>
  <c r="H48" i="4"/>
  <c r="T48" i="4" s="1"/>
  <c r="H49" i="4"/>
  <c r="H50" i="4"/>
  <c r="T50" i="4" s="1"/>
  <c r="H51" i="4"/>
  <c r="H53" i="4"/>
  <c r="T53" i="4" s="1"/>
  <c r="H55" i="4"/>
  <c r="H56" i="4"/>
  <c r="H57" i="4"/>
  <c r="H2" i="4"/>
  <c r="G3" i="4"/>
  <c r="S3" i="4" s="1"/>
  <c r="G4" i="4"/>
  <c r="G5" i="4"/>
  <c r="S5" i="4" s="1"/>
  <c r="G6" i="4"/>
  <c r="S6" i="4" s="1"/>
  <c r="G8" i="4"/>
  <c r="S8" i="4" s="1"/>
  <c r="G9" i="4"/>
  <c r="S9" i="4" s="1"/>
  <c r="G10" i="4"/>
  <c r="G11" i="4"/>
  <c r="S11" i="4" s="1"/>
  <c r="G12" i="4"/>
  <c r="G13" i="4"/>
  <c r="S13" i="4" s="1"/>
  <c r="G14" i="4"/>
  <c r="S14" i="4" s="1"/>
  <c r="G16" i="4"/>
  <c r="S16" i="4" s="1"/>
  <c r="G17" i="4"/>
  <c r="S17" i="4" s="1"/>
  <c r="G18" i="4"/>
  <c r="G19" i="4"/>
  <c r="S19" i="4" s="1"/>
  <c r="G20" i="4"/>
  <c r="G21" i="4"/>
  <c r="S21" i="4" s="1"/>
  <c r="G22" i="4"/>
  <c r="S22" i="4" s="1"/>
  <c r="G24" i="4"/>
  <c r="S24" i="4" s="1"/>
  <c r="G25" i="4"/>
  <c r="S25" i="4" s="1"/>
  <c r="G26" i="4"/>
  <c r="G27" i="4"/>
  <c r="S27" i="4" s="1"/>
  <c r="G28" i="4"/>
  <c r="G29" i="4"/>
  <c r="S29" i="4" s="1"/>
  <c r="G30" i="4"/>
  <c r="S30" i="4" s="1"/>
  <c r="G32" i="4"/>
  <c r="S32" i="4" s="1"/>
  <c r="G33" i="4"/>
  <c r="S33" i="4" s="1"/>
  <c r="G34" i="4"/>
  <c r="G35" i="4"/>
  <c r="S35" i="4" s="1"/>
  <c r="G36" i="4"/>
  <c r="G37" i="4"/>
  <c r="S37" i="4" s="1"/>
  <c r="G38" i="4"/>
  <c r="S38" i="4" s="1"/>
  <c r="G40" i="4"/>
  <c r="S40" i="4" s="1"/>
  <c r="G41" i="4"/>
  <c r="S41" i="4" s="1"/>
  <c r="G42" i="4"/>
  <c r="G43" i="4"/>
  <c r="S43" i="4" s="1"/>
  <c r="G44" i="4"/>
  <c r="G45" i="4"/>
  <c r="S45" i="4" s="1"/>
  <c r="G46" i="4"/>
  <c r="S46" i="4" s="1"/>
  <c r="G48" i="4"/>
  <c r="S48" i="4" s="1"/>
  <c r="G49" i="4"/>
  <c r="S49" i="4" s="1"/>
  <c r="G50" i="4"/>
  <c r="G51" i="4"/>
  <c r="S51" i="4" s="1"/>
  <c r="G53" i="4"/>
  <c r="S53" i="4" s="1"/>
  <c r="G55" i="4"/>
  <c r="G56" i="4"/>
  <c r="G57" i="4"/>
  <c r="G58" i="4"/>
  <c r="G2" i="4"/>
  <c r="S2" i="4" s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2" i="4"/>
  <c r="D3" i="4"/>
  <c r="D4" i="4"/>
  <c r="D5" i="4"/>
  <c r="D6" i="4"/>
  <c r="D8" i="4"/>
  <c r="D9" i="4"/>
  <c r="D10" i="4"/>
  <c r="D11" i="4"/>
  <c r="D12" i="4"/>
  <c r="D13" i="4"/>
  <c r="D14" i="4"/>
  <c r="D16" i="4"/>
  <c r="D17" i="4"/>
  <c r="D18" i="4"/>
  <c r="D19" i="4"/>
  <c r="D20" i="4"/>
  <c r="D21" i="4"/>
  <c r="D22" i="4"/>
  <c r="D24" i="4"/>
  <c r="D25" i="4"/>
  <c r="D26" i="4"/>
  <c r="D27" i="4"/>
  <c r="D28" i="4"/>
  <c r="D29" i="4"/>
  <c r="D30" i="4"/>
  <c r="D32" i="4"/>
  <c r="D33" i="4"/>
  <c r="D34" i="4"/>
  <c r="D35" i="4"/>
  <c r="D36" i="4"/>
  <c r="D37" i="4"/>
  <c r="D38" i="4"/>
  <c r="D40" i="4"/>
  <c r="D41" i="4"/>
  <c r="D42" i="4"/>
  <c r="D43" i="4"/>
  <c r="D44" i="4"/>
  <c r="D45" i="4"/>
  <c r="D46" i="4"/>
  <c r="D48" i="4"/>
  <c r="D49" i="4"/>
  <c r="D50" i="4"/>
  <c r="D51" i="4"/>
  <c r="D53" i="4"/>
  <c r="D55" i="4"/>
  <c r="D56" i="4"/>
  <c r="D57" i="4"/>
  <c r="D58" i="4"/>
  <c r="D2" i="4"/>
  <c r="C3" i="4"/>
  <c r="C4" i="4"/>
  <c r="R4" i="4" s="1"/>
  <c r="C5" i="4"/>
  <c r="C6" i="4"/>
  <c r="R6" i="4" s="1"/>
  <c r="C7" i="4"/>
  <c r="C8" i="4"/>
  <c r="C9" i="4"/>
  <c r="R9" i="4" s="1"/>
  <c r="C10" i="4"/>
  <c r="R10" i="4" s="1"/>
  <c r="C11" i="4"/>
  <c r="C12" i="4"/>
  <c r="R12" i="4" s="1"/>
  <c r="C13" i="4"/>
  <c r="C14" i="4"/>
  <c r="R14" i="4" s="1"/>
  <c r="C15" i="4"/>
  <c r="C16" i="4"/>
  <c r="C17" i="4"/>
  <c r="R17" i="4" s="1"/>
  <c r="C18" i="4"/>
  <c r="R18" i="4" s="1"/>
  <c r="C19" i="4"/>
  <c r="C20" i="4"/>
  <c r="R20" i="4" s="1"/>
  <c r="C21" i="4"/>
  <c r="C22" i="4"/>
  <c r="R22" i="4" s="1"/>
  <c r="C23" i="4"/>
  <c r="C24" i="4"/>
  <c r="C25" i="4"/>
  <c r="R25" i="4" s="1"/>
  <c r="C26" i="4"/>
  <c r="R26" i="4" s="1"/>
  <c r="C27" i="4"/>
  <c r="C28" i="4"/>
  <c r="R28" i="4" s="1"/>
  <c r="C29" i="4"/>
  <c r="C30" i="4"/>
  <c r="R30" i="4" s="1"/>
  <c r="C31" i="4"/>
  <c r="C32" i="4"/>
  <c r="C33" i="4"/>
  <c r="R33" i="4" s="1"/>
  <c r="C34" i="4"/>
  <c r="R34" i="4" s="1"/>
  <c r="C35" i="4"/>
  <c r="C36" i="4"/>
  <c r="R36" i="4" s="1"/>
  <c r="C37" i="4"/>
  <c r="C38" i="4"/>
  <c r="R38" i="4" s="1"/>
  <c r="C39" i="4"/>
  <c r="C40" i="4"/>
  <c r="C41" i="4"/>
  <c r="R41" i="4" s="1"/>
  <c r="C42" i="4"/>
  <c r="R42" i="4" s="1"/>
  <c r="C43" i="4"/>
  <c r="C44" i="4"/>
  <c r="R44" i="4" s="1"/>
  <c r="C45" i="4"/>
  <c r="C46" i="4"/>
  <c r="R46" i="4" s="1"/>
  <c r="C47" i="4"/>
  <c r="C48" i="4"/>
  <c r="C49" i="4"/>
  <c r="R49" i="4" s="1"/>
  <c r="C50" i="4"/>
  <c r="R50" i="4" s="1"/>
  <c r="C51" i="4"/>
  <c r="C52" i="4"/>
  <c r="C53" i="4"/>
  <c r="C54" i="4"/>
  <c r="C55" i="4"/>
  <c r="C56" i="4"/>
  <c r="C57" i="4"/>
  <c r="C58" i="4"/>
  <c r="C2" i="4"/>
  <c r="R2" i="4" s="1"/>
  <c r="B3" i="4"/>
  <c r="Q3" i="4" s="1"/>
  <c r="B4" i="4"/>
  <c r="B5" i="4"/>
  <c r="Q5" i="4" s="1"/>
  <c r="B6" i="4"/>
  <c r="B7" i="4"/>
  <c r="B8" i="4"/>
  <c r="Q8" i="4" s="1"/>
  <c r="B9" i="4"/>
  <c r="B10" i="4"/>
  <c r="Q10" i="4" s="1"/>
  <c r="B11" i="4"/>
  <c r="Q11" i="4" s="1"/>
  <c r="B13" i="4"/>
  <c r="B14" i="4"/>
  <c r="Q14" i="4" s="1"/>
  <c r="B15" i="4"/>
  <c r="B16" i="4"/>
  <c r="Q16" i="4" s="1"/>
  <c r="B17" i="4"/>
  <c r="Q17" i="4" s="1"/>
  <c r="B18" i="4"/>
  <c r="B19" i="4"/>
  <c r="Q19" i="4" s="1"/>
  <c r="B20" i="4"/>
  <c r="Q20" i="4" s="1"/>
  <c r="B21" i="4"/>
  <c r="B22" i="4"/>
  <c r="Q22" i="4" s="1"/>
  <c r="B23" i="4"/>
  <c r="B24" i="4"/>
  <c r="Q24" i="4" s="1"/>
  <c r="B25" i="4"/>
  <c r="Q25" i="4" s="1"/>
  <c r="B26" i="4"/>
  <c r="B27" i="4"/>
  <c r="Q27" i="4" s="1"/>
  <c r="B28" i="4"/>
  <c r="Q28" i="4" s="1"/>
  <c r="B29" i="4"/>
  <c r="B30" i="4"/>
  <c r="Q30" i="4" s="1"/>
  <c r="B31" i="4"/>
  <c r="B32" i="4"/>
  <c r="Q32" i="4" s="1"/>
  <c r="B33" i="4"/>
  <c r="Q33" i="4" s="1"/>
  <c r="B34" i="4"/>
  <c r="B35" i="4"/>
  <c r="Q35" i="4" s="1"/>
  <c r="B36" i="4"/>
  <c r="Q36" i="4" s="1"/>
  <c r="B37" i="4"/>
  <c r="B38" i="4"/>
  <c r="Q38" i="4" s="1"/>
  <c r="B39" i="4"/>
  <c r="B40" i="4"/>
  <c r="Q40" i="4" s="1"/>
  <c r="B41" i="4"/>
  <c r="Q41" i="4" s="1"/>
  <c r="B42" i="4"/>
  <c r="B43" i="4"/>
  <c r="Q43" i="4" s="1"/>
  <c r="B44" i="4"/>
  <c r="Q44" i="4" s="1"/>
  <c r="B45" i="4"/>
  <c r="B46" i="4"/>
  <c r="Q46" i="4" s="1"/>
  <c r="B47" i="4"/>
  <c r="B48" i="4"/>
  <c r="Q48" i="4" s="1"/>
  <c r="B49" i="4"/>
  <c r="Q49" i="4" s="1"/>
  <c r="B50" i="4"/>
  <c r="B51" i="4"/>
  <c r="Q51" i="4" s="1"/>
  <c r="B52" i="4"/>
  <c r="B53" i="4"/>
  <c r="B54" i="4"/>
  <c r="B55" i="4"/>
  <c r="B56" i="4"/>
  <c r="B57" i="4"/>
  <c r="B58" i="4"/>
  <c r="B2" i="4"/>
  <c r="M58" i="4"/>
  <c r="O58" i="4"/>
  <c r="M3" i="4"/>
  <c r="N3" i="4" s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O12" i="4"/>
  <c r="O23" i="4"/>
  <c r="O30" i="4"/>
  <c r="O36" i="4"/>
  <c r="O41" i="4"/>
  <c r="O53" i="4"/>
  <c r="M2" i="4"/>
  <c r="N35" i="4"/>
  <c r="O22" i="4"/>
  <c r="H52" i="4" l="1"/>
  <c r="Q52" i="4"/>
  <c r="I52" i="4"/>
  <c r="G52" i="4"/>
  <c r="S52" i="4" s="1"/>
  <c r="T47" i="4"/>
  <c r="T39" i="4"/>
  <c r="T31" i="4"/>
  <c r="T23" i="4"/>
  <c r="T15" i="4"/>
  <c r="T7" i="4"/>
  <c r="R47" i="4"/>
  <c r="R39" i="4"/>
  <c r="R31" i="4"/>
  <c r="R23" i="4"/>
  <c r="R15" i="4"/>
  <c r="R7" i="4"/>
  <c r="D47" i="4"/>
  <c r="D39" i="4"/>
  <c r="D31" i="4"/>
  <c r="D23" i="4"/>
  <c r="D15" i="4"/>
  <c r="D7" i="4"/>
  <c r="I47" i="4"/>
  <c r="I39" i="4"/>
  <c r="I31" i="4"/>
  <c r="I23" i="4"/>
  <c r="I15" i="4"/>
  <c r="I7" i="4"/>
  <c r="Q7" i="4"/>
  <c r="T52" i="4"/>
  <c r="R52" i="4"/>
  <c r="H58" i="4"/>
  <c r="I58" i="4"/>
  <c r="R58" i="4"/>
  <c r="S58" i="4"/>
  <c r="Q54" i="4"/>
  <c r="R54" i="4"/>
  <c r="D54" i="4"/>
  <c r="S54" i="4"/>
  <c r="H54" i="4"/>
  <c r="T54" i="4" s="1"/>
  <c r="I54" i="4"/>
  <c r="O50" i="4"/>
  <c r="O33" i="4"/>
  <c r="O17" i="4"/>
  <c r="O38" i="4"/>
  <c r="O56" i="4"/>
  <c r="O32" i="4"/>
  <c r="O24" i="4"/>
  <c r="O8" i="4"/>
  <c r="O54" i="4"/>
  <c r="O14" i="4"/>
  <c r="O18" i="4"/>
  <c r="N19" i="4"/>
  <c r="O16" i="4"/>
  <c r="O45" i="4"/>
  <c r="O6" i="4"/>
  <c r="O21" i="4"/>
  <c r="O13" i="4"/>
  <c r="O26" i="4"/>
  <c r="N43" i="4"/>
  <c r="O7" i="4"/>
  <c r="N27" i="4"/>
  <c r="O28" i="4"/>
  <c r="O46" i="4"/>
  <c r="O39" i="4"/>
  <c r="O10" i="4"/>
  <c r="O25" i="4"/>
  <c r="N51" i="4"/>
  <c r="O34" i="4"/>
  <c r="O9" i="4"/>
  <c r="N2" i="4"/>
  <c r="O49" i="4"/>
  <c r="O20" i="4"/>
  <c r="O57" i="4"/>
  <c r="O42" i="4"/>
  <c r="O5" i="4"/>
  <c r="O48" i="4"/>
  <c r="O31" i="4"/>
  <c r="N58" i="4"/>
  <c r="O3" i="4"/>
  <c r="O37" i="4"/>
  <c r="O52" i="4"/>
  <c r="N11" i="4"/>
  <c r="O47" i="4"/>
  <c r="N50" i="4"/>
  <c r="N18" i="4"/>
  <c r="O19" i="4"/>
  <c r="N42" i="4"/>
  <c r="O15" i="4"/>
  <c r="N26" i="4"/>
  <c r="O44" i="4"/>
  <c r="N10" i="4"/>
  <c r="O2" i="4"/>
  <c r="O4" i="4"/>
  <c r="O55" i="4"/>
  <c r="O43" i="4"/>
  <c r="O35" i="4"/>
  <c r="O40" i="4"/>
  <c r="O29" i="4"/>
  <c r="O27" i="4"/>
  <c r="N34" i="4"/>
  <c r="N57" i="4"/>
  <c r="N49" i="4"/>
  <c r="N41" i="4"/>
  <c r="N33" i="4"/>
  <c r="N25" i="4"/>
  <c r="N17" i="4"/>
  <c r="N9" i="4"/>
  <c r="O11" i="4"/>
  <c r="N56" i="4"/>
  <c r="N48" i="4"/>
  <c r="N40" i="4"/>
  <c r="N32" i="4"/>
  <c r="N24" i="4"/>
  <c r="N16" i="4"/>
  <c r="N8" i="4"/>
  <c r="O51" i="4"/>
  <c r="N55" i="4"/>
  <c r="N47" i="4"/>
  <c r="N39" i="4"/>
  <c r="N31" i="4"/>
  <c r="N23" i="4"/>
  <c r="N15" i="4"/>
  <c r="N7" i="4"/>
  <c r="N54" i="4"/>
  <c r="N46" i="4"/>
  <c r="N38" i="4"/>
  <c r="N30" i="4"/>
  <c r="N22" i="4"/>
  <c r="N14" i="4"/>
  <c r="N6" i="4"/>
  <c r="N53" i="4"/>
  <c r="N45" i="4"/>
  <c r="N37" i="4"/>
  <c r="N29" i="4"/>
  <c r="N21" i="4"/>
  <c r="N13" i="4"/>
  <c r="N5" i="4"/>
  <c r="N52" i="4"/>
  <c r="N44" i="4"/>
  <c r="N36" i="4"/>
  <c r="N28" i="4"/>
  <c r="N20" i="4"/>
  <c r="N12" i="4"/>
  <c r="N4" i="4"/>
</calcChain>
</file>

<file path=xl/sharedStrings.xml><?xml version="1.0" encoding="utf-8"?>
<sst xmlns="http://schemas.openxmlformats.org/spreadsheetml/2006/main" count="767" uniqueCount="35">
  <si>
    <t>R</t>
  </si>
  <si>
    <t>V</t>
  </si>
  <si>
    <t>A</t>
  </si>
  <si>
    <t>2/30/1960</t>
  </si>
  <si>
    <t>Retirement Benefit</t>
  </si>
  <si>
    <t>Retirement Date</t>
  </si>
  <si>
    <t>2012 Salary</t>
  </si>
  <si>
    <t>2013 Salary</t>
  </si>
  <si>
    <t>2014 Salary</t>
  </si>
  <si>
    <t>Date of Hire</t>
  </si>
  <si>
    <t>Date of Birth</t>
  </si>
  <si>
    <t>ID</t>
  </si>
  <si>
    <t>Status</t>
  </si>
  <si>
    <t>Salary</t>
  </si>
  <si>
    <t>Client Data
Index</t>
  </si>
  <si>
    <t>2015 Salary</t>
  </si>
  <si>
    <t>Val Data
Index</t>
  </si>
  <si>
    <t>New Record</t>
  </si>
  <si>
    <t xml:space="preserve">Gone Record </t>
  </si>
  <si>
    <t xml:space="preserve">Status
Code </t>
  </si>
  <si>
    <t>Prior Status</t>
  </si>
  <si>
    <t>Prior 
Status</t>
  </si>
  <si>
    <t>Valdata0</t>
  </si>
  <si>
    <t>Client Data 1</t>
  </si>
  <si>
    <t>Status code</t>
  </si>
  <si>
    <t>*Numbers Represent Columns Referenced From each Data Sheet*</t>
  </si>
  <si>
    <t xml:space="preserve"> </t>
  </si>
  <si>
    <t>Discrepancy in
DOB</t>
  </si>
  <si>
    <t>Discrepancy in
DOR</t>
  </si>
  <si>
    <t>Discrepancy in
Benefit</t>
  </si>
  <si>
    <t>Discrepancy in
DOH</t>
  </si>
  <si>
    <t/>
  </si>
  <si>
    <t>Retirement 
Date</t>
  </si>
  <si>
    <t>Retirement 
Benefit</t>
  </si>
  <si>
    <t>New 
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</si>
</sst>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mm/dd/yyyy"/>
    <numFmt numFmtId="166" formatCode="mm/dd/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2"/>
      <color rgb="FFFF0000"/>
      <name val="Times New Roman"/>
      <family val="1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1" fillId="0" borderId="0"/>
  </cellStyleXfs>
  <cellXfs count="27">
    <xf numFmtId="0" fontId="0" fillId="0" borderId="0" xfId="0"/>
    <xf numFmtId="0" fontId="2" fillId="0" borderId="0" xfId="1"/>
    <xf numFmtId="0" fontId="2" fillId="2" borderId="1" xfId="1" applyFill="1" applyBorder="1" applyAlignment="1">
      <alignment horizontal="center"/>
    </xf>
    <xf numFmtId="164" fontId="0" fillId="2" borderId="1" xfId="2" applyNumberFormat="1" applyFont="1" applyFill="1" applyBorder="1"/>
    <xf numFmtId="165" fontId="2" fillId="2" borderId="1" xfId="1" applyNumberFormat="1" applyFill="1" applyBorder="1" applyAlignment="1">
      <alignment horizontal="center"/>
    </xf>
    <xf numFmtId="164" fontId="2" fillId="0" borderId="0" xfId="1" applyNumberFormat="1"/>
    <xf numFmtId="0" fontId="3" fillId="3" borderId="2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 wrapText="1"/>
    </xf>
    <xf numFmtId="166" fontId="3" fillId="3" borderId="2" xfId="1" applyNumberFormat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4" fillId="0" borderId="0" xfId="3"/>
    <xf numFmtId="0" fontId="1" fillId="0" borderId="0" xfId="4"/>
    <xf numFmtId="164" fontId="2" fillId="2" borderId="1" xfId="2" applyNumberFormat="1" applyFont="1" applyFill="1" applyBorder="1" applyAlignment="1">
      <alignment horizontal="center"/>
    </xf>
    <xf numFmtId="164" fontId="0" fillId="2" borderId="1" xfId="2" applyNumberFormat="1" applyFont="1" applyFill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6" fillId="5" borderId="1" xfId="3" applyFont="1" applyFill="1" applyBorder="1" applyAlignment="1">
      <alignment horizontal="center" vertical="center" wrapText="1"/>
    </xf>
    <xf numFmtId="0" fontId="6" fillId="5" borderId="1" xfId="1" applyFont="1" applyFill="1" applyBorder="1" applyAlignment="1">
      <alignment horizontal="center" vertical="center"/>
    </xf>
    <xf numFmtId="0" fontId="5" fillId="6" borderId="1" xfId="1" applyFont="1" applyFill="1" applyBorder="1"/>
    <xf numFmtId="0" fontId="6" fillId="5" borderId="1" xfId="1" applyFont="1" applyFill="1" applyBorder="1" applyAlignment="1">
      <alignment horizontal="center" vertical="center" wrapText="1"/>
    </xf>
    <xf numFmtId="0" fontId="0" fillId="5" borderId="1" xfId="0" applyFill="1" applyBorder="1"/>
    <xf numFmtId="0" fontId="3" fillId="3" borderId="1" xfId="1" applyFont="1" applyFill="1" applyBorder="1" applyAlignment="1">
      <alignment horizontal="center" vertical="center"/>
    </xf>
    <xf numFmtId="0" fontId="7" fillId="0" borderId="0" xfId="0" applyFont="1"/>
    <xf numFmtId="14" fontId="0" fillId="0" borderId="0" xfId="0" applyNumberFormat="1"/>
    <xf numFmtId="0" fontId="3" fillId="3" borderId="3" xfId="1" applyFont="1" applyFill="1" applyBorder="1" applyAlignment="1">
      <alignment horizontal="center" wrapText="1"/>
    </xf>
    <xf numFmtId="0" fontId="6" fillId="6" borderId="1" xfId="3" applyFont="1" applyFill="1" applyBorder="1" applyAlignment="1">
      <alignment horizontal="center" vertical="center" wrapText="1"/>
    </xf>
    <xf numFmtId="14" fontId="8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5">
    <cellStyle name="Comma 2" xfId="2" xr:uid="{5AC49E33-F415-4F8E-A8AC-E5743DBFF243}"/>
    <cellStyle name="Normal" xfId="0" builtinId="0"/>
    <cellStyle name="Normal 2" xfId="1" xr:uid="{9C9CD411-3218-4554-BB51-1ACD5F8E6984}"/>
    <cellStyle name="Normal 3" xfId="3" xr:uid="{A0A0783A-0139-47C8-9473-E5721F889F33}"/>
    <cellStyle name="Normal 5" xfId="4" xr:uid="{E38F9F57-C15C-473B-807E-556B188D3B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uodong/Pension/FundPPA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m1jk7r/Documents/Guodong%20on%20C/Excel/Excel/201/4.2%20Char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eview%201/H/Private%20-%20Li/Pleasure/Weight%20Contro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Guodong/Pension/FASB158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Review%201/H/Maryville/Maryville%20-%20Key%20Files/ACSC%20201%20and%20301/Tests%20and%20Exams/Test%201.1-5.5%20-%20Count%20&amp;%20Annuity%20&amp;%20Statement%20&amp;%20Rate%20Chart%20&amp;%20Pivo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Review/Pending/Model%20FAS%20158%20Disclos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Y"/>
      <sheetName val="TY"/>
      <sheetName val="NY"/>
      <sheetName val="BasePY"/>
      <sheetName val="Contrib"/>
      <sheetName val="Input"/>
      <sheetName val="Liability"/>
      <sheetName val="ProVal"/>
      <sheetName val="Analysis"/>
      <sheetName val="ProValInfo"/>
      <sheetName val="ProVal0"/>
      <sheetName val="ProVal1"/>
      <sheetName val="PartD"/>
      <sheetName val="Major"/>
      <sheetName val="C"/>
      <sheetName val="DiscAC"/>
      <sheetName val="Disc C"/>
      <sheetName val="B"/>
      <sheetName val="AM"/>
      <sheetName val="Plan"/>
      <sheetName val="YC"/>
      <sheetName val="Rate"/>
      <sheetName val="Note"/>
      <sheetName val="Table"/>
      <sheetName val="Cover"/>
      <sheetName val="Data"/>
      <sheetName val="Result"/>
      <sheetName val="FT"/>
      <sheetName val="AS"/>
      <sheetName val="AV"/>
      <sheetName val="Return"/>
      <sheetName val="ROR"/>
      <sheetName val="SchSB"/>
      <sheetName val="Election"/>
      <sheetName val="AFN"/>
      <sheetName val="4010"/>
      <sheetName val="GL"/>
      <sheetName val="Stat"/>
      <sheetName val="Sum"/>
      <sheetName val="At-Risk"/>
      <sheetName val="At-Risk max"/>
      <sheetName val="Burn CB"/>
      <sheetName val="Shortfall"/>
      <sheetName val="Base"/>
      <sheetName val="ASC 960"/>
      <sheetName val="FB"/>
      <sheetName val="min"/>
      <sheetName val="max"/>
      <sheetName val="Qtrly"/>
      <sheetName val="PBGC"/>
      <sheetName val="PBGC F"/>
      <sheetName val="SB"/>
      <sheetName val="Calendar"/>
      <sheetName val="AFTAP"/>
      <sheetName val="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5">
          <cell r="I5">
            <v>40909</v>
          </cell>
        </row>
      </sheetData>
      <sheetData sheetId="19"/>
      <sheetData sheetId="20"/>
      <sheetData sheetId="21"/>
      <sheetData sheetId="22"/>
      <sheetData sheetId="23">
        <row r="3">
          <cell r="J3" t="str">
            <v>Market Value</v>
          </cell>
          <cell r="K3" t="str">
            <v>Reg 1.412(c)(2)-1(c) &amp; RP 2000-40 Sec 4.10</v>
          </cell>
        </row>
        <row r="4">
          <cell r="J4" t="str">
            <v>Average Value</v>
          </cell>
          <cell r="K4" t="str">
            <v>Reg 1.412(c)(2)-1(b)(7) &amp; RP 2000-40 Sec 4.11</v>
          </cell>
        </row>
        <row r="5">
          <cell r="J5" t="str">
            <v>Average Value</v>
          </cell>
          <cell r="K5" t="str">
            <v>Reg 1.412(c)(2)-1(b)(7) &amp; RP 2000-40 Sec 4.12, Phase-in</v>
          </cell>
        </row>
        <row r="6">
          <cell r="J6" t="str">
            <v>Expected AV1</v>
          </cell>
          <cell r="K6" t="str">
            <v>Recognize G/L as equal payments</v>
          </cell>
        </row>
        <row r="7">
          <cell r="J7" t="str">
            <v>Expected AV2</v>
          </cell>
          <cell r="K7" t="str">
            <v>Adjust AV toward MV by fixed %</v>
          </cell>
        </row>
        <row r="8">
          <cell r="J8" t="str">
            <v>Smoothed Value</v>
          </cell>
          <cell r="K8" t="str">
            <v>Rev Proc 2000-40 Sec 4.15</v>
          </cell>
        </row>
        <row r="9">
          <cell r="J9" t="str">
            <v>Smoothed Value</v>
          </cell>
          <cell r="K9" t="str">
            <v>Rev Proc 2000-40 Sec 4.16, Phase-in</v>
          </cell>
        </row>
        <row r="10">
          <cell r="J10" t="str">
            <v>Average Value</v>
          </cell>
          <cell r="K10" t="str">
            <v>Reg 1.412(c)(2)-1(b)(7) &amp; RP 2000-40 Sec 4.17, Phase-in</v>
          </cell>
        </row>
        <row r="11">
          <cell r="J11" t="str">
            <v>Undefined</v>
          </cell>
          <cell r="K11" t="str">
            <v>Undefined</v>
          </cell>
        </row>
        <row r="12">
          <cell r="J12" t="str">
            <v>Undefined</v>
          </cell>
          <cell r="K12" t="str">
            <v>Undefined</v>
          </cell>
        </row>
        <row r="13">
          <cell r="J13" t="str">
            <v>Other Method</v>
          </cell>
          <cell r="K13" t="str">
            <v>Other Method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>
        <row r="2">
          <cell r="A2" t="str">
            <v>Version 1/1 - 1/1/2000</v>
          </cell>
        </row>
        <row r="5">
          <cell r="F5" t="str">
            <v/>
          </cell>
        </row>
        <row r="9">
          <cell r="C9" t="str">
            <v>Inc. Pension Plan</v>
          </cell>
        </row>
        <row r="10">
          <cell r="C10" t="str">
            <v>Billing Code:                           Version 1/1 - 1/1/2000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"/>
      <sheetName val="Student Records"/>
      <sheetName val="Count"/>
      <sheetName val="Progress to Goal"/>
      <sheetName val="HW Progress"/>
      <sheetName val="Weight Watch"/>
      <sheetName val="Static"/>
      <sheetName val="dynamic"/>
    </sheetNames>
    <sheetDataSet>
      <sheetData sheetId="0"/>
      <sheetData sheetId="1"/>
      <sheetData sheetId="2"/>
      <sheetData sheetId="3"/>
      <sheetData sheetId="4"/>
      <sheetData sheetId="5">
        <row r="2">
          <cell r="I2">
            <v>10</v>
          </cell>
        </row>
        <row r="3">
          <cell r="I3">
            <v>25</v>
          </cell>
        </row>
        <row r="9">
          <cell r="B9" t="str">
            <v>Date</v>
          </cell>
        </row>
      </sheetData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king"/>
      <sheetName val="Weight"/>
      <sheetName val="Salman"/>
      <sheetName val="Stairs"/>
      <sheetName val="Golf"/>
      <sheetName val="Misc"/>
      <sheetName val="Golf Courses"/>
      <sheetName val="Ping Pang"/>
      <sheetName val="Hiking Trails"/>
      <sheetName val="Health Info"/>
      <sheetName val="Weight &amp; more"/>
      <sheetName val="Activities before 2014"/>
      <sheetName val="Activity"/>
      <sheetName val="JGP"/>
      <sheetName val="Swim"/>
      <sheetName val="Record Sheet"/>
      <sheetName val="Record Time"/>
      <sheetName val="Event"/>
      <sheetName val="Trails"/>
    </sheetNames>
    <sheetDataSet>
      <sheetData sheetId="0" refreshError="1"/>
      <sheetData sheetId="1">
        <row r="1">
          <cell r="J1">
            <v>0</v>
          </cell>
        </row>
      </sheetData>
      <sheetData sheetId="2">
        <row r="4">
          <cell r="B4">
            <v>160</v>
          </cell>
        </row>
        <row r="9">
          <cell r="G9">
            <v>34.5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Update"/>
      <sheetName val="LY"/>
      <sheetName val="TY"/>
      <sheetName val="NY"/>
      <sheetName val="Input"/>
      <sheetName val="ProVal"/>
      <sheetName val="ProValEst"/>
      <sheetName val="Analysis"/>
      <sheetName val="PartD"/>
      <sheetName val="Liability"/>
      <sheetName val="ProValInfo"/>
      <sheetName val="Contrib"/>
      <sheetName val="Table"/>
      <sheetName val="Base"/>
      <sheetName val="B"/>
      <sheetName val="Major"/>
      <sheetName val="Plan"/>
      <sheetName val="Sum"/>
      <sheetName val="AS"/>
      <sheetName val="MRV"/>
      <sheetName val="Int"/>
      <sheetName val="PSC"/>
      <sheetName val="GL"/>
      <sheetName val="NPBC"/>
      <sheetName val="FAS158"/>
      <sheetName val="FAS158 - before"/>
      <sheetName val="PJ"/>
      <sheetName val="AML"/>
      <sheetName val="Recon"/>
      <sheetName val="AS PJ"/>
      <sheetName val="Recon Sum"/>
      <sheetName val="X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21">
          <cell r="C21" t="str">
            <v>Market Value</v>
          </cell>
          <cell r="D21" t="str">
            <v>Reg 1.412(c)(2)-1(c) &amp; RP 2000-40 Sec 4.10</v>
          </cell>
        </row>
        <row r="22">
          <cell r="C22" t="str">
            <v>Average Value</v>
          </cell>
          <cell r="D22" t="str">
            <v>Reg 1.412(c)(2)-1(b)(7) &amp; RP 2000-40 Sec 4.11</v>
          </cell>
        </row>
        <row r="23">
          <cell r="C23" t="str">
            <v>Average Value</v>
          </cell>
          <cell r="D23" t="str">
            <v>Reg 1.412(c)(2)-1(b)(7) &amp; RP 2000-40 Sec 4.12, Phase-in</v>
          </cell>
        </row>
        <row r="24">
          <cell r="C24" t="str">
            <v>Expected AV1</v>
          </cell>
          <cell r="D24" t="str">
            <v>Recognize G/L as equal payments</v>
          </cell>
        </row>
        <row r="25">
          <cell r="C25" t="str">
            <v>Expected AV2</v>
          </cell>
          <cell r="D25" t="str">
            <v>Adjust AV toward MV by fixed %</v>
          </cell>
        </row>
        <row r="26">
          <cell r="C26" t="str">
            <v>Smoothed Value</v>
          </cell>
          <cell r="D26" t="str">
            <v>Rev Proc 2000-40 Sec 4.15</v>
          </cell>
        </row>
        <row r="27">
          <cell r="C27" t="str">
            <v>Smoothed Value</v>
          </cell>
          <cell r="D27" t="str">
            <v>Rev Proc 2000-40 Sec 4.16, Phase-in</v>
          </cell>
        </row>
        <row r="28">
          <cell r="C28" t="str">
            <v>Average Value</v>
          </cell>
          <cell r="D28" t="str">
            <v>Reg 1.412(c)(2)-1(b)(7) &amp; RP 2000-40 Sec 4.17, Phase-in</v>
          </cell>
        </row>
        <row r="29">
          <cell r="C29" t="str">
            <v>Smoothed Value</v>
          </cell>
          <cell r="D29" t="str">
            <v>Smoothed Value w/ PY expected return</v>
          </cell>
        </row>
        <row r="30">
          <cell r="C30" t="str">
            <v>Undefined</v>
          </cell>
          <cell r="D30" t="str">
            <v>Undefined</v>
          </cell>
        </row>
        <row r="31">
          <cell r="C31" t="str">
            <v>Other Method</v>
          </cell>
          <cell r="D31" t="str">
            <v>Other Method</v>
          </cell>
        </row>
      </sheetData>
      <sheetData sheetId="14" refreshError="1"/>
      <sheetData sheetId="15" refreshError="1"/>
      <sheetData sheetId="16" refreshError="1"/>
      <sheetData sheetId="17">
        <row r="35">
          <cell r="F35">
            <v>0</v>
          </cell>
        </row>
      </sheetData>
      <sheetData sheetId="18">
        <row r="7">
          <cell r="E7">
            <v>41275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rd"/>
      <sheetName val="Qx"/>
      <sheetName val="Filter DB"/>
      <sheetName val="Pivot Table"/>
      <sheetName val="Age Dist"/>
      <sheetName val="Annuity"/>
      <sheetName val="Rate"/>
      <sheetName val="Statement"/>
      <sheetName val="Progrss Graph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B2" t="str">
            <v>Interest Rate</v>
          </cell>
        </row>
        <row r="3">
          <cell r="B3" t="str">
            <v>Year</v>
          </cell>
          <cell r="C3" t="str">
            <v>Rate</v>
          </cell>
        </row>
        <row r="4">
          <cell r="B4">
            <v>2008</v>
          </cell>
          <cell r="C4">
            <v>0.04</v>
          </cell>
        </row>
        <row r="5">
          <cell r="B5">
            <v>2009</v>
          </cell>
          <cell r="C5">
            <v>7.4999999999999997E-2</v>
          </cell>
        </row>
        <row r="6">
          <cell r="B6">
            <v>2010</v>
          </cell>
          <cell r="C6">
            <v>6.5000000000000002E-2</v>
          </cell>
        </row>
        <row r="7">
          <cell r="B7">
            <v>2011</v>
          </cell>
          <cell r="C7">
            <v>7.2499999999999995E-2</v>
          </cell>
        </row>
        <row r="8">
          <cell r="B8">
            <v>2012</v>
          </cell>
          <cell r="C8">
            <v>6.5000000000000002E-2</v>
          </cell>
        </row>
        <row r="9">
          <cell r="B9">
            <v>2013</v>
          </cell>
          <cell r="C9">
            <v>0.04</v>
          </cell>
        </row>
        <row r="10">
          <cell r="B10">
            <v>2014</v>
          </cell>
        </row>
        <row r="11">
          <cell r="B11">
            <v>2015</v>
          </cell>
        </row>
        <row r="12">
          <cell r="B12">
            <v>2016</v>
          </cell>
        </row>
        <row r="13">
          <cell r="B13">
            <v>2017</v>
          </cell>
        </row>
        <row r="14">
          <cell r="B14">
            <v>2018</v>
          </cell>
        </row>
        <row r="15">
          <cell r="B15">
            <v>2019</v>
          </cell>
        </row>
        <row r="16">
          <cell r="B16">
            <v>2020</v>
          </cell>
        </row>
        <row r="17">
          <cell r="B17">
            <v>2021</v>
          </cell>
        </row>
        <row r="18">
          <cell r="B18">
            <v>2022</v>
          </cell>
        </row>
        <row r="19">
          <cell r="B19">
            <v>2023</v>
          </cell>
        </row>
        <row r="20">
          <cell r="B20">
            <v>2024</v>
          </cell>
        </row>
        <row r="21">
          <cell r="B21">
            <v>2025</v>
          </cell>
        </row>
        <row r="22">
          <cell r="B22">
            <v>2026</v>
          </cell>
        </row>
        <row r="23">
          <cell r="B23">
            <v>2027</v>
          </cell>
        </row>
        <row r="24">
          <cell r="B24">
            <v>2028</v>
          </cell>
        </row>
        <row r="26">
          <cell r="B26" t="str">
            <v>Current Year Info</v>
          </cell>
        </row>
        <row r="27">
          <cell r="B27" t="str">
            <v>Contract Year</v>
          </cell>
          <cell r="C27" t="str">
            <v>Rate</v>
          </cell>
        </row>
        <row r="28">
          <cell r="B28">
            <v>2013</v>
          </cell>
          <cell r="C28">
            <v>0.04</v>
          </cell>
        </row>
      </sheetData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FAS 158 Input"/>
      <sheetName val="Print Public for Profit"/>
      <sheetName val="Print Nonprofit"/>
      <sheetName val="Print Nonpublic"/>
    </sheetNames>
    <sheetDataSet>
      <sheetData sheetId="0"/>
      <sheetData sheetId="1">
        <row r="4">
          <cell r="H4">
            <v>2006</v>
          </cell>
        </row>
      </sheetData>
      <sheetData sheetId="2">
        <row r="5">
          <cell r="C5">
            <v>2005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C731E-7786-41C0-9D4B-7FEE176A2AC9}">
  <sheetPr>
    <pageSetUpPr fitToPage="1"/>
  </sheetPr>
  <dimension ref="A1:Q54"/>
  <sheetViews>
    <sheetView workbookViewId="0">
      <selection activeCell="I2" sqref="I2"/>
    </sheetView>
  </sheetViews>
  <sheetFormatPr defaultColWidth="8.85546875" defaultRowHeight="12.75" x14ac:dyDescent="0.2"/>
  <cols>
    <col min="1" max="1" width="9.7109375" style="1" customWidth="1"/>
    <col min="2" max="2" width="12.28515625" style="1" bestFit="1" customWidth="1"/>
    <col min="3" max="3" width="11.7109375" style="1" bestFit="1" customWidth="1"/>
    <col min="4" max="6" width="11.42578125" style="1" bestFit="1" customWidth="1"/>
    <col min="7" max="8" width="11.42578125" style="1" customWidth="1"/>
    <col min="9" max="9" width="12.28515625" style="1" customWidth="1"/>
    <col min="10" max="10" width="11.28515625" style="1" customWidth="1"/>
    <col min="11" max="11" width="8.85546875" style="1"/>
    <col min="12" max="12" width="8.42578125" style="1" bestFit="1" customWidth="1"/>
    <col min="13" max="13" width="15.140625" style="1" bestFit="1" customWidth="1"/>
    <col min="14" max="14" width="14.42578125" style="1" bestFit="1" customWidth="1"/>
    <col min="15" max="15" width="11.140625" style="1" customWidth="1"/>
    <col min="16" max="16" width="10.140625" style="1" bestFit="1" customWidth="1"/>
    <col min="17" max="16384" width="8.85546875" style="1"/>
  </cols>
  <sheetData>
    <row r="1" spans="1:17" ht="25.5" x14ac:dyDescent="0.2">
      <c r="A1" s="9" t="s">
        <v>11</v>
      </c>
      <c r="B1" s="8" t="s">
        <v>10</v>
      </c>
      <c r="C1" s="6" t="s">
        <v>9</v>
      </c>
      <c r="D1" s="6" t="s">
        <v>8</v>
      </c>
      <c r="E1" s="6" t="s">
        <v>7</v>
      </c>
      <c r="F1" s="6" t="s">
        <v>6</v>
      </c>
      <c r="G1" s="7" t="s">
        <v>5</v>
      </c>
      <c r="H1" s="7" t="s">
        <v>4</v>
      </c>
      <c r="I1" s="7" t="s">
        <v>24</v>
      </c>
      <c r="J1" s="7" t="s">
        <v>20</v>
      </c>
      <c r="K1" s="10"/>
      <c r="L1" s="10"/>
      <c r="M1" s="10"/>
    </row>
    <row r="2" spans="1:17" ht="15" x14ac:dyDescent="0.25">
      <c r="A2" s="2">
        <v>123491</v>
      </c>
      <c r="B2" s="4">
        <v>24017</v>
      </c>
      <c r="C2" s="4">
        <v>34809</v>
      </c>
      <c r="D2" s="3">
        <v>250000</v>
      </c>
      <c r="E2" s="3">
        <v>230000</v>
      </c>
      <c r="F2" s="3">
        <v>210000</v>
      </c>
      <c r="G2" s="4"/>
      <c r="H2" s="3"/>
      <c r="I2" s="2" t="s">
        <v>2</v>
      </c>
      <c r="J2" s="2" t="s">
        <v>2</v>
      </c>
      <c r="K2" s="10"/>
      <c r="L2" s="10"/>
      <c r="M2" s="10"/>
    </row>
    <row r="3" spans="1:17" ht="15" x14ac:dyDescent="0.25">
      <c r="A3" s="2">
        <v>144983</v>
      </c>
      <c r="B3" s="4">
        <v>27601</v>
      </c>
      <c r="C3" s="4">
        <v>38001</v>
      </c>
      <c r="D3" s="3">
        <v>99000</v>
      </c>
      <c r="E3" s="3">
        <v>94300</v>
      </c>
      <c r="F3" s="3">
        <v>89800</v>
      </c>
      <c r="G3" s="4"/>
      <c r="H3" s="3"/>
      <c r="I3" s="2" t="s">
        <v>2</v>
      </c>
      <c r="J3" s="2" t="s">
        <v>2</v>
      </c>
      <c r="K3" s="10"/>
      <c r="L3" s="10"/>
      <c r="M3" s="10"/>
    </row>
    <row r="4" spans="1:17" ht="15" x14ac:dyDescent="0.25">
      <c r="A4" s="2">
        <v>187427</v>
      </c>
      <c r="B4" s="4">
        <v>21170</v>
      </c>
      <c r="C4" s="4">
        <v>37975</v>
      </c>
      <c r="D4" s="3">
        <v>98000</v>
      </c>
      <c r="E4" s="3">
        <v>93300</v>
      </c>
      <c r="F4" s="3">
        <v>88900</v>
      </c>
      <c r="G4" s="4"/>
      <c r="H4" s="3"/>
      <c r="I4" s="2" t="s">
        <v>2</v>
      </c>
      <c r="J4" s="2" t="s">
        <v>2</v>
      </c>
    </row>
    <row r="5" spans="1:17" ht="15" x14ac:dyDescent="0.25">
      <c r="A5" s="2">
        <v>189508</v>
      </c>
      <c r="B5" s="4">
        <v>30229</v>
      </c>
      <c r="C5" s="4">
        <v>35020</v>
      </c>
      <c r="D5" s="3">
        <v>97000</v>
      </c>
      <c r="E5" s="3">
        <v>92400</v>
      </c>
      <c r="F5" s="3">
        <v>88000</v>
      </c>
      <c r="G5" s="4"/>
      <c r="H5" s="3"/>
      <c r="I5" s="2" t="s">
        <v>2</v>
      </c>
      <c r="J5" s="2" t="s">
        <v>2</v>
      </c>
    </row>
    <row r="6" spans="1:17" ht="15" x14ac:dyDescent="0.25">
      <c r="A6" s="2">
        <v>199741</v>
      </c>
      <c r="B6" s="4">
        <v>16439</v>
      </c>
      <c r="C6" s="4">
        <v>35929</v>
      </c>
      <c r="D6" s="3">
        <v>96000</v>
      </c>
      <c r="E6" s="3">
        <v>91400</v>
      </c>
      <c r="F6" s="3">
        <v>87100</v>
      </c>
      <c r="G6" s="4"/>
      <c r="H6" s="3"/>
      <c r="I6" s="2" t="s">
        <v>2</v>
      </c>
      <c r="J6" s="2" t="s">
        <v>2</v>
      </c>
      <c r="O6" s="5"/>
      <c r="P6" s="5"/>
      <c r="Q6" s="5"/>
    </row>
    <row r="7" spans="1:17" ht="15" x14ac:dyDescent="0.25">
      <c r="A7" s="2">
        <v>205217</v>
      </c>
      <c r="B7" s="4">
        <v>17620</v>
      </c>
      <c r="C7" s="4">
        <v>34867</v>
      </c>
      <c r="D7" s="3">
        <v>95000</v>
      </c>
      <c r="E7" s="3">
        <v>90500</v>
      </c>
      <c r="F7" s="3">
        <v>86200</v>
      </c>
      <c r="G7" s="4"/>
      <c r="H7" s="3"/>
      <c r="I7" s="2" t="s">
        <v>2</v>
      </c>
      <c r="J7" s="2" t="s">
        <v>2</v>
      </c>
      <c r="O7" s="5"/>
      <c r="P7" s="5"/>
      <c r="Q7" s="5"/>
    </row>
    <row r="8" spans="1:17" ht="15" x14ac:dyDescent="0.25">
      <c r="A8" s="2">
        <v>206418</v>
      </c>
      <c r="B8" s="4">
        <v>20874</v>
      </c>
      <c r="C8" s="4">
        <v>40497</v>
      </c>
      <c r="D8" s="3">
        <v>320000</v>
      </c>
      <c r="E8" s="3">
        <v>32000</v>
      </c>
      <c r="F8" s="3"/>
      <c r="G8" s="4"/>
      <c r="H8" s="3"/>
      <c r="I8" s="2" t="s">
        <v>2</v>
      </c>
      <c r="J8" s="2" t="s">
        <v>2</v>
      </c>
      <c r="O8" s="5"/>
      <c r="P8" s="5"/>
      <c r="Q8" s="5"/>
    </row>
    <row r="9" spans="1:17" ht="15" x14ac:dyDescent="0.25">
      <c r="A9" s="2">
        <v>218201</v>
      </c>
      <c r="B9" s="4">
        <v>15818</v>
      </c>
      <c r="C9" s="4">
        <v>35362</v>
      </c>
      <c r="D9" s="3">
        <v>93000</v>
      </c>
      <c r="E9" s="3">
        <v>88600</v>
      </c>
      <c r="F9" s="3">
        <v>84400</v>
      </c>
      <c r="G9" s="4"/>
      <c r="H9" s="3"/>
      <c r="I9" s="2" t="s">
        <v>2</v>
      </c>
      <c r="J9" s="2" t="s">
        <v>2</v>
      </c>
      <c r="O9" s="5"/>
      <c r="P9" s="5"/>
      <c r="Q9" s="5"/>
    </row>
    <row r="10" spans="1:17" ht="15" x14ac:dyDescent="0.25">
      <c r="A10" s="2">
        <v>225139</v>
      </c>
      <c r="B10" s="4">
        <v>33987</v>
      </c>
      <c r="C10" s="4">
        <v>41074</v>
      </c>
      <c r="D10" s="3">
        <v>92000</v>
      </c>
      <c r="E10" s="3">
        <v>40000</v>
      </c>
      <c r="F10" s="3"/>
      <c r="G10" s="4"/>
      <c r="H10" s="3"/>
      <c r="I10" s="2" t="s">
        <v>2</v>
      </c>
      <c r="J10" s="2" t="s">
        <v>2</v>
      </c>
      <c r="O10" s="5"/>
      <c r="P10" s="5"/>
      <c r="Q10" s="5"/>
    </row>
    <row r="11" spans="1:17" ht="15" x14ac:dyDescent="0.25">
      <c r="A11" s="2">
        <v>232072</v>
      </c>
      <c r="B11" s="4">
        <v>24290</v>
      </c>
      <c r="C11" s="4">
        <v>39634</v>
      </c>
      <c r="D11" s="3">
        <v>91000</v>
      </c>
      <c r="E11" s="3">
        <v>86700</v>
      </c>
      <c r="F11" s="3">
        <v>82500</v>
      </c>
      <c r="G11" s="4"/>
      <c r="H11" s="3"/>
      <c r="I11" s="2" t="s">
        <v>2</v>
      </c>
      <c r="J11" s="2" t="s">
        <v>2</v>
      </c>
      <c r="O11" s="5"/>
      <c r="P11" s="5"/>
      <c r="Q11" s="5"/>
    </row>
    <row r="12" spans="1:17" ht="15" x14ac:dyDescent="0.25">
      <c r="A12" s="2">
        <v>250067</v>
      </c>
      <c r="B12" s="4" t="s">
        <v>3</v>
      </c>
      <c r="C12" s="4">
        <v>40073</v>
      </c>
      <c r="D12" s="3">
        <v>90000</v>
      </c>
      <c r="E12" s="3">
        <v>85700</v>
      </c>
      <c r="F12" s="3">
        <v>81600</v>
      </c>
      <c r="G12" s="4"/>
      <c r="H12" s="3"/>
      <c r="I12" s="2" t="s">
        <v>2</v>
      </c>
      <c r="J12" s="2" t="s">
        <v>2</v>
      </c>
      <c r="O12" s="5"/>
      <c r="P12" s="5"/>
      <c r="Q12" s="5"/>
    </row>
    <row r="13" spans="1:17" ht="15" x14ac:dyDescent="0.25">
      <c r="A13" s="2">
        <v>253862</v>
      </c>
      <c r="B13" s="4">
        <v>23332</v>
      </c>
      <c r="C13" s="4">
        <v>40339</v>
      </c>
      <c r="D13" s="3">
        <v>89000</v>
      </c>
      <c r="E13" s="3">
        <v>84800</v>
      </c>
      <c r="F13" s="3">
        <v>80700</v>
      </c>
      <c r="G13" s="4"/>
      <c r="H13" s="3"/>
      <c r="I13" s="2" t="s">
        <v>2</v>
      </c>
      <c r="J13" s="2" t="s">
        <v>2</v>
      </c>
      <c r="O13" s="5"/>
      <c r="P13" s="5"/>
      <c r="Q13" s="5"/>
    </row>
    <row r="14" spans="1:17" ht="15" x14ac:dyDescent="0.25">
      <c r="A14" s="2">
        <v>255179</v>
      </c>
      <c r="B14" s="4">
        <v>22281</v>
      </c>
      <c r="C14" s="4">
        <v>40774</v>
      </c>
      <c r="D14" s="3">
        <v>88000</v>
      </c>
      <c r="E14" s="3">
        <v>83800</v>
      </c>
      <c r="F14" s="3">
        <v>40000</v>
      </c>
      <c r="G14" s="4"/>
      <c r="H14" s="3"/>
      <c r="I14" s="2" t="s">
        <v>2</v>
      </c>
      <c r="J14" s="2" t="s">
        <v>2</v>
      </c>
      <c r="O14" s="5"/>
      <c r="P14" s="5"/>
      <c r="Q14" s="5"/>
    </row>
    <row r="15" spans="1:17" ht="15" x14ac:dyDescent="0.25">
      <c r="A15" s="2">
        <v>258130</v>
      </c>
      <c r="B15" s="4">
        <v>29124</v>
      </c>
      <c r="C15" s="4">
        <v>29006</v>
      </c>
      <c r="D15" s="3">
        <v>87000</v>
      </c>
      <c r="E15" s="3">
        <v>82900</v>
      </c>
      <c r="F15" s="3">
        <v>78900</v>
      </c>
      <c r="G15" s="4"/>
      <c r="H15" s="3"/>
      <c r="I15" s="2" t="s">
        <v>2</v>
      </c>
      <c r="J15" s="2" t="s">
        <v>2</v>
      </c>
      <c r="O15" s="5"/>
      <c r="P15" s="5"/>
      <c r="Q15" s="5"/>
    </row>
    <row r="16" spans="1:17" ht="15" x14ac:dyDescent="0.25">
      <c r="A16" s="2">
        <v>286491</v>
      </c>
      <c r="B16" s="4">
        <v>16018</v>
      </c>
      <c r="C16" s="4">
        <v>31071</v>
      </c>
      <c r="D16" s="3">
        <v>86000</v>
      </c>
      <c r="E16" s="3">
        <v>81900</v>
      </c>
      <c r="F16" s="3">
        <v>78000</v>
      </c>
      <c r="G16" s="4"/>
      <c r="H16" s="3"/>
      <c r="I16" s="2" t="s">
        <v>2</v>
      </c>
      <c r="J16" s="2" t="s">
        <v>2</v>
      </c>
      <c r="O16" s="5"/>
      <c r="P16" s="5"/>
      <c r="Q16" s="5"/>
    </row>
    <row r="17" spans="1:17" ht="15" x14ac:dyDescent="0.25">
      <c r="A17" s="2">
        <v>290999</v>
      </c>
      <c r="B17" s="4">
        <v>25991</v>
      </c>
      <c r="C17" s="4">
        <v>41600</v>
      </c>
      <c r="D17" s="3">
        <v>85000</v>
      </c>
      <c r="E17" s="3">
        <v>2000</v>
      </c>
      <c r="F17" s="3"/>
      <c r="G17" s="4"/>
      <c r="H17" s="3"/>
      <c r="I17" s="2" t="s">
        <v>2</v>
      </c>
      <c r="J17" s="2"/>
      <c r="O17" s="5"/>
      <c r="P17" s="5"/>
      <c r="Q17" s="5"/>
    </row>
    <row r="18" spans="1:17" ht="15" x14ac:dyDescent="0.25">
      <c r="A18" s="2">
        <v>300843</v>
      </c>
      <c r="B18" s="4">
        <v>17659</v>
      </c>
      <c r="C18" s="4">
        <v>31876</v>
      </c>
      <c r="D18" s="3">
        <v>84000</v>
      </c>
      <c r="E18" s="3">
        <v>80000</v>
      </c>
      <c r="F18" s="3">
        <v>76200</v>
      </c>
      <c r="G18" s="4"/>
      <c r="H18" s="3"/>
      <c r="I18" s="2" t="s">
        <v>2</v>
      </c>
      <c r="J18" s="2" t="s">
        <v>2</v>
      </c>
      <c r="O18" s="5"/>
      <c r="P18" s="5"/>
      <c r="Q18" s="5"/>
    </row>
    <row r="19" spans="1:17" ht="15" x14ac:dyDescent="0.25">
      <c r="A19" s="2">
        <v>302798</v>
      </c>
      <c r="B19" s="4">
        <v>28924</v>
      </c>
      <c r="C19" s="4">
        <v>35009</v>
      </c>
      <c r="D19" s="3">
        <v>300000</v>
      </c>
      <c r="E19" s="3">
        <v>276000</v>
      </c>
      <c r="F19" s="3">
        <v>252000</v>
      </c>
      <c r="G19" s="4"/>
      <c r="H19" s="3"/>
      <c r="I19" s="2" t="s">
        <v>2</v>
      </c>
      <c r="J19" s="2" t="s">
        <v>2</v>
      </c>
      <c r="O19" s="5"/>
      <c r="P19" s="5"/>
      <c r="Q19" s="5"/>
    </row>
    <row r="20" spans="1:17" ht="15" x14ac:dyDescent="0.25">
      <c r="A20" s="2">
        <v>310267</v>
      </c>
      <c r="B20" s="4">
        <v>23532</v>
      </c>
      <c r="C20" s="4">
        <v>38201</v>
      </c>
      <c r="D20" s="3">
        <v>118800</v>
      </c>
      <c r="E20" s="3">
        <v>113100</v>
      </c>
      <c r="F20" s="3">
        <v>107800</v>
      </c>
      <c r="G20" s="4"/>
      <c r="H20" s="3"/>
      <c r="I20" s="2" t="s">
        <v>2</v>
      </c>
      <c r="J20" s="2" t="s">
        <v>2</v>
      </c>
      <c r="O20" s="5"/>
      <c r="P20" s="5"/>
      <c r="Q20" s="5"/>
    </row>
    <row r="21" spans="1:17" ht="15" x14ac:dyDescent="0.25">
      <c r="A21" s="2">
        <v>313615</v>
      </c>
      <c r="B21" s="4">
        <v>34187</v>
      </c>
      <c r="C21" s="4">
        <v>38175</v>
      </c>
      <c r="D21" s="3">
        <v>117600</v>
      </c>
      <c r="E21" s="3">
        <v>112000</v>
      </c>
      <c r="F21" s="3">
        <v>106700</v>
      </c>
      <c r="G21" s="4"/>
      <c r="H21" s="3"/>
      <c r="I21" s="2" t="s">
        <v>2</v>
      </c>
      <c r="J21" s="2" t="s">
        <v>2</v>
      </c>
      <c r="O21" s="5"/>
      <c r="P21" s="5"/>
      <c r="Q21" s="5"/>
    </row>
    <row r="22" spans="1:17" ht="15" x14ac:dyDescent="0.25">
      <c r="A22" s="2">
        <v>320387</v>
      </c>
      <c r="B22" s="4">
        <v>25791</v>
      </c>
      <c r="C22" s="4">
        <v>35220</v>
      </c>
      <c r="D22" s="3">
        <v>116400</v>
      </c>
      <c r="E22" s="3">
        <v>110900</v>
      </c>
      <c r="F22" s="3">
        <v>105600</v>
      </c>
      <c r="G22" s="4"/>
      <c r="H22" s="3"/>
      <c r="I22" s="2" t="s">
        <v>2</v>
      </c>
      <c r="J22" s="2" t="s">
        <v>2</v>
      </c>
      <c r="O22" s="5"/>
      <c r="P22" s="5"/>
      <c r="Q22" s="5"/>
    </row>
    <row r="23" spans="1:17" ht="15" x14ac:dyDescent="0.25">
      <c r="A23" s="2">
        <v>340436</v>
      </c>
      <c r="B23" s="4">
        <v>27791</v>
      </c>
      <c r="C23" s="4">
        <v>36129</v>
      </c>
      <c r="D23" s="3">
        <v>115200</v>
      </c>
      <c r="E23" s="3">
        <v>109700</v>
      </c>
      <c r="F23" s="3">
        <v>104500</v>
      </c>
      <c r="G23" s="4"/>
      <c r="H23" s="3"/>
      <c r="I23" s="2" t="s">
        <v>2</v>
      </c>
      <c r="J23" s="2" t="s">
        <v>2</v>
      </c>
      <c r="O23" s="5"/>
      <c r="P23" s="5"/>
      <c r="Q23" s="5"/>
    </row>
    <row r="24" spans="1:17" ht="15" x14ac:dyDescent="0.25">
      <c r="A24" s="2">
        <v>345767</v>
      </c>
      <c r="B24" s="4">
        <v>24217</v>
      </c>
      <c r="C24" s="4">
        <v>35067</v>
      </c>
      <c r="D24" s="3">
        <v>114000</v>
      </c>
      <c r="E24" s="3">
        <v>108600</v>
      </c>
      <c r="F24" s="3">
        <v>103400</v>
      </c>
      <c r="G24" s="4"/>
      <c r="H24" s="3"/>
      <c r="I24" s="2" t="s">
        <v>2</v>
      </c>
      <c r="J24" s="2" t="s">
        <v>2</v>
      </c>
      <c r="O24" s="5"/>
      <c r="P24" s="5"/>
      <c r="Q24" s="5"/>
    </row>
    <row r="25" spans="1:17" ht="15" x14ac:dyDescent="0.25">
      <c r="A25" s="2">
        <v>352244</v>
      </c>
      <c r="B25" s="4">
        <v>21370</v>
      </c>
      <c r="C25" s="4">
        <v>41429</v>
      </c>
      <c r="D25" s="3">
        <v>384000</v>
      </c>
      <c r="E25" s="3">
        <v>38400</v>
      </c>
      <c r="F25" s="3"/>
      <c r="G25" s="4"/>
      <c r="H25" s="3"/>
      <c r="I25" s="2" t="s">
        <v>2</v>
      </c>
      <c r="J25" s="2"/>
      <c r="O25" s="5"/>
      <c r="P25" s="5"/>
      <c r="Q25" s="5"/>
    </row>
    <row r="26" spans="1:17" ht="15" x14ac:dyDescent="0.25">
      <c r="A26" s="2">
        <v>357982</v>
      </c>
      <c r="B26" s="4">
        <v>17820</v>
      </c>
      <c r="C26" s="4">
        <v>35562</v>
      </c>
      <c r="D26" s="3">
        <v>111600</v>
      </c>
      <c r="E26" s="3">
        <v>106300</v>
      </c>
      <c r="F26" s="3">
        <v>101200</v>
      </c>
      <c r="G26" s="4"/>
      <c r="H26" s="3"/>
      <c r="I26" s="2" t="s">
        <v>2</v>
      </c>
      <c r="J26" s="2" t="s">
        <v>2</v>
      </c>
      <c r="O26" s="5"/>
      <c r="P26" s="5"/>
      <c r="Q26" s="5"/>
    </row>
    <row r="27" spans="1:17" ht="15" x14ac:dyDescent="0.25">
      <c r="A27" s="2">
        <v>369257</v>
      </c>
      <c r="B27" s="4">
        <v>3651</v>
      </c>
      <c r="C27" s="4">
        <v>41274</v>
      </c>
      <c r="D27" s="3">
        <v>110400</v>
      </c>
      <c r="E27" s="3">
        <v>48000</v>
      </c>
      <c r="F27" s="3"/>
      <c r="G27" s="4"/>
      <c r="H27" s="3"/>
      <c r="I27" s="2" t="s">
        <v>2</v>
      </c>
      <c r="J27" s="2" t="s">
        <v>2</v>
      </c>
      <c r="O27" s="5"/>
      <c r="P27" s="5"/>
      <c r="Q27" s="5"/>
    </row>
    <row r="28" spans="1:17" ht="15" x14ac:dyDescent="0.25">
      <c r="A28" s="2">
        <v>375122</v>
      </c>
      <c r="B28" s="4">
        <v>17859</v>
      </c>
      <c r="C28" s="4">
        <v>39834</v>
      </c>
      <c r="D28" s="3">
        <v>109200</v>
      </c>
      <c r="E28" s="3">
        <v>104000</v>
      </c>
      <c r="F28" s="3">
        <v>99000</v>
      </c>
      <c r="G28" s="4"/>
      <c r="H28" s="3"/>
      <c r="I28" s="2" t="s">
        <v>2</v>
      </c>
      <c r="J28" s="2" t="s">
        <v>2</v>
      </c>
      <c r="O28" s="5"/>
      <c r="P28" s="5"/>
      <c r="Q28" s="5"/>
    </row>
    <row r="29" spans="1:17" ht="15" x14ac:dyDescent="0.25">
      <c r="A29" s="2">
        <v>406300</v>
      </c>
      <c r="B29" s="4">
        <v>1</v>
      </c>
      <c r="C29" s="4">
        <v>40273</v>
      </c>
      <c r="D29" s="3">
        <v>108000</v>
      </c>
      <c r="E29" s="3">
        <v>102900</v>
      </c>
      <c r="F29" s="3">
        <v>98000</v>
      </c>
      <c r="G29" s="4"/>
      <c r="H29" s="3"/>
      <c r="I29" s="2" t="s">
        <v>2</v>
      </c>
      <c r="J29" s="2" t="s">
        <v>2</v>
      </c>
      <c r="O29" s="5"/>
      <c r="P29" s="5"/>
      <c r="Q29" s="5"/>
    </row>
    <row r="30" spans="1:17" ht="15" x14ac:dyDescent="0.25">
      <c r="A30" s="2">
        <v>422365</v>
      </c>
      <c r="B30" s="4">
        <v>21074</v>
      </c>
      <c r="C30" s="4">
        <v>40539</v>
      </c>
      <c r="D30" s="3">
        <v>106800</v>
      </c>
      <c r="E30" s="3">
        <v>101700</v>
      </c>
      <c r="F30" s="3">
        <v>96900</v>
      </c>
      <c r="G30" s="4"/>
      <c r="H30" s="3"/>
      <c r="I30" s="2" t="s">
        <v>2</v>
      </c>
      <c r="J30" s="2" t="s">
        <v>2</v>
      </c>
      <c r="O30" s="5"/>
      <c r="P30" s="5"/>
      <c r="Q30" s="5"/>
    </row>
    <row r="31" spans="1:17" ht="15" x14ac:dyDescent="0.25">
      <c r="A31" s="2">
        <v>423109</v>
      </c>
      <c r="B31" s="4">
        <v>16218</v>
      </c>
      <c r="C31" s="4">
        <v>40974</v>
      </c>
      <c r="D31" s="3">
        <v>105600</v>
      </c>
      <c r="E31" s="3">
        <v>100600</v>
      </c>
      <c r="F31" s="3">
        <v>48000</v>
      </c>
      <c r="G31" s="4"/>
      <c r="H31" s="3"/>
      <c r="I31" s="2" t="s">
        <v>2</v>
      </c>
      <c r="J31" s="2" t="s">
        <v>2</v>
      </c>
      <c r="O31" s="5"/>
      <c r="P31" s="5"/>
      <c r="Q31" s="5"/>
    </row>
    <row r="32" spans="1:17" ht="15" x14ac:dyDescent="0.25">
      <c r="A32" s="2">
        <v>426223</v>
      </c>
      <c r="B32" s="4">
        <v>26191</v>
      </c>
      <c r="C32" s="4">
        <v>27116</v>
      </c>
      <c r="D32" s="3">
        <v>104400</v>
      </c>
      <c r="E32" s="3">
        <v>99400</v>
      </c>
      <c r="F32" s="3">
        <v>94700</v>
      </c>
      <c r="G32" s="4"/>
      <c r="H32" s="3"/>
      <c r="I32" s="2" t="s">
        <v>2</v>
      </c>
      <c r="J32" s="2" t="s">
        <v>2</v>
      </c>
      <c r="O32" s="5"/>
      <c r="P32" s="5"/>
      <c r="Q32" s="5"/>
    </row>
    <row r="33" spans="1:17" ht="15" x14ac:dyDescent="0.25">
      <c r="A33" s="2">
        <v>430276</v>
      </c>
      <c r="B33" s="4">
        <v>29324</v>
      </c>
      <c r="C33" s="4">
        <v>31271</v>
      </c>
      <c r="D33" s="3">
        <v>103200</v>
      </c>
      <c r="E33" s="3">
        <v>98300</v>
      </c>
      <c r="F33" s="3">
        <v>93600</v>
      </c>
      <c r="G33" s="4"/>
      <c r="H33" s="3"/>
      <c r="I33" s="2" t="s">
        <v>2</v>
      </c>
      <c r="J33" s="2" t="s">
        <v>2</v>
      </c>
      <c r="O33" s="5"/>
      <c r="P33" s="5"/>
      <c r="Q33" s="5"/>
    </row>
    <row r="34" spans="1:17" ht="15" x14ac:dyDescent="0.25">
      <c r="A34" s="2">
        <v>430534</v>
      </c>
      <c r="B34" s="4">
        <v>16018</v>
      </c>
      <c r="C34" s="4">
        <v>1</v>
      </c>
      <c r="D34" s="3">
        <v>102000</v>
      </c>
      <c r="E34" s="3">
        <v>2400</v>
      </c>
      <c r="F34" s="3"/>
      <c r="G34" s="4"/>
      <c r="H34" s="3"/>
      <c r="I34" s="2" t="s">
        <v>2</v>
      </c>
      <c r="J34" s="2" t="s">
        <v>2</v>
      </c>
      <c r="O34" s="5"/>
      <c r="P34" s="5"/>
      <c r="Q34" s="5"/>
    </row>
    <row r="35" spans="1:17" ht="15" x14ac:dyDescent="0.25">
      <c r="A35" s="2">
        <v>443913</v>
      </c>
      <c r="B35" s="4">
        <v>16639</v>
      </c>
      <c r="C35" s="4">
        <v>32076</v>
      </c>
      <c r="D35" s="3">
        <v>100800</v>
      </c>
      <c r="E35" s="3">
        <v>96000</v>
      </c>
      <c r="F35" s="3">
        <v>91400</v>
      </c>
      <c r="G35" s="4"/>
      <c r="H35" s="3"/>
      <c r="I35" s="2" t="s">
        <v>2</v>
      </c>
      <c r="J35" s="2" t="s">
        <v>2</v>
      </c>
      <c r="O35" s="5"/>
      <c r="P35" s="5"/>
      <c r="Q35" s="5"/>
    </row>
    <row r="36" spans="1:17" ht="15" x14ac:dyDescent="0.25">
      <c r="A36" s="2">
        <v>446641</v>
      </c>
      <c r="B36" s="4">
        <v>23652</v>
      </c>
      <c r="C36" s="4">
        <v>35209</v>
      </c>
      <c r="D36" s="3">
        <v>360000</v>
      </c>
      <c r="E36" s="3">
        <v>331200</v>
      </c>
      <c r="F36" s="3">
        <v>302400</v>
      </c>
      <c r="G36" s="4"/>
      <c r="H36" s="3"/>
      <c r="I36" s="2" t="s">
        <v>2</v>
      </c>
      <c r="J36" s="2" t="s">
        <v>2</v>
      </c>
      <c r="O36" s="5"/>
      <c r="P36" s="5"/>
      <c r="Q36" s="5"/>
    </row>
    <row r="37" spans="1:17" ht="15" x14ac:dyDescent="0.25">
      <c r="A37" s="2">
        <v>462488</v>
      </c>
      <c r="B37" s="4">
        <v>22481</v>
      </c>
      <c r="C37" s="4">
        <v>38401</v>
      </c>
      <c r="D37" s="3">
        <v>142600</v>
      </c>
      <c r="E37" s="3">
        <v>135700</v>
      </c>
      <c r="F37" s="3">
        <v>129400</v>
      </c>
      <c r="G37" s="4"/>
      <c r="H37" s="3"/>
      <c r="I37" s="2" t="s">
        <v>2</v>
      </c>
      <c r="J37" s="2" t="s">
        <v>2</v>
      </c>
      <c r="O37" s="5"/>
      <c r="P37" s="5"/>
      <c r="Q37" s="5"/>
    </row>
    <row r="38" spans="1:17" ht="15" x14ac:dyDescent="0.25">
      <c r="A38" s="2">
        <v>472297</v>
      </c>
      <c r="B38" s="4">
        <v>33987</v>
      </c>
      <c r="C38" s="4">
        <v>38375</v>
      </c>
      <c r="D38" s="3">
        <v>141100</v>
      </c>
      <c r="E38" s="3">
        <v>134400</v>
      </c>
      <c r="F38" s="3">
        <v>128000</v>
      </c>
      <c r="G38" s="4"/>
      <c r="H38" s="3"/>
      <c r="I38" s="2" t="s">
        <v>2</v>
      </c>
      <c r="J38" s="2" t="s">
        <v>2</v>
      </c>
      <c r="O38" s="5"/>
      <c r="P38" s="5"/>
      <c r="Q38" s="5"/>
    </row>
    <row r="39" spans="1:17" ht="15" x14ac:dyDescent="0.25">
      <c r="A39" s="2">
        <v>489909</v>
      </c>
      <c r="B39" s="4">
        <v>24490</v>
      </c>
      <c r="C39" s="4">
        <v>1</v>
      </c>
      <c r="D39" s="3">
        <v>139700</v>
      </c>
      <c r="E39" s="3">
        <v>133100</v>
      </c>
      <c r="F39" s="3">
        <v>126700</v>
      </c>
      <c r="G39" s="4"/>
      <c r="H39" s="3"/>
      <c r="I39" s="2" t="s">
        <v>2</v>
      </c>
      <c r="J39" s="2" t="s">
        <v>2</v>
      </c>
      <c r="O39" s="5"/>
      <c r="P39" s="5"/>
      <c r="Q39" s="5"/>
    </row>
    <row r="40" spans="1:17" ht="15" x14ac:dyDescent="0.25">
      <c r="A40" s="2">
        <v>489933</v>
      </c>
      <c r="B40" s="4">
        <v>22158</v>
      </c>
      <c r="C40" s="4">
        <v>36329</v>
      </c>
      <c r="D40" s="3">
        <v>138200</v>
      </c>
      <c r="E40" s="3">
        <v>131600</v>
      </c>
      <c r="F40" s="3">
        <v>125400</v>
      </c>
      <c r="G40" s="4"/>
      <c r="H40" s="3"/>
      <c r="I40" s="2" t="s">
        <v>2</v>
      </c>
      <c r="J40" s="2" t="s">
        <v>2</v>
      </c>
      <c r="O40" s="5"/>
      <c r="P40" s="5"/>
      <c r="Q40" s="5"/>
    </row>
    <row r="41" spans="1:17" ht="15" x14ac:dyDescent="0.25">
      <c r="A41" s="2">
        <v>537613</v>
      </c>
      <c r="B41" s="4">
        <v>30229</v>
      </c>
      <c r="C41" s="4">
        <v>35267</v>
      </c>
      <c r="D41" s="3">
        <v>136800</v>
      </c>
      <c r="E41" s="3">
        <v>130300</v>
      </c>
      <c r="F41" s="3">
        <v>124100</v>
      </c>
      <c r="G41" s="4"/>
      <c r="H41" s="3"/>
      <c r="I41" s="2" t="s">
        <v>2</v>
      </c>
      <c r="J41" s="2" t="s">
        <v>2</v>
      </c>
      <c r="O41" s="5"/>
      <c r="P41" s="5"/>
      <c r="Q41" s="5"/>
    </row>
    <row r="42" spans="1:17" ht="15" x14ac:dyDescent="0.25">
      <c r="A42" s="2">
        <v>538228</v>
      </c>
      <c r="B42" s="4">
        <v>15818</v>
      </c>
      <c r="C42" s="4">
        <v>41629</v>
      </c>
      <c r="D42" s="3">
        <v>460800</v>
      </c>
      <c r="E42" s="3">
        <v>46100</v>
      </c>
      <c r="F42" s="3"/>
      <c r="G42" s="4"/>
      <c r="H42" s="3"/>
      <c r="I42" s="2" t="s">
        <v>2</v>
      </c>
      <c r="J42" s="2"/>
      <c r="O42" s="5"/>
      <c r="P42" s="5"/>
      <c r="Q42" s="5"/>
    </row>
    <row r="43" spans="1:17" ht="15" x14ac:dyDescent="0.25">
      <c r="A43" s="2">
        <v>545776</v>
      </c>
      <c r="B43" s="4">
        <v>24090</v>
      </c>
      <c r="C43" s="4">
        <v>35762</v>
      </c>
      <c r="D43" s="3">
        <v>133900</v>
      </c>
      <c r="E43" s="3">
        <v>127600</v>
      </c>
      <c r="F43" s="3">
        <v>121400</v>
      </c>
      <c r="G43" s="4"/>
      <c r="H43" s="3"/>
      <c r="I43" s="2" t="s">
        <v>2</v>
      </c>
      <c r="J43" s="2" t="s">
        <v>2</v>
      </c>
      <c r="O43" s="5"/>
      <c r="P43" s="5"/>
      <c r="Q43" s="5"/>
    </row>
    <row r="44" spans="1:17" ht="15" x14ac:dyDescent="0.25">
      <c r="A44" s="2">
        <v>565414</v>
      </c>
      <c r="B44" s="4">
        <v>21758</v>
      </c>
      <c r="C44" s="4">
        <v>41474</v>
      </c>
      <c r="D44" s="3">
        <v>132500</v>
      </c>
      <c r="E44" s="3">
        <v>57600</v>
      </c>
      <c r="F44" s="3"/>
      <c r="G44" s="4"/>
      <c r="H44" s="3"/>
      <c r="I44" s="2" t="s">
        <v>2</v>
      </c>
      <c r="J44" s="2"/>
      <c r="O44" s="5"/>
      <c r="P44" s="5"/>
      <c r="Q44" s="5"/>
    </row>
    <row r="45" spans="1:17" ht="15" x14ac:dyDescent="0.25">
      <c r="A45" s="2">
        <v>570202</v>
      </c>
      <c r="B45" s="4">
        <v>16239</v>
      </c>
      <c r="C45" s="4">
        <v>40073</v>
      </c>
      <c r="D45" s="3">
        <v>90000</v>
      </c>
      <c r="E45" s="3">
        <v>85700</v>
      </c>
      <c r="F45" s="3">
        <v>81600</v>
      </c>
      <c r="G45" s="4"/>
      <c r="H45" s="3"/>
      <c r="I45" s="2" t="s">
        <v>2</v>
      </c>
      <c r="J45" s="2" t="s">
        <v>2</v>
      </c>
      <c r="O45" s="5"/>
      <c r="P45" s="5"/>
      <c r="Q45" s="5"/>
    </row>
    <row r="46" spans="1:17" ht="15" x14ac:dyDescent="0.25">
      <c r="A46" s="2">
        <v>578408</v>
      </c>
      <c r="B46" s="4">
        <v>17459</v>
      </c>
      <c r="C46" s="4">
        <v>40339</v>
      </c>
      <c r="D46" s="3">
        <v>89000</v>
      </c>
      <c r="E46" s="3">
        <v>84800</v>
      </c>
      <c r="F46" s="3">
        <v>80700</v>
      </c>
      <c r="G46" s="4"/>
      <c r="H46" s="3"/>
      <c r="I46" s="2" t="s">
        <v>2</v>
      </c>
      <c r="J46" s="2" t="s">
        <v>2</v>
      </c>
      <c r="O46" s="5"/>
      <c r="P46" s="5"/>
      <c r="Q46" s="5"/>
    </row>
    <row r="47" spans="1:17" ht="15" x14ac:dyDescent="0.25">
      <c r="A47" s="2">
        <v>579268</v>
      </c>
      <c r="B47" s="4">
        <v>22081</v>
      </c>
      <c r="C47" s="4">
        <v>40774</v>
      </c>
      <c r="D47" s="3">
        <v>88000</v>
      </c>
      <c r="E47" s="3">
        <v>83800</v>
      </c>
      <c r="F47" s="3">
        <v>40000</v>
      </c>
      <c r="G47" s="4"/>
      <c r="H47" s="3"/>
      <c r="I47" s="2" t="s">
        <v>2</v>
      </c>
      <c r="J47" s="2" t="s">
        <v>2</v>
      </c>
      <c r="O47" s="5"/>
      <c r="P47" s="5"/>
      <c r="Q47" s="5"/>
    </row>
    <row r="48" spans="1:17" ht="15" x14ac:dyDescent="0.25">
      <c r="A48" s="2">
        <v>123486</v>
      </c>
      <c r="B48" s="4">
        <v>19725</v>
      </c>
      <c r="C48" s="4"/>
      <c r="D48" s="3"/>
      <c r="E48" s="3"/>
      <c r="F48" s="3"/>
      <c r="G48" s="4">
        <v>43466</v>
      </c>
      <c r="H48" s="3">
        <v>8990</v>
      </c>
      <c r="I48" s="2" t="s">
        <v>1</v>
      </c>
      <c r="J48" s="2" t="s">
        <v>1</v>
      </c>
      <c r="O48" s="5"/>
      <c r="P48" s="5"/>
      <c r="Q48" s="5"/>
    </row>
    <row r="49" spans="1:17" ht="15" x14ac:dyDescent="0.25">
      <c r="A49" s="2">
        <v>123485</v>
      </c>
      <c r="B49" s="4">
        <v>16254</v>
      </c>
      <c r="C49" s="4"/>
      <c r="D49" s="3"/>
      <c r="E49" s="3"/>
      <c r="F49" s="3"/>
      <c r="G49" s="4">
        <v>39995</v>
      </c>
      <c r="H49" s="3">
        <v>18047</v>
      </c>
      <c r="I49" s="2" t="s">
        <v>0</v>
      </c>
      <c r="J49" s="2" t="s">
        <v>0</v>
      </c>
      <c r="O49" s="5"/>
      <c r="P49" s="5"/>
      <c r="Q49" s="5"/>
    </row>
    <row r="50" spans="1:17" ht="15" x14ac:dyDescent="0.25">
      <c r="A50" s="2">
        <v>123484</v>
      </c>
      <c r="B50" s="4">
        <v>18203</v>
      </c>
      <c r="C50" s="4"/>
      <c r="D50" s="3"/>
      <c r="E50" s="3"/>
      <c r="F50" s="3"/>
      <c r="G50" s="4">
        <v>41944</v>
      </c>
      <c r="H50" s="3">
        <v>9625</v>
      </c>
      <c r="I50" s="2" t="s">
        <v>0</v>
      </c>
      <c r="J50" s="2" t="s">
        <v>2</v>
      </c>
      <c r="O50" s="5"/>
      <c r="P50" s="5"/>
      <c r="Q50" s="5"/>
    </row>
    <row r="51" spans="1:17" ht="15" x14ac:dyDescent="0.25">
      <c r="A51" s="2">
        <v>123472</v>
      </c>
      <c r="B51" s="4">
        <v>19725</v>
      </c>
      <c r="C51" s="4"/>
      <c r="D51" s="3"/>
      <c r="E51" s="3"/>
      <c r="F51" s="3"/>
      <c r="G51" s="4">
        <v>43466</v>
      </c>
      <c r="H51" s="3">
        <v>5840</v>
      </c>
      <c r="I51" s="2" t="s">
        <v>1</v>
      </c>
      <c r="J51" s="2" t="s">
        <v>2</v>
      </c>
      <c r="O51" s="5"/>
      <c r="P51" s="5"/>
      <c r="Q51" s="5"/>
    </row>
    <row r="52" spans="1:17" ht="15" x14ac:dyDescent="0.25">
      <c r="A52" s="2">
        <v>123466</v>
      </c>
      <c r="B52" s="4">
        <v>22098</v>
      </c>
      <c r="C52" s="4"/>
      <c r="D52" s="3"/>
      <c r="E52" s="3"/>
      <c r="F52" s="3"/>
      <c r="G52" s="4">
        <v>45839</v>
      </c>
      <c r="H52" s="3">
        <v>15804</v>
      </c>
      <c r="I52" s="2" t="s">
        <v>1</v>
      </c>
      <c r="J52" s="2" t="s">
        <v>1</v>
      </c>
    </row>
    <row r="53" spans="1:17" ht="15" x14ac:dyDescent="0.25">
      <c r="A53" s="2">
        <v>123465</v>
      </c>
      <c r="B53" s="4">
        <v>16803</v>
      </c>
      <c r="C53" s="4"/>
      <c r="D53" s="3"/>
      <c r="E53" s="3"/>
      <c r="F53" s="3"/>
      <c r="G53" s="4">
        <v>40544</v>
      </c>
      <c r="H53" s="3">
        <v>10349</v>
      </c>
      <c r="I53" s="2" t="s">
        <v>0</v>
      </c>
      <c r="J53" s="2" t="s">
        <v>0</v>
      </c>
    </row>
    <row r="54" spans="1:17" ht="15" x14ac:dyDescent="0.25">
      <c r="A54" s="2">
        <v>123451</v>
      </c>
      <c r="B54" s="4">
        <v>13789</v>
      </c>
      <c r="C54" s="4"/>
      <c r="D54" s="3"/>
      <c r="E54" s="3"/>
      <c r="F54" s="3"/>
      <c r="G54" s="4">
        <v>37530</v>
      </c>
      <c r="H54" s="3">
        <v>7800</v>
      </c>
      <c r="I54" s="2" t="s">
        <v>0</v>
      </c>
      <c r="J54" s="2" t="s">
        <v>0</v>
      </c>
    </row>
  </sheetData>
  <printOptions horizontalCentered="1"/>
  <pageMargins left="0.7" right="0.7" top="0.75" bottom="0.75" header="0.3" footer="0.3"/>
  <pageSetup scale="79" orientation="portrait" r:id="rId1"/>
  <headerFooter>
    <oddFooter>&amp;LWeek 6- Data Managment.xlsx
Updating Data&amp;R04/15/2022
06:45 PM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7C58E-C520-40C2-9DCF-BA8A7BB93FC0}">
  <sheetPr>
    <pageSetUpPr fitToPage="1"/>
  </sheetPr>
  <dimension ref="A1:G58"/>
  <sheetViews>
    <sheetView workbookViewId="0">
      <selection activeCell="I2" sqref="I2"/>
    </sheetView>
  </sheetViews>
  <sheetFormatPr defaultColWidth="9.140625" defaultRowHeight="15" x14ac:dyDescent="0.25"/>
  <cols>
    <col min="1" max="1" width="10.42578125" style="1" customWidth="1"/>
    <col min="2" max="2" width="12.28515625" style="1" bestFit="1" customWidth="1"/>
    <col min="3" max="3" width="11.7109375" style="1" bestFit="1" customWidth="1"/>
    <col min="4" max="4" width="9" style="1" bestFit="1" customWidth="1"/>
    <col min="5" max="5" width="15.85546875" style="11" bestFit="1" customWidth="1"/>
    <col min="6" max="6" width="18.28515625" style="11" bestFit="1" customWidth="1"/>
    <col min="7" max="7" width="6.5703125" style="11" bestFit="1" customWidth="1"/>
    <col min="8" max="8" width="9.28515625" style="11" bestFit="1" customWidth="1"/>
    <col min="9" max="10" width="12.7109375" style="11" bestFit="1" customWidth="1"/>
    <col min="11" max="11" width="9.85546875" style="11" bestFit="1" customWidth="1"/>
    <col min="12" max="12" width="10.140625" style="11" bestFit="1" customWidth="1"/>
    <col min="13" max="16384" width="9.140625" style="11"/>
  </cols>
  <sheetData>
    <row r="1" spans="1:7" ht="30.75" customHeight="1" x14ac:dyDescent="0.25">
      <c r="A1" s="20" t="s">
        <v>11</v>
      </c>
      <c r="B1" s="20" t="s">
        <v>10</v>
      </c>
      <c r="C1" s="20" t="s">
        <v>9</v>
      </c>
      <c r="D1" s="20" t="s">
        <v>13</v>
      </c>
      <c r="E1" s="20" t="s">
        <v>5</v>
      </c>
      <c r="F1" s="20" t="s">
        <v>4</v>
      </c>
      <c r="G1" s="20" t="s">
        <v>12</v>
      </c>
    </row>
    <row r="2" spans="1:7" x14ac:dyDescent="0.25">
      <c r="A2" s="14">
        <v>313615</v>
      </c>
      <c r="B2" s="4">
        <v>34187</v>
      </c>
      <c r="C2" s="4">
        <v>38175</v>
      </c>
      <c r="D2" s="3">
        <v>87000</v>
      </c>
      <c r="E2" s="4"/>
      <c r="F2" s="3"/>
      <c r="G2" s="13" t="s">
        <v>2</v>
      </c>
    </row>
    <row r="3" spans="1:7" x14ac:dyDescent="0.25">
      <c r="A3" s="14">
        <v>345767</v>
      </c>
      <c r="B3" s="4">
        <v>24217</v>
      </c>
      <c r="C3" s="4">
        <v>35067</v>
      </c>
      <c r="D3" s="3">
        <v>86000</v>
      </c>
      <c r="E3" s="4"/>
      <c r="F3" s="3"/>
      <c r="G3" s="13" t="s">
        <v>2</v>
      </c>
    </row>
    <row r="4" spans="1:7" x14ac:dyDescent="0.25">
      <c r="A4" s="14">
        <v>123466</v>
      </c>
      <c r="B4" s="4">
        <v>22098</v>
      </c>
      <c r="C4" s="4"/>
      <c r="D4" s="3"/>
      <c r="E4" s="4">
        <v>45839</v>
      </c>
      <c r="F4" s="3">
        <v>15804</v>
      </c>
      <c r="G4" s="13" t="s">
        <v>1</v>
      </c>
    </row>
    <row r="5" spans="1:7" x14ac:dyDescent="0.25">
      <c r="A5" s="14">
        <v>123466</v>
      </c>
      <c r="B5" s="4">
        <v>22098</v>
      </c>
      <c r="C5" s="4"/>
      <c r="D5" s="3"/>
      <c r="E5" s="4">
        <v>42339</v>
      </c>
      <c r="F5" s="3">
        <v>8047</v>
      </c>
      <c r="G5" s="13" t="s">
        <v>0</v>
      </c>
    </row>
    <row r="6" spans="1:7" x14ac:dyDescent="0.25">
      <c r="A6" s="14">
        <v>206418</v>
      </c>
      <c r="B6" s="4">
        <v>20874</v>
      </c>
      <c r="C6" s="4">
        <v>40497</v>
      </c>
      <c r="D6" s="3">
        <v>120000</v>
      </c>
      <c r="E6" s="4"/>
      <c r="F6" s="3"/>
      <c r="G6" s="13" t="s">
        <v>2</v>
      </c>
    </row>
    <row r="7" spans="1:7" x14ac:dyDescent="0.25">
      <c r="A7" s="14">
        <v>430534</v>
      </c>
      <c r="B7" s="4">
        <v>16018</v>
      </c>
      <c r="C7" s="4">
        <v>33970</v>
      </c>
      <c r="D7" s="3">
        <v>110000</v>
      </c>
      <c r="E7" s="4"/>
      <c r="F7" s="3"/>
      <c r="G7" s="12" t="s">
        <v>2</v>
      </c>
    </row>
    <row r="8" spans="1:7" ht="15" customHeight="1" x14ac:dyDescent="0.25">
      <c r="A8" s="2">
        <v>123484</v>
      </c>
      <c r="B8" s="4">
        <v>18203</v>
      </c>
      <c r="C8" s="4">
        <v>40339</v>
      </c>
      <c r="D8" s="3"/>
      <c r="E8" s="4">
        <v>41944</v>
      </c>
      <c r="F8" s="3">
        <v>9625</v>
      </c>
      <c r="G8" s="13" t="s">
        <v>0</v>
      </c>
    </row>
    <row r="9" spans="1:7" x14ac:dyDescent="0.25">
      <c r="A9" s="2">
        <v>189508</v>
      </c>
      <c r="B9" s="4">
        <v>30229</v>
      </c>
      <c r="C9" s="4">
        <v>34716</v>
      </c>
      <c r="D9" s="3">
        <v>97000</v>
      </c>
      <c r="E9" s="4"/>
      <c r="F9" s="3"/>
      <c r="G9" s="13" t="s">
        <v>2</v>
      </c>
    </row>
    <row r="10" spans="1:7" x14ac:dyDescent="0.25">
      <c r="A10" s="2">
        <v>340436</v>
      </c>
      <c r="B10" s="4">
        <v>27801</v>
      </c>
      <c r="C10" s="4">
        <v>36129</v>
      </c>
      <c r="D10" s="3">
        <v>75000</v>
      </c>
      <c r="E10" s="4"/>
      <c r="F10" s="3"/>
      <c r="G10" s="13" t="s">
        <v>2</v>
      </c>
    </row>
    <row r="11" spans="1:7" x14ac:dyDescent="0.25">
      <c r="A11" s="2">
        <v>320387</v>
      </c>
      <c r="B11" s="4">
        <v>25791</v>
      </c>
      <c r="C11" s="4">
        <v>35220</v>
      </c>
      <c r="D11" s="3">
        <v>76000</v>
      </c>
      <c r="E11" s="4"/>
      <c r="F11" s="3"/>
      <c r="G11" s="13" t="s">
        <v>2</v>
      </c>
    </row>
    <row r="12" spans="1:7" x14ac:dyDescent="0.25">
      <c r="A12" s="2">
        <v>446641</v>
      </c>
      <c r="B12" s="4">
        <v>24017</v>
      </c>
      <c r="C12" s="4">
        <v>35209</v>
      </c>
      <c r="D12" s="3">
        <v>86000</v>
      </c>
      <c r="E12" s="4">
        <v>11263</v>
      </c>
      <c r="F12" s="3">
        <v>4500</v>
      </c>
      <c r="G12" s="12" t="s">
        <v>1</v>
      </c>
    </row>
    <row r="13" spans="1:7" x14ac:dyDescent="0.25">
      <c r="A13" s="2">
        <v>187427</v>
      </c>
      <c r="B13" s="4">
        <v>21170</v>
      </c>
      <c r="C13" s="4">
        <v>37975</v>
      </c>
      <c r="D13" s="3">
        <v>98000</v>
      </c>
      <c r="E13" s="4"/>
      <c r="F13" s="3"/>
      <c r="G13" s="13" t="s">
        <v>2</v>
      </c>
    </row>
    <row r="14" spans="1:7" x14ac:dyDescent="0.25">
      <c r="A14" s="2">
        <v>443913</v>
      </c>
      <c r="B14" s="4">
        <v>16639</v>
      </c>
      <c r="C14" s="4">
        <v>32076</v>
      </c>
      <c r="D14" s="3">
        <v>200000</v>
      </c>
      <c r="E14" s="4"/>
      <c r="F14" s="3"/>
      <c r="G14" s="13" t="s">
        <v>2</v>
      </c>
    </row>
    <row r="15" spans="1:7" x14ac:dyDescent="0.25">
      <c r="A15" s="2">
        <v>250067</v>
      </c>
      <c r="B15" s="4" t="s">
        <v>3</v>
      </c>
      <c r="C15" s="4">
        <v>40073</v>
      </c>
      <c r="D15" s="3">
        <v>90000</v>
      </c>
      <c r="E15" s="4"/>
      <c r="F15" s="3"/>
      <c r="G15" s="13" t="s">
        <v>2</v>
      </c>
    </row>
    <row r="16" spans="1:7" x14ac:dyDescent="0.25">
      <c r="A16" s="2">
        <v>472297</v>
      </c>
      <c r="B16" s="4">
        <v>33987</v>
      </c>
      <c r="C16" s="4">
        <v>38375</v>
      </c>
      <c r="D16" s="3">
        <v>86000</v>
      </c>
      <c r="E16" s="4"/>
      <c r="F16" s="3"/>
      <c r="G16" s="13" t="s">
        <v>2</v>
      </c>
    </row>
    <row r="17" spans="1:7" x14ac:dyDescent="0.25">
      <c r="A17" s="2">
        <v>225139</v>
      </c>
      <c r="B17" s="4">
        <v>33987</v>
      </c>
      <c r="C17" s="4">
        <v>41074</v>
      </c>
      <c r="D17" s="3">
        <v>92000</v>
      </c>
      <c r="E17" s="4"/>
      <c r="F17" s="3"/>
      <c r="G17" s="13" t="s">
        <v>2</v>
      </c>
    </row>
    <row r="18" spans="1:7" x14ac:dyDescent="0.25">
      <c r="A18" s="2">
        <v>579414</v>
      </c>
      <c r="B18" s="4">
        <v>32874</v>
      </c>
      <c r="C18" s="4">
        <v>41974</v>
      </c>
      <c r="D18" s="3">
        <v>110000</v>
      </c>
      <c r="E18" s="4"/>
      <c r="F18" s="3"/>
      <c r="G18" s="13" t="s">
        <v>2</v>
      </c>
    </row>
    <row r="19" spans="1:7" x14ac:dyDescent="0.25">
      <c r="A19" s="2">
        <v>537613</v>
      </c>
      <c r="B19" s="4">
        <v>30229</v>
      </c>
      <c r="C19" s="4">
        <v>35267</v>
      </c>
      <c r="D19" s="3">
        <v>86000</v>
      </c>
      <c r="E19" s="4"/>
      <c r="F19" s="3"/>
      <c r="G19" s="13" t="s">
        <v>2</v>
      </c>
    </row>
    <row r="20" spans="1:7" x14ac:dyDescent="0.25">
      <c r="A20" s="2">
        <v>430276</v>
      </c>
      <c r="B20" s="4">
        <v>29324</v>
      </c>
      <c r="C20" s="4">
        <v>31271</v>
      </c>
      <c r="D20" s="3">
        <v>100000</v>
      </c>
      <c r="E20" s="4"/>
      <c r="F20" s="3"/>
      <c r="G20" s="13" t="s">
        <v>2</v>
      </c>
    </row>
    <row r="21" spans="1:7" x14ac:dyDescent="0.25">
      <c r="A21" s="2">
        <v>258130</v>
      </c>
      <c r="B21" s="4">
        <v>29124</v>
      </c>
      <c r="C21" s="4">
        <v>29006</v>
      </c>
      <c r="D21" s="3">
        <v>87000</v>
      </c>
      <c r="E21" s="4"/>
      <c r="F21" s="3"/>
      <c r="G21" s="13" t="s">
        <v>2</v>
      </c>
    </row>
    <row r="22" spans="1:7" x14ac:dyDescent="0.25">
      <c r="A22" s="2">
        <v>302798</v>
      </c>
      <c r="B22" s="4">
        <v>28924</v>
      </c>
      <c r="C22" s="4">
        <v>35009</v>
      </c>
      <c r="D22" s="3">
        <v>86000</v>
      </c>
      <c r="E22" s="4"/>
      <c r="F22" s="3"/>
      <c r="G22" s="13" t="s">
        <v>2</v>
      </c>
    </row>
    <row r="23" spans="1:7" x14ac:dyDescent="0.25">
      <c r="A23" s="2">
        <v>144983</v>
      </c>
      <c r="B23" s="4">
        <v>27601</v>
      </c>
      <c r="C23" s="4">
        <v>38001</v>
      </c>
      <c r="D23" s="3">
        <v>99000</v>
      </c>
      <c r="E23" s="4"/>
      <c r="F23" s="3"/>
      <c r="G23" s="13" t="s">
        <v>2</v>
      </c>
    </row>
    <row r="24" spans="1:7" x14ac:dyDescent="0.25">
      <c r="A24" s="2">
        <v>426223</v>
      </c>
      <c r="B24" s="4">
        <v>26191</v>
      </c>
      <c r="C24" s="4">
        <v>27116</v>
      </c>
      <c r="D24" s="3">
        <v>83000</v>
      </c>
      <c r="E24" s="4"/>
      <c r="F24" s="3"/>
      <c r="G24" s="13" t="s">
        <v>2</v>
      </c>
    </row>
    <row r="25" spans="1:7" x14ac:dyDescent="0.25">
      <c r="A25" s="2">
        <v>290999</v>
      </c>
      <c r="B25" s="4">
        <v>25991</v>
      </c>
      <c r="C25" s="4">
        <v>41600</v>
      </c>
      <c r="D25" s="3">
        <v>85000</v>
      </c>
      <c r="E25" s="4"/>
      <c r="F25" s="3"/>
      <c r="G25" s="13" t="s">
        <v>2</v>
      </c>
    </row>
    <row r="26" spans="1:7" x14ac:dyDescent="0.25">
      <c r="A26" s="2">
        <v>489909</v>
      </c>
      <c r="B26" s="4">
        <v>24490</v>
      </c>
      <c r="C26" s="4">
        <v>1</v>
      </c>
      <c r="D26" s="3">
        <v>86000</v>
      </c>
      <c r="E26" s="4"/>
      <c r="F26" s="3"/>
      <c r="G26" s="13" t="s">
        <v>2</v>
      </c>
    </row>
    <row r="27" spans="1:7" x14ac:dyDescent="0.25">
      <c r="A27" s="2">
        <v>232072</v>
      </c>
      <c r="B27" s="4">
        <v>24290</v>
      </c>
      <c r="C27" s="4">
        <v>39634</v>
      </c>
      <c r="D27" s="3">
        <v>91000</v>
      </c>
      <c r="E27" s="4"/>
      <c r="F27" s="3"/>
      <c r="G27" s="13" t="s">
        <v>2</v>
      </c>
    </row>
    <row r="28" spans="1:7" x14ac:dyDescent="0.25">
      <c r="A28" s="2">
        <v>545776</v>
      </c>
      <c r="B28" s="4">
        <v>24090</v>
      </c>
      <c r="C28" s="4">
        <v>35762</v>
      </c>
      <c r="D28" s="3">
        <v>86000</v>
      </c>
      <c r="E28" s="4"/>
      <c r="F28" s="3"/>
      <c r="G28" s="13" t="s">
        <v>2</v>
      </c>
    </row>
    <row r="29" spans="1:7" x14ac:dyDescent="0.25">
      <c r="A29" s="2">
        <v>123491</v>
      </c>
      <c r="B29" s="4">
        <v>24017</v>
      </c>
      <c r="C29" s="4">
        <v>34809</v>
      </c>
      <c r="D29" s="3">
        <v>250000</v>
      </c>
      <c r="E29" s="4"/>
      <c r="F29" s="3"/>
      <c r="G29" s="13" t="s">
        <v>2</v>
      </c>
    </row>
    <row r="30" spans="1:7" x14ac:dyDescent="0.25">
      <c r="A30" s="2">
        <v>310267</v>
      </c>
      <c r="B30" s="4">
        <v>23532</v>
      </c>
      <c r="C30" s="4">
        <v>38201</v>
      </c>
      <c r="D30" s="3">
        <v>86000</v>
      </c>
      <c r="E30" s="4"/>
      <c r="F30" s="3"/>
      <c r="G30" s="13" t="s">
        <v>2</v>
      </c>
    </row>
    <row r="31" spans="1:7" x14ac:dyDescent="0.25">
      <c r="A31" s="2">
        <v>253862</v>
      </c>
      <c r="B31" s="4">
        <v>23332</v>
      </c>
      <c r="C31" s="4">
        <v>40339</v>
      </c>
      <c r="D31" s="3">
        <v>89000</v>
      </c>
      <c r="E31" s="4"/>
      <c r="F31" s="3"/>
      <c r="G31" s="13" t="s">
        <v>2</v>
      </c>
    </row>
    <row r="32" spans="1:7" x14ac:dyDescent="0.25">
      <c r="A32" s="2">
        <v>462488</v>
      </c>
      <c r="B32" s="4">
        <v>22481</v>
      </c>
      <c r="C32" s="4">
        <v>38401</v>
      </c>
      <c r="D32" s="3">
        <v>86000</v>
      </c>
      <c r="E32" s="4"/>
      <c r="F32" s="3"/>
      <c r="G32" s="13" t="s">
        <v>2</v>
      </c>
    </row>
    <row r="33" spans="1:7" x14ac:dyDescent="0.25">
      <c r="A33" s="2">
        <v>255179</v>
      </c>
      <c r="B33" s="4">
        <v>22281</v>
      </c>
      <c r="C33" s="4">
        <v>40774</v>
      </c>
      <c r="D33" s="3">
        <v>88000</v>
      </c>
      <c r="E33" s="4"/>
      <c r="F33" s="3"/>
      <c r="G33" s="13" t="s">
        <v>2</v>
      </c>
    </row>
    <row r="34" spans="1:7" x14ac:dyDescent="0.25">
      <c r="A34" s="2">
        <v>489933</v>
      </c>
      <c r="B34" s="4">
        <v>22158</v>
      </c>
      <c r="C34" s="4">
        <v>36329</v>
      </c>
      <c r="D34" s="3">
        <v>86000</v>
      </c>
      <c r="E34" s="4"/>
      <c r="F34" s="3"/>
      <c r="G34" s="13" t="s">
        <v>2</v>
      </c>
    </row>
    <row r="35" spans="1:7" x14ac:dyDescent="0.25">
      <c r="A35" s="2">
        <v>579277</v>
      </c>
      <c r="B35" s="4">
        <v>22084</v>
      </c>
      <c r="C35" s="4"/>
      <c r="D35" s="3">
        <v>85000</v>
      </c>
      <c r="E35" s="4"/>
      <c r="F35" s="3"/>
      <c r="G35" s="13" t="s">
        <v>2</v>
      </c>
    </row>
    <row r="36" spans="1:7" x14ac:dyDescent="0.25">
      <c r="A36" s="2">
        <v>579268</v>
      </c>
      <c r="B36" s="4">
        <v>22081</v>
      </c>
      <c r="C36" s="4"/>
      <c r="D36" s="3">
        <v>83000</v>
      </c>
      <c r="E36" s="4"/>
      <c r="F36" s="3"/>
      <c r="G36" s="13" t="s">
        <v>2</v>
      </c>
    </row>
    <row r="37" spans="1:7" x14ac:dyDescent="0.25">
      <c r="A37" s="2">
        <v>579271</v>
      </c>
      <c r="B37" s="4">
        <v>22069</v>
      </c>
      <c r="C37" s="4"/>
      <c r="D37" s="3"/>
      <c r="E37" s="4"/>
      <c r="F37" s="3"/>
      <c r="G37" s="13"/>
    </row>
    <row r="38" spans="1:7" x14ac:dyDescent="0.25">
      <c r="A38" s="2">
        <v>565414</v>
      </c>
      <c r="B38" s="4">
        <v>21758</v>
      </c>
      <c r="C38" s="4"/>
      <c r="D38" s="3">
        <v>110000</v>
      </c>
      <c r="E38" s="4"/>
      <c r="F38" s="3"/>
      <c r="G38" s="13" t="s">
        <v>2</v>
      </c>
    </row>
    <row r="39" spans="1:7" x14ac:dyDescent="0.25">
      <c r="A39" s="2">
        <v>352244</v>
      </c>
      <c r="B39" s="4">
        <v>21370</v>
      </c>
      <c r="C39" s="4">
        <v>45081</v>
      </c>
      <c r="D39" s="3">
        <v>96000</v>
      </c>
      <c r="E39" s="4"/>
      <c r="F39" s="3"/>
      <c r="G39" s="13" t="s">
        <v>2</v>
      </c>
    </row>
    <row r="40" spans="1:7" x14ac:dyDescent="0.25">
      <c r="A40" s="2">
        <v>422365</v>
      </c>
      <c r="B40" s="4">
        <v>21074</v>
      </c>
      <c r="C40" s="4">
        <v>40539</v>
      </c>
      <c r="D40" s="3">
        <v>86000</v>
      </c>
      <c r="E40" s="4"/>
      <c r="F40" s="3"/>
      <c r="G40" s="13" t="s">
        <v>2</v>
      </c>
    </row>
    <row r="41" spans="1:7" x14ac:dyDescent="0.25">
      <c r="A41" s="2">
        <v>579274</v>
      </c>
      <c r="B41" s="4">
        <v>20256</v>
      </c>
      <c r="C41" s="4"/>
      <c r="D41" s="3">
        <v>200000</v>
      </c>
      <c r="E41" s="4"/>
      <c r="F41" s="3"/>
      <c r="G41" s="13" t="s">
        <v>2</v>
      </c>
    </row>
    <row r="42" spans="1:7" x14ac:dyDescent="0.25">
      <c r="A42" s="2">
        <v>123472</v>
      </c>
      <c r="B42" s="4">
        <v>19725</v>
      </c>
      <c r="C42" s="4">
        <v>40774</v>
      </c>
      <c r="D42" s="3"/>
      <c r="E42" s="4">
        <v>43466</v>
      </c>
      <c r="F42" s="3">
        <v>5840</v>
      </c>
      <c r="G42" s="13" t="s">
        <v>1</v>
      </c>
    </row>
    <row r="43" spans="1:7" x14ac:dyDescent="0.25">
      <c r="A43" s="2">
        <v>123486</v>
      </c>
      <c r="B43" s="4">
        <v>19725</v>
      </c>
      <c r="C43" s="4">
        <v>41474</v>
      </c>
      <c r="D43" s="3"/>
      <c r="E43" s="4">
        <v>43466</v>
      </c>
      <c r="F43" s="3">
        <v>8990</v>
      </c>
      <c r="G43" s="13" t="s">
        <v>1</v>
      </c>
    </row>
    <row r="44" spans="1:7" x14ac:dyDescent="0.25">
      <c r="A44" s="2">
        <v>375122</v>
      </c>
      <c r="B44" s="4">
        <v>17859</v>
      </c>
      <c r="C44" s="4">
        <v>39834</v>
      </c>
      <c r="D44" s="3">
        <v>23000</v>
      </c>
      <c r="E44" s="4"/>
      <c r="F44" s="3"/>
      <c r="G44" s="13" t="s">
        <v>2</v>
      </c>
    </row>
    <row r="45" spans="1:7" x14ac:dyDescent="0.25">
      <c r="A45" s="2">
        <v>357982</v>
      </c>
      <c r="B45" s="4">
        <v>17820</v>
      </c>
      <c r="C45" s="4">
        <v>35562</v>
      </c>
      <c r="D45" s="3">
        <v>94000</v>
      </c>
      <c r="E45" s="4"/>
      <c r="F45" s="3"/>
      <c r="G45" s="13" t="s">
        <v>2</v>
      </c>
    </row>
    <row r="46" spans="1:7" x14ac:dyDescent="0.25">
      <c r="A46" s="2">
        <v>300843</v>
      </c>
      <c r="B46" s="4">
        <v>17659</v>
      </c>
      <c r="C46" s="4">
        <v>31876</v>
      </c>
      <c r="D46" s="3">
        <v>84000</v>
      </c>
      <c r="E46" s="4"/>
      <c r="F46" s="3"/>
      <c r="G46" s="13" t="s">
        <v>2</v>
      </c>
    </row>
    <row r="47" spans="1:7" x14ac:dyDescent="0.25">
      <c r="A47" s="2">
        <v>205217</v>
      </c>
      <c r="B47" s="4">
        <v>17620</v>
      </c>
      <c r="C47" s="4">
        <v>34867</v>
      </c>
      <c r="D47" s="3">
        <v>95000</v>
      </c>
      <c r="E47" s="4"/>
      <c r="F47" s="3"/>
      <c r="G47" s="13" t="s">
        <v>2</v>
      </c>
    </row>
    <row r="48" spans="1:7" x14ac:dyDescent="0.25">
      <c r="A48" s="2">
        <v>578408</v>
      </c>
      <c r="B48" s="4">
        <v>17459</v>
      </c>
      <c r="C48" s="4"/>
      <c r="D48" s="3"/>
      <c r="E48" s="4"/>
      <c r="F48" s="3"/>
      <c r="G48" s="13"/>
    </row>
    <row r="49" spans="1:7" x14ac:dyDescent="0.25">
      <c r="A49" s="2">
        <v>123465</v>
      </c>
      <c r="B49" s="4">
        <v>16803</v>
      </c>
      <c r="C49" s="4"/>
      <c r="D49" s="3"/>
      <c r="E49" s="4">
        <v>40544</v>
      </c>
      <c r="F49" s="3">
        <v>10349</v>
      </c>
      <c r="G49" s="13" t="s">
        <v>0</v>
      </c>
    </row>
    <row r="50" spans="1:7" x14ac:dyDescent="0.25">
      <c r="A50" s="2">
        <v>199741</v>
      </c>
      <c r="B50" s="4">
        <v>16439</v>
      </c>
      <c r="C50" s="4">
        <v>35929</v>
      </c>
      <c r="D50" s="3">
        <v>96000</v>
      </c>
      <c r="E50" s="4"/>
      <c r="F50" s="3"/>
      <c r="G50" s="13" t="s">
        <v>2</v>
      </c>
    </row>
    <row r="51" spans="1:7" x14ac:dyDescent="0.25">
      <c r="A51" s="2">
        <v>123485</v>
      </c>
      <c r="B51" s="4">
        <v>16254</v>
      </c>
      <c r="C51" s="4">
        <v>40073</v>
      </c>
      <c r="D51" s="3"/>
      <c r="E51" s="4">
        <v>39995</v>
      </c>
      <c r="F51" s="3">
        <v>18047</v>
      </c>
      <c r="G51" s="13" t="s">
        <v>0</v>
      </c>
    </row>
    <row r="52" spans="1:7" x14ac:dyDescent="0.25">
      <c r="A52" s="2">
        <v>570202</v>
      </c>
      <c r="B52" s="4">
        <v>16239</v>
      </c>
      <c r="C52" s="4"/>
      <c r="D52" s="3"/>
      <c r="E52" s="4"/>
      <c r="F52" s="3"/>
      <c r="G52" s="13"/>
    </row>
    <row r="53" spans="1:7" x14ac:dyDescent="0.25">
      <c r="A53" s="2">
        <v>423109</v>
      </c>
      <c r="B53" s="4">
        <v>16218</v>
      </c>
      <c r="C53" s="4">
        <v>40974</v>
      </c>
      <c r="D53" s="3">
        <v>79000</v>
      </c>
      <c r="E53" s="4"/>
      <c r="F53" s="3"/>
      <c r="G53" s="13" t="s">
        <v>2</v>
      </c>
    </row>
    <row r="54" spans="1:7" x14ac:dyDescent="0.25">
      <c r="A54" s="2">
        <v>286491</v>
      </c>
      <c r="B54" s="4">
        <v>16018</v>
      </c>
      <c r="C54" s="4">
        <v>31071</v>
      </c>
      <c r="D54" s="3">
        <v>86000</v>
      </c>
      <c r="E54" s="4"/>
      <c r="F54" s="3"/>
      <c r="G54" s="13" t="s">
        <v>2</v>
      </c>
    </row>
    <row r="55" spans="1:7" x14ac:dyDescent="0.25">
      <c r="A55" s="2">
        <v>218201</v>
      </c>
      <c r="B55" s="4">
        <v>15818</v>
      </c>
      <c r="C55" s="4">
        <v>35362</v>
      </c>
      <c r="D55" s="3">
        <v>93000</v>
      </c>
      <c r="E55" s="4"/>
      <c r="F55" s="3"/>
      <c r="G55" s="13" t="s">
        <v>2</v>
      </c>
    </row>
    <row r="56" spans="1:7" x14ac:dyDescent="0.25">
      <c r="A56" s="2">
        <v>538228</v>
      </c>
      <c r="B56" s="4">
        <v>15818</v>
      </c>
      <c r="C56" s="4">
        <v>45281</v>
      </c>
      <c r="D56" s="3">
        <v>86000</v>
      </c>
      <c r="E56" s="4"/>
      <c r="F56" s="3"/>
      <c r="G56" s="13" t="s">
        <v>2</v>
      </c>
    </row>
    <row r="57" spans="1:7" x14ac:dyDescent="0.25">
      <c r="A57" s="2">
        <v>369257</v>
      </c>
      <c r="B57" s="4">
        <v>3651</v>
      </c>
      <c r="C57" s="4">
        <v>41274</v>
      </c>
      <c r="D57" s="3">
        <v>86000</v>
      </c>
      <c r="E57" s="4"/>
      <c r="F57" s="3"/>
      <c r="G57" s="13" t="s">
        <v>2</v>
      </c>
    </row>
    <row r="58" spans="1:7" x14ac:dyDescent="0.25">
      <c r="A58" s="2">
        <v>406300</v>
      </c>
      <c r="B58" s="4">
        <v>1</v>
      </c>
      <c r="C58" s="4">
        <v>40273</v>
      </c>
      <c r="D58" s="3">
        <v>54000</v>
      </c>
      <c r="E58" s="4"/>
      <c r="F58" s="3"/>
      <c r="G58" s="13" t="s">
        <v>2</v>
      </c>
    </row>
  </sheetData>
  <printOptions horizontalCentered="1"/>
  <pageMargins left="0.7" right="0.7" top="0.75" bottom="0.75" header="0.3" footer="0.3"/>
  <pageSetup scale="79" orientation="portrait" r:id="rId1"/>
  <headerFooter>
    <oddFooter>&amp;LWeek 6- Data Managment.xlsx
Updating Data&amp;R04/15/2022
06:45 PM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4EFC-AD72-45D1-9885-5BA95057C0A9}">
  <sheetPr>
    <pageSetUpPr fitToPage="1"/>
  </sheetPr>
  <dimension ref="A1:T111"/>
  <sheetViews>
    <sheetView tabSelected="1" workbookViewId="0">
      <selection activeCell="I16" sqref="I16"/>
    </sheetView>
  </sheetViews>
  <sheetFormatPr defaultRowHeight="15" x14ac:dyDescent="0.25"/>
  <cols>
    <col min="1" max="1" width="9.7109375" style="1" customWidth="1"/>
    <col min="2" max="3" width="12.28515625" bestFit="1" customWidth="1"/>
    <col min="4" max="4" width="11.7109375" bestFit="1" customWidth="1"/>
    <col min="5" max="7" width="11.42578125" bestFit="1" customWidth="1"/>
    <col min="8" max="8" width="11.85546875" customWidth="1"/>
    <col min="9" max="9" width="11.42578125" style="11" customWidth="1"/>
    <col min="10" max="10" width="12.28515625" style="1" customWidth="1"/>
    <col min="11" max="11" width="1.28515625" customWidth="1"/>
    <col min="14" max="14" width="11.5703125" customWidth="1"/>
    <col min="15" max="15" width="13" customWidth="1"/>
    <col min="16" max="16" width="1.5703125" customWidth="1"/>
    <col min="17" max="17" width="11.85546875" customWidth="1"/>
    <col min="18" max="18" width="12.7109375" customWidth="1"/>
    <col min="19" max="19" width="12.5703125" customWidth="1"/>
    <col min="20" max="20" width="11.7109375" customWidth="1"/>
  </cols>
  <sheetData>
    <row r="1" spans="1:20" s="1" customFormat="1" ht="51" customHeight="1" x14ac:dyDescent="0.2">
      <c r="A1" s="9" t="s">
        <v>11</v>
      </c>
      <c r="B1" s="8" t="s">
        <v>10</v>
      </c>
      <c r="C1" s="6" t="s">
        <v>9</v>
      </c>
      <c r="D1" s="6" t="s">
        <v>15</v>
      </c>
      <c r="E1" s="6" t="s">
        <v>8</v>
      </c>
      <c r="F1" s="6" t="s">
        <v>7</v>
      </c>
      <c r="G1" s="7" t="s">
        <v>5</v>
      </c>
      <c r="H1" s="7" t="s">
        <v>4</v>
      </c>
      <c r="I1" s="7" t="s">
        <v>19</v>
      </c>
      <c r="J1" s="7" t="s">
        <v>21</v>
      </c>
      <c r="K1" s="10"/>
      <c r="L1" s="15" t="s">
        <v>14</v>
      </c>
      <c r="M1" s="15" t="s">
        <v>16</v>
      </c>
      <c r="N1" s="16" t="s">
        <v>17</v>
      </c>
      <c r="O1" s="16" t="s">
        <v>18</v>
      </c>
      <c r="P1" s="17"/>
      <c r="Q1" s="18" t="s">
        <v>27</v>
      </c>
      <c r="R1" s="18" t="s">
        <v>30</v>
      </c>
      <c r="S1" s="18" t="s">
        <v>29</v>
      </c>
      <c r="T1" s="18" t="s">
        <v>28</v>
      </c>
    </row>
    <row r="2" spans="1:20" x14ac:dyDescent="0.25">
      <c r="A2" s="2">
        <v>123491</v>
      </c>
      <c r="B2" s="4">
        <f>IF(NOT(ISNA($M2)),VLOOKUP($A2,ValData0!$A:$J,Spec!B$2,FALSE),IF(NOT(ISNA($L2)),VLOOKUP($A2,'Client Data 1'!$A:$G,Spec!B$3,FALSE),""))</f>
        <v>24017</v>
      </c>
      <c r="C2" s="4">
        <f>IF(NOT(ISNA($M2)),VLOOKUP($A2,ValData0!$A:$J,Spec!C$2,FALSE),IF(NOT(ISNA($L2)),VLOOKUP($A2,'Client Data 1'!$A:$G,Spec!C$3,FALSE),""))</f>
        <v>34809</v>
      </c>
      <c r="D2" s="2">
        <f>IF(NOT(ISNA($L2)), VLOOKUP($A2,'Client Data 1'!$A:$G,Spec!D$3,FALSE),"")</f>
        <v>250000</v>
      </c>
      <c r="E2" s="2">
        <f>IF(NOT(ISNA($M2)),VLOOKUP($A2,ValData0!$A:$J,Spec!E$2,FALSE),"")</f>
        <v>250000</v>
      </c>
      <c r="F2" s="2">
        <f>IF(NOT(ISNA($M2)),VLOOKUP($A2,ValData0!$A:$J,Spec!F$2,FALSE),"")</f>
        <v>230000</v>
      </c>
      <c r="G2" s="4" t="str">
        <f>IF(ISNA($L2),"",IF(VLOOKUP($A2,'Client Data 1'!$A:$G,Spec!G$3,FALSE)="","",VLOOKUP($A2,'Client Data 1'!$A:$G,Spec!G$3,FALSE)))</f>
        <v/>
      </c>
      <c r="H2" s="4" t="str">
        <f>IF(ISNA($L2),"",IF(VLOOKUP($A2,'Client Data 1'!$A:$G,Spec!H$3,FALSE)="","",VLOOKUP($A2,'Client Data 1'!$A:$G,Spec!H$3,FALSE)))</f>
        <v/>
      </c>
      <c r="I2" s="2" t="str">
        <f>IF(NOT(ISNA($L2)),VLOOKUP($A2,'Client Data 1'!$A:$G,Spec!I$3,FALSE),"")</f>
        <v>A</v>
      </c>
      <c r="J2" s="2" t="str">
        <f>IF(NOT(ISNA($M2)),VLOOKUP($A2,ValData0!$A:$J,Spec!J$2,FALSE),"")</f>
        <v>A</v>
      </c>
      <c r="L2">
        <f>IFERROR(MATCH(A2,'Client Data 1'!A:A,0),"")</f>
        <v>29</v>
      </c>
      <c r="M2">
        <f>MATCH(A2,ValData0!A:A,0)</f>
        <v>2</v>
      </c>
      <c r="N2" t="str">
        <f>IF(AND(NOT(ISNA(L2)),ISNA(M2)),TRUE,"")</f>
        <v/>
      </c>
      <c r="O2" t="str">
        <f>IF(AND(ISNA(L2),NOT(ISNA(M2))),TRUE,"")</f>
        <v/>
      </c>
      <c r="Q2" s="22" t="str">
        <f>IF(OR(ISNA($L2),ISNA($M2)),"",IF(B2=VLOOKUP($A2,'Client Data 1'!$A:$G,Spec!B$3,FALSE),"",VLOOKUP($A2,'Client Data 1'!$A:$G,Spec!B$3,FALSE)))</f>
        <v/>
      </c>
      <c r="R2" s="22" t="str">
        <f>IF(OR(ISNA($L2),ISNA($M2)),"",IF(C2=VLOOKUP($A2,'Client Data 1'!$A:$G,Spec!C$3,FALSE),"",VLOOKUP($A2,'Client Data 1'!$A:$G,Spec!C$3,FALSE)))</f>
        <v/>
      </c>
      <c r="S2" t="str">
        <f>IF(OR(ISNA($L2),ISNA($M2)),"",IF(G2=VLOOKUP($A2,ValData0!$A:$J,Spec!G$2,FALSE),"",VLOOKUP($A2,ValData0!$A:$J,Spec!G$2,FALSE)))</f>
        <v/>
      </c>
      <c r="T2" t="str">
        <f>IF(OR(ISNA($L2),ISNA($M2)),"",IF(H2=VLOOKUP($A2,ValData0!$A:$J,Spec!H$2,FALSE),"",VLOOKUP($A2,ValData0!$A:$J,Spec!H$2,FALSE)))</f>
        <v/>
      </c>
    </row>
    <row r="3" spans="1:20" x14ac:dyDescent="0.25">
      <c r="A3" s="2">
        <v>144983</v>
      </c>
      <c r="B3" s="4">
        <f>IF(NOT(ISNA($M3)),VLOOKUP($A3,ValData0!$A:$J,Spec!B$2,FALSE),IF(NOT(ISNA($L3)),VLOOKUP($A3,'Client Data 1'!$A:$G,Spec!B$3,FALSE),""))</f>
        <v>27601</v>
      </c>
      <c r="C3" s="4">
        <f>IF(NOT(ISNA($M3)),VLOOKUP($A3,ValData0!$A:$J,Spec!C$2,FALSE),IF(NOT(ISNA($L3)),VLOOKUP($A3,'Client Data 1'!$A:$G,Spec!C$3,FALSE),""))</f>
        <v>38001</v>
      </c>
      <c r="D3" s="2">
        <f>IF(NOT(ISNA($L3)), VLOOKUP($A3,'Client Data 1'!$A:$G,Spec!D$3,FALSE),"")</f>
        <v>99000</v>
      </c>
      <c r="E3" s="2">
        <f>IF(NOT(ISNA($M3)),VLOOKUP($A3,ValData0!$A:$J,Spec!E$2,FALSE),"")</f>
        <v>99000</v>
      </c>
      <c r="F3" s="2">
        <f>IF(NOT(ISNA($M3)),VLOOKUP($A3,ValData0!$A:$J,Spec!F$2,FALSE),"")</f>
        <v>94300</v>
      </c>
      <c r="G3" s="4" t="str">
        <f>IF(ISNA($L3),"",IF(VLOOKUP($A3,'Client Data 1'!$A:$G,Spec!G$3,FALSE)="","",VLOOKUP($A3,'Client Data 1'!$A:$G,Spec!G$3,FALSE)))</f>
        <v/>
      </c>
      <c r="H3" s="4" t="str">
        <f>IF(ISNA($L3),"",IF(VLOOKUP($A3,'Client Data 1'!$A:$G,Spec!H$3,FALSE)="","",VLOOKUP($A3,'Client Data 1'!$A:$G,Spec!H$3,FALSE)))</f>
        <v/>
      </c>
      <c r="I3" s="2" t="str">
        <f>IF(NOT(ISNA($L3)),VLOOKUP($A3,'Client Data 1'!$A:$G,Spec!I$3,FALSE),"")</f>
        <v>A</v>
      </c>
      <c r="J3" s="2" t="str">
        <f>IF(NOT(ISNA($M3)),VLOOKUP($A3,ValData0!$A:$J,Spec!J$2,FALSE),"")</f>
        <v>A</v>
      </c>
      <c r="L3">
        <f>IFERROR(MATCH(A3,'Client Data 1'!A:A,0),"")</f>
        <v>23</v>
      </c>
      <c r="M3">
        <f>MATCH(A3,ValData0!A:A,0)</f>
        <v>3</v>
      </c>
      <c r="N3" t="str">
        <f t="shared" ref="N3:N58" si="0">IF(AND(NOT(ISNA(L3)),ISNA(M3)),TRUE,"")</f>
        <v/>
      </c>
      <c r="O3" t="str">
        <f t="shared" ref="O3:O58" si="1">IF(AND(ISNA(L3),NOT(ISNA(M3))),TRUE,"")</f>
        <v/>
      </c>
      <c r="Q3" s="22" t="str">
        <f>IF(OR(ISNA($L3),ISNA($M3)),"",IF(B3=VLOOKUP($A3,'Client Data 1'!$A:$G,Spec!B$3,FALSE),"",VLOOKUP($A3,'Client Data 1'!$A:$G,Spec!B$3,FALSE)))</f>
        <v/>
      </c>
      <c r="R3" s="22" t="str">
        <f>IF(OR(ISNA($L3),ISNA($M3)),"",IF(C3=VLOOKUP($A3,'Client Data 1'!$A:$G,Spec!C$3,FALSE),"",VLOOKUP($A3,'Client Data 1'!$A:$G,Spec!C$3,FALSE)))</f>
        <v/>
      </c>
      <c r="S3" t="str">
        <f>IF(OR(ISNA($L3),ISNA($M3)),"",IF(G3=VLOOKUP($A3,ValData0!$A:$J,Spec!G$2,FALSE),"",VLOOKUP($A3,ValData0!$A:$J,Spec!G$2,FALSE)))</f>
        <v/>
      </c>
      <c r="T3" t="str">
        <f>IF(OR(ISNA($L3),ISNA($M3)),"",IF(H3=VLOOKUP($A3,ValData0!$A:$J,Spec!H$2,FALSE),"",VLOOKUP($A3,ValData0!$A:$J,Spec!H$2,FALSE)))</f>
        <v/>
      </c>
    </row>
    <row r="4" spans="1:20" x14ac:dyDescent="0.25">
      <c r="A4" s="2">
        <v>187427</v>
      </c>
      <c r="B4" s="4">
        <f>IF(NOT(ISNA($M4)),VLOOKUP($A4,ValData0!$A:$J,Spec!B$2,FALSE),IF(NOT(ISNA($L4)),VLOOKUP($A4,'Client Data 1'!$A:$G,Spec!B$3,FALSE),""))</f>
        <v>21170</v>
      </c>
      <c r="C4" s="4">
        <f>IF(NOT(ISNA($M4)),VLOOKUP($A4,ValData0!$A:$J,Spec!C$2,FALSE),IF(NOT(ISNA($L4)),VLOOKUP($A4,'Client Data 1'!$A:$G,Spec!C$3,FALSE),""))</f>
        <v>37975</v>
      </c>
      <c r="D4" s="2">
        <f>IF(NOT(ISNA($L4)), VLOOKUP($A4,'Client Data 1'!$A:$G,Spec!D$3,FALSE),"")</f>
        <v>98000</v>
      </c>
      <c r="E4" s="2">
        <f>IF(NOT(ISNA($M4)),VLOOKUP($A4,ValData0!$A:$J,Spec!E$2,FALSE),"")</f>
        <v>98000</v>
      </c>
      <c r="F4" s="2">
        <f>IF(NOT(ISNA($M4)),VLOOKUP($A4,ValData0!$A:$J,Spec!F$2,FALSE),"")</f>
        <v>93300</v>
      </c>
      <c r="G4" s="4" t="str">
        <f>IF(ISNA($L4),"",IF(VLOOKUP($A4,'Client Data 1'!$A:$G,Spec!G$3,FALSE)="","",VLOOKUP($A4,'Client Data 1'!$A:$G,Spec!G$3,FALSE)))</f>
        <v/>
      </c>
      <c r="H4" s="4" t="str">
        <f>IF(ISNA($L4),"",IF(VLOOKUP($A4,'Client Data 1'!$A:$G,Spec!H$3,FALSE)="","",VLOOKUP($A4,'Client Data 1'!$A:$G,Spec!H$3,FALSE)))</f>
        <v/>
      </c>
      <c r="I4" s="2" t="str">
        <f>IF(NOT(ISNA($L4)),VLOOKUP($A4,'Client Data 1'!$A:$G,Spec!I$3,FALSE),"")</f>
        <v>A</v>
      </c>
      <c r="J4" s="2" t="str">
        <f>IF(NOT(ISNA($M4)),VLOOKUP($A4,ValData0!$A:$J,Spec!J$2,FALSE),"")</f>
        <v>A</v>
      </c>
      <c r="L4">
        <f>IFERROR(MATCH(A4,'Client Data 1'!A:A,0),"")</f>
        <v>13</v>
      </c>
      <c r="M4">
        <f>MATCH(A4,ValData0!A:A,0)</f>
        <v>4</v>
      </c>
      <c r="N4" t="str">
        <f t="shared" si="0"/>
        <v/>
      </c>
      <c r="O4" t="str">
        <f t="shared" si="1"/>
        <v/>
      </c>
      <c r="Q4" s="22" t="str">
        <f>IF(OR(ISNA($L4),ISNA($M4)),"",IF(B4=VLOOKUP($A4,'Client Data 1'!$A:$G,Spec!B$3,FALSE),"",VLOOKUP($A4,'Client Data 1'!$A:$G,Spec!B$3,FALSE)))</f>
        <v/>
      </c>
      <c r="R4" s="22" t="str">
        <f>IF(OR(ISNA($L4),ISNA($M4)),"",IF(C4=VLOOKUP($A4,'Client Data 1'!$A:$G,Spec!C$3,FALSE),"",VLOOKUP($A4,'Client Data 1'!$A:$G,Spec!C$3,FALSE)))</f>
        <v/>
      </c>
      <c r="S4" t="str">
        <f>IF(OR(ISNA($L4),ISNA($M4)),"",IF(G4=VLOOKUP($A4,ValData0!$A:$J,Spec!G$2,FALSE),"",VLOOKUP($A4,ValData0!$A:$J,Spec!G$2,FALSE)))</f>
        <v/>
      </c>
      <c r="T4" t="str">
        <f>IF(OR(ISNA($L4),ISNA($M4)),"",IF(H4=VLOOKUP($A4,ValData0!$A:$J,Spec!H$2,FALSE),"",VLOOKUP($A4,ValData0!$A:$J,Spec!H$2,FALSE)))</f>
        <v/>
      </c>
    </row>
    <row r="5" spans="1:20" x14ac:dyDescent="0.25">
      <c r="A5" s="2">
        <v>189508</v>
      </c>
      <c r="B5" s="4">
        <f>IF(NOT(ISNA($M5)),VLOOKUP($A5,ValData0!$A:$J,Spec!B$2,FALSE),IF(NOT(ISNA($L5)),VLOOKUP($A5,'Client Data 1'!$A:$G,Spec!B$3,FALSE),""))</f>
        <v>30229</v>
      </c>
      <c r="C5" s="4">
        <f>IF(NOT(ISNA($M5)),VLOOKUP($A5,ValData0!$A:$J,Spec!C$2,FALSE),IF(NOT(ISNA($L5)),VLOOKUP($A5,'Client Data 1'!$A:$G,Spec!C$3,FALSE),""))</f>
        <v>35020</v>
      </c>
      <c r="D5" s="2">
        <f>IF(NOT(ISNA($L5)), VLOOKUP($A5,'Client Data 1'!$A:$G,Spec!D$3,FALSE),"")</f>
        <v>97000</v>
      </c>
      <c r="E5" s="2">
        <f>IF(NOT(ISNA($M5)),VLOOKUP($A5,ValData0!$A:$J,Spec!E$2,FALSE),"")</f>
        <v>97000</v>
      </c>
      <c r="F5" s="2">
        <f>IF(NOT(ISNA($M5)),VLOOKUP($A5,ValData0!$A:$J,Spec!F$2,FALSE),"")</f>
        <v>92400</v>
      </c>
      <c r="G5" s="4" t="str">
        <f>IF(ISNA($L5),"",IF(VLOOKUP($A5,'Client Data 1'!$A:$G,Spec!G$3,FALSE)="","",VLOOKUP($A5,'Client Data 1'!$A:$G,Spec!G$3,FALSE)))</f>
        <v/>
      </c>
      <c r="H5" s="4" t="str">
        <f>IF(ISNA($L5),"",IF(VLOOKUP($A5,'Client Data 1'!$A:$G,Spec!H$3,FALSE)="","",VLOOKUP($A5,'Client Data 1'!$A:$G,Spec!H$3,FALSE)))</f>
        <v/>
      </c>
      <c r="I5" s="2" t="str">
        <f>IF(NOT(ISNA($L5)),VLOOKUP($A5,'Client Data 1'!$A:$G,Spec!I$3,FALSE),"")</f>
        <v>A</v>
      </c>
      <c r="J5" s="2" t="str">
        <f>IF(NOT(ISNA($M5)),VLOOKUP($A5,ValData0!$A:$J,Spec!J$2,FALSE),"")</f>
        <v>A</v>
      </c>
      <c r="L5">
        <f>IFERROR(MATCH(A5,'Client Data 1'!A:A,0),"")</f>
        <v>9</v>
      </c>
      <c r="M5">
        <f>MATCH(A5,ValData0!A:A,0)</f>
        <v>5</v>
      </c>
      <c r="N5" t="str">
        <f t="shared" si="0"/>
        <v/>
      </c>
      <c r="O5" t="str">
        <f t="shared" si="1"/>
        <v/>
      </c>
      <c r="Q5" s="22" t="str">
        <f>IF(OR(ISNA($L5),ISNA($M5)),"",IF(B5=VLOOKUP($A5,'Client Data 1'!$A:$G,Spec!B$3,FALSE),"",VLOOKUP($A5,'Client Data 1'!$A:$G,Spec!B$3,FALSE)))</f>
        <v/>
      </c>
      <c r="R5" s="22">
        <f>IF(OR(ISNA($L5),ISNA($M5)),"",IF(C5=VLOOKUP($A5,'Client Data 1'!$A:$G,Spec!C$3,FALSE),"",VLOOKUP($A5,'Client Data 1'!$A:$G,Spec!C$3,FALSE)))</f>
        <v>34716</v>
      </c>
      <c r="S5" t="str">
        <f>IF(OR(ISNA($L5),ISNA($M5)),"",IF(G5=VLOOKUP($A5,ValData0!$A:$J,Spec!G$2,FALSE),"",VLOOKUP($A5,ValData0!$A:$J,Spec!G$2,FALSE)))</f>
        <v/>
      </c>
      <c r="T5" t="str">
        <f>IF(OR(ISNA($L5),ISNA($M5)),"",IF(H5=VLOOKUP($A5,ValData0!$A:$J,Spec!H$2,FALSE),"",VLOOKUP($A5,ValData0!$A:$J,Spec!H$2,FALSE)))</f>
        <v/>
      </c>
    </row>
    <row r="6" spans="1:20" x14ac:dyDescent="0.25">
      <c r="A6" s="2">
        <v>199741</v>
      </c>
      <c r="B6" s="4">
        <f>IF(NOT(ISNA($M6)),VLOOKUP($A6,ValData0!$A:$J,Spec!B$2,FALSE),IF(NOT(ISNA($L6)),VLOOKUP($A6,'Client Data 1'!$A:$G,Spec!B$3,FALSE),""))</f>
        <v>16439</v>
      </c>
      <c r="C6" s="4">
        <f>IF(NOT(ISNA($M6)),VLOOKUP($A6,ValData0!$A:$J,Spec!C$2,FALSE),IF(NOT(ISNA($L6)),VLOOKUP($A6,'Client Data 1'!$A:$G,Spec!C$3,FALSE),""))</f>
        <v>35929</v>
      </c>
      <c r="D6" s="2">
        <f>IF(NOT(ISNA($L6)), VLOOKUP($A6,'Client Data 1'!$A:$G,Spec!D$3,FALSE),"")</f>
        <v>96000</v>
      </c>
      <c r="E6" s="2">
        <f>IF(NOT(ISNA($M6)),VLOOKUP($A6,ValData0!$A:$J,Spec!E$2,FALSE),"")</f>
        <v>96000</v>
      </c>
      <c r="F6" s="2">
        <f>IF(NOT(ISNA($M6)),VLOOKUP($A6,ValData0!$A:$J,Spec!F$2,FALSE),"")</f>
        <v>91400</v>
      </c>
      <c r="G6" s="4" t="str">
        <f>IF(ISNA($L6),"",IF(VLOOKUP($A6,'Client Data 1'!$A:$G,Spec!G$3,FALSE)="","",VLOOKUP($A6,'Client Data 1'!$A:$G,Spec!G$3,FALSE)))</f>
        <v/>
      </c>
      <c r="H6" s="4" t="str">
        <f>IF(ISNA($L6),"",IF(VLOOKUP($A6,'Client Data 1'!$A:$G,Spec!H$3,FALSE)="","",VLOOKUP($A6,'Client Data 1'!$A:$G,Spec!H$3,FALSE)))</f>
        <v/>
      </c>
      <c r="I6" s="2" t="str">
        <f>IF(NOT(ISNA($L6)),VLOOKUP($A6,'Client Data 1'!$A:$G,Spec!I$3,FALSE),"")</f>
        <v>A</v>
      </c>
      <c r="J6" s="2" t="str">
        <f>IF(NOT(ISNA($M6)),VLOOKUP($A6,ValData0!$A:$J,Spec!J$2,FALSE),"")</f>
        <v>A</v>
      </c>
      <c r="L6">
        <f>IFERROR(MATCH(A6,'Client Data 1'!A:A,0),"")</f>
        <v>50</v>
      </c>
      <c r="M6">
        <f>MATCH(A6,ValData0!A:A,0)</f>
        <v>6</v>
      </c>
      <c r="N6" t="str">
        <f t="shared" si="0"/>
        <v/>
      </c>
      <c r="O6" t="str">
        <f t="shared" si="1"/>
        <v/>
      </c>
      <c r="Q6" s="22" t="str">
        <f>IF(OR(ISNA($L6),ISNA($M6)),"",IF(B6=VLOOKUP($A6,'Client Data 1'!$A:$G,Spec!B$3,FALSE),"",VLOOKUP($A6,'Client Data 1'!$A:$G,Spec!B$3,FALSE)))</f>
        <v/>
      </c>
      <c r="R6" s="22" t="str">
        <f>IF(OR(ISNA($L6),ISNA($M6)),"",IF(C6=VLOOKUP($A6,'Client Data 1'!$A:$G,Spec!C$3,FALSE),"",VLOOKUP($A6,'Client Data 1'!$A:$G,Spec!C$3,FALSE)))</f>
        <v/>
      </c>
      <c r="S6" t="str">
        <f>IF(OR(ISNA($L6),ISNA($M6)),"",IF(G6=VLOOKUP($A6,ValData0!$A:$J,Spec!G$2,FALSE),"",VLOOKUP($A6,ValData0!$A:$J,Spec!G$2,FALSE)))</f>
        <v/>
      </c>
      <c r="T6" t="str">
        <f>IF(OR(ISNA($L6),ISNA($M6)),"",IF(H6=VLOOKUP($A6,ValData0!$A:$J,Spec!H$2,FALSE),"",VLOOKUP($A6,ValData0!$A:$J,Spec!H$2,FALSE)))</f>
        <v/>
      </c>
    </row>
    <row r="7" spans="1:20" x14ac:dyDescent="0.25">
      <c r="A7" s="2">
        <v>205217</v>
      </c>
      <c r="B7" s="4">
        <f>IF(NOT(ISNA($M7)),VLOOKUP($A7,ValData0!$A:$J,Spec!B$2,FALSE),IF(NOT(ISNA($L7)),VLOOKUP($A7,'Client Data 1'!$A:$G,Spec!B$3,FALSE),""))</f>
        <v>17620</v>
      </c>
      <c r="C7" s="4">
        <f>IF(NOT(ISNA($M7)),VLOOKUP($A7,ValData0!$A:$J,Spec!C$2,FALSE),IF(NOT(ISNA($L7)),VLOOKUP($A7,'Client Data 1'!$A:$G,Spec!C$3,FALSE),""))</f>
        <v>34867</v>
      </c>
      <c r="D7" s="2">
        <f>IF(NOT(ISNA($L7)), VLOOKUP($A7,'Client Data 1'!$A:$G,Spec!D$3,FALSE),"")</f>
        <v>95000</v>
      </c>
      <c r="E7" s="2">
        <f>IF(NOT(ISNA($M7)),VLOOKUP($A7,ValData0!$A:$J,Spec!E$2,FALSE),"")</f>
        <v>95000</v>
      </c>
      <c r="F7" s="2">
        <f>IF(NOT(ISNA($M7)),VLOOKUP($A7,ValData0!$A:$J,Spec!F$2,FALSE),"")</f>
        <v>90500</v>
      </c>
      <c r="G7" s="4" t="str">
        <f>IF(ISNA($L7),"",IF(VLOOKUP($A7,'Client Data 1'!$A:$G,Spec!G$3,FALSE)="","",VLOOKUP($A7,'Client Data 1'!$A:$G,Spec!G$3,FALSE)))</f>
        <v/>
      </c>
      <c r="H7" s="4" t="str">
        <f>IF(ISNA($L7),"",IF(VLOOKUP($A7,'Client Data 1'!$A:$G,Spec!H$3,FALSE)="","",VLOOKUP($A7,'Client Data 1'!$A:$G,Spec!H$3,FALSE)))</f>
        <v/>
      </c>
      <c r="I7" s="2" t="str">
        <f>IF(NOT(ISNA($L7)),VLOOKUP($A7,'Client Data 1'!$A:$G,Spec!I$3,FALSE),"")</f>
        <v>A</v>
      </c>
      <c r="J7" s="2" t="str">
        <f>IF(NOT(ISNA($M7)),VLOOKUP($A7,ValData0!$A:$J,Spec!J$2,FALSE),"")</f>
        <v>A</v>
      </c>
      <c r="L7">
        <f>IFERROR(MATCH(A7,'Client Data 1'!A:A,0),"")</f>
        <v>47</v>
      </c>
      <c r="M7">
        <f>MATCH(A7,ValData0!A:A,0)</f>
        <v>7</v>
      </c>
      <c r="N7" t="str">
        <f t="shared" si="0"/>
        <v/>
      </c>
      <c r="O7" t="str">
        <f t="shared" si="1"/>
        <v/>
      </c>
      <c r="Q7" s="22" t="str">
        <f>IF(OR(ISNA($L7),ISNA($M7)),"",IF(B7=VLOOKUP($A7,'Client Data 1'!$A:$G,Spec!B$3,FALSE),"",VLOOKUP($A7,'Client Data 1'!$A:$G,Spec!B$3,FALSE)))</f>
        <v/>
      </c>
      <c r="R7" s="22" t="str">
        <f>IF(OR(ISNA($L7),ISNA($M7)),"",IF(C7=VLOOKUP($A7,'Client Data 1'!$A:$G,Spec!C$3,FALSE),"",VLOOKUP($A7,'Client Data 1'!$A:$G,Spec!C$3,FALSE)))</f>
        <v/>
      </c>
      <c r="S7" t="str">
        <f>IF(OR(ISNA($L7),ISNA($M7)),"",IF(G7=VLOOKUP($A7,ValData0!$A:$J,Spec!G$2,FALSE),"",VLOOKUP($A7,ValData0!$A:$J,Spec!G$2,FALSE)))</f>
        <v/>
      </c>
      <c r="T7" t="str">
        <f>IF(OR(ISNA($L7),ISNA($M7)),"",IF(H7=VLOOKUP($A7,ValData0!$A:$J,Spec!H$2,FALSE),"",VLOOKUP($A7,ValData0!$A:$J,Spec!H$2,FALSE)))</f>
        <v/>
      </c>
    </row>
    <row r="8" spans="1:20" x14ac:dyDescent="0.25">
      <c r="A8" s="2">
        <v>206418</v>
      </c>
      <c r="B8" s="4">
        <f>IF(NOT(ISNA($M8)),VLOOKUP($A8,ValData0!$A:$J,Spec!B$2,FALSE),IF(NOT(ISNA($L8)),VLOOKUP($A8,'Client Data 1'!$A:$G,Spec!B$3,FALSE),""))</f>
        <v>20874</v>
      </c>
      <c r="C8" s="4">
        <f>IF(NOT(ISNA($M8)),VLOOKUP($A8,ValData0!$A:$J,Spec!C$2,FALSE),IF(NOT(ISNA($L8)),VLOOKUP($A8,'Client Data 1'!$A:$G,Spec!C$3,FALSE),""))</f>
        <v>40497</v>
      </c>
      <c r="D8" s="2">
        <f>IF(NOT(ISNA($L8)), VLOOKUP($A8,'Client Data 1'!$A:$G,Spec!D$3,FALSE),"")</f>
        <v>120000</v>
      </c>
      <c r="E8" s="2">
        <f>IF(NOT(ISNA($M8)),VLOOKUP($A8,ValData0!$A:$J,Spec!E$2,FALSE),"")</f>
        <v>320000</v>
      </c>
      <c r="F8" s="2">
        <f>IF(NOT(ISNA($M8)),VLOOKUP($A8,ValData0!$A:$J,Spec!F$2,FALSE),"")</f>
        <v>32000</v>
      </c>
      <c r="G8" s="4" t="str">
        <f>IF(ISNA($L8),"",IF(VLOOKUP($A8,'Client Data 1'!$A:$G,Spec!G$3,FALSE)="","",VLOOKUP($A8,'Client Data 1'!$A:$G,Spec!G$3,FALSE)))</f>
        <v/>
      </c>
      <c r="H8" s="4" t="str">
        <f>IF(ISNA($L8),"",IF(VLOOKUP($A8,'Client Data 1'!$A:$G,Spec!H$3,FALSE)="","",VLOOKUP($A8,'Client Data 1'!$A:$G,Spec!H$3,FALSE)))</f>
        <v/>
      </c>
      <c r="I8" s="2" t="str">
        <f>IF(NOT(ISNA($L8)),VLOOKUP($A8,'Client Data 1'!$A:$G,Spec!I$3,FALSE),"")</f>
        <v>A</v>
      </c>
      <c r="J8" s="2" t="str">
        <f>IF(NOT(ISNA($M8)),VLOOKUP($A8,ValData0!$A:$J,Spec!J$2,FALSE),"")</f>
        <v>A</v>
      </c>
      <c r="L8">
        <f>IFERROR(MATCH(A8,'Client Data 1'!A:A,0),"")</f>
        <v>6</v>
      </c>
      <c r="M8">
        <f>MATCH(A8,ValData0!A:A,0)</f>
        <v>8</v>
      </c>
      <c r="N8" t="str">
        <f t="shared" si="0"/>
        <v/>
      </c>
      <c r="O8" t="str">
        <f t="shared" si="1"/>
        <v/>
      </c>
      <c r="Q8" s="22" t="str">
        <f>IF(OR(ISNA($L8),ISNA($M8)),"",IF(B8=VLOOKUP($A8,'Client Data 1'!$A:$G,Spec!B$3,FALSE),"",VLOOKUP($A8,'Client Data 1'!$A:$G,Spec!B$3,FALSE)))</f>
        <v/>
      </c>
      <c r="R8" s="22" t="str">
        <f>IF(OR(ISNA($L8),ISNA($M8)),"",IF(C8=VLOOKUP($A8,'Client Data 1'!$A:$G,Spec!C$3,FALSE),"",VLOOKUP($A8,'Client Data 1'!$A:$G,Spec!C$3,FALSE)))</f>
        <v/>
      </c>
      <c r="S8" t="str">
        <f>IF(OR(ISNA($L8),ISNA($M8)),"",IF(G8=VLOOKUP($A8,ValData0!$A:$J,Spec!G$2,FALSE),"",VLOOKUP($A8,ValData0!$A:$J,Spec!G$2,FALSE)))</f>
        <v/>
      </c>
      <c r="T8" t="str">
        <f>IF(OR(ISNA($L8),ISNA($M8)),"",IF(H8=VLOOKUP($A8,ValData0!$A:$J,Spec!H$2,FALSE),"",VLOOKUP($A8,ValData0!$A:$J,Spec!H$2,FALSE)))</f>
        <v/>
      </c>
    </row>
    <row r="9" spans="1:20" x14ac:dyDescent="0.25">
      <c r="A9" s="2">
        <v>218201</v>
      </c>
      <c r="B9" s="4">
        <f>IF(NOT(ISNA($M9)),VLOOKUP($A9,ValData0!$A:$J,Spec!B$2,FALSE),IF(NOT(ISNA($L9)),VLOOKUP($A9,'Client Data 1'!$A:$G,Spec!B$3,FALSE),""))</f>
        <v>15818</v>
      </c>
      <c r="C9" s="4">
        <f>IF(NOT(ISNA($M9)),VLOOKUP($A9,ValData0!$A:$J,Spec!C$2,FALSE),IF(NOT(ISNA($L9)),VLOOKUP($A9,'Client Data 1'!$A:$G,Spec!C$3,FALSE),""))</f>
        <v>35362</v>
      </c>
      <c r="D9" s="2">
        <f>IF(NOT(ISNA($L9)), VLOOKUP($A9,'Client Data 1'!$A:$G,Spec!D$3,FALSE),"")</f>
        <v>93000</v>
      </c>
      <c r="E9" s="2">
        <f>IF(NOT(ISNA($M9)),VLOOKUP($A9,ValData0!$A:$J,Spec!E$2,FALSE),"")</f>
        <v>93000</v>
      </c>
      <c r="F9" s="2">
        <f>IF(NOT(ISNA($M9)),VLOOKUP($A9,ValData0!$A:$J,Spec!F$2,FALSE),"")</f>
        <v>88600</v>
      </c>
      <c r="G9" s="4" t="str">
        <f>IF(ISNA($L9),"",IF(VLOOKUP($A9,'Client Data 1'!$A:$G,Spec!G$3,FALSE)="","",VLOOKUP($A9,'Client Data 1'!$A:$G,Spec!G$3,FALSE)))</f>
        <v/>
      </c>
      <c r="H9" s="4" t="str">
        <f>IF(ISNA($L9),"",IF(VLOOKUP($A9,'Client Data 1'!$A:$G,Spec!H$3,FALSE)="","",VLOOKUP($A9,'Client Data 1'!$A:$G,Spec!H$3,FALSE)))</f>
        <v/>
      </c>
      <c r="I9" s="2" t="str">
        <f>IF(NOT(ISNA($L9)),VLOOKUP($A9,'Client Data 1'!$A:$G,Spec!I$3,FALSE),"")</f>
        <v>A</v>
      </c>
      <c r="J9" s="2" t="str">
        <f>IF(NOT(ISNA($M9)),VLOOKUP($A9,ValData0!$A:$J,Spec!J$2,FALSE),"")</f>
        <v>A</v>
      </c>
      <c r="L9">
        <f>IFERROR(MATCH(A9,'Client Data 1'!A:A,0),"")</f>
        <v>55</v>
      </c>
      <c r="M9">
        <f>MATCH(A9,ValData0!A:A,0)</f>
        <v>9</v>
      </c>
      <c r="N9" t="str">
        <f t="shared" si="0"/>
        <v/>
      </c>
      <c r="O9" t="str">
        <f t="shared" si="1"/>
        <v/>
      </c>
      <c r="Q9" s="22" t="str">
        <f>IF(OR(ISNA($L9),ISNA($M9)),"",IF(B9=VLOOKUP($A9,'Client Data 1'!$A:$G,Spec!B$3,FALSE),"",VLOOKUP($A9,'Client Data 1'!$A:$G,Spec!B$3,FALSE)))</f>
        <v/>
      </c>
      <c r="R9" s="22" t="str">
        <f>IF(OR(ISNA($L9),ISNA($M9)),"",IF(C9=VLOOKUP($A9,'Client Data 1'!$A:$G,Spec!C$3,FALSE),"",VLOOKUP($A9,'Client Data 1'!$A:$G,Spec!C$3,FALSE)))</f>
        <v/>
      </c>
      <c r="S9" t="str">
        <f>IF(OR(ISNA($L9),ISNA($M9)),"",IF(G9=VLOOKUP($A9,ValData0!$A:$J,Spec!G$2,FALSE),"",VLOOKUP($A9,ValData0!$A:$J,Spec!G$2,FALSE)))</f>
        <v/>
      </c>
      <c r="T9" t="str">
        <f>IF(OR(ISNA($L9),ISNA($M9)),"",IF(H9=VLOOKUP($A9,ValData0!$A:$J,Spec!H$2,FALSE),"",VLOOKUP($A9,ValData0!$A:$J,Spec!H$2,FALSE)))</f>
        <v/>
      </c>
    </row>
    <row r="10" spans="1:20" x14ac:dyDescent="0.25">
      <c r="A10" s="2">
        <v>225139</v>
      </c>
      <c r="B10" s="4">
        <f>IF(NOT(ISNA($M10)),VLOOKUP($A10,ValData0!$A:$J,Spec!B$2,FALSE),IF(NOT(ISNA($L10)),VLOOKUP($A10,'Client Data 1'!$A:$G,Spec!B$3,FALSE),""))</f>
        <v>33987</v>
      </c>
      <c r="C10" s="4">
        <f>IF(NOT(ISNA($M10)),VLOOKUP($A10,ValData0!$A:$J,Spec!C$2,FALSE),IF(NOT(ISNA($L10)),VLOOKUP($A10,'Client Data 1'!$A:$G,Spec!C$3,FALSE),""))</f>
        <v>41074</v>
      </c>
      <c r="D10" s="2">
        <f>IF(NOT(ISNA($L10)), VLOOKUP($A10,'Client Data 1'!$A:$G,Spec!D$3,FALSE),"")</f>
        <v>92000</v>
      </c>
      <c r="E10" s="2">
        <f>IF(NOT(ISNA($M10)),VLOOKUP($A10,ValData0!$A:$J,Spec!E$2,FALSE),"")</f>
        <v>92000</v>
      </c>
      <c r="F10" s="2">
        <f>IF(NOT(ISNA($M10)),VLOOKUP($A10,ValData0!$A:$J,Spec!F$2,FALSE),"")</f>
        <v>40000</v>
      </c>
      <c r="G10" s="4" t="str">
        <f>IF(ISNA($L10),"",IF(VLOOKUP($A10,'Client Data 1'!$A:$G,Spec!G$3,FALSE)="","",VLOOKUP($A10,'Client Data 1'!$A:$G,Spec!G$3,FALSE)))</f>
        <v/>
      </c>
      <c r="H10" s="4" t="str">
        <f>IF(ISNA($L10),"",IF(VLOOKUP($A10,'Client Data 1'!$A:$G,Spec!H$3,FALSE)="","",VLOOKUP($A10,'Client Data 1'!$A:$G,Spec!H$3,FALSE)))</f>
        <v/>
      </c>
      <c r="I10" s="2" t="str">
        <f>IF(NOT(ISNA($L10)),VLOOKUP($A10,'Client Data 1'!$A:$G,Spec!I$3,FALSE),"")</f>
        <v>A</v>
      </c>
      <c r="J10" s="2" t="str">
        <f>IF(NOT(ISNA($M10)),VLOOKUP($A10,ValData0!$A:$J,Spec!J$2,FALSE),"")</f>
        <v>A</v>
      </c>
      <c r="L10">
        <f>IFERROR(MATCH(A10,'Client Data 1'!A:A,0),"")</f>
        <v>17</v>
      </c>
      <c r="M10">
        <f>MATCH(A10,ValData0!A:A,0)</f>
        <v>10</v>
      </c>
      <c r="N10" t="str">
        <f t="shared" si="0"/>
        <v/>
      </c>
      <c r="O10" t="str">
        <f t="shared" si="1"/>
        <v/>
      </c>
      <c r="Q10" s="22" t="str">
        <f>IF(OR(ISNA($L10),ISNA($M10)),"",IF(B10=VLOOKUP($A10,'Client Data 1'!$A:$G,Spec!B$3,FALSE),"",VLOOKUP($A10,'Client Data 1'!$A:$G,Spec!B$3,FALSE)))</f>
        <v/>
      </c>
      <c r="R10" s="22" t="str">
        <f>IF(OR(ISNA($L10),ISNA($M10)),"",IF(C10=VLOOKUP($A10,'Client Data 1'!$A:$G,Spec!C$3,FALSE),"",VLOOKUP($A10,'Client Data 1'!$A:$G,Spec!C$3,FALSE)))</f>
        <v/>
      </c>
      <c r="S10" t="str">
        <f>IF(OR(ISNA($L10),ISNA($M10)),"",IF(G10=VLOOKUP($A10,ValData0!$A:$J,Spec!G$2,FALSE),"",VLOOKUP($A10,ValData0!$A:$J,Spec!G$2,FALSE)))</f>
        <v/>
      </c>
      <c r="T10" t="str">
        <f>IF(OR(ISNA($L10),ISNA($M10)),"",IF(H10=VLOOKUP($A10,ValData0!$A:$J,Spec!H$2,FALSE),"",VLOOKUP($A10,ValData0!$A:$J,Spec!H$2,FALSE)))</f>
        <v/>
      </c>
    </row>
    <row r="11" spans="1:20" x14ac:dyDescent="0.25">
      <c r="A11" s="2">
        <v>232072</v>
      </c>
      <c r="B11" s="4">
        <f>IF(NOT(ISNA($M11)),VLOOKUP($A11,ValData0!$A:$J,Spec!B$2,FALSE),IF(NOT(ISNA($L11)),VLOOKUP($A11,'Client Data 1'!$A:$G,Spec!B$3,FALSE),""))</f>
        <v>24290</v>
      </c>
      <c r="C11" s="4">
        <f>IF(NOT(ISNA($M11)),VLOOKUP($A11,ValData0!$A:$J,Spec!C$2,FALSE),IF(NOT(ISNA($L11)),VLOOKUP($A11,'Client Data 1'!$A:$G,Spec!C$3,FALSE),""))</f>
        <v>39634</v>
      </c>
      <c r="D11" s="2">
        <f>IF(NOT(ISNA($L11)), VLOOKUP($A11,'Client Data 1'!$A:$G,Spec!D$3,FALSE),"")</f>
        <v>91000</v>
      </c>
      <c r="E11" s="2">
        <f>IF(NOT(ISNA($M11)),VLOOKUP($A11,ValData0!$A:$J,Spec!E$2,FALSE),"")</f>
        <v>91000</v>
      </c>
      <c r="F11" s="2">
        <f>IF(NOT(ISNA($M11)),VLOOKUP($A11,ValData0!$A:$J,Spec!F$2,FALSE),"")</f>
        <v>86700</v>
      </c>
      <c r="G11" s="4" t="str">
        <f>IF(ISNA($L11),"",IF(VLOOKUP($A11,'Client Data 1'!$A:$G,Spec!G$3,FALSE)="","",VLOOKUP($A11,'Client Data 1'!$A:$G,Spec!G$3,FALSE)))</f>
        <v/>
      </c>
      <c r="H11" s="4" t="str">
        <f>IF(ISNA($L11),"",IF(VLOOKUP($A11,'Client Data 1'!$A:$G,Spec!H$3,FALSE)="","",VLOOKUP($A11,'Client Data 1'!$A:$G,Spec!H$3,FALSE)))</f>
        <v/>
      </c>
      <c r="I11" s="2" t="str">
        <f>IF(NOT(ISNA($L11)),VLOOKUP($A11,'Client Data 1'!$A:$G,Spec!I$3,FALSE),"")</f>
        <v>A</v>
      </c>
      <c r="J11" s="2" t="str">
        <f>IF(NOT(ISNA($M11)),VLOOKUP($A11,ValData0!$A:$J,Spec!J$2,FALSE),"")</f>
        <v>A</v>
      </c>
      <c r="L11">
        <f>IFERROR(MATCH(A11,'Client Data 1'!A:A,0),"")</f>
        <v>27</v>
      </c>
      <c r="M11">
        <f>MATCH(A11,ValData0!A:A,0)</f>
        <v>11</v>
      </c>
      <c r="N11" t="str">
        <f t="shared" si="0"/>
        <v/>
      </c>
      <c r="O11" t="str">
        <f t="shared" si="1"/>
        <v/>
      </c>
      <c r="Q11" s="22" t="str">
        <f>IF(OR(ISNA($L11),ISNA($M11)),"",IF(B11=VLOOKUP($A11,'Client Data 1'!$A:$G,Spec!B$3,FALSE),"",VLOOKUP($A11,'Client Data 1'!$A:$G,Spec!B$3,FALSE)))</f>
        <v/>
      </c>
      <c r="R11" s="22" t="str">
        <f>IF(OR(ISNA($L11),ISNA($M11)),"",IF(C11=VLOOKUP($A11,'Client Data 1'!$A:$G,Spec!C$3,FALSE),"",VLOOKUP($A11,'Client Data 1'!$A:$G,Spec!C$3,FALSE)))</f>
        <v/>
      </c>
      <c r="S11" t="str">
        <f>IF(OR(ISNA($L11),ISNA($M11)),"",IF(G11=VLOOKUP($A11,ValData0!$A:$J,Spec!G$2,FALSE),"",VLOOKUP($A11,ValData0!$A:$J,Spec!G$2,FALSE)))</f>
        <v/>
      </c>
      <c r="T11" t="str">
        <f>IF(OR(ISNA($L11),ISNA($M11)),"",IF(H11=VLOOKUP($A11,ValData0!$A:$J,Spec!H$2,FALSE),"",VLOOKUP($A11,ValData0!$A:$J,Spec!H$2,FALSE)))</f>
        <v/>
      </c>
    </row>
    <row r="12" spans="1:20" x14ac:dyDescent="0.25">
      <c r="A12" s="2">
        <v>250067</v>
      </c>
      <c r="B12" s="4" t="str">
        <f>IF(NOT(ISNA($M12)),VLOOKUP($A12,ValData0!$A:$J,Spec!B$2,FALSE),IF(NOT(ISNA($L12)),VLOOKUP($A12,'Client Data 1'!$A:$G,Spec!B$3,FALSE),""))</f>
        <v>2/30/1960</v>
      </c>
      <c r="C12" s="4">
        <f>IF(NOT(ISNA($M12)),VLOOKUP($A12,ValData0!$A:$J,Spec!C$2,FALSE),IF(NOT(ISNA($L12)),VLOOKUP($A12,'Client Data 1'!$A:$G,Spec!C$3,FALSE),""))</f>
        <v>40073</v>
      </c>
      <c r="D12" s="2">
        <f>IF(NOT(ISNA($L12)), VLOOKUP($A12,'Client Data 1'!$A:$G,Spec!D$3,FALSE),"")</f>
        <v>90000</v>
      </c>
      <c r="E12" s="2">
        <f>IF(NOT(ISNA($M12)),VLOOKUP($A12,ValData0!$A:$J,Spec!E$2,FALSE),"")</f>
        <v>90000</v>
      </c>
      <c r="F12" s="2">
        <f>IF(NOT(ISNA($M12)),VLOOKUP($A12,ValData0!$A:$J,Spec!F$2,FALSE),"")</f>
        <v>85700</v>
      </c>
      <c r="G12" s="4" t="str">
        <f>IF(ISNA($L12),"",IF(VLOOKUP($A12,'Client Data 1'!$A:$G,Spec!G$3,FALSE)="","",VLOOKUP($A12,'Client Data 1'!$A:$G,Spec!G$3,FALSE)))</f>
        <v/>
      </c>
      <c r="H12" s="4" t="str">
        <f>IF(ISNA($L12),"",IF(VLOOKUP($A12,'Client Data 1'!$A:$G,Spec!H$3,FALSE)="","",VLOOKUP($A12,'Client Data 1'!$A:$G,Spec!H$3,FALSE)))</f>
        <v/>
      </c>
      <c r="I12" s="2" t="str">
        <f>IF(NOT(ISNA($L12)),VLOOKUP($A12,'Client Data 1'!$A:$G,Spec!I$3,FALSE),"")</f>
        <v>A</v>
      </c>
      <c r="J12" s="2" t="str">
        <f>IF(NOT(ISNA($M12)),VLOOKUP($A12,ValData0!$A:$J,Spec!J$2,FALSE),"")</f>
        <v>A</v>
      </c>
      <c r="L12">
        <f>IFERROR(MATCH(A12,'Client Data 1'!A:A,0),"")</f>
        <v>15</v>
      </c>
      <c r="M12">
        <f>MATCH(A12,ValData0!A:A,0)</f>
        <v>12</v>
      </c>
      <c r="N12" t="str">
        <f t="shared" si="0"/>
        <v/>
      </c>
      <c r="O12" t="str">
        <f t="shared" si="1"/>
        <v/>
      </c>
      <c r="Q12" s="22" t="str">
        <f>IF(OR(ISNA($L12),ISNA($M12)),"",IF(B12=VLOOKUP($A12,'Client Data 1'!$A:$G,Spec!B$3,FALSE),"",VLOOKUP($A12,'Client Data 1'!$A:$G,Spec!B$3,FALSE)))</f>
        <v/>
      </c>
      <c r="R12" s="22" t="str">
        <f>IF(OR(ISNA($L12),ISNA($M12)),"",IF(C12=VLOOKUP($A12,'Client Data 1'!$A:$G,Spec!C$3,FALSE),"",VLOOKUP($A12,'Client Data 1'!$A:$G,Spec!C$3,FALSE)))</f>
        <v/>
      </c>
      <c r="S12" t="str">
        <f>IF(OR(ISNA($L12),ISNA($M12)),"",IF(G12=VLOOKUP($A12,ValData0!$A:$J,Spec!G$2,FALSE),"",VLOOKUP($A12,ValData0!$A:$J,Spec!G$2,FALSE)))</f>
        <v/>
      </c>
      <c r="T12" t="str">
        <f>IF(OR(ISNA($L12),ISNA($M12)),"",IF(H12=VLOOKUP($A12,ValData0!$A:$J,Spec!H$2,FALSE),"",VLOOKUP($A12,ValData0!$A:$J,Spec!H$2,FALSE)))</f>
        <v/>
      </c>
    </row>
    <row r="13" spans="1:20" x14ac:dyDescent="0.25">
      <c r="A13" s="2">
        <v>253862</v>
      </c>
      <c r="B13" s="4">
        <f>IF(NOT(ISNA($M13)),VLOOKUP($A13,ValData0!$A:$J,Spec!B$2,FALSE),IF(NOT(ISNA($L13)),VLOOKUP($A13,'Client Data 1'!$A:$G,Spec!B$3,FALSE),""))</f>
        <v>23332</v>
      </c>
      <c r="C13" s="4">
        <f>IF(NOT(ISNA($M13)),VLOOKUP($A13,ValData0!$A:$J,Spec!C$2,FALSE),IF(NOT(ISNA($L13)),VLOOKUP($A13,'Client Data 1'!$A:$G,Spec!C$3,FALSE),""))</f>
        <v>40339</v>
      </c>
      <c r="D13" s="2">
        <f>IF(NOT(ISNA($L13)), VLOOKUP($A13,'Client Data 1'!$A:$G,Spec!D$3,FALSE),"")</f>
        <v>89000</v>
      </c>
      <c r="E13" s="2">
        <f>IF(NOT(ISNA($M13)),VLOOKUP($A13,ValData0!$A:$J,Spec!E$2,FALSE),"")</f>
        <v>89000</v>
      </c>
      <c r="F13" s="2">
        <f>IF(NOT(ISNA($M13)),VLOOKUP($A13,ValData0!$A:$J,Spec!F$2,FALSE),"")</f>
        <v>84800</v>
      </c>
      <c r="G13" s="4" t="str">
        <f>IF(ISNA($L13),"",IF(VLOOKUP($A13,'Client Data 1'!$A:$G,Spec!G$3,FALSE)="","",VLOOKUP($A13,'Client Data 1'!$A:$G,Spec!G$3,FALSE)))</f>
        <v/>
      </c>
      <c r="H13" s="4" t="str">
        <f>IF(ISNA($L13),"",IF(VLOOKUP($A13,'Client Data 1'!$A:$G,Spec!H$3,FALSE)="","",VLOOKUP($A13,'Client Data 1'!$A:$G,Spec!H$3,FALSE)))</f>
        <v/>
      </c>
      <c r="I13" s="2" t="str">
        <f>IF(NOT(ISNA($L13)),VLOOKUP($A13,'Client Data 1'!$A:$G,Spec!I$3,FALSE),"")</f>
        <v>A</v>
      </c>
      <c r="J13" s="2" t="str">
        <f>IF(NOT(ISNA($M13)),VLOOKUP($A13,ValData0!$A:$J,Spec!J$2,FALSE),"")</f>
        <v>A</v>
      </c>
      <c r="L13">
        <f>IFERROR(MATCH(A13,'Client Data 1'!A:A,0),"")</f>
        <v>31</v>
      </c>
      <c r="M13">
        <f>MATCH(A13,ValData0!A:A,0)</f>
        <v>13</v>
      </c>
      <c r="N13" t="str">
        <f t="shared" si="0"/>
        <v/>
      </c>
      <c r="O13" t="str">
        <f t="shared" si="1"/>
        <v/>
      </c>
      <c r="Q13" s="22" t="str">
        <f>IF(OR(ISNA($L13),ISNA($M13)),"",IF(B13=VLOOKUP($A13,'Client Data 1'!$A:$G,Spec!B$3,FALSE),"",VLOOKUP($A13,'Client Data 1'!$A:$G,Spec!B$3,FALSE)))</f>
        <v/>
      </c>
      <c r="R13" s="22" t="str">
        <f>IF(OR(ISNA($L13),ISNA($M13)),"",IF(C13=VLOOKUP($A13,'Client Data 1'!$A:$G,Spec!C$3,FALSE),"",VLOOKUP($A13,'Client Data 1'!$A:$G,Spec!C$3,FALSE)))</f>
        <v/>
      </c>
      <c r="S13" t="str">
        <f>IF(OR(ISNA($L13),ISNA($M13)),"",IF(G13=VLOOKUP($A13,ValData0!$A:$J,Spec!G$2,FALSE),"",VLOOKUP($A13,ValData0!$A:$J,Spec!G$2,FALSE)))</f>
        <v/>
      </c>
      <c r="T13" t="str">
        <f>IF(OR(ISNA($L13),ISNA($M13)),"",IF(H13=VLOOKUP($A13,ValData0!$A:$J,Spec!H$2,FALSE),"",VLOOKUP($A13,ValData0!$A:$J,Spec!H$2,FALSE)))</f>
        <v/>
      </c>
    </row>
    <row r="14" spans="1:20" x14ac:dyDescent="0.25">
      <c r="A14" s="2">
        <v>255179</v>
      </c>
      <c r="B14" s="4">
        <f>IF(NOT(ISNA($M14)),VLOOKUP($A14,ValData0!$A:$J,Spec!B$2,FALSE),IF(NOT(ISNA($L14)),VLOOKUP($A14,'Client Data 1'!$A:$G,Spec!B$3,FALSE),""))</f>
        <v>22281</v>
      </c>
      <c r="C14" s="4">
        <f>IF(NOT(ISNA($M14)),VLOOKUP($A14,ValData0!$A:$J,Spec!C$2,FALSE),IF(NOT(ISNA($L14)),VLOOKUP($A14,'Client Data 1'!$A:$G,Spec!C$3,FALSE),""))</f>
        <v>40774</v>
      </c>
      <c r="D14" s="2">
        <f>IF(NOT(ISNA($L14)), VLOOKUP($A14,'Client Data 1'!$A:$G,Spec!D$3,FALSE),"")</f>
        <v>88000</v>
      </c>
      <c r="E14" s="2">
        <f>IF(NOT(ISNA($M14)),VLOOKUP($A14,ValData0!$A:$J,Spec!E$2,FALSE),"")</f>
        <v>88000</v>
      </c>
      <c r="F14" s="2">
        <f>IF(NOT(ISNA($M14)),VLOOKUP($A14,ValData0!$A:$J,Spec!F$2,FALSE),"")</f>
        <v>83800</v>
      </c>
      <c r="G14" s="4" t="str">
        <f>IF(ISNA($L14),"",IF(VLOOKUP($A14,'Client Data 1'!$A:$G,Spec!G$3,FALSE)="","",VLOOKUP($A14,'Client Data 1'!$A:$G,Spec!G$3,FALSE)))</f>
        <v/>
      </c>
      <c r="H14" s="4" t="str">
        <f>IF(ISNA($L14),"",IF(VLOOKUP($A14,'Client Data 1'!$A:$G,Spec!H$3,FALSE)="","",VLOOKUP($A14,'Client Data 1'!$A:$G,Spec!H$3,FALSE)))</f>
        <v/>
      </c>
      <c r="I14" s="2" t="str">
        <f>IF(NOT(ISNA($L14)),VLOOKUP($A14,'Client Data 1'!$A:$G,Spec!I$3,FALSE),"")</f>
        <v>A</v>
      </c>
      <c r="J14" s="2" t="str">
        <f>IF(NOT(ISNA($M14)),VLOOKUP($A14,ValData0!$A:$J,Spec!J$2,FALSE),"")</f>
        <v>A</v>
      </c>
      <c r="L14">
        <f>IFERROR(MATCH(A14,'Client Data 1'!A:A,0),"")</f>
        <v>33</v>
      </c>
      <c r="M14">
        <f>MATCH(A14,ValData0!A:A,0)</f>
        <v>14</v>
      </c>
      <c r="N14" t="str">
        <f t="shared" si="0"/>
        <v/>
      </c>
      <c r="O14" t="str">
        <f t="shared" si="1"/>
        <v/>
      </c>
      <c r="Q14" s="22" t="str">
        <f>IF(OR(ISNA($L14),ISNA($M14)),"",IF(B14=VLOOKUP($A14,'Client Data 1'!$A:$G,Spec!B$3,FALSE),"",VLOOKUP($A14,'Client Data 1'!$A:$G,Spec!B$3,FALSE)))</f>
        <v/>
      </c>
      <c r="R14" s="22" t="str">
        <f>IF(OR(ISNA($L14),ISNA($M14)),"",IF(C14=VLOOKUP($A14,'Client Data 1'!$A:$G,Spec!C$3,FALSE),"",VLOOKUP($A14,'Client Data 1'!$A:$G,Spec!C$3,FALSE)))</f>
        <v/>
      </c>
      <c r="S14" t="str">
        <f>IF(OR(ISNA($L14),ISNA($M14)),"",IF(G14=VLOOKUP($A14,ValData0!$A:$J,Spec!G$2,FALSE),"",VLOOKUP($A14,ValData0!$A:$J,Spec!G$2,FALSE)))</f>
        <v/>
      </c>
      <c r="T14" t="str">
        <f>IF(OR(ISNA($L14),ISNA($M14)),"",IF(H14=VLOOKUP($A14,ValData0!$A:$J,Spec!H$2,FALSE),"",VLOOKUP($A14,ValData0!$A:$J,Spec!H$2,FALSE)))</f>
        <v/>
      </c>
    </row>
    <row r="15" spans="1:20" x14ac:dyDescent="0.25">
      <c r="A15" s="2">
        <v>258130</v>
      </c>
      <c r="B15" s="4">
        <f>IF(NOT(ISNA($M15)),VLOOKUP($A15,ValData0!$A:$J,Spec!B$2,FALSE),IF(NOT(ISNA($L15)),VLOOKUP($A15,'Client Data 1'!$A:$G,Spec!B$3,FALSE),""))</f>
        <v>29124</v>
      </c>
      <c r="C15" s="4">
        <f>IF(NOT(ISNA($M15)),VLOOKUP($A15,ValData0!$A:$J,Spec!C$2,FALSE),IF(NOT(ISNA($L15)),VLOOKUP($A15,'Client Data 1'!$A:$G,Spec!C$3,FALSE),""))</f>
        <v>29006</v>
      </c>
      <c r="D15" s="2">
        <f>IF(NOT(ISNA($L15)), VLOOKUP($A15,'Client Data 1'!$A:$G,Spec!D$3,FALSE),"")</f>
        <v>87000</v>
      </c>
      <c r="E15" s="2">
        <f>IF(NOT(ISNA($M15)),VLOOKUP($A15,ValData0!$A:$J,Spec!E$2,FALSE),"")</f>
        <v>87000</v>
      </c>
      <c r="F15" s="2">
        <f>IF(NOT(ISNA($M15)),VLOOKUP($A15,ValData0!$A:$J,Spec!F$2,FALSE),"")</f>
        <v>82900</v>
      </c>
      <c r="G15" s="4" t="str">
        <f>IF(ISNA($L15),"",IF(VLOOKUP($A15,'Client Data 1'!$A:$G,Spec!G$3,FALSE)="","",VLOOKUP($A15,'Client Data 1'!$A:$G,Spec!G$3,FALSE)))</f>
        <v/>
      </c>
      <c r="H15" s="4" t="str">
        <f>IF(ISNA($L15),"",IF(VLOOKUP($A15,'Client Data 1'!$A:$G,Spec!H$3,FALSE)="","",VLOOKUP($A15,'Client Data 1'!$A:$G,Spec!H$3,FALSE)))</f>
        <v/>
      </c>
      <c r="I15" s="2" t="str">
        <f>IF(NOT(ISNA($L15)),VLOOKUP($A15,'Client Data 1'!$A:$G,Spec!I$3,FALSE),"")</f>
        <v>A</v>
      </c>
      <c r="J15" s="2" t="str">
        <f>IF(NOT(ISNA($M15)),VLOOKUP($A15,ValData0!$A:$J,Spec!J$2,FALSE),"")</f>
        <v>A</v>
      </c>
      <c r="L15">
        <f>IFERROR(MATCH(A15,'Client Data 1'!A:A,0),"")</f>
        <v>21</v>
      </c>
      <c r="M15">
        <f>MATCH(A15,ValData0!A:A,0)</f>
        <v>15</v>
      </c>
      <c r="N15" t="str">
        <f t="shared" si="0"/>
        <v/>
      </c>
      <c r="O15" t="str">
        <f t="shared" si="1"/>
        <v/>
      </c>
      <c r="Q15" s="22" t="str">
        <f>IF(OR(ISNA($L15),ISNA($M15)),"",IF(B15=VLOOKUP($A15,'Client Data 1'!$A:$G,Spec!B$3,FALSE),"",VLOOKUP($A15,'Client Data 1'!$A:$G,Spec!B$3,FALSE)))</f>
        <v/>
      </c>
      <c r="R15" s="22" t="str">
        <f>IF(OR(ISNA($L15),ISNA($M15)),"",IF(C15=VLOOKUP($A15,'Client Data 1'!$A:$G,Spec!C$3,FALSE),"",VLOOKUP($A15,'Client Data 1'!$A:$G,Spec!C$3,FALSE)))</f>
        <v/>
      </c>
      <c r="S15" t="str">
        <f>IF(OR(ISNA($L15),ISNA($M15)),"",IF(G15=VLOOKUP($A15,ValData0!$A:$J,Spec!G$2,FALSE),"",VLOOKUP($A15,ValData0!$A:$J,Spec!G$2,FALSE)))</f>
        <v/>
      </c>
      <c r="T15" t="str">
        <f>IF(OR(ISNA($L15),ISNA($M15)),"",IF(H15=VLOOKUP($A15,ValData0!$A:$J,Spec!H$2,FALSE),"",VLOOKUP($A15,ValData0!$A:$J,Spec!H$2,FALSE)))</f>
        <v/>
      </c>
    </row>
    <row r="16" spans="1:20" x14ac:dyDescent="0.25">
      <c r="A16" s="2">
        <v>286491</v>
      </c>
      <c r="B16" s="4">
        <f>IF(NOT(ISNA($M16)),VLOOKUP($A16,ValData0!$A:$J,Spec!B$2,FALSE),IF(NOT(ISNA($L16)),VLOOKUP($A16,'Client Data 1'!$A:$G,Spec!B$3,FALSE),""))</f>
        <v>16018</v>
      </c>
      <c r="C16" s="4">
        <f>IF(NOT(ISNA($M16)),VLOOKUP($A16,ValData0!$A:$J,Spec!C$2,FALSE),IF(NOT(ISNA($L16)),VLOOKUP($A16,'Client Data 1'!$A:$G,Spec!C$3,FALSE),""))</f>
        <v>31071</v>
      </c>
      <c r="D16" s="2">
        <f>IF(NOT(ISNA($L16)), VLOOKUP($A16,'Client Data 1'!$A:$G,Spec!D$3,FALSE),"")</f>
        <v>86000</v>
      </c>
      <c r="E16" s="2">
        <f>IF(NOT(ISNA($M16)),VLOOKUP($A16,ValData0!$A:$J,Spec!E$2,FALSE),"")</f>
        <v>86000</v>
      </c>
      <c r="F16" s="2">
        <f>IF(NOT(ISNA($M16)),VLOOKUP($A16,ValData0!$A:$J,Spec!F$2,FALSE),"")</f>
        <v>81900</v>
      </c>
      <c r="G16" s="4" t="str">
        <f>IF(ISNA($L16),"",IF(VLOOKUP($A16,'Client Data 1'!$A:$G,Spec!G$3,FALSE)="","",VLOOKUP($A16,'Client Data 1'!$A:$G,Spec!G$3,FALSE)))</f>
        <v/>
      </c>
      <c r="H16" s="4" t="str">
        <f>IF(ISNA($L16),"",IF(VLOOKUP($A16,'Client Data 1'!$A:$G,Spec!H$3,FALSE)="","",VLOOKUP($A16,'Client Data 1'!$A:$G,Spec!H$3,FALSE)))</f>
        <v/>
      </c>
      <c r="I16" s="2" t="str">
        <f>IF(NOT(ISNA($L16)),VLOOKUP($A16,'Client Data 1'!$A:$G,Spec!I$3,FALSE),"")</f>
        <v>A</v>
      </c>
      <c r="J16" s="2" t="str">
        <f>IF(NOT(ISNA($M16)),VLOOKUP($A16,ValData0!$A:$J,Spec!J$2,FALSE),"")</f>
        <v>A</v>
      </c>
      <c r="L16">
        <f>IFERROR(MATCH(A16,'Client Data 1'!A:A,0),"")</f>
        <v>54</v>
      </c>
      <c r="M16">
        <f>MATCH(A16,ValData0!A:A,0)</f>
        <v>16</v>
      </c>
      <c r="N16" t="str">
        <f t="shared" si="0"/>
        <v/>
      </c>
      <c r="O16" t="str">
        <f t="shared" si="1"/>
        <v/>
      </c>
      <c r="Q16" s="22" t="str">
        <f>IF(OR(ISNA($L16),ISNA($M16)),"",IF(B16=VLOOKUP($A16,'Client Data 1'!$A:$G,Spec!B$3,FALSE),"",VLOOKUP($A16,'Client Data 1'!$A:$G,Spec!B$3,FALSE)))</f>
        <v/>
      </c>
      <c r="R16" s="22" t="str">
        <f>IF(OR(ISNA($L16),ISNA($M16)),"",IF(C16=VLOOKUP($A16,'Client Data 1'!$A:$G,Spec!C$3,FALSE),"",VLOOKUP($A16,'Client Data 1'!$A:$G,Spec!C$3,FALSE)))</f>
        <v/>
      </c>
      <c r="S16" t="str">
        <f>IF(OR(ISNA($L16),ISNA($M16)),"",IF(G16=VLOOKUP($A16,ValData0!$A:$J,Spec!G$2,FALSE),"",VLOOKUP($A16,ValData0!$A:$J,Spec!G$2,FALSE)))</f>
        <v/>
      </c>
      <c r="T16" t="str">
        <f>IF(OR(ISNA($L16),ISNA($M16)),"",IF(H16=VLOOKUP($A16,ValData0!$A:$J,Spec!H$2,FALSE),"",VLOOKUP($A16,ValData0!$A:$J,Spec!H$2,FALSE)))</f>
        <v/>
      </c>
    </row>
    <row r="17" spans="1:20" x14ac:dyDescent="0.25">
      <c r="A17" s="2">
        <v>290999</v>
      </c>
      <c r="B17" s="4">
        <f>IF(NOT(ISNA($M17)),VLOOKUP($A17,ValData0!$A:$J,Spec!B$2,FALSE),IF(NOT(ISNA($L17)),VLOOKUP($A17,'Client Data 1'!$A:$G,Spec!B$3,FALSE),""))</f>
        <v>25991</v>
      </c>
      <c r="C17" s="4">
        <f>IF(NOT(ISNA($M17)),VLOOKUP($A17,ValData0!$A:$J,Spec!C$2,FALSE),IF(NOT(ISNA($L17)),VLOOKUP($A17,'Client Data 1'!$A:$G,Spec!C$3,FALSE),""))</f>
        <v>41600</v>
      </c>
      <c r="D17" s="2">
        <f>IF(NOT(ISNA($L17)), VLOOKUP($A17,'Client Data 1'!$A:$G,Spec!D$3,FALSE),"")</f>
        <v>85000</v>
      </c>
      <c r="E17" s="2">
        <f>IF(NOT(ISNA($M17)),VLOOKUP($A17,ValData0!$A:$J,Spec!E$2,FALSE),"")</f>
        <v>85000</v>
      </c>
      <c r="F17" s="2">
        <f>IF(NOT(ISNA($M17)),VLOOKUP($A17,ValData0!$A:$J,Spec!F$2,FALSE),"")</f>
        <v>2000</v>
      </c>
      <c r="G17" s="4" t="str">
        <f>IF(ISNA($L17),"",IF(VLOOKUP($A17,'Client Data 1'!$A:$G,Spec!G$3,FALSE)="","",VLOOKUP($A17,'Client Data 1'!$A:$G,Spec!G$3,FALSE)))</f>
        <v/>
      </c>
      <c r="H17" s="4" t="str">
        <f>IF(ISNA($L17),"",IF(VLOOKUP($A17,'Client Data 1'!$A:$G,Spec!H$3,FALSE)="","",VLOOKUP($A17,'Client Data 1'!$A:$G,Spec!H$3,FALSE)))</f>
        <v/>
      </c>
      <c r="I17" s="2" t="str">
        <f>IF(NOT(ISNA($L17)),VLOOKUP($A17,'Client Data 1'!$A:$G,Spec!I$3,FALSE),"")</f>
        <v>A</v>
      </c>
      <c r="J17" s="2" t="str">
        <f>IF(NOT(ISNA($M17)),VLOOKUP($A17,ValData0!$A:$J,Spec!J$2,FALSE),"")</f>
        <v>A</v>
      </c>
      <c r="L17">
        <f>IFERROR(MATCH(A17,'Client Data 1'!A:A,0),"")</f>
        <v>25</v>
      </c>
      <c r="M17">
        <f>MATCH(A17,ValData0!A:A,0)</f>
        <v>17</v>
      </c>
      <c r="N17" t="str">
        <f t="shared" si="0"/>
        <v/>
      </c>
      <c r="O17" t="str">
        <f t="shared" si="1"/>
        <v/>
      </c>
      <c r="Q17" s="22" t="str">
        <f>IF(OR(ISNA($L17),ISNA($M17)),"",IF(B17=VLOOKUP($A17,'Client Data 1'!$A:$G,Spec!B$3,FALSE),"",VLOOKUP($A17,'Client Data 1'!$A:$G,Spec!B$3,FALSE)))</f>
        <v/>
      </c>
      <c r="R17" s="22" t="str">
        <f>IF(OR(ISNA($L17),ISNA($M17)),"",IF(C17=VLOOKUP($A17,'Client Data 1'!$A:$G,Spec!C$3,FALSE),"",VLOOKUP($A17,'Client Data 1'!$A:$G,Spec!C$3,FALSE)))</f>
        <v/>
      </c>
      <c r="S17" t="str">
        <f>IF(OR(ISNA($L17),ISNA($M17)),"",IF(G17=VLOOKUP($A17,ValData0!$A:$J,Spec!G$2,FALSE),"",VLOOKUP($A17,ValData0!$A:$J,Spec!G$2,FALSE)))</f>
        <v/>
      </c>
      <c r="T17" t="str">
        <f>IF(OR(ISNA($L17),ISNA($M17)),"",IF(H17=VLOOKUP($A17,ValData0!$A:$J,Spec!H$2,FALSE),"",VLOOKUP($A17,ValData0!$A:$J,Spec!H$2,FALSE)))</f>
        <v/>
      </c>
    </row>
    <row r="18" spans="1:20" x14ac:dyDescent="0.25">
      <c r="A18" s="2">
        <v>300843</v>
      </c>
      <c r="B18" s="4">
        <f>IF(NOT(ISNA($M18)),VLOOKUP($A18,ValData0!$A:$J,Spec!B$2,FALSE),IF(NOT(ISNA($L18)),VLOOKUP($A18,'Client Data 1'!$A:$G,Spec!B$3,FALSE),""))</f>
        <v>17659</v>
      </c>
      <c r="C18" s="4">
        <f>IF(NOT(ISNA($M18)),VLOOKUP($A18,ValData0!$A:$J,Spec!C$2,FALSE),IF(NOT(ISNA($L18)),VLOOKUP($A18,'Client Data 1'!$A:$G,Spec!C$3,FALSE),""))</f>
        <v>31876</v>
      </c>
      <c r="D18" s="2">
        <f>IF(NOT(ISNA($L18)), VLOOKUP($A18,'Client Data 1'!$A:$G,Spec!D$3,FALSE),"")</f>
        <v>84000</v>
      </c>
      <c r="E18" s="2">
        <f>IF(NOT(ISNA($M18)),VLOOKUP($A18,ValData0!$A:$J,Spec!E$2,FALSE),"")</f>
        <v>84000</v>
      </c>
      <c r="F18" s="2">
        <f>IF(NOT(ISNA($M18)),VLOOKUP($A18,ValData0!$A:$J,Spec!F$2,FALSE),"")</f>
        <v>80000</v>
      </c>
      <c r="G18" s="4" t="str">
        <f>IF(ISNA($L18),"",IF(VLOOKUP($A18,'Client Data 1'!$A:$G,Spec!G$3,FALSE)="","",VLOOKUP($A18,'Client Data 1'!$A:$G,Spec!G$3,FALSE)))</f>
        <v/>
      </c>
      <c r="H18" s="4" t="str">
        <f>IF(ISNA($L18),"",IF(VLOOKUP($A18,'Client Data 1'!$A:$G,Spec!H$3,FALSE)="","",VLOOKUP($A18,'Client Data 1'!$A:$G,Spec!H$3,FALSE)))</f>
        <v/>
      </c>
      <c r="I18" s="2" t="str">
        <f>IF(NOT(ISNA($L18)),VLOOKUP($A18,'Client Data 1'!$A:$G,Spec!I$3,FALSE),"")</f>
        <v>A</v>
      </c>
      <c r="J18" s="2" t="str">
        <f>IF(NOT(ISNA($M18)),VLOOKUP($A18,ValData0!$A:$J,Spec!J$2,FALSE),"")</f>
        <v>A</v>
      </c>
      <c r="L18">
        <f>IFERROR(MATCH(A18,'Client Data 1'!A:A,0),"")</f>
        <v>46</v>
      </c>
      <c r="M18">
        <f>MATCH(A18,ValData0!A:A,0)</f>
        <v>18</v>
      </c>
      <c r="N18" t="str">
        <f t="shared" si="0"/>
        <v/>
      </c>
      <c r="O18" t="str">
        <f t="shared" si="1"/>
        <v/>
      </c>
      <c r="Q18" s="22" t="str">
        <f>IF(OR(ISNA($L18),ISNA($M18)),"",IF(B18=VLOOKUP($A18,'Client Data 1'!$A:$G,Spec!B$3,FALSE),"",VLOOKUP($A18,'Client Data 1'!$A:$G,Spec!B$3,FALSE)))</f>
        <v/>
      </c>
      <c r="R18" s="22" t="str">
        <f>IF(OR(ISNA($L18),ISNA($M18)),"",IF(C18=VLOOKUP($A18,'Client Data 1'!$A:$G,Spec!C$3,FALSE),"",VLOOKUP($A18,'Client Data 1'!$A:$G,Spec!C$3,FALSE)))</f>
        <v/>
      </c>
      <c r="S18" t="str">
        <f>IF(OR(ISNA($L18),ISNA($M18)),"",IF(G18=VLOOKUP($A18,ValData0!$A:$J,Spec!G$2,FALSE),"",VLOOKUP($A18,ValData0!$A:$J,Spec!G$2,FALSE)))</f>
        <v/>
      </c>
      <c r="T18" t="str">
        <f>IF(OR(ISNA($L18),ISNA($M18)),"",IF(H18=VLOOKUP($A18,ValData0!$A:$J,Spec!H$2,FALSE),"",VLOOKUP($A18,ValData0!$A:$J,Spec!H$2,FALSE)))</f>
        <v/>
      </c>
    </row>
    <row r="19" spans="1:20" x14ac:dyDescent="0.25">
      <c r="A19" s="2">
        <v>302798</v>
      </c>
      <c r="B19" s="4">
        <f>IF(NOT(ISNA($M19)),VLOOKUP($A19,ValData0!$A:$J,Spec!B$2,FALSE),IF(NOT(ISNA($L19)),VLOOKUP($A19,'Client Data 1'!$A:$G,Spec!B$3,FALSE),""))</f>
        <v>28924</v>
      </c>
      <c r="C19" s="4">
        <f>IF(NOT(ISNA($M19)),VLOOKUP($A19,ValData0!$A:$J,Spec!C$2,FALSE),IF(NOT(ISNA($L19)),VLOOKUP($A19,'Client Data 1'!$A:$G,Spec!C$3,FALSE),""))</f>
        <v>35009</v>
      </c>
      <c r="D19" s="2">
        <f>IF(NOT(ISNA($L19)), VLOOKUP($A19,'Client Data 1'!$A:$G,Spec!D$3,FALSE),"")</f>
        <v>86000</v>
      </c>
      <c r="E19" s="2">
        <f>IF(NOT(ISNA($M19)),VLOOKUP($A19,ValData0!$A:$J,Spec!E$2,FALSE),"")</f>
        <v>300000</v>
      </c>
      <c r="F19" s="2">
        <f>IF(NOT(ISNA($M19)),VLOOKUP($A19,ValData0!$A:$J,Spec!F$2,FALSE),"")</f>
        <v>276000</v>
      </c>
      <c r="G19" s="4" t="str">
        <f>IF(ISNA($L19),"",IF(VLOOKUP($A19,'Client Data 1'!$A:$G,Spec!G$3,FALSE)="","",VLOOKUP($A19,'Client Data 1'!$A:$G,Spec!G$3,FALSE)))</f>
        <v/>
      </c>
      <c r="H19" s="4" t="str">
        <f>IF(ISNA($L19),"",IF(VLOOKUP($A19,'Client Data 1'!$A:$G,Spec!H$3,FALSE)="","",VLOOKUP($A19,'Client Data 1'!$A:$G,Spec!H$3,FALSE)))</f>
        <v/>
      </c>
      <c r="I19" s="2" t="str">
        <f>IF(NOT(ISNA($L19)),VLOOKUP($A19,'Client Data 1'!$A:$G,Spec!I$3,FALSE),"")</f>
        <v>A</v>
      </c>
      <c r="J19" s="2" t="str">
        <f>IF(NOT(ISNA($M19)),VLOOKUP($A19,ValData0!$A:$J,Spec!J$2,FALSE),"")</f>
        <v>A</v>
      </c>
      <c r="L19">
        <f>IFERROR(MATCH(A19,'Client Data 1'!A:A,0),"")</f>
        <v>22</v>
      </c>
      <c r="M19">
        <f>MATCH(A19,ValData0!A:A,0)</f>
        <v>19</v>
      </c>
      <c r="N19" t="str">
        <f t="shared" si="0"/>
        <v/>
      </c>
      <c r="O19" t="str">
        <f t="shared" si="1"/>
        <v/>
      </c>
      <c r="Q19" s="22" t="str">
        <f>IF(OR(ISNA($L19),ISNA($M19)),"",IF(B19=VLOOKUP($A19,'Client Data 1'!$A:$G,Spec!B$3,FALSE),"",VLOOKUP($A19,'Client Data 1'!$A:$G,Spec!B$3,FALSE)))</f>
        <v/>
      </c>
      <c r="R19" s="22" t="str">
        <f>IF(OR(ISNA($L19),ISNA($M19)),"",IF(C19=VLOOKUP($A19,'Client Data 1'!$A:$G,Spec!C$3,FALSE),"",VLOOKUP($A19,'Client Data 1'!$A:$G,Spec!C$3,FALSE)))</f>
        <v/>
      </c>
      <c r="S19" t="str">
        <f>IF(OR(ISNA($L19),ISNA($M19)),"",IF(G19=VLOOKUP($A19,ValData0!$A:$J,Spec!G$2,FALSE),"",VLOOKUP($A19,ValData0!$A:$J,Spec!G$2,FALSE)))</f>
        <v/>
      </c>
      <c r="T19" t="str">
        <f>IF(OR(ISNA($L19),ISNA($M19)),"",IF(H19=VLOOKUP($A19,ValData0!$A:$J,Spec!H$2,FALSE),"",VLOOKUP($A19,ValData0!$A:$J,Spec!H$2,FALSE)))</f>
        <v/>
      </c>
    </row>
    <row r="20" spans="1:20" x14ac:dyDescent="0.25">
      <c r="A20" s="2">
        <v>310267</v>
      </c>
      <c r="B20" s="4">
        <f>IF(NOT(ISNA($M20)),VLOOKUP($A20,ValData0!$A:$J,Spec!B$2,FALSE),IF(NOT(ISNA($L20)),VLOOKUP($A20,'Client Data 1'!$A:$G,Spec!B$3,FALSE),""))</f>
        <v>23532</v>
      </c>
      <c r="C20" s="4">
        <f>IF(NOT(ISNA($M20)),VLOOKUP($A20,ValData0!$A:$J,Spec!C$2,FALSE),IF(NOT(ISNA($L20)),VLOOKUP($A20,'Client Data 1'!$A:$G,Spec!C$3,FALSE),""))</f>
        <v>38201</v>
      </c>
      <c r="D20" s="2">
        <f>IF(NOT(ISNA($L20)), VLOOKUP($A20,'Client Data 1'!$A:$G,Spec!D$3,FALSE),"")</f>
        <v>86000</v>
      </c>
      <c r="E20" s="2">
        <f>IF(NOT(ISNA($M20)),VLOOKUP($A20,ValData0!$A:$J,Spec!E$2,FALSE),"")</f>
        <v>118800</v>
      </c>
      <c r="F20" s="2">
        <f>IF(NOT(ISNA($M20)),VLOOKUP($A20,ValData0!$A:$J,Spec!F$2,FALSE),"")</f>
        <v>113100</v>
      </c>
      <c r="G20" s="4" t="str">
        <f>IF(ISNA($L20),"",IF(VLOOKUP($A20,'Client Data 1'!$A:$G,Spec!G$3,FALSE)="","",VLOOKUP($A20,'Client Data 1'!$A:$G,Spec!G$3,FALSE)))</f>
        <v/>
      </c>
      <c r="H20" s="4" t="str">
        <f>IF(ISNA($L20),"",IF(VLOOKUP($A20,'Client Data 1'!$A:$G,Spec!H$3,FALSE)="","",VLOOKUP($A20,'Client Data 1'!$A:$G,Spec!H$3,FALSE)))</f>
        <v/>
      </c>
      <c r="I20" s="2" t="str">
        <f>IF(NOT(ISNA($L20)),VLOOKUP($A20,'Client Data 1'!$A:$G,Spec!I$3,FALSE),"")</f>
        <v>A</v>
      </c>
      <c r="J20" s="2" t="str">
        <f>IF(NOT(ISNA($M20)),VLOOKUP($A20,ValData0!$A:$J,Spec!J$2,FALSE),"")</f>
        <v>A</v>
      </c>
      <c r="L20">
        <f>IFERROR(MATCH(A20,'Client Data 1'!A:A,0),"")</f>
        <v>30</v>
      </c>
      <c r="M20">
        <f>MATCH(A20,ValData0!A:A,0)</f>
        <v>20</v>
      </c>
      <c r="N20" t="str">
        <f t="shared" si="0"/>
        <v/>
      </c>
      <c r="O20" t="str">
        <f t="shared" si="1"/>
        <v/>
      </c>
      <c r="Q20" s="22" t="str">
        <f>IF(OR(ISNA($L20),ISNA($M20)),"",IF(B20=VLOOKUP($A20,'Client Data 1'!$A:$G,Spec!B$3,FALSE),"",VLOOKUP($A20,'Client Data 1'!$A:$G,Spec!B$3,FALSE)))</f>
        <v/>
      </c>
      <c r="R20" s="22" t="str">
        <f>IF(OR(ISNA($L20),ISNA($M20)),"",IF(C20=VLOOKUP($A20,'Client Data 1'!$A:$G,Spec!C$3,FALSE),"",VLOOKUP($A20,'Client Data 1'!$A:$G,Spec!C$3,FALSE)))</f>
        <v/>
      </c>
      <c r="S20" t="str">
        <f>IF(OR(ISNA($L20),ISNA($M20)),"",IF(G20=VLOOKUP($A20,ValData0!$A:$J,Spec!G$2,FALSE),"",VLOOKUP($A20,ValData0!$A:$J,Spec!G$2,FALSE)))</f>
        <v/>
      </c>
      <c r="T20" t="str">
        <f>IF(OR(ISNA($L20),ISNA($M20)),"",IF(H20=VLOOKUP($A20,ValData0!$A:$J,Spec!H$2,FALSE),"",VLOOKUP($A20,ValData0!$A:$J,Spec!H$2,FALSE)))</f>
        <v/>
      </c>
    </row>
    <row r="21" spans="1:20" x14ac:dyDescent="0.25">
      <c r="A21" s="2">
        <v>313615</v>
      </c>
      <c r="B21" s="4">
        <f>IF(NOT(ISNA($M21)),VLOOKUP($A21,ValData0!$A:$J,Spec!B$2,FALSE),IF(NOT(ISNA($L21)),VLOOKUP($A21,'Client Data 1'!$A:$G,Spec!B$3,FALSE),""))</f>
        <v>34187</v>
      </c>
      <c r="C21" s="4">
        <f>IF(NOT(ISNA($M21)),VLOOKUP($A21,ValData0!$A:$J,Spec!C$2,FALSE),IF(NOT(ISNA($L21)),VLOOKUP($A21,'Client Data 1'!$A:$G,Spec!C$3,FALSE),""))</f>
        <v>38175</v>
      </c>
      <c r="D21" s="2">
        <f>IF(NOT(ISNA($L21)), VLOOKUP($A21,'Client Data 1'!$A:$G,Spec!D$3,FALSE),"")</f>
        <v>87000</v>
      </c>
      <c r="E21" s="2">
        <f>IF(NOT(ISNA($M21)),VLOOKUP($A21,ValData0!$A:$J,Spec!E$2,FALSE),"")</f>
        <v>117600</v>
      </c>
      <c r="F21" s="2">
        <f>IF(NOT(ISNA($M21)),VLOOKUP($A21,ValData0!$A:$J,Spec!F$2,FALSE),"")</f>
        <v>112000</v>
      </c>
      <c r="G21" s="4" t="str">
        <f>IF(ISNA($L21),"",IF(VLOOKUP($A21,'Client Data 1'!$A:$G,Spec!G$3,FALSE)="","",VLOOKUP($A21,'Client Data 1'!$A:$G,Spec!G$3,FALSE)))</f>
        <v/>
      </c>
      <c r="H21" s="4" t="str">
        <f>IF(ISNA($L21),"",IF(VLOOKUP($A21,'Client Data 1'!$A:$G,Spec!H$3,FALSE)="","",VLOOKUP($A21,'Client Data 1'!$A:$G,Spec!H$3,FALSE)))</f>
        <v/>
      </c>
      <c r="I21" s="2" t="str">
        <f>IF(NOT(ISNA($L21)),VLOOKUP($A21,'Client Data 1'!$A:$G,Spec!I$3,FALSE),"")</f>
        <v>A</v>
      </c>
      <c r="J21" s="2" t="str">
        <f>IF(NOT(ISNA($M21)),VLOOKUP($A21,ValData0!$A:$J,Spec!J$2,FALSE),"")</f>
        <v>A</v>
      </c>
      <c r="L21">
        <f>IFERROR(MATCH(A21,'Client Data 1'!A:A,0),"")</f>
        <v>2</v>
      </c>
      <c r="M21">
        <f>MATCH(A21,ValData0!A:A,0)</f>
        <v>21</v>
      </c>
      <c r="N21" t="str">
        <f t="shared" si="0"/>
        <v/>
      </c>
      <c r="O21" t="str">
        <f t="shared" si="1"/>
        <v/>
      </c>
      <c r="Q21" s="22" t="str">
        <f>IF(OR(ISNA($L21),ISNA($M21)),"",IF(B21=VLOOKUP($A21,'Client Data 1'!$A:$G,Spec!B$3,FALSE),"",VLOOKUP($A21,'Client Data 1'!$A:$G,Spec!B$3,FALSE)))</f>
        <v/>
      </c>
      <c r="R21" s="22" t="str">
        <f>IF(OR(ISNA($L21),ISNA($M21)),"",IF(C21=VLOOKUP($A21,'Client Data 1'!$A:$G,Spec!C$3,FALSE),"",VLOOKUP($A21,'Client Data 1'!$A:$G,Spec!C$3,FALSE)))</f>
        <v/>
      </c>
      <c r="S21" t="str">
        <f>IF(OR(ISNA($L21),ISNA($M21)),"",IF(G21=VLOOKUP($A21,ValData0!$A:$J,Spec!G$2,FALSE),"",VLOOKUP($A21,ValData0!$A:$J,Spec!G$2,FALSE)))</f>
        <v/>
      </c>
      <c r="T21" t="str">
        <f>IF(OR(ISNA($L21),ISNA($M21)),"",IF(H21=VLOOKUP($A21,ValData0!$A:$J,Spec!H$2,FALSE),"",VLOOKUP($A21,ValData0!$A:$J,Spec!H$2,FALSE)))</f>
        <v/>
      </c>
    </row>
    <row r="22" spans="1:20" x14ac:dyDescent="0.25">
      <c r="A22" s="2">
        <v>320387</v>
      </c>
      <c r="B22" s="4">
        <f>IF(NOT(ISNA($M22)),VLOOKUP($A22,ValData0!$A:$J,Spec!B$2,FALSE),IF(NOT(ISNA($L22)),VLOOKUP($A22,'Client Data 1'!$A:$G,Spec!B$3,FALSE),""))</f>
        <v>25791</v>
      </c>
      <c r="C22" s="4">
        <f>IF(NOT(ISNA($M22)),VLOOKUP($A22,ValData0!$A:$J,Spec!C$2,FALSE),IF(NOT(ISNA($L22)),VLOOKUP($A22,'Client Data 1'!$A:$G,Spec!C$3,FALSE),""))</f>
        <v>35220</v>
      </c>
      <c r="D22" s="2">
        <f>IF(NOT(ISNA($L22)), VLOOKUP($A22,'Client Data 1'!$A:$G,Spec!D$3,FALSE),"")</f>
        <v>76000</v>
      </c>
      <c r="E22" s="2">
        <f>IF(NOT(ISNA($M22)),VLOOKUP($A22,ValData0!$A:$J,Spec!E$2,FALSE),"")</f>
        <v>116400</v>
      </c>
      <c r="F22" s="2">
        <f>IF(NOT(ISNA($M22)),VLOOKUP($A22,ValData0!$A:$J,Spec!F$2,FALSE),"")</f>
        <v>110900</v>
      </c>
      <c r="G22" s="4" t="str">
        <f>IF(ISNA($L22),"",IF(VLOOKUP($A22,'Client Data 1'!$A:$G,Spec!G$3,FALSE)="","",VLOOKUP($A22,'Client Data 1'!$A:$G,Spec!G$3,FALSE)))</f>
        <v/>
      </c>
      <c r="H22" s="4" t="str">
        <f>IF(ISNA($L22),"",IF(VLOOKUP($A22,'Client Data 1'!$A:$G,Spec!H$3,FALSE)="","",VLOOKUP($A22,'Client Data 1'!$A:$G,Spec!H$3,FALSE)))</f>
        <v/>
      </c>
      <c r="I22" s="2" t="str">
        <f>IF(NOT(ISNA($L22)),VLOOKUP($A22,'Client Data 1'!$A:$G,Spec!I$3,FALSE),"")</f>
        <v>A</v>
      </c>
      <c r="J22" s="2" t="str">
        <f>IF(NOT(ISNA($M22)),VLOOKUP($A22,ValData0!$A:$J,Spec!J$2,FALSE),"")</f>
        <v>A</v>
      </c>
      <c r="L22">
        <f>IFERROR(MATCH(A22,'Client Data 1'!A:A,0),"")</f>
        <v>11</v>
      </c>
      <c r="M22">
        <f>MATCH(A22,ValData0!A:A,0)</f>
        <v>22</v>
      </c>
      <c r="N22" t="str">
        <f t="shared" si="0"/>
        <v/>
      </c>
      <c r="O22" t="str">
        <f t="shared" si="1"/>
        <v/>
      </c>
      <c r="Q22" s="22" t="str">
        <f>IF(OR(ISNA($L22),ISNA($M22)),"",IF(B22=VLOOKUP($A22,'Client Data 1'!$A:$G,Spec!B$3,FALSE),"",VLOOKUP($A22,'Client Data 1'!$A:$G,Spec!B$3,FALSE)))</f>
        <v/>
      </c>
      <c r="R22" s="22" t="str">
        <f>IF(OR(ISNA($L22),ISNA($M22)),"",IF(C22=VLOOKUP($A22,'Client Data 1'!$A:$G,Spec!C$3,FALSE),"",VLOOKUP($A22,'Client Data 1'!$A:$G,Spec!C$3,FALSE)))</f>
        <v/>
      </c>
      <c r="S22" t="str">
        <f>IF(OR(ISNA($L22),ISNA($M22)),"",IF(G22=VLOOKUP($A22,ValData0!$A:$J,Spec!G$2,FALSE),"",VLOOKUP($A22,ValData0!$A:$J,Spec!G$2,FALSE)))</f>
        <v/>
      </c>
      <c r="T22" t="str">
        <f>IF(OR(ISNA($L22),ISNA($M22)),"",IF(H22=VLOOKUP($A22,ValData0!$A:$J,Spec!H$2,FALSE),"",VLOOKUP($A22,ValData0!$A:$J,Spec!H$2,FALSE)))</f>
        <v/>
      </c>
    </row>
    <row r="23" spans="1:20" x14ac:dyDescent="0.25">
      <c r="A23" s="2">
        <v>340436</v>
      </c>
      <c r="B23" s="4">
        <f>IF(NOT(ISNA($M23)),VLOOKUP($A23,ValData0!$A:$J,Spec!B$2,FALSE),IF(NOT(ISNA($L23)),VLOOKUP($A23,'Client Data 1'!$A:$G,Spec!B$3,FALSE),""))</f>
        <v>27791</v>
      </c>
      <c r="C23" s="4">
        <f>IF(NOT(ISNA($M23)),VLOOKUP($A23,ValData0!$A:$J,Spec!C$2,FALSE),IF(NOT(ISNA($L23)),VLOOKUP($A23,'Client Data 1'!$A:$G,Spec!C$3,FALSE),""))</f>
        <v>36129</v>
      </c>
      <c r="D23" s="2">
        <f>IF(NOT(ISNA($L23)), VLOOKUP($A23,'Client Data 1'!$A:$G,Spec!D$3,FALSE),"")</f>
        <v>75000</v>
      </c>
      <c r="E23" s="2">
        <f>IF(NOT(ISNA($M23)),VLOOKUP($A23,ValData0!$A:$J,Spec!E$2,FALSE),"")</f>
        <v>115200</v>
      </c>
      <c r="F23" s="2">
        <f>IF(NOT(ISNA($M23)),VLOOKUP($A23,ValData0!$A:$J,Spec!F$2,FALSE),"")</f>
        <v>109700</v>
      </c>
      <c r="G23" s="4" t="str">
        <f>IF(ISNA($L23),"",IF(VLOOKUP($A23,'Client Data 1'!$A:$G,Spec!G$3,FALSE)="","",VLOOKUP($A23,'Client Data 1'!$A:$G,Spec!G$3,FALSE)))</f>
        <v/>
      </c>
      <c r="H23" s="4" t="str">
        <f>IF(ISNA($L23),"",IF(VLOOKUP($A23,'Client Data 1'!$A:$G,Spec!H$3,FALSE)="","",VLOOKUP($A23,'Client Data 1'!$A:$G,Spec!H$3,FALSE)))</f>
        <v/>
      </c>
      <c r="I23" s="2" t="str">
        <f>IF(NOT(ISNA($L23)),VLOOKUP($A23,'Client Data 1'!$A:$G,Spec!I$3,FALSE),"")</f>
        <v>A</v>
      </c>
      <c r="J23" s="2" t="str">
        <f>IF(NOT(ISNA($M23)),VLOOKUP($A23,ValData0!$A:$J,Spec!J$2,FALSE),"")</f>
        <v>A</v>
      </c>
      <c r="L23">
        <f>IFERROR(MATCH(A23,'Client Data 1'!A:A,0),"")</f>
        <v>10</v>
      </c>
      <c r="M23">
        <f>MATCH(A23,ValData0!A:A,0)</f>
        <v>23</v>
      </c>
      <c r="N23" t="str">
        <f t="shared" si="0"/>
        <v/>
      </c>
      <c r="O23" t="str">
        <f t="shared" si="1"/>
        <v/>
      </c>
      <c r="Q23" s="22">
        <f>IF(OR(ISNA($L23),ISNA($M23)),"",IF(B23=VLOOKUP($A23,'Client Data 1'!$A:$G,Spec!B$3,FALSE),"",VLOOKUP($A23,'Client Data 1'!$A:$G,Spec!B$3,FALSE)))</f>
        <v>27801</v>
      </c>
      <c r="R23" s="22" t="str">
        <f>IF(OR(ISNA($L23),ISNA($M23)),"",IF(C23=VLOOKUP($A23,'Client Data 1'!$A:$G,Spec!C$3,FALSE),"",VLOOKUP($A23,'Client Data 1'!$A:$G,Spec!C$3,FALSE)))</f>
        <v/>
      </c>
      <c r="S23" t="str">
        <f>IF(OR(ISNA($L23),ISNA($M23)),"",IF(G23=VLOOKUP($A23,ValData0!$A:$J,Spec!G$2,FALSE),"",VLOOKUP($A23,ValData0!$A:$J,Spec!G$2,FALSE)))</f>
        <v/>
      </c>
      <c r="T23" t="str">
        <f>IF(OR(ISNA($L23),ISNA($M23)),"",IF(H23=VLOOKUP($A23,ValData0!$A:$J,Spec!H$2,FALSE),"",VLOOKUP($A23,ValData0!$A:$J,Spec!H$2,FALSE)))</f>
        <v/>
      </c>
    </row>
    <row r="24" spans="1:20" x14ac:dyDescent="0.25">
      <c r="A24" s="2">
        <v>345767</v>
      </c>
      <c r="B24" s="4">
        <f>IF(NOT(ISNA($M24)),VLOOKUP($A24,ValData0!$A:$J,Spec!B$2,FALSE),IF(NOT(ISNA($L24)),VLOOKUP($A24,'Client Data 1'!$A:$G,Spec!B$3,FALSE),""))</f>
        <v>24217</v>
      </c>
      <c r="C24" s="4">
        <f>IF(NOT(ISNA($M24)),VLOOKUP($A24,ValData0!$A:$J,Spec!C$2,FALSE),IF(NOT(ISNA($L24)),VLOOKUP($A24,'Client Data 1'!$A:$G,Spec!C$3,FALSE),""))</f>
        <v>35067</v>
      </c>
      <c r="D24" s="2">
        <f>IF(NOT(ISNA($L24)), VLOOKUP($A24,'Client Data 1'!$A:$G,Spec!D$3,FALSE),"")</f>
        <v>86000</v>
      </c>
      <c r="E24" s="2">
        <f>IF(NOT(ISNA($M24)),VLOOKUP($A24,ValData0!$A:$J,Spec!E$2,FALSE),"")</f>
        <v>114000</v>
      </c>
      <c r="F24" s="2">
        <f>IF(NOT(ISNA($M24)),VLOOKUP($A24,ValData0!$A:$J,Spec!F$2,FALSE),"")</f>
        <v>108600</v>
      </c>
      <c r="G24" s="4" t="str">
        <f>IF(ISNA($L24),"",IF(VLOOKUP($A24,'Client Data 1'!$A:$G,Spec!G$3,FALSE)="","",VLOOKUP($A24,'Client Data 1'!$A:$G,Spec!G$3,FALSE)))</f>
        <v/>
      </c>
      <c r="H24" s="4" t="str">
        <f>IF(ISNA($L24),"",IF(VLOOKUP($A24,'Client Data 1'!$A:$G,Spec!H$3,FALSE)="","",VLOOKUP($A24,'Client Data 1'!$A:$G,Spec!H$3,FALSE)))</f>
        <v/>
      </c>
      <c r="I24" s="2" t="str">
        <f>IF(NOT(ISNA($L24)),VLOOKUP($A24,'Client Data 1'!$A:$G,Spec!I$3,FALSE),"")</f>
        <v>A</v>
      </c>
      <c r="J24" s="2" t="str">
        <f>IF(NOT(ISNA($M24)),VLOOKUP($A24,ValData0!$A:$J,Spec!J$2,FALSE),"")</f>
        <v>A</v>
      </c>
      <c r="L24">
        <f>IFERROR(MATCH(A24,'Client Data 1'!A:A,0),"")</f>
        <v>3</v>
      </c>
      <c r="M24">
        <f>MATCH(A24,ValData0!A:A,0)</f>
        <v>24</v>
      </c>
      <c r="N24" t="str">
        <f t="shared" si="0"/>
        <v/>
      </c>
      <c r="O24" t="str">
        <f t="shared" si="1"/>
        <v/>
      </c>
      <c r="Q24" s="22" t="str">
        <f>IF(OR(ISNA($L24),ISNA($M24)),"",IF(B24=VLOOKUP($A24,'Client Data 1'!$A:$G,Spec!B$3,FALSE),"",VLOOKUP($A24,'Client Data 1'!$A:$G,Spec!B$3,FALSE)))</f>
        <v/>
      </c>
      <c r="R24" s="22" t="str">
        <f>IF(OR(ISNA($L24),ISNA($M24)),"",IF(C24=VLOOKUP($A24,'Client Data 1'!$A:$G,Spec!C$3,FALSE),"",VLOOKUP($A24,'Client Data 1'!$A:$G,Spec!C$3,FALSE)))</f>
        <v/>
      </c>
      <c r="S24" t="str">
        <f>IF(OR(ISNA($L24),ISNA($M24)),"",IF(G24=VLOOKUP($A24,ValData0!$A:$J,Spec!G$2,FALSE),"",VLOOKUP($A24,ValData0!$A:$J,Spec!G$2,FALSE)))</f>
        <v/>
      </c>
      <c r="T24" t="str">
        <f>IF(OR(ISNA($L24),ISNA($M24)),"",IF(H24=VLOOKUP($A24,ValData0!$A:$J,Spec!H$2,FALSE),"",VLOOKUP($A24,ValData0!$A:$J,Spec!H$2,FALSE)))</f>
        <v/>
      </c>
    </row>
    <row r="25" spans="1:20" x14ac:dyDescent="0.25">
      <c r="A25" s="2">
        <v>352244</v>
      </c>
      <c r="B25" s="4">
        <f>IF(NOT(ISNA($M25)),VLOOKUP($A25,ValData0!$A:$J,Spec!B$2,FALSE),IF(NOT(ISNA($L25)),VLOOKUP($A25,'Client Data 1'!$A:$G,Spec!B$3,FALSE),""))</f>
        <v>21370</v>
      </c>
      <c r="C25" s="4">
        <f>IF(NOT(ISNA($M25)),VLOOKUP($A25,ValData0!$A:$J,Spec!C$2,FALSE),IF(NOT(ISNA($L25)),VLOOKUP($A25,'Client Data 1'!$A:$G,Spec!C$3,FALSE),""))</f>
        <v>41429</v>
      </c>
      <c r="D25" s="2">
        <f>IF(NOT(ISNA($L25)), VLOOKUP($A25,'Client Data 1'!$A:$G,Spec!D$3,FALSE),"")</f>
        <v>96000</v>
      </c>
      <c r="E25" s="2">
        <f>IF(NOT(ISNA($M25)),VLOOKUP($A25,ValData0!$A:$J,Spec!E$2,FALSE),"")</f>
        <v>384000</v>
      </c>
      <c r="F25" s="2">
        <f>IF(NOT(ISNA($M25)),VLOOKUP($A25,ValData0!$A:$J,Spec!F$2,FALSE),"")</f>
        <v>38400</v>
      </c>
      <c r="G25" s="4" t="str">
        <f>IF(ISNA($L25),"",IF(VLOOKUP($A25,'Client Data 1'!$A:$G,Spec!G$3,FALSE)="","",VLOOKUP($A25,'Client Data 1'!$A:$G,Spec!G$3,FALSE)))</f>
        <v/>
      </c>
      <c r="H25" s="4" t="str">
        <f>IF(ISNA($L25),"",IF(VLOOKUP($A25,'Client Data 1'!$A:$G,Spec!H$3,FALSE)="","",VLOOKUP($A25,'Client Data 1'!$A:$G,Spec!H$3,FALSE)))</f>
        <v/>
      </c>
      <c r="I25" s="2" t="str">
        <f>IF(NOT(ISNA($L25)),VLOOKUP($A25,'Client Data 1'!$A:$G,Spec!I$3,FALSE),"")</f>
        <v>A</v>
      </c>
      <c r="J25" s="2" t="str">
        <f>IF(NOT(ISNA($M25)),VLOOKUP($A25,ValData0!$A:$J,Spec!J$2,FALSE),"")</f>
        <v>A</v>
      </c>
      <c r="L25">
        <f>IFERROR(MATCH(A25,'Client Data 1'!A:A,0),"")</f>
        <v>39</v>
      </c>
      <c r="M25">
        <f>MATCH(A25,ValData0!A:A,0)</f>
        <v>25</v>
      </c>
      <c r="N25" t="str">
        <f t="shared" si="0"/>
        <v/>
      </c>
      <c r="O25" t="str">
        <f t="shared" si="1"/>
        <v/>
      </c>
      <c r="Q25" s="22" t="str">
        <f>IF(OR(ISNA($L25),ISNA($M25)),"",IF(B25=VLOOKUP($A25,'Client Data 1'!$A:$G,Spec!B$3,FALSE),"",VLOOKUP($A25,'Client Data 1'!$A:$G,Spec!B$3,FALSE)))</f>
        <v/>
      </c>
      <c r="R25" s="22">
        <f>IF(OR(ISNA($L25),ISNA($M25)),"",IF(C25=VLOOKUP($A25,'Client Data 1'!$A:$G,Spec!C$3,FALSE),"",VLOOKUP($A25,'Client Data 1'!$A:$G,Spec!C$3,FALSE)))</f>
        <v>45081</v>
      </c>
      <c r="S25" t="str">
        <f>IF(OR(ISNA($L25),ISNA($M25)),"",IF(G25=VLOOKUP($A25,ValData0!$A:$J,Spec!G$2,FALSE),"",VLOOKUP($A25,ValData0!$A:$J,Spec!G$2,FALSE)))</f>
        <v/>
      </c>
      <c r="T25" t="str">
        <f>IF(OR(ISNA($L25),ISNA($M25)),"",IF(H25=VLOOKUP($A25,ValData0!$A:$J,Spec!H$2,FALSE),"",VLOOKUP($A25,ValData0!$A:$J,Spec!H$2,FALSE)))</f>
        <v/>
      </c>
    </row>
    <row r="26" spans="1:20" x14ac:dyDescent="0.25">
      <c r="A26" s="2">
        <v>357982</v>
      </c>
      <c r="B26" s="4">
        <f>IF(NOT(ISNA($M26)),VLOOKUP($A26,ValData0!$A:$J,Spec!B$2,FALSE),IF(NOT(ISNA($L26)),VLOOKUP($A26,'Client Data 1'!$A:$G,Spec!B$3,FALSE),""))</f>
        <v>17820</v>
      </c>
      <c r="C26" s="4">
        <f>IF(NOT(ISNA($M26)),VLOOKUP($A26,ValData0!$A:$J,Spec!C$2,FALSE),IF(NOT(ISNA($L26)),VLOOKUP($A26,'Client Data 1'!$A:$G,Spec!C$3,FALSE),""))</f>
        <v>35562</v>
      </c>
      <c r="D26" s="2">
        <f>IF(NOT(ISNA($L26)), VLOOKUP($A26,'Client Data 1'!$A:$G,Spec!D$3,FALSE),"")</f>
        <v>94000</v>
      </c>
      <c r="E26" s="2">
        <f>IF(NOT(ISNA($M26)),VLOOKUP($A26,ValData0!$A:$J,Spec!E$2,FALSE),"")</f>
        <v>111600</v>
      </c>
      <c r="F26" s="2">
        <f>IF(NOT(ISNA($M26)),VLOOKUP($A26,ValData0!$A:$J,Spec!F$2,FALSE),"")</f>
        <v>106300</v>
      </c>
      <c r="G26" s="4" t="str">
        <f>IF(ISNA($L26),"",IF(VLOOKUP($A26,'Client Data 1'!$A:$G,Spec!G$3,FALSE)="","",VLOOKUP($A26,'Client Data 1'!$A:$G,Spec!G$3,FALSE)))</f>
        <v/>
      </c>
      <c r="H26" s="4" t="str">
        <f>IF(ISNA($L26),"",IF(VLOOKUP($A26,'Client Data 1'!$A:$G,Spec!H$3,FALSE)="","",VLOOKUP($A26,'Client Data 1'!$A:$G,Spec!H$3,FALSE)))</f>
        <v/>
      </c>
      <c r="I26" s="2" t="str">
        <f>IF(NOT(ISNA($L26)),VLOOKUP($A26,'Client Data 1'!$A:$G,Spec!I$3,FALSE),"")</f>
        <v>A</v>
      </c>
      <c r="J26" s="2" t="str">
        <f>IF(NOT(ISNA($M26)),VLOOKUP($A26,ValData0!$A:$J,Spec!J$2,FALSE),"")</f>
        <v>A</v>
      </c>
      <c r="L26">
        <f>IFERROR(MATCH(A26,'Client Data 1'!A:A,0),"")</f>
        <v>45</v>
      </c>
      <c r="M26">
        <f>MATCH(A26,ValData0!A:A,0)</f>
        <v>26</v>
      </c>
      <c r="N26" t="str">
        <f t="shared" si="0"/>
        <v/>
      </c>
      <c r="O26" t="str">
        <f t="shared" si="1"/>
        <v/>
      </c>
      <c r="Q26" s="22" t="str">
        <f>IF(OR(ISNA($L26),ISNA($M26)),"",IF(B26=VLOOKUP($A26,'Client Data 1'!$A:$G,Spec!B$3,FALSE),"",VLOOKUP($A26,'Client Data 1'!$A:$G,Spec!B$3,FALSE)))</f>
        <v/>
      </c>
      <c r="R26" s="22" t="str">
        <f>IF(OR(ISNA($L26),ISNA($M26)),"",IF(C26=VLOOKUP($A26,'Client Data 1'!$A:$G,Spec!C$3,FALSE),"",VLOOKUP($A26,'Client Data 1'!$A:$G,Spec!C$3,FALSE)))</f>
        <v/>
      </c>
      <c r="S26" t="str">
        <f>IF(OR(ISNA($L26),ISNA($M26)),"",IF(G26=VLOOKUP($A26,ValData0!$A:$J,Spec!G$2,FALSE),"",VLOOKUP($A26,ValData0!$A:$J,Spec!G$2,FALSE)))</f>
        <v/>
      </c>
      <c r="T26" t="str">
        <f>IF(OR(ISNA($L26),ISNA($M26)),"",IF(H26=VLOOKUP($A26,ValData0!$A:$J,Spec!H$2,FALSE),"",VLOOKUP($A26,ValData0!$A:$J,Spec!H$2,FALSE)))</f>
        <v/>
      </c>
    </row>
    <row r="27" spans="1:20" x14ac:dyDescent="0.25">
      <c r="A27" s="2">
        <v>369257</v>
      </c>
      <c r="B27" s="4">
        <f>IF(NOT(ISNA($M27)),VLOOKUP($A27,ValData0!$A:$J,Spec!B$2,FALSE),IF(NOT(ISNA($L27)),VLOOKUP($A27,'Client Data 1'!$A:$G,Spec!B$3,FALSE),""))</f>
        <v>3651</v>
      </c>
      <c r="C27" s="4">
        <f>IF(NOT(ISNA($M27)),VLOOKUP($A27,ValData0!$A:$J,Spec!C$2,FALSE),IF(NOT(ISNA($L27)),VLOOKUP($A27,'Client Data 1'!$A:$G,Spec!C$3,FALSE),""))</f>
        <v>41274</v>
      </c>
      <c r="D27" s="2">
        <f>IF(NOT(ISNA($L27)), VLOOKUP($A27,'Client Data 1'!$A:$G,Spec!D$3,FALSE),"")</f>
        <v>86000</v>
      </c>
      <c r="E27" s="2">
        <f>IF(NOT(ISNA($M27)),VLOOKUP($A27,ValData0!$A:$J,Spec!E$2,FALSE),"")</f>
        <v>110400</v>
      </c>
      <c r="F27" s="2">
        <f>IF(NOT(ISNA($M27)),VLOOKUP($A27,ValData0!$A:$J,Spec!F$2,FALSE),"")</f>
        <v>48000</v>
      </c>
      <c r="G27" s="4" t="str">
        <f>IF(ISNA($L27),"",IF(VLOOKUP($A27,'Client Data 1'!$A:$G,Spec!G$3,FALSE)="","",VLOOKUP($A27,'Client Data 1'!$A:$G,Spec!G$3,FALSE)))</f>
        <v/>
      </c>
      <c r="H27" s="4" t="str">
        <f>IF(ISNA($L27),"",IF(VLOOKUP($A27,'Client Data 1'!$A:$G,Spec!H$3,FALSE)="","",VLOOKUP($A27,'Client Data 1'!$A:$G,Spec!H$3,FALSE)))</f>
        <v/>
      </c>
      <c r="I27" s="2" t="str">
        <f>IF(NOT(ISNA($L27)),VLOOKUP($A27,'Client Data 1'!$A:$G,Spec!I$3,FALSE),"")</f>
        <v>A</v>
      </c>
      <c r="J27" s="2" t="str">
        <f>IF(NOT(ISNA($M27)),VLOOKUP($A27,ValData0!$A:$J,Spec!J$2,FALSE),"")</f>
        <v>A</v>
      </c>
      <c r="L27">
        <f>IFERROR(MATCH(A27,'Client Data 1'!A:A,0),"")</f>
        <v>57</v>
      </c>
      <c r="M27">
        <f>MATCH(A27,ValData0!A:A,0)</f>
        <v>27</v>
      </c>
      <c r="N27" t="str">
        <f t="shared" si="0"/>
        <v/>
      </c>
      <c r="O27" t="str">
        <f t="shared" si="1"/>
        <v/>
      </c>
      <c r="Q27" s="22" t="str">
        <f>IF(OR(ISNA($L27),ISNA($M27)),"",IF(B27=VLOOKUP($A27,'Client Data 1'!$A:$G,Spec!B$3,FALSE),"",VLOOKUP($A27,'Client Data 1'!$A:$G,Spec!B$3,FALSE)))</f>
        <v/>
      </c>
      <c r="R27" s="22" t="str">
        <f>IF(OR(ISNA($L27),ISNA($M27)),"",IF(C27=VLOOKUP($A27,'Client Data 1'!$A:$G,Spec!C$3,FALSE),"",VLOOKUP($A27,'Client Data 1'!$A:$G,Spec!C$3,FALSE)))</f>
        <v/>
      </c>
      <c r="S27" t="str">
        <f>IF(OR(ISNA($L27),ISNA($M27)),"",IF(G27=VLOOKUP($A27,ValData0!$A:$J,Spec!G$2,FALSE),"",VLOOKUP($A27,ValData0!$A:$J,Spec!G$2,FALSE)))</f>
        <v/>
      </c>
      <c r="T27" t="str">
        <f>IF(OR(ISNA($L27),ISNA($M27)),"",IF(H27=VLOOKUP($A27,ValData0!$A:$J,Spec!H$2,FALSE),"",VLOOKUP($A27,ValData0!$A:$J,Spec!H$2,FALSE)))</f>
        <v/>
      </c>
    </row>
    <row r="28" spans="1:20" x14ac:dyDescent="0.25">
      <c r="A28" s="2">
        <v>375122</v>
      </c>
      <c r="B28" s="4">
        <f>IF(NOT(ISNA($M28)),VLOOKUP($A28,ValData0!$A:$J,Spec!B$2,FALSE),IF(NOT(ISNA($L28)),VLOOKUP($A28,'Client Data 1'!$A:$G,Spec!B$3,FALSE),""))</f>
        <v>17859</v>
      </c>
      <c r="C28" s="4">
        <f>IF(NOT(ISNA($M28)),VLOOKUP($A28,ValData0!$A:$J,Spec!C$2,FALSE),IF(NOT(ISNA($L28)),VLOOKUP($A28,'Client Data 1'!$A:$G,Spec!C$3,FALSE),""))</f>
        <v>39834</v>
      </c>
      <c r="D28" s="2">
        <f>IF(NOT(ISNA($L28)), VLOOKUP($A28,'Client Data 1'!$A:$G,Spec!D$3,FALSE),"")</f>
        <v>23000</v>
      </c>
      <c r="E28" s="2">
        <f>IF(NOT(ISNA($M28)),VLOOKUP($A28,ValData0!$A:$J,Spec!E$2,FALSE),"")</f>
        <v>109200</v>
      </c>
      <c r="F28" s="2">
        <f>IF(NOT(ISNA($M28)),VLOOKUP($A28,ValData0!$A:$J,Spec!F$2,FALSE),"")</f>
        <v>104000</v>
      </c>
      <c r="G28" s="4" t="str">
        <f>IF(ISNA($L28),"",IF(VLOOKUP($A28,'Client Data 1'!$A:$G,Spec!G$3,FALSE)="","",VLOOKUP($A28,'Client Data 1'!$A:$G,Spec!G$3,FALSE)))</f>
        <v/>
      </c>
      <c r="H28" s="4" t="str">
        <f>IF(ISNA($L28),"",IF(VLOOKUP($A28,'Client Data 1'!$A:$G,Spec!H$3,FALSE)="","",VLOOKUP($A28,'Client Data 1'!$A:$G,Spec!H$3,FALSE)))</f>
        <v/>
      </c>
      <c r="I28" s="2" t="str">
        <f>IF(NOT(ISNA($L28)),VLOOKUP($A28,'Client Data 1'!$A:$G,Spec!I$3,FALSE),"")</f>
        <v>A</v>
      </c>
      <c r="J28" s="2" t="str">
        <f>IF(NOT(ISNA($M28)),VLOOKUP($A28,ValData0!$A:$J,Spec!J$2,FALSE),"")</f>
        <v>A</v>
      </c>
      <c r="L28">
        <f>IFERROR(MATCH(A28,'Client Data 1'!A:A,0),"")</f>
        <v>44</v>
      </c>
      <c r="M28">
        <f>MATCH(A28,ValData0!A:A,0)</f>
        <v>28</v>
      </c>
      <c r="N28" t="str">
        <f t="shared" si="0"/>
        <v/>
      </c>
      <c r="O28" t="str">
        <f t="shared" si="1"/>
        <v/>
      </c>
      <c r="Q28" s="22" t="str">
        <f>IF(OR(ISNA($L28),ISNA($M28)),"",IF(B28=VLOOKUP($A28,'Client Data 1'!$A:$G,Spec!B$3,FALSE),"",VLOOKUP($A28,'Client Data 1'!$A:$G,Spec!B$3,FALSE)))</f>
        <v/>
      </c>
      <c r="R28" s="22" t="str">
        <f>IF(OR(ISNA($L28),ISNA($M28)),"",IF(C28=VLOOKUP($A28,'Client Data 1'!$A:$G,Spec!C$3,FALSE),"",VLOOKUP($A28,'Client Data 1'!$A:$G,Spec!C$3,FALSE)))</f>
        <v/>
      </c>
      <c r="S28" t="str">
        <f>IF(OR(ISNA($L28),ISNA($M28)),"",IF(G28=VLOOKUP($A28,ValData0!$A:$J,Spec!G$2,FALSE),"",VLOOKUP($A28,ValData0!$A:$J,Spec!G$2,FALSE)))</f>
        <v/>
      </c>
      <c r="T28" t="str">
        <f>IF(OR(ISNA($L28),ISNA($M28)),"",IF(H28=VLOOKUP($A28,ValData0!$A:$J,Spec!H$2,FALSE),"",VLOOKUP($A28,ValData0!$A:$J,Spec!H$2,FALSE)))</f>
        <v/>
      </c>
    </row>
    <row r="29" spans="1:20" x14ac:dyDescent="0.25">
      <c r="A29" s="2">
        <v>406300</v>
      </c>
      <c r="B29" s="4">
        <f>IF(NOT(ISNA($M29)),VLOOKUP($A29,ValData0!$A:$J,Spec!B$2,FALSE),IF(NOT(ISNA($L29)),VLOOKUP($A29,'Client Data 1'!$A:$G,Spec!B$3,FALSE),""))</f>
        <v>1</v>
      </c>
      <c r="C29" s="4">
        <f>IF(NOT(ISNA($M29)),VLOOKUP($A29,ValData0!$A:$J,Spec!C$2,FALSE),IF(NOT(ISNA($L29)),VLOOKUP($A29,'Client Data 1'!$A:$G,Spec!C$3,FALSE),""))</f>
        <v>40273</v>
      </c>
      <c r="D29" s="2">
        <f>IF(NOT(ISNA($L29)), VLOOKUP($A29,'Client Data 1'!$A:$G,Spec!D$3,FALSE),"")</f>
        <v>54000</v>
      </c>
      <c r="E29" s="2">
        <f>IF(NOT(ISNA($M29)),VLOOKUP($A29,ValData0!$A:$J,Spec!E$2,FALSE),"")</f>
        <v>108000</v>
      </c>
      <c r="F29" s="2">
        <f>IF(NOT(ISNA($M29)),VLOOKUP($A29,ValData0!$A:$J,Spec!F$2,FALSE),"")</f>
        <v>102900</v>
      </c>
      <c r="G29" s="4" t="str">
        <f>IF(ISNA($L29),"",IF(VLOOKUP($A29,'Client Data 1'!$A:$G,Spec!G$3,FALSE)="","",VLOOKUP($A29,'Client Data 1'!$A:$G,Spec!G$3,FALSE)))</f>
        <v/>
      </c>
      <c r="H29" s="4" t="str">
        <f>IF(ISNA($L29),"",IF(VLOOKUP($A29,'Client Data 1'!$A:$G,Spec!H$3,FALSE)="","",VLOOKUP($A29,'Client Data 1'!$A:$G,Spec!H$3,FALSE)))</f>
        <v/>
      </c>
      <c r="I29" s="2" t="str">
        <f>IF(NOT(ISNA($L29)),VLOOKUP($A29,'Client Data 1'!$A:$G,Spec!I$3,FALSE),"")</f>
        <v>A</v>
      </c>
      <c r="J29" s="2" t="str">
        <f>IF(NOT(ISNA($M29)),VLOOKUP($A29,ValData0!$A:$J,Spec!J$2,FALSE),"")</f>
        <v>A</v>
      </c>
      <c r="L29">
        <f>IFERROR(MATCH(A29,'Client Data 1'!A:A,0),"")</f>
        <v>58</v>
      </c>
      <c r="M29">
        <f>MATCH(A29,ValData0!A:A,0)</f>
        <v>29</v>
      </c>
      <c r="N29" t="str">
        <f t="shared" si="0"/>
        <v/>
      </c>
      <c r="O29" t="str">
        <f t="shared" si="1"/>
        <v/>
      </c>
      <c r="Q29" s="22" t="str">
        <f>IF(OR(ISNA($L29),ISNA($M29)),"",IF(B29=VLOOKUP($A29,'Client Data 1'!$A:$G,Spec!B$3,FALSE),"",VLOOKUP($A29,'Client Data 1'!$A:$G,Spec!B$3,FALSE)))</f>
        <v/>
      </c>
      <c r="R29" s="22" t="str">
        <f>IF(OR(ISNA($L29),ISNA($M29)),"",IF(C29=VLOOKUP($A29,'Client Data 1'!$A:$G,Spec!C$3,FALSE),"",VLOOKUP($A29,'Client Data 1'!$A:$G,Spec!C$3,FALSE)))</f>
        <v/>
      </c>
      <c r="S29" t="str">
        <f>IF(OR(ISNA($L29),ISNA($M29)),"",IF(G29=VLOOKUP($A29,ValData0!$A:$J,Spec!G$2,FALSE),"",VLOOKUP($A29,ValData0!$A:$J,Spec!G$2,FALSE)))</f>
        <v/>
      </c>
      <c r="T29" t="str">
        <f>IF(OR(ISNA($L29),ISNA($M29)),"",IF(H29=VLOOKUP($A29,ValData0!$A:$J,Spec!H$2,FALSE),"",VLOOKUP($A29,ValData0!$A:$J,Spec!H$2,FALSE)))</f>
        <v/>
      </c>
    </row>
    <row r="30" spans="1:20" x14ac:dyDescent="0.25">
      <c r="A30" s="2">
        <v>422365</v>
      </c>
      <c r="B30" s="4">
        <f>IF(NOT(ISNA($M30)),VLOOKUP($A30,ValData0!$A:$J,Spec!B$2,FALSE),IF(NOT(ISNA($L30)),VLOOKUP($A30,'Client Data 1'!$A:$G,Spec!B$3,FALSE),""))</f>
        <v>21074</v>
      </c>
      <c r="C30" s="4">
        <f>IF(NOT(ISNA($M30)),VLOOKUP($A30,ValData0!$A:$J,Spec!C$2,FALSE),IF(NOT(ISNA($L30)),VLOOKUP($A30,'Client Data 1'!$A:$G,Spec!C$3,FALSE),""))</f>
        <v>40539</v>
      </c>
      <c r="D30" s="2">
        <f>IF(NOT(ISNA($L30)), VLOOKUP($A30,'Client Data 1'!$A:$G,Spec!D$3,FALSE),"")</f>
        <v>86000</v>
      </c>
      <c r="E30" s="2">
        <f>IF(NOT(ISNA($M30)),VLOOKUP($A30,ValData0!$A:$J,Spec!E$2,FALSE),"")</f>
        <v>106800</v>
      </c>
      <c r="F30" s="2">
        <f>IF(NOT(ISNA($M30)),VLOOKUP($A30,ValData0!$A:$J,Spec!F$2,FALSE),"")</f>
        <v>101700</v>
      </c>
      <c r="G30" s="4" t="str">
        <f>IF(ISNA($L30),"",IF(VLOOKUP($A30,'Client Data 1'!$A:$G,Spec!G$3,FALSE)="","",VLOOKUP($A30,'Client Data 1'!$A:$G,Spec!G$3,FALSE)))</f>
        <v/>
      </c>
      <c r="H30" s="4" t="str">
        <f>IF(ISNA($L30),"",IF(VLOOKUP($A30,'Client Data 1'!$A:$G,Spec!H$3,FALSE)="","",VLOOKUP($A30,'Client Data 1'!$A:$G,Spec!H$3,FALSE)))</f>
        <v/>
      </c>
      <c r="I30" s="2" t="str">
        <f>IF(NOT(ISNA($L30)),VLOOKUP($A30,'Client Data 1'!$A:$G,Spec!I$3,FALSE),"")</f>
        <v>A</v>
      </c>
      <c r="J30" s="2" t="str">
        <f>IF(NOT(ISNA($M30)),VLOOKUP($A30,ValData0!$A:$J,Spec!J$2,FALSE),"")</f>
        <v>A</v>
      </c>
      <c r="L30">
        <f>IFERROR(MATCH(A30,'Client Data 1'!A:A,0),"")</f>
        <v>40</v>
      </c>
      <c r="M30">
        <f>MATCH(A30,ValData0!A:A,0)</f>
        <v>30</v>
      </c>
      <c r="N30" t="str">
        <f t="shared" si="0"/>
        <v/>
      </c>
      <c r="O30" t="str">
        <f t="shared" si="1"/>
        <v/>
      </c>
      <c r="Q30" s="22" t="str">
        <f>IF(OR(ISNA($L30),ISNA($M30)),"",IF(B30=VLOOKUP($A30,'Client Data 1'!$A:$G,Spec!B$3,FALSE),"",VLOOKUP($A30,'Client Data 1'!$A:$G,Spec!B$3,FALSE)))</f>
        <v/>
      </c>
      <c r="R30" s="22" t="str">
        <f>IF(OR(ISNA($L30),ISNA($M30)),"",IF(C30=VLOOKUP($A30,'Client Data 1'!$A:$G,Spec!C$3,FALSE),"",VLOOKUP($A30,'Client Data 1'!$A:$G,Spec!C$3,FALSE)))</f>
        <v/>
      </c>
      <c r="S30" t="str">
        <f>IF(OR(ISNA($L30),ISNA($M30)),"",IF(G30=VLOOKUP($A30,ValData0!$A:$J,Spec!G$2,FALSE),"",VLOOKUP($A30,ValData0!$A:$J,Spec!G$2,FALSE)))</f>
        <v/>
      </c>
      <c r="T30" t="str">
        <f>IF(OR(ISNA($L30),ISNA($M30)),"",IF(H30=VLOOKUP($A30,ValData0!$A:$J,Spec!H$2,FALSE),"",VLOOKUP($A30,ValData0!$A:$J,Spec!H$2,FALSE)))</f>
        <v/>
      </c>
    </row>
    <row r="31" spans="1:20" x14ac:dyDescent="0.25">
      <c r="A31" s="2">
        <v>423109</v>
      </c>
      <c r="B31" s="4">
        <f>IF(NOT(ISNA($M31)),VLOOKUP($A31,ValData0!$A:$J,Spec!B$2,FALSE),IF(NOT(ISNA($L31)),VLOOKUP($A31,'Client Data 1'!$A:$G,Spec!B$3,FALSE),""))</f>
        <v>16218</v>
      </c>
      <c r="C31" s="4">
        <f>IF(NOT(ISNA($M31)),VLOOKUP($A31,ValData0!$A:$J,Spec!C$2,FALSE),IF(NOT(ISNA($L31)),VLOOKUP($A31,'Client Data 1'!$A:$G,Spec!C$3,FALSE),""))</f>
        <v>40974</v>
      </c>
      <c r="D31" s="2">
        <f>IF(NOT(ISNA($L31)), VLOOKUP($A31,'Client Data 1'!$A:$G,Spec!D$3,FALSE),"")</f>
        <v>79000</v>
      </c>
      <c r="E31" s="2">
        <f>IF(NOT(ISNA($M31)),VLOOKUP($A31,ValData0!$A:$J,Spec!E$2,FALSE),"")</f>
        <v>105600</v>
      </c>
      <c r="F31" s="2">
        <f>IF(NOT(ISNA($M31)),VLOOKUP($A31,ValData0!$A:$J,Spec!F$2,FALSE),"")</f>
        <v>100600</v>
      </c>
      <c r="G31" s="4" t="str">
        <f>IF(ISNA($L31),"",IF(VLOOKUP($A31,'Client Data 1'!$A:$G,Spec!G$3,FALSE)="","",VLOOKUP($A31,'Client Data 1'!$A:$G,Spec!G$3,FALSE)))</f>
        <v/>
      </c>
      <c r="H31" s="4" t="str">
        <f>IF(ISNA($L31),"",IF(VLOOKUP($A31,'Client Data 1'!$A:$G,Spec!H$3,FALSE)="","",VLOOKUP($A31,'Client Data 1'!$A:$G,Spec!H$3,FALSE)))</f>
        <v/>
      </c>
      <c r="I31" s="2" t="str">
        <f>IF(NOT(ISNA($L31)),VLOOKUP($A31,'Client Data 1'!$A:$G,Spec!I$3,FALSE),"")</f>
        <v>A</v>
      </c>
      <c r="J31" s="2" t="str">
        <f>IF(NOT(ISNA($M31)),VLOOKUP($A31,ValData0!$A:$J,Spec!J$2,FALSE),"")</f>
        <v>A</v>
      </c>
      <c r="L31">
        <f>IFERROR(MATCH(A31,'Client Data 1'!A:A,0),"")</f>
        <v>53</v>
      </c>
      <c r="M31">
        <f>MATCH(A31,ValData0!A:A,0)</f>
        <v>31</v>
      </c>
      <c r="N31" t="str">
        <f t="shared" si="0"/>
        <v/>
      </c>
      <c r="O31" t="str">
        <f t="shared" si="1"/>
        <v/>
      </c>
      <c r="Q31" s="22" t="str">
        <f>IF(OR(ISNA($L31),ISNA($M31)),"",IF(B31=VLOOKUP($A31,'Client Data 1'!$A:$G,Spec!B$3,FALSE),"",VLOOKUP($A31,'Client Data 1'!$A:$G,Spec!B$3,FALSE)))</f>
        <v/>
      </c>
      <c r="R31" s="22" t="str">
        <f>IF(OR(ISNA($L31),ISNA($M31)),"",IF(C31=VLOOKUP($A31,'Client Data 1'!$A:$G,Spec!C$3,FALSE),"",VLOOKUP($A31,'Client Data 1'!$A:$G,Spec!C$3,FALSE)))</f>
        <v/>
      </c>
      <c r="S31" t="str">
        <f>IF(OR(ISNA($L31),ISNA($M31)),"",IF(G31=VLOOKUP($A31,ValData0!$A:$J,Spec!G$2,FALSE),"",VLOOKUP($A31,ValData0!$A:$J,Spec!G$2,FALSE)))</f>
        <v/>
      </c>
      <c r="T31" t="str">
        <f>IF(OR(ISNA($L31),ISNA($M31)),"",IF(H31=VLOOKUP($A31,ValData0!$A:$J,Spec!H$2,FALSE),"",VLOOKUP($A31,ValData0!$A:$J,Spec!H$2,FALSE)))</f>
        <v/>
      </c>
    </row>
    <row r="32" spans="1:20" x14ac:dyDescent="0.25">
      <c r="A32" s="2">
        <v>426223</v>
      </c>
      <c r="B32" s="4">
        <f>IF(NOT(ISNA($M32)),VLOOKUP($A32,ValData0!$A:$J,Spec!B$2,FALSE),IF(NOT(ISNA($L32)),VLOOKUP($A32,'Client Data 1'!$A:$G,Spec!B$3,FALSE),""))</f>
        <v>26191</v>
      </c>
      <c r="C32" s="4">
        <f>IF(NOT(ISNA($M32)),VLOOKUP($A32,ValData0!$A:$J,Spec!C$2,FALSE),IF(NOT(ISNA($L32)),VLOOKUP($A32,'Client Data 1'!$A:$G,Spec!C$3,FALSE),""))</f>
        <v>27116</v>
      </c>
      <c r="D32" s="2">
        <f>IF(NOT(ISNA($L32)), VLOOKUP($A32,'Client Data 1'!$A:$G,Spec!D$3,FALSE),"")</f>
        <v>83000</v>
      </c>
      <c r="E32" s="2">
        <f>IF(NOT(ISNA($M32)),VLOOKUP($A32,ValData0!$A:$J,Spec!E$2,FALSE),"")</f>
        <v>104400</v>
      </c>
      <c r="F32" s="2">
        <f>IF(NOT(ISNA($M32)),VLOOKUP($A32,ValData0!$A:$J,Spec!F$2,FALSE),"")</f>
        <v>99400</v>
      </c>
      <c r="G32" s="4" t="str">
        <f>IF(ISNA($L32),"",IF(VLOOKUP($A32,'Client Data 1'!$A:$G,Spec!G$3,FALSE)="","",VLOOKUP($A32,'Client Data 1'!$A:$G,Spec!G$3,FALSE)))</f>
        <v/>
      </c>
      <c r="H32" s="4" t="str">
        <f>IF(ISNA($L32),"",IF(VLOOKUP($A32,'Client Data 1'!$A:$G,Spec!H$3,FALSE)="","",VLOOKUP($A32,'Client Data 1'!$A:$G,Spec!H$3,FALSE)))</f>
        <v/>
      </c>
      <c r="I32" s="2" t="str">
        <f>IF(NOT(ISNA($L32)),VLOOKUP($A32,'Client Data 1'!$A:$G,Spec!I$3,FALSE),"")</f>
        <v>A</v>
      </c>
      <c r="J32" s="2" t="str">
        <f>IF(NOT(ISNA($M32)),VLOOKUP($A32,ValData0!$A:$J,Spec!J$2,FALSE),"")</f>
        <v>A</v>
      </c>
      <c r="L32">
        <f>IFERROR(MATCH(A32,'Client Data 1'!A:A,0),"")</f>
        <v>24</v>
      </c>
      <c r="M32">
        <f>MATCH(A32,ValData0!A:A,0)</f>
        <v>32</v>
      </c>
      <c r="N32" t="str">
        <f t="shared" si="0"/>
        <v/>
      </c>
      <c r="O32" t="str">
        <f t="shared" si="1"/>
        <v/>
      </c>
      <c r="Q32" s="22" t="str">
        <f>IF(OR(ISNA($L32),ISNA($M32)),"",IF(B32=VLOOKUP($A32,'Client Data 1'!$A:$G,Spec!B$3,FALSE),"",VLOOKUP($A32,'Client Data 1'!$A:$G,Spec!B$3,FALSE)))</f>
        <v/>
      </c>
      <c r="R32" s="22" t="str">
        <f>IF(OR(ISNA($L32),ISNA($M32)),"",IF(C32=VLOOKUP($A32,'Client Data 1'!$A:$G,Spec!C$3,FALSE),"",VLOOKUP($A32,'Client Data 1'!$A:$G,Spec!C$3,FALSE)))</f>
        <v/>
      </c>
      <c r="S32" t="str">
        <f>IF(OR(ISNA($L32),ISNA($M32)),"",IF(G32=VLOOKUP($A32,ValData0!$A:$J,Spec!G$2,FALSE),"",VLOOKUP($A32,ValData0!$A:$J,Spec!G$2,FALSE)))</f>
        <v/>
      </c>
      <c r="T32" t="str">
        <f>IF(OR(ISNA($L32),ISNA($M32)),"",IF(H32=VLOOKUP($A32,ValData0!$A:$J,Spec!H$2,FALSE),"",VLOOKUP($A32,ValData0!$A:$J,Spec!H$2,FALSE)))</f>
        <v/>
      </c>
    </row>
    <row r="33" spans="1:20" x14ac:dyDescent="0.25">
      <c r="A33" s="2">
        <v>430276</v>
      </c>
      <c r="B33" s="4">
        <f>IF(NOT(ISNA($M33)),VLOOKUP($A33,ValData0!$A:$J,Spec!B$2,FALSE),IF(NOT(ISNA($L33)),VLOOKUP($A33,'Client Data 1'!$A:$G,Spec!B$3,FALSE),""))</f>
        <v>29324</v>
      </c>
      <c r="C33" s="4">
        <f>IF(NOT(ISNA($M33)),VLOOKUP($A33,ValData0!$A:$J,Spec!C$2,FALSE),IF(NOT(ISNA($L33)),VLOOKUP($A33,'Client Data 1'!$A:$G,Spec!C$3,FALSE),""))</f>
        <v>31271</v>
      </c>
      <c r="D33" s="2">
        <f>IF(NOT(ISNA($L33)), VLOOKUP($A33,'Client Data 1'!$A:$G,Spec!D$3,FALSE),"")</f>
        <v>100000</v>
      </c>
      <c r="E33" s="2">
        <f>IF(NOT(ISNA($M33)),VLOOKUP($A33,ValData0!$A:$J,Spec!E$2,FALSE),"")</f>
        <v>103200</v>
      </c>
      <c r="F33" s="2">
        <f>IF(NOT(ISNA($M33)),VLOOKUP($A33,ValData0!$A:$J,Spec!F$2,FALSE),"")</f>
        <v>98300</v>
      </c>
      <c r="G33" s="4" t="str">
        <f>IF(ISNA($L33),"",IF(VLOOKUP($A33,'Client Data 1'!$A:$G,Spec!G$3,FALSE)="","",VLOOKUP($A33,'Client Data 1'!$A:$G,Spec!G$3,FALSE)))</f>
        <v/>
      </c>
      <c r="H33" s="4" t="str">
        <f>IF(ISNA($L33),"",IF(VLOOKUP($A33,'Client Data 1'!$A:$G,Spec!H$3,FALSE)="","",VLOOKUP($A33,'Client Data 1'!$A:$G,Spec!H$3,FALSE)))</f>
        <v/>
      </c>
      <c r="I33" s="2" t="str">
        <f>IF(NOT(ISNA($L33)),VLOOKUP($A33,'Client Data 1'!$A:$G,Spec!I$3,FALSE),"")</f>
        <v>A</v>
      </c>
      <c r="J33" s="2" t="str">
        <f>IF(NOT(ISNA($M33)),VLOOKUP($A33,ValData0!$A:$J,Spec!J$2,FALSE),"")</f>
        <v>A</v>
      </c>
      <c r="L33">
        <f>IFERROR(MATCH(A33,'Client Data 1'!A:A,0),"")</f>
        <v>20</v>
      </c>
      <c r="M33">
        <f>MATCH(A33,ValData0!A:A,0)</f>
        <v>33</v>
      </c>
      <c r="N33" t="str">
        <f t="shared" si="0"/>
        <v/>
      </c>
      <c r="O33" t="str">
        <f t="shared" si="1"/>
        <v/>
      </c>
      <c r="Q33" s="22" t="str">
        <f>IF(OR(ISNA($L33),ISNA($M33)),"",IF(B33=VLOOKUP($A33,'Client Data 1'!$A:$G,Spec!B$3,FALSE),"",VLOOKUP($A33,'Client Data 1'!$A:$G,Spec!B$3,FALSE)))</f>
        <v/>
      </c>
      <c r="R33" s="22" t="str">
        <f>IF(OR(ISNA($L33),ISNA($M33)),"",IF(C33=VLOOKUP($A33,'Client Data 1'!$A:$G,Spec!C$3,FALSE),"",VLOOKUP($A33,'Client Data 1'!$A:$G,Spec!C$3,FALSE)))</f>
        <v/>
      </c>
      <c r="S33" t="str">
        <f>IF(OR(ISNA($L33),ISNA($M33)),"",IF(G33=VLOOKUP($A33,ValData0!$A:$J,Spec!G$2,FALSE),"",VLOOKUP($A33,ValData0!$A:$J,Spec!G$2,FALSE)))</f>
        <v/>
      </c>
      <c r="T33" t="str">
        <f>IF(OR(ISNA($L33),ISNA($M33)),"",IF(H33=VLOOKUP($A33,ValData0!$A:$J,Spec!H$2,FALSE),"",VLOOKUP($A33,ValData0!$A:$J,Spec!H$2,FALSE)))</f>
        <v/>
      </c>
    </row>
    <row r="34" spans="1:20" x14ac:dyDescent="0.25">
      <c r="A34" s="2">
        <v>430534</v>
      </c>
      <c r="B34" s="4">
        <f>IF(NOT(ISNA($M34)),VLOOKUP($A34,ValData0!$A:$J,Spec!B$2,FALSE),IF(NOT(ISNA($L34)),VLOOKUP($A34,'Client Data 1'!$A:$G,Spec!B$3,FALSE),""))</f>
        <v>16018</v>
      </c>
      <c r="C34" s="4">
        <f>IF(NOT(ISNA($M34)),VLOOKUP($A34,ValData0!$A:$J,Spec!C$2,FALSE),IF(NOT(ISNA($L34)),VLOOKUP($A34,'Client Data 1'!$A:$G,Spec!C$3,FALSE),""))</f>
        <v>1</v>
      </c>
      <c r="D34" s="2">
        <f>IF(NOT(ISNA($L34)), VLOOKUP($A34,'Client Data 1'!$A:$G,Spec!D$3,FALSE),"")</f>
        <v>110000</v>
      </c>
      <c r="E34" s="2">
        <f>IF(NOT(ISNA($M34)),VLOOKUP($A34,ValData0!$A:$J,Spec!E$2,FALSE),"")</f>
        <v>102000</v>
      </c>
      <c r="F34" s="2">
        <f>IF(NOT(ISNA($M34)),VLOOKUP($A34,ValData0!$A:$J,Spec!F$2,FALSE),"")</f>
        <v>2400</v>
      </c>
      <c r="G34" s="4" t="str">
        <f>IF(ISNA($L34),"",IF(VLOOKUP($A34,'Client Data 1'!$A:$G,Spec!G$3,FALSE)="","",VLOOKUP($A34,'Client Data 1'!$A:$G,Spec!G$3,FALSE)))</f>
        <v/>
      </c>
      <c r="H34" s="4" t="str">
        <f>IF(ISNA($L34),"",IF(VLOOKUP($A34,'Client Data 1'!$A:$G,Spec!H$3,FALSE)="","",VLOOKUP($A34,'Client Data 1'!$A:$G,Spec!H$3,FALSE)))</f>
        <v/>
      </c>
      <c r="I34" s="2" t="str">
        <f>IF(NOT(ISNA($L34)),VLOOKUP($A34,'Client Data 1'!$A:$G,Spec!I$3,FALSE),"")</f>
        <v>A</v>
      </c>
      <c r="J34" s="2" t="str">
        <f>IF(NOT(ISNA($M34)),VLOOKUP($A34,ValData0!$A:$J,Spec!J$2,FALSE),"")</f>
        <v>A</v>
      </c>
      <c r="L34">
        <f>IFERROR(MATCH(A34,'Client Data 1'!A:A,0),"")</f>
        <v>7</v>
      </c>
      <c r="M34">
        <f>MATCH(A34,ValData0!A:A,0)</f>
        <v>34</v>
      </c>
      <c r="N34" t="str">
        <f t="shared" si="0"/>
        <v/>
      </c>
      <c r="O34" t="str">
        <f t="shared" si="1"/>
        <v/>
      </c>
      <c r="Q34" s="22" t="str">
        <f>IF(OR(ISNA($L34),ISNA($M34)),"",IF(B34=VLOOKUP($A34,'Client Data 1'!$A:$G,Spec!B$3,FALSE),"",VLOOKUP($A34,'Client Data 1'!$A:$G,Spec!B$3,FALSE)))</f>
        <v/>
      </c>
      <c r="R34" s="22">
        <f>IF(OR(ISNA($L34),ISNA($M34)),"",IF(C34=VLOOKUP($A34,'Client Data 1'!$A:$G,Spec!C$3,FALSE),"",VLOOKUP($A34,'Client Data 1'!$A:$G,Spec!C$3,FALSE)))</f>
        <v>33970</v>
      </c>
      <c r="S34" t="str">
        <f>IF(OR(ISNA($L34),ISNA($M34)),"",IF(G34=VLOOKUP($A34,ValData0!$A:$J,Spec!G$2,FALSE),"",VLOOKUP($A34,ValData0!$A:$J,Spec!G$2,FALSE)))</f>
        <v/>
      </c>
      <c r="T34" t="str">
        <f>IF(OR(ISNA($L34),ISNA($M34)),"",IF(H34=VLOOKUP($A34,ValData0!$A:$J,Spec!H$2,FALSE),"",VLOOKUP($A34,ValData0!$A:$J,Spec!H$2,FALSE)))</f>
        <v/>
      </c>
    </row>
    <row r="35" spans="1:20" x14ac:dyDescent="0.25">
      <c r="A35" s="2">
        <v>443913</v>
      </c>
      <c r="B35" s="4">
        <f>IF(NOT(ISNA($M35)),VLOOKUP($A35,ValData0!$A:$J,Spec!B$2,FALSE),IF(NOT(ISNA($L35)),VLOOKUP($A35,'Client Data 1'!$A:$G,Spec!B$3,FALSE),""))</f>
        <v>16639</v>
      </c>
      <c r="C35" s="4">
        <f>IF(NOT(ISNA($M35)),VLOOKUP($A35,ValData0!$A:$J,Spec!C$2,FALSE),IF(NOT(ISNA($L35)),VLOOKUP($A35,'Client Data 1'!$A:$G,Spec!C$3,FALSE),""))</f>
        <v>32076</v>
      </c>
      <c r="D35" s="2">
        <f>IF(NOT(ISNA($L35)), VLOOKUP($A35,'Client Data 1'!$A:$G,Spec!D$3,FALSE),"")</f>
        <v>200000</v>
      </c>
      <c r="E35" s="2">
        <f>IF(NOT(ISNA($M35)),VLOOKUP($A35,ValData0!$A:$J,Spec!E$2,FALSE),"")</f>
        <v>100800</v>
      </c>
      <c r="F35" s="2">
        <f>IF(NOT(ISNA($M35)),VLOOKUP($A35,ValData0!$A:$J,Spec!F$2,FALSE),"")</f>
        <v>96000</v>
      </c>
      <c r="G35" s="4" t="str">
        <f>IF(ISNA($L35),"",IF(VLOOKUP($A35,'Client Data 1'!$A:$G,Spec!G$3,FALSE)="","",VLOOKUP($A35,'Client Data 1'!$A:$G,Spec!G$3,FALSE)))</f>
        <v/>
      </c>
      <c r="H35" s="4" t="str">
        <f>IF(ISNA($L35),"",IF(VLOOKUP($A35,'Client Data 1'!$A:$G,Spec!H$3,FALSE)="","",VLOOKUP($A35,'Client Data 1'!$A:$G,Spec!H$3,FALSE)))</f>
        <v/>
      </c>
      <c r="I35" s="2" t="str">
        <f>IF(NOT(ISNA($L35)),VLOOKUP($A35,'Client Data 1'!$A:$G,Spec!I$3,FALSE),"")</f>
        <v>A</v>
      </c>
      <c r="J35" s="2" t="str">
        <f>IF(NOT(ISNA($M35)),VLOOKUP($A35,ValData0!$A:$J,Spec!J$2,FALSE),"")</f>
        <v>A</v>
      </c>
      <c r="L35">
        <f>IFERROR(MATCH(A35,'Client Data 1'!A:A,0),"")</f>
        <v>14</v>
      </c>
      <c r="M35">
        <f>MATCH(A35,ValData0!A:A,0)</f>
        <v>35</v>
      </c>
      <c r="N35" t="str">
        <f t="shared" si="0"/>
        <v/>
      </c>
      <c r="O35" t="str">
        <f t="shared" si="1"/>
        <v/>
      </c>
      <c r="Q35" s="22" t="str">
        <f>IF(OR(ISNA($L35),ISNA($M35)),"",IF(B35=VLOOKUP($A35,'Client Data 1'!$A:$G,Spec!B$3,FALSE),"",VLOOKUP($A35,'Client Data 1'!$A:$G,Spec!B$3,FALSE)))</f>
        <v/>
      </c>
      <c r="R35" s="22" t="str">
        <f>IF(OR(ISNA($L35),ISNA($M35)),"",IF(C35=VLOOKUP($A35,'Client Data 1'!$A:$G,Spec!C$3,FALSE),"",VLOOKUP($A35,'Client Data 1'!$A:$G,Spec!C$3,FALSE)))</f>
        <v/>
      </c>
      <c r="S35" t="str">
        <f>IF(OR(ISNA($L35),ISNA($M35)),"",IF(G35=VLOOKUP($A35,ValData0!$A:$J,Spec!G$2,FALSE),"",VLOOKUP($A35,ValData0!$A:$J,Spec!G$2,FALSE)))</f>
        <v/>
      </c>
      <c r="T35" t="str">
        <f>IF(OR(ISNA($L35),ISNA($M35)),"",IF(H35=VLOOKUP($A35,ValData0!$A:$J,Spec!H$2,FALSE),"",VLOOKUP($A35,ValData0!$A:$J,Spec!H$2,FALSE)))</f>
        <v/>
      </c>
    </row>
    <row r="36" spans="1:20" x14ac:dyDescent="0.25">
      <c r="A36" s="2">
        <v>446641</v>
      </c>
      <c r="B36" s="4">
        <f>IF(NOT(ISNA($M36)),VLOOKUP($A36,ValData0!$A:$J,Spec!B$2,FALSE),IF(NOT(ISNA($L36)),VLOOKUP($A36,'Client Data 1'!$A:$G,Spec!B$3,FALSE),""))</f>
        <v>23652</v>
      </c>
      <c r="C36" s="4">
        <f>IF(NOT(ISNA($M36)),VLOOKUP($A36,ValData0!$A:$J,Spec!C$2,FALSE),IF(NOT(ISNA($L36)),VLOOKUP($A36,'Client Data 1'!$A:$G,Spec!C$3,FALSE),""))</f>
        <v>35209</v>
      </c>
      <c r="D36" s="2">
        <f>IF(NOT(ISNA($L36)), VLOOKUP($A36,'Client Data 1'!$A:$G,Spec!D$3,FALSE),"")</f>
        <v>86000</v>
      </c>
      <c r="E36" s="2">
        <f>IF(NOT(ISNA($M36)),VLOOKUP($A36,ValData0!$A:$J,Spec!E$2,FALSE),"")</f>
        <v>360000</v>
      </c>
      <c r="F36" s="2">
        <f>IF(NOT(ISNA($M36)),VLOOKUP($A36,ValData0!$A:$J,Spec!F$2,FALSE),"")</f>
        <v>331200</v>
      </c>
      <c r="G36" s="4">
        <f>IF(ISNA($L36),"",IF(VLOOKUP($A36,'Client Data 1'!$A:$G,Spec!G$3,FALSE)="","",VLOOKUP($A36,'Client Data 1'!$A:$G,Spec!G$3,FALSE)))</f>
        <v>11263</v>
      </c>
      <c r="H36" s="4">
        <f>IF(ISNA($L36),"",IF(VLOOKUP($A36,'Client Data 1'!$A:$G,Spec!H$3,FALSE)="","",VLOOKUP($A36,'Client Data 1'!$A:$G,Spec!H$3,FALSE)))</f>
        <v>4500</v>
      </c>
      <c r="I36" s="2" t="str">
        <f>IF(NOT(ISNA($L36)),VLOOKUP($A36,'Client Data 1'!$A:$G,Spec!I$3,FALSE),"")</f>
        <v>V</v>
      </c>
      <c r="J36" s="2" t="str">
        <f>IF(NOT(ISNA($M36)),VLOOKUP($A36,ValData0!$A:$J,Spec!J$2,FALSE),"")</f>
        <v>A</v>
      </c>
      <c r="L36">
        <f>IFERROR(MATCH(A36,'Client Data 1'!A:A,0),"")</f>
        <v>12</v>
      </c>
      <c r="M36">
        <f>MATCH(A36,ValData0!A:A,0)</f>
        <v>36</v>
      </c>
      <c r="N36" t="str">
        <f t="shared" si="0"/>
        <v/>
      </c>
      <c r="O36" t="str">
        <f t="shared" si="1"/>
        <v/>
      </c>
      <c r="Q36" s="22">
        <f>IF(OR(ISNA($L36),ISNA($M36)),"",IF(B36=VLOOKUP($A36,'Client Data 1'!$A:$G,Spec!B$3,FALSE),"",VLOOKUP($A36,'Client Data 1'!$A:$G,Spec!B$3,FALSE)))</f>
        <v>24017</v>
      </c>
      <c r="R36" s="22" t="str">
        <f>IF(OR(ISNA($L36),ISNA($M36)),"",IF(C36=VLOOKUP($A36,'Client Data 1'!$A:$G,Spec!C$3,FALSE),"",VLOOKUP($A36,'Client Data 1'!$A:$G,Spec!C$3,FALSE)))</f>
        <v/>
      </c>
      <c r="S36">
        <f>IF(OR(ISNA($L36),ISNA($M36)),"",IF(G36=VLOOKUP($A36,ValData0!$A:$J,Spec!G$2,FALSE),"",VLOOKUP($A36,ValData0!$A:$J,Spec!G$2,FALSE)))</f>
        <v>0</v>
      </c>
      <c r="T36">
        <f>IF(OR(ISNA($L36),ISNA($M36)),"",IF(H36=VLOOKUP($A36,ValData0!$A:$J,Spec!H$2,FALSE),"",VLOOKUP($A36,ValData0!$A:$J,Spec!H$2,FALSE)))</f>
        <v>0</v>
      </c>
    </row>
    <row r="37" spans="1:20" x14ac:dyDescent="0.25">
      <c r="A37" s="2">
        <v>462488</v>
      </c>
      <c r="B37" s="4">
        <f>IF(NOT(ISNA($M37)),VLOOKUP($A37,ValData0!$A:$J,Spec!B$2,FALSE),IF(NOT(ISNA($L37)),VLOOKUP($A37,'Client Data 1'!$A:$G,Spec!B$3,FALSE),""))</f>
        <v>22481</v>
      </c>
      <c r="C37" s="4">
        <f>IF(NOT(ISNA($M37)),VLOOKUP($A37,ValData0!$A:$J,Spec!C$2,FALSE),IF(NOT(ISNA($L37)),VLOOKUP($A37,'Client Data 1'!$A:$G,Spec!C$3,FALSE),""))</f>
        <v>38401</v>
      </c>
      <c r="D37" s="2">
        <f>IF(NOT(ISNA($L37)), VLOOKUP($A37,'Client Data 1'!$A:$G,Spec!D$3,FALSE),"")</f>
        <v>86000</v>
      </c>
      <c r="E37" s="2">
        <f>IF(NOT(ISNA($M37)),VLOOKUP($A37,ValData0!$A:$J,Spec!E$2,FALSE),"")</f>
        <v>142600</v>
      </c>
      <c r="F37" s="2">
        <f>IF(NOT(ISNA($M37)),VLOOKUP($A37,ValData0!$A:$J,Spec!F$2,FALSE),"")</f>
        <v>135700</v>
      </c>
      <c r="G37" s="4" t="str">
        <f>IF(ISNA($L37),"",IF(VLOOKUP($A37,'Client Data 1'!$A:$G,Spec!G$3,FALSE)="","",VLOOKUP($A37,'Client Data 1'!$A:$G,Spec!G$3,FALSE)))</f>
        <v/>
      </c>
      <c r="H37" s="4" t="str">
        <f>IF(ISNA($L37),"",IF(VLOOKUP($A37,'Client Data 1'!$A:$G,Spec!H$3,FALSE)="","",VLOOKUP($A37,'Client Data 1'!$A:$G,Spec!H$3,FALSE)))</f>
        <v/>
      </c>
      <c r="I37" s="2" t="str">
        <f>IF(NOT(ISNA($L37)),VLOOKUP($A37,'Client Data 1'!$A:$G,Spec!I$3,FALSE),"")</f>
        <v>A</v>
      </c>
      <c r="J37" s="2" t="str">
        <f>IF(NOT(ISNA($M37)),VLOOKUP($A37,ValData0!$A:$J,Spec!J$2,FALSE),"")</f>
        <v>A</v>
      </c>
      <c r="L37">
        <f>IFERROR(MATCH(A37,'Client Data 1'!A:A,0),"")</f>
        <v>32</v>
      </c>
      <c r="M37">
        <f>MATCH(A37,ValData0!A:A,0)</f>
        <v>37</v>
      </c>
      <c r="N37" t="str">
        <f t="shared" si="0"/>
        <v/>
      </c>
      <c r="O37" t="str">
        <f t="shared" si="1"/>
        <v/>
      </c>
      <c r="Q37" s="22" t="str">
        <f>IF(OR(ISNA($L37),ISNA($M37)),"",IF(B37=VLOOKUP($A37,'Client Data 1'!$A:$G,Spec!B$3,FALSE),"",VLOOKUP($A37,'Client Data 1'!$A:$G,Spec!B$3,FALSE)))</f>
        <v/>
      </c>
      <c r="R37" s="22" t="str">
        <f>IF(OR(ISNA($L37),ISNA($M37)),"",IF(C37=VLOOKUP($A37,'Client Data 1'!$A:$G,Spec!C$3,FALSE),"",VLOOKUP($A37,'Client Data 1'!$A:$G,Spec!C$3,FALSE)))</f>
        <v/>
      </c>
      <c r="S37" t="str">
        <f>IF(OR(ISNA($L37),ISNA($M37)),"",IF(G37=VLOOKUP($A37,ValData0!$A:$J,Spec!G$2,FALSE),"",VLOOKUP($A37,ValData0!$A:$J,Spec!G$2,FALSE)))</f>
        <v/>
      </c>
      <c r="T37" t="str">
        <f>IF(OR(ISNA($L37),ISNA($M37)),"",IF(H37=VLOOKUP($A37,ValData0!$A:$J,Spec!H$2,FALSE),"",VLOOKUP($A37,ValData0!$A:$J,Spec!H$2,FALSE)))</f>
        <v/>
      </c>
    </row>
    <row r="38" spans="1:20" x14ac:dyDescent="0.25">
      <c r="A38" s="2">
        <v>472297</v>
      </c>
      <c r="B38" s="4">
        <f>IF(NOT(ISNA($M38)),VLOOKUP($A38,ValData0!$A:$J,Spec!B$2,FALSE),IF(NOT(ISNA($L38)),VLOOKUP($A38,'Client Data 1'!$A:$G,Spec!B$3,FALSE),""))</f>
        <v>33987</v>
      </c>
      <c r="C38" s="4">
        <f>IF(NOT(ISNA($M38)),VLOOKUP($A38,ValData0!$A:$J,Spec!C$2,FALSE),IF(NOT(ISNA($L38)),VLOOKUP($A38,'Client Data 1'!$A:$G,Spec!C$3,FALSE),""))</f>
        <v>38375</v>
      </c>
      <c r="D38" s="2">
        <f>IF(NOT(ISNA($L38)), VLOOKUP($A38,'Client Data 1'!$A:$G,Spec!D$3,FALSE),"")</f>
        <v>86000</v>
      </c>
      <c r="E38" s="2">
        <f>IF(NOT(ISNA($M38)),VLOOKUP($A38,ValData0!$A:$J,Spec!E$2,FALSE),"")</f>
        <v>141100</v>
      </c>
      <c r="F38" s="2">
        <f>IF(NOT(ISNA($M38)),VLOOKUP($A38,ValData0!$A:$J,Spec!F$2,FALSE),"")</f>
        <v>134400</v>
      </c>
      <c r="G38" s="4" t="str">
        <f>IF(ISNA($L38),"",IF(VLOOKUP($A38,'Client Data 1'!$A:$G,Spec!G$3,FALSE)="","",VLOOKUP($A38,'Client Data 1'!$A:$G,Spec!G$3,FALSE)))</f>
        <v/>
      </c>
      <c r="H38" s="4" t="str">
        <f>IF(ISNA($L38),"",IF(VLOOKUP($A38,'Client Data 1'!$A:$G,Spec!H$3,FALSE)="","",VLOOKUP($A38,'Client Data 1'!$A:$G,Spec!H$3,FALSE)))</f>
        <v/>
      </c>
      <c r="I38" s="2" t="str">
        <f>IF(NOT(ISNA($L38)),VLOOKUP($A38,'Client Data 1'!$A:$G,Spec!I$3,FALSE),"")</f>
        <v>A</v>
      </c>
      <c r="J38" s="2" t="str">
        <f>IF(NOT(ISNA($M38)),VLOOKUP($A38,ValData0!$A:$J,Spec!J$2,FALSE),"")</f>
        <v>A</v>
      </c>
      <c r="L38">
        <f>IFERROR(MATCH(A38,'Client Data 1'!A:A,0),"")</f>
        <v>16</v>
      </c>
      <c r="M38">
        <f>MATCH(A38,ValData0!A:A,0)</f>
        <v>38</v>
      </c>
      <c r="N38" t="str">
        <f t="shared" si="0"/>
        <v/>
      </c>
      <c r="O38" t="str">
        <f t="shared" si="1"/>
        <v/>
      </c>
      <c r="Q38" s="22" t="str">
        <f>IF(OR(ISNA($L38),ISNA($M38)),"",IF(B38=VLOOKUP($A38,'Client Data 1'!$A:$G,Spec!B$3,FALSE),"",VLOOKUP($A38,'Client Data 1'!$A:$G,Spec!B$3,FALSE)))</f>
        <v/>
      </c>
      <c r="R38" s="22" t="str">
        <f>IF(OR(ISNA($L38),ISNA($M38)),"",IF(C38=VLOOKUP($A38,'Client Data 1'!$A:$G,Spec!C$3,FALSE),"",VLOOKUP($A38,'Client Data 1'!$A:$G,Spec!C$3,FALSE)))</f>
        <v/>
      </c>
      <c r="S38" t="str">
        <f>IF(OR(ISNA($L38),ISNA($M38)),"",IF(G38=VLOOKUP($A38,ValData0!$A:$J,Spec!G$2,FALSE),"",VLOOKUP($A38,ValData0!$A:$J,Spec!G$2,FALSE)))</f>
        <v/>
      </c>
      <c r="T38" t="str">
        <f>IF(OR(ISNA($L38),ISNA($M38)),"",IF(H38=VLOOKUP($A38,ValData0!$A:$J,Spec!H$2,FALSE),"",VLOOKUP($A38,ValData0!$A:$J,Spec!H$2,FALSE)))</f>
        <v/>
      </c>
    </row>
    <row r="39" spans="1:20" x14ac:dyDescent="0.25">
      <c r="A39" s="2">
        <v>489909</v>
      </c>
      <c r="B39" s="4">
        <f>IF(NOT(ISNA($M39)),VLOOKUP($A39,ValData0!$A:$J,Spec!B$2,FALSE),IF(NOT(ISNA($L39)),VLOOKUP($A39,'Client Data 1'!$A:$G,Spec!B$3,FALSE),""))</f>
        <v>24490</v>
      </c>
      <c r="C39" s="4">
        <f>IF(NOT(ISNA($M39)),VLOOKUP($A39,ValData0!$A:$J,Spec!C$2,FALSE),IF(NOT(ISNA($L39)),VLOOKUP($A39,'Client Data 1'!$A:$G,Spec!C$3,FALSE),""))</f>
        <v>1</v>
      </c>
      <c r="D39" s="2">
        <f>IF(NOT(ISNA($L39)), VLOOKUP($A39,'Client Data 1'!$A:$G,Spec!D$3,FALSE),"")</f>
        <v>86000</v>
      </c>
      <c r="E39" s="2">
        <f>IF(NOT(ISNA($M39)),VLOOKUP($A39,ValData0!$A:$J,Spec!E$2,FALSE),"")</f>
        <v>139700</v>
      </c>
      <c r="F39" s="2">
        <f>IF(NOT(ISNA($M39)),VLOOKUP($A39,ValData0!$A:$J,Spec!F$2,FALSE),"")</f>
        <v>133100</v>
      </c>
      <c r="G39" s="4" t="str">
        <f>IF(ISNA($L39),"",IF(VLOOKUP($A39,'Client Data 1'!$A:$G,Spec!G$3,FALSE)="","",VLOOKUP($A39,'Client Data 1'!$A:$G,Spec!G$3,FALSE)))</f>
        <v/>
      </c>
      <c r="H39" s="4" t="str">
        <f>IF(ISNA($L39),"",IF(VLOOKUP($A39,'Client Data 1'!$A:$G,Spec!H$3,FALSE)="","",VLOOKUP($A39,'Client Data 1'!$A:$G,Spec!H$3,FALSE)))</f>
        <v/>
      </c>
      <c r="I39" s="2" t="str">
        <f>IF(NOT(ISNA($L39)),VLOOKUP($A39,'Client Data 1'!$A:$G,Spec!I$3,FALSE),"")</f>
        <v>A</v>
      </c>
      <c r="J39" s="2" t="str">
        <f>IF(NOT(ISNA($M39)),VLOOKUP($A39,ValData0!$A:$J,Spec!J$2,FALSE),"")</f>
        <v>A</v>
      </c>
      <c r="L39">
        <f>IFERROR(MATCH(A39,'Client Data 1'!A:A,0),"")</f>
        <v>26</v>
      </c>
      <c r="M39">
        <f>MATCH(A39,ValData0!A:A,0)</f>
        <v>39</v>
      </c>
      <c r="N39" t="str">
        <f t="shared" si="0"/>
        <v/>
      </c>
      <c r="O39" t="str">
        <f t="shared" si="1"/>
        <v/>
      </c>
      <c r="Q39" s="22" t="str">
        <f>IF(OR(ISNA($L39),ISNA($M39)),"",IF(B39=VLOOKUP($A39,'Client Data 1'!$A:$G,Spec!B$3,FALSE),"",VLOOKUP($A39,'Client Data 1'!$A:$G,Spec!B$3,FALSE)))</f>
        <v/>
      </c>
      <c r="R39" s="22" t="str">
        <f>IF(OR(ISNA($L39),ISNA($M39)),"",IF(C39=VLOOKUP($A39,'Client Data 1'!$A:$G,Spec!C$3,FALSE),"",VLOOKUP($A39,'Client Data 1'!$A:$G,Spec!C$3,FALSE)))</f>
        <v/>
      </c>
      <c r="S39" t="str">
        <f>IF(OR(ISNA($L39),ISNA($M39)),"",IF(G39=VLOOKUP($A39,ValData0!$A:$J,Spec!G$2,FALSE),"",VLOOKUP($A39,ValData0!$A:$J,Spec!G$2,FALSE)))</f>
        <v/>
      </c>
      <c r="T39" t="str">
        <f>IF(OR(ISNA($L39),ISNA($M39)),"",IF(H39=VLOOKUP($A39,ValData0!$A:$J,Spec!H$2,FALSE),"",VLOOKUP($A39,ValData0!$A:$J,Spec!H$2,FALSE)))</f>
        <v/>
      </c>
    </row>
    <row r="40" spans="1:20" x14ac:dyDescent="0.25">
      <c r="A40" s="2">
        <v>489933</v>
      </c>
      <c r="B40" s="4">
        <f>IF(NOT(ISNA($M40)),VLOOKUP($A40,ValData0!$A:$J,Spec!B$2,FALSE),IF(NOT(ISNA($L40)),VLOOKUP($A40,'Client Data 1'!$A:$G,Spec!B$3,FALSE),""))</f>
        <v>22158</v>
      </c>
      <c r="C40" s="4">
        <f>IF(NOT(ISNA($M40)),VLOOKUP($A40,ValData0!$A:$J,Spec!C$2,FALSE),IF(NOT(ISNA($L40)),VLOOKUP($A40,'Client Data 1'!$A:$G,Spec!C$3,FALSE),""))</f>
        <v>36329</v>
      </c>
      <c r="D40" s="2">
        <f>IF(NOT(ISNA($L40)), VLOOKUP($A40,'Client Data 1'!$A:$G,Spec!D$3,FALSE),"")</f>
        <v>86000</v>
      </c>
      <c r="E40" s="2">
        <f>IF(NOT(ISNA($M40)),VLOOKUP($A40,ValData0!$A:$J,Spec!E$2,FALSE),"")</f>
        <v>138200</v>
      </c>
      <c r="F40" s="2">
        <f>IF(NOT(ISNA($M40)),VLOOKUP($A40,ValData0!$A:$J,Spec!F$2,FALSE),"")</f>
        <v>131600</v>
      </c>
      <c r="G40" s="4" t="str">
        <f>IF(ISNA($L40),"",IF(VLOOKUP($A40,'Client Data 1'!$A:$G,Spec!G$3,FALSE)="","",VLOOKUP($A40,'Client Data 1'!$A:$G,Spec!G$3,FALSE)))</f>
        <v/>
      </c>
      <c r="H40" s="4" t="str">
        <f>IF(ISNA($L40),"",IF(VLOOKUP($A40,'Client Data 1'!$A:$G,Spec!H$3,FALSE)="","",VLOOKUP($A40,'Client Data 1'!$A:$G,Spec!H$3,FALSE)))</f>
        <v/>
      </c>
      <c r="I40" s="2" t="str">
        <f>IF(NOT(ISNA($L40)),VLOOKUP($A40,'Client Data 1'!$A:$G,Spec!I$3,FALSE),"")</f>
        <v>A</v>
      </c>
      <c r="J40" s="2" t="str">
        <f>IF(NOT(ISNA($M40)),VLOOKUP($A40,ValData0!$A:$J,Spec!J$2,FALSE),"")</f>
        <v>A</v>
      </c>
      <c r="L40">
        <f>IFERROR(MATCH(A40,'Client Data 1'!A:A,0),"")</f>
        <v>34</v>
      </c>
      <c r="M40">
        <f>MATCH(A40,ValData0!A:A,0)</f>
        <v>40</v>
      </c>
      <c r="N40" t="str">
        <f t="shared" si="0"/>
        <v/>
      </c>
      <c r="O40" t="str">
        <f t="shared" si="1"/>
        <v/>
      </c>
      <c r="Q40" s="22" t="str">
        <f>IF(OR(ISNA($L40),ISNA($M40)),"",IF(B40=VLOOKUP($A40,'Client Data 1'!$A:$G,Spec!B$3,FALSE),"",VLOOKUP($A40,'Client Data 1'!$A:$G,Spec!B$3,FALSE)))</f>
        <v/>
      </c>
      <c r="R40" s="22" t="str">
        <f>IF(OR(ISNA($L40),ISNA($M40)),"",IF(C40=VLOOKUP($A40,'Client Data 1'!$A:$G,Spec!C$3,FALSE),"",VLOOKUP($A40,'Client Data 1'!$A:$G,Spec!C$3,FALSE)))</f>
        <v/>
      </c>
      <c r="S40" t="str">
        <f>IF(OR(ISNA($L40),ISNA($M40)),"",IF(G40=VLOOKUP($A40,ValData0!$A:$J,Spec!G$2,FALSE),"",VLOOKUP($A40,ValData0!$A:$J,Spec!G$2,FALSE)))</f>
        <v/>
      </c>
      <c r="T40" t="str">
        <f>IF(OR(ISNA($L40),ISNA($M40)),"",IF(H40=VLOOKUP($A40,ValData0!$A:$J,Spec!H$2,FALSE),"",VLOOKUP($A40,ValData0!$A:$J,Spec!H$2,FALSE)))</f>
        <v/>
      </c>
    </row>
    <row r="41" spans="1:20" x14ac:dyDescent="0.25">
      <c r="A41" s="2">
        <v>537613</v>
      </c>
      <c r="B41" s="4">
        <f>IF(NOT(ISNA($M41)),VLOOKUP($A41,ValData0!$A:$J,Spec!B$2,FALSE),IF(NOT(ISNA($L41)),VLOOKUP($A41,'Client Data 1'!$A:$G,Spec!B$3,FALSE),""))</f>
        <v>30229</v>
      </c>
      <c r="C41" s="4">
        <f>IF(NOT(ISNA($M41)),VLOOKUP($A41,ValData0!$A:$J,Spec!C$2,FALSE),IF(NOT(ISNA($L41)),VLOOKUP($A41,'Client Data 1'!$A:$G,Spec!C$3,FALSE),""))</f>
        <v>35267</v>
      </c>
      <c r="D41" s="2">
        <f>IF(NOT(ISNA($L41)), VLOOKUP($A41,'Client Data 1'!$A:$G,Spec!D$3,FALSE),"")</f>
        <v>86000</v>
      </c>
      <c r="E41" s="2">
        <f>IF(NOT(ISNA($M41)),VLOOKUP($A41,ValData0!$A:$J,Spec!E$2,FALSE),"")</f>
        <v>136800</v>
      </c>
      <c r="F41" s="2">
        <f>IF(NOT(ISNA($M41)),VLOOKUP($A41,ValData0!$A:$J,Spec!F$2,FALSE),"")</f>
        <v>130300</v>
      </c>
      <c r="G41" s="4" t="str">
        <f>IF(ISNA($L41),"",IF(VLOOKUP($A41,'Client Data 1'!$A:$G,Spec!G$3,FALSE)="","",VLOOKUP($A41,'Client Data 1'!$A:$G,Spec!G$3,FALSE)))</f>
        <v/>
      </c>
      <c r="H41" s="4" t="str">
        <f>IF(ISNA($L41),"",IF(VLOOKUP($A41,'Client Data 1'!$A:$G,Spec!H$3,FALSE)="","",VLOOKUP($A41,'Client Data 1'!$A:$G,Spec!H$3,FALSE)))</f>
        <v/>
      </c>
      <c r="I41" s="2" t="str">
        <f>IF(NOT(ISNA($L41)),VLOOKUP($A41,'Client Data 1'!$A:$G,Spec!I$3,FALSE),"")</f>
        <v>A</v>
      </c>
      <c r="J41" s="2" t="str">
        <f>IF(NOT(ISNA($M41)),VLOOKUP($A41,ValData0!$A:$J,Spec!J$2,FALSE),"")</f>
        <v>A</v>
      </c>
      <c r="L41">
        <f>IFERROR(MATCH(A41,'Client Data 1'!A:A,0),"")</f>
        <v>19</v>
      </c>
      <c r="M41">
        <f>MATCH(A41,ValData0!A:A,0)</f>
        <v>41</v>
      </c>
      <c r="N41" t="str">
        <f t="shared" si="0"/>
        <v/>
      </c>
      <c r="O41" t="str">
        <f t="shared" si="1"/>
        <v/>
      </c>
      <c r="Q41" s="22" t="str">
        <f>IF(OR(ISNA($L41),ISNA($M41)),"",IF(B41=VLOOKUP($A41,'Client Data 1'!$A:$G,Spec!B$3,FALSE),"",VLOOKUP($A41,'Client Data 1'!$A:$G,Spec!B$3,FALSE)))</f>
        <v/>
      </c>
      <c r="R41" s="22" t="str">
        <f>IF(OR(ISNA($L41),ISNA($M41)),"",IF(C41=VLOOKUP($A41,'Client Data 1'!$A:$G,Spec!C$3,FALSE),"",VLOOKUP($A41,'Client Data 1'!$A:$G,Spec!C$3,FALSE)))</f>
        <v/>
      </c>
      <c r="S41" t="str">
        <f>IF(OR(ISNA($L41),ISNA($M41)),"",IF(G41=VLOOKUP($A41,ValData0!$A:$J,Spec!G$2,FALSE),"",VLOOKUP($A41,ValData0!$A:$J,Spec!G$2,FALSE)))</f>
        <v/>
      </c>
      <c r="T41" t="str">
        <f>IF(OR(ISNA($L41),ISNA($M41)),"",IF(H41=VLOOKUP($A41,ValData0!$A:$J,Spec!H$2,FALSE),"",VLOOKUP($A41,ValData0!$A:$J,Spec!H$2,FALSE)))</f>
        <v/>
      </c>
    </row>
    <row r="42" spans="1:20" x14ac:dyDescent="0.25">
      <c r="A42" s="2">
        <v>538228</v>
      </c>
      <c r="B42" s="4">
        <f>IF(NOT(ISNA($M42)),VLOOKUP($A42,ValData0!$A:$J,Spec!B$2,FALSE),IF(NOT(ISNA($L42)),VLOOKUP($A42,'Client Data 1'!$A:$G,Spec!B$3,FALSE),""))</f>
        <v>15818</v>
      </c>
      <c r="C42" s="4">
        <f>IF(NOT(ISNA($M42)),VLOOKUP($A42,ValData0!$A:$J,Spec!C$2,FALSE),IF(NOT(ISNA($L42)),VLOOKUP($A42,'Client Data 1'!$A:$G,Spec!C$3,FALSE),""))</f>
        <v>41629</v>
      </c>
      <c r="D42" s="2">
        <f>IF(NOT(ISNA($L42)), VLOOKUP($A42,'Client Data 1'!$A:$G,Spec!D$3,FALSE),"")</f>
        <v>86000</v>
      </c>
      <c r="E42" s="2">
        <f>IF(NOT(ISNA($M42)),VLOOKUP($A42,ValData0!$A:$J,Spec!E$2,FALSE),"")</f>
        <v>460800</v>
      </c>
      <c r="F42" s="2">
        <f>IF(NOT(ISNA($M42)),VLOOKUP($A42,ValData0!$A:$J,Spec!F$2,FALSE),"")</f>
        <v>46100</v>
      </c>
      <c r="G42" s="4" t="str">
        <f>IF(ISNA($L42),"",IF(VLOOKUP($A42,'Client Data 1'!$A:$G,Spec!G$3,FALSE)="","",VLOOKUP($A42,'Client Data 1'!$A:$G,Spec!G$3,FALSE)))</f>
        <v/>
      </c>
      <c r="H42" s="4" t="str">
        <f>IF(ISNA($L42),"",IF(VLOOKUP($A42,'Client Data 1'!$A:$G,Spec!H$3,FALSE)="","",VLOOKUP($A42,'Client Data 1'!$A:$G,Spec!H$3,FALSE)))</f>
        <v/>
      </c>
      <c r="I42" s="2" t="str">
        <f>IF(NOT(ISNA($L42)),VLOOKUP($A42,'Client Data 1'!$A:$G,Spec!I$3,FALSE),"")</f>
        <v>A</v>
      </c>
      <c r="J42" s="2" t="str">
        <f>IF(NOT(ISNA($M42)),VLOOKUP($A42,ValData0!$A:$J,Spec!J$2,FALSE),"")</f>
        <v>A</v>
      </c>
      <c r="L42">
        <f>IFERROR(MATCH(A42,'Client Data 1'!A:A,0),"")</f>
        <v>56</v>
      </c>
      <c r="M42">
        <f>MATCH(A42,ValData0!A:A,0)</f>
        <v>42</v>
      </c>
      <c r="N42" t="str">
        <f t="shared" si="0"/>
        <v/>
      </c>
      <c r="O42" t="str">
        <f t="shared" si="1"/>
        <v/>
      </c>
      <c r="Q42" s="22" t="str">
        <f>IF(OR(ISNA($L42),ISNA($M42)),"",IF(B42=VLOOKUP($A42,'Client Data 1'!$A:$G,Spec!B$3,FALSE),"",VLOOKUP($A42,'Client Data 1'!$A:$G,Spec!B$3,FALSE)))</f>
        <v/>
      </c>
      <c r="R42" s="22">
        <f>IF(OR(ISNA($L42),ISNA($M42)),"",IF(C42=VLOOKUP($A42,'Client Data 1'!$A:$G,Spec!C$3,FALSE),"",VLOOKUP($A42,'Client Data 1'!$A:$G,Spec!C$3,FALSE)))</f>
        <v>45281</v>
      </c>
      <c r="S42" t="str">
        <f>IF(OR(ISNA($L42),ISNA($M42)),"",IF(G42=VLOOKUP($A42,ValData0!$A:$J,Spec!G$2,FALSE),"",VLOOKUP($A42,ValData0!$A:$J,Spec!G$2,FALSE)))</f>
        <v/>
      </c>
      <c r="T42" t="str">
        <f>IF(OR(ISNA($L42),ISNA($M42)),"",IF(H42=VLOOKUP($A42,ValData0!$A:$J,Spec!H$2,FALSE),"",VLOOKUP($A42,ValData0!$A:$J,Spec!H$2,FALSE)))</f>
        <v/>
      </c>
    </row>
    <row r="43" spans="1:20" x14ac:dyDescent="0.25">
      <c r="A43" s="2">
        <v>545776</v>
      </c>
      <c r="B43" s="4">
        <f>IF(NOT(ISNA($M43)),VLOOKUP($A43,ValData0!$A:$J,Spec!B$2,FALSE),IF(NOT(ISNA($L43)),VLOOKUP($A43,'Client Data 1'!$A:$G,Spec!B$3,FALSE),""))</f>
        <v>24090</v>
      </c>
      <c r="C43" s="4">
        <f>IF(NOT(ISNA($M43)),VLOOKUP($A43,ValData0!$A:$J,Spec!C$2,FALSE),IF(NOT(ISNA($L43)),VLOOKUP($A43,'Client Data 1'!$A:$G,Spec!C$3,FALSE),""))</f>
        <v>35762</v>
      </c>
      <c r="D43" s="2">
        <f>IF(NOT(ISNA($L43)), VLOOKUP($A43,'Client Data 1'!$A:$G,Spec!D$3,FALSE),"")</f>
        <v>86000</v>
      </c>
      <c r="E43" s="2">
        <f>IF(NOT(ISNA($M43)),VLOOKUP($A43,ValData0!$A:$J,Spec!E$2,FALSE),"")</f>
        <v>133900</v>
      </c>
      <c r="F43" s="2">
        <f>IF(NOT(ISNA($M43)),VLOOKUP($A43,ValData0!$A:$J,Spec!F$2,FALSE),"")</f>
        <v>127600</v>
      </c>
      <c r="G43" s="4" t="str">
        <f>IF(ISNA($L43),"",IF(VLOOKUP($A43,'Client Data 1'!$A:$G,Spec!G$3,FALSE)="","",VLOOKUP($A43,'Client Data 1'!$A:$G,Spec!G$3,FALSE)))</f>
        <v/>
      </c>
      <c r="H43" s="4" t="str">
        <f>IF(ISNA($L43),"",IF(VLOOKUP($A43,'Client Data 1'!$A:$G,Spec!H$3,FALSE)="","",VLOOKUP($A43,'Client Data 1'!$A:$G,Spec!H$3,FALSE)))</f>
        <v/>
      </c>
      <c r="I43" s="2" t="str">
        <f>IF(NOT(ISNA($L43)),VLOOKUP($A43,'Client Data 1'!$A:$G,Spec!I$3,FALSE),"")</f>
        <v>A</v>
      </c>
      <c r="J43" s="2" t="str">
        <f>IF(NOT(ISNA($M43)),VLOOKUP($A43,ValData0!$A:$J,Spec!J$2,FALSE),"")</f>
        <v>A</v>
      </c>
      <c r="L43">
        <f>IFERROR(MATCH(A43,'Client Data 1'!A:A,0),"")</f>
        <v>28</v>
      </c>
      <c r="M43">
        <f>MATCH(A43,ValData0!A:A,0)</f>
        <v>43</v>
      </c>
      <c r="N43" t="str">
        <f t="shared" si="0"/>
        <v/>
      </c>
      <c r="O43" t="str">
        <f t="shared" si="1"/>
        <v/>
      </c>
      <c r="Q43" s="22" t="str">
        <f>IF(OR(ISNA($L43),ISNA($M43)),"",IF(B43=VLOOKUP($A43,'Client Data 1'!$A:$G,Spec!B$3,FALSE),"",VLOOKUP($A43,'Client Data 1'!$A:$G,Spec!B$3,FALSE)))</f>
        <v/>
      </c>
      <c r="R43" s="22" t="str">
        <f>IF(OR(ISNA($L43),ISNA($M43)),"",IF(C43=VLOOKUP($A43,'Client Data 1'!$A:$G,Spec!C$3,FALSE),"",VLOOKUP($A43,'Client Data 1'!$A:$G,Spec!C$3,FALSE)))</f>
        <v/>
      </c>
      <c r="S43" t="str">
        <f>IF(OR(ISNA($L43),ISNA($M43)),"",IF(G43=VLOOKUP($A43,ValData0!$A:$J,Spec!G$2,FALSE),"",VLOOKUP($A43,ValData0!$A:$J,Spec!G$2,FALSE)))</f>
        <v/>
      </c>
      <c r="T43" t="str">
        <f>IF(OR(ISNA($L43),ISNA($M43)),"",IF(H43=VLOOKUP($A43,ValData0!$A:$J,Spec!H$2,FALSE),"",VLOOKUP($A43,ValData0!$A:$J,Spec!H$2,FALSE)))</f>
        <v/>
      </c>
    </row>
    <row r="44" spans="1:20" x14ac:dyDescent="0.25">
      <c r="A44" s="2">
        <v>565414</v>
      </c>
      <c r="B44" s="4">
        <f>IF(NOT(ISNA($M44)),VLOOKUP($A44,ValData0!$A:$J,Spec!B$2,FALSE),IF(NOT(ISNA($L44)),VLOOKUP($A44,'Client Data 1'!$A:$G,Spec!B$3,FALSE),""))</f>
        <v>21758</v>
      </c>
      <c r="C44" s="4">
        <f>IF(NOT(ISNA($M44)),VLOOKUP($A44,ValData0!$A:$J,Spec!C$2,FALSE),IF(NOT(ISNA($L44)),VLOOKUP($A44,'Client Data 1'!$A:$G,Spec!C$3,FALSE),""))</f>
        <v>41474</v>
      </c>
      <c r="D44" s="2">
        <f>IF(NOT(ISNA($L44)), VLOOKUP($A44,'Client Data 1'!$A:$G,Spec!D$3,FALSE),"")</f>
        <v>110000</v>
      </c>
      <c r="E44" s="2">
        <f>IF(NOT(ISNA($M44)),VLOOKUP($A44,ValData0!$A:$J,Spec!E$2,FALSE),"")</f>
        <v>132500</v>
      </c>
      <c r="F44" s="2">
        <f>IF(NOT(ISNA($M44)),VLOOKUP($A44,ValData0!$A:$J,Spec!F$2,FALSE),"")</f>
        <v>57600</v>
      </c>
      <c r="G44" s="4" t="str">
        <f>IF(ISNA($L44),"",IF(VLOOKUP($A44,'Client Data 1'!$A:$G,Spec!G$3,FALSE)="","",VLOOKUP($A44,'Client Data 1'!$A:$G,Spec!G$3,FALSE)))</f>
        <v/>
      </c>
      <c r="H44" s="4" t="str">
        <f>IF(ISNA($L44),"",IF(VLOOKUP($A44,'Client Data 1'!$A:$G,Spec!H$3,FALSE)="","",VLOOKUP($A44,'Client Data 1'!$A:$G,Spec!H$3,FALSE)))</f>
        <v/>
      </c>
      <c r="I44" s="2" t="str">
        <f>IF(NOT(ISNA($L44)),VLOOKUP($A44,'Client Data 1'!$A:$G,Spec!I$3,FALSE),"")</f>
        <v>A</v>
      </c>
      <c r="J44" s="2" t="str">
        <f>IF(NOT(ISNA($M44)),VLOOKUP($A44,ValData0!$A:$J,Spec!J$2,FALSE),"")</f>
        <v>A</v>
      </c>
      <c r="L44">
        <f>IFERROR(MATCH(A44,'Client Data 1'!A:A,0),"")</f>
        <v>38</v>
      </c>
      <c r="M44">
        <f>MATCH(A44,ValData0!A:A,0)</f>
        <v>44</v>
      </c>
      <c r="N44" t="str">
        <f t="shared" si="0"/>
        <v/>
      </c>
      <c r="O44" t="str">
        <f t="shared" si="1"/>
        <v/>
      </c>
      <c r="Q44" s="22" t="str">
        <f>IF(OR(ISNA($L44),ISNA($M44)),"",IF(B44=VLOOKUP($A44,'Client Data 1'!$A:$G,Spec!B$3,FALSE),"",VLOOKUP($A44,'Client Data 1'!$A:$G,Spec!B$3,FALSE)))</f>
        <v/>
      </c>
      <c r="R44" s="22">
        <f>IF(OR(ISNA($L44),ISNA($M44)),"",IF(C44=VLOOKUP($A44,'Client Data 1'!$A:$G,Spec!C$3,FALSE),"",VLOOKUP($A44,'Client Data 1'!$A:$G,Spec!C$3,FALSE)))</f>
        <v>0</v>
      </c>
      <c r="S44" t="str">
        <f>IF(OR(ISNA($L44),ISNA($M44)),"",IF(G44=VLOOKUP($A44,ValData0!$A:$J,Spec!G$2,FALSE),"",VLOOKUP($A44,ValData0!$A:$J,Spec!G$2,FALSE)))</f>
        <v/>
      </c>
      <c r="T44" t="str">
        <f>IF(OR(ISNA($L44),ISNA($M44)),"",IF(H44=VLOOKUP($A44,ValData0!$A:$J,Spec!H$2,FALSE),"",VLOOKUP($A44,ValData0!$A:$J,Spec!H$2,FALSE)))</f>
        <v/>
      </c>
    </row>
    <row r="45" spans="1:20" x14ac:dyDescent="0.25">
      <c r="A45" s="2">
        <v>570202</v>
      </c>
      <c r="B45" s="4">
        <f>IF(NOT(ISNA($M45)),VLOOKUP($A45,ValData0!$A:$J,Spec!B$2,FALSE),IF(NOT(ISNA($L45)),VLOOKUP($A45,'Client Data 1'!$A:$G,Spec!B$3,FALSE),""))</f>
        <v>16239</v>
      </c>
      <c r="C45" s="4">
        <f>IF(NOT(ISNA($M45)),VLOOKUP($A45,ValData0!$A:$J,Spec!C$2,FALSE),IF(NOT(ISNA($L45)),VLOOKUP($A45,'Client Data 1'!$A:$G,Spec!C$3,FALSE),""))</f>
        <v>40073</v>
      </c>
      <c r="D45" s="2">
        <f>IF(NOT(ISNA($L45)), VLOOKUP($A45,'Client Data 1'!$A:$G,Spec!D$3,FALSE),"")</f>
        <v>0</v>
      </c>
      <c r="E45" s="2">
        <f>IF(NOT(ISNA($M45)),VLOOKUP($A45,ValData0!$A:$J,Spec!E$2,FALSE),"")</f>
        <v>90000</v>
      </c>
      <c r="F45" s="2">
        <f>IF(NOT(ISNA($M45)),VLOOKUP($A45,ValData0!$A:$J,Spec!F$2,FALSE),"")</f>
        <v>85700</v>
      </c>
      <c r="G45" s="4" t="str">
        <f>IF(ISNA($L45),"",IF(VLOOKUP($A45,'Client Data 1'!$A:$G,Spec!G$3,FALSE)="","",VLOOKUP($A45,'Client Data 1'!$A:$G,Spec!G$3,FALSE)))</f>
        <v/>
      </c>
      <c r="H45" s="4" t="str">
        <f>IF(ISNA($L45),"",IF(VLOOKUP($A45,'Client Data 1'!$A:$G,Spec!H$3,FALSE)="","",VLOOKUP($A45,'Client Data 1'!$A:$G,Spec!H$3,FALSE)))</f>
        <v/>
      </c>
      <c r="I45" s="2">
        <f>IF(NOT(ISNA($L45)),VLOOKUP($A45,'Client Data 1'!$A:$G,Spec!I$3,FALSE),"")</f>
        <v>0</v>
      </c>
      <c r="J45" s="2" t="str">
        <f>IF(NOT(ISNA($M45)),VLOOKUP($A45,ValData0!$A:$J,Spec!J$2,FALSE),"")</f>
        <v>A</v>
      </c>
      <c r="L45">
        <f>IFERROR(MATCH(A45,'Client Data 1'!A:A,0),"")</f>
        <v>52</v>
      </c>
      <c r="M45">
        <f>MATCH(A45,ValData0!A:A,0)</f>
        <v>45</v>
      </c>
      <c r="N45" t="str">
        <f t="shared" si="0"/>
        <v/>
      </c>
      <c r="O45" t="str">
        <f t="shared" si="1"/>
        <v/>
      </c>
      <c r="Q45" s="22" t="str">
        <f>IF(OR(ISNA($L45),ISNA($M45)),"",IF(B45=VLOOKUP($A45,'Client Data 1'!$A:$G,Spec!B$3,FALSE),"",VLOOKUP($A45,'Client Data 1'!$A:$G,Spec!B$3,FALSE)))</f>
        <v/>
      </c>
      <c r="R45" s="22">
        <f>IF(OR(ISNA($L45),ISNA($M45)),"",IF(C45=VLOOKUP($A45,'Client Data 1'!$A:$G,Spec!C$3,FALSE),"",VLOOKUP($A45,'Client Data 1'!$A:$G,Spec!C$3,FALSE)))</f>
        <v>0</v>
      </c>
      <c r="S45" t="str">
        <f>IF(OR(ISNA($L45),ISNA($M45)),"",IF(G45=VLOOKUP($A45,ValData0!$A:$J,Spec!G$2,FALSE),"",VLOOKUP($A45,ValData0!$A:$J,Spec!G$2,FALSE)))</f>
        <v/>
      </c>
      <c r="T45" t="str">
        <f>IF(OR(ISNA($L45),ISNA($M45)),"",IF(H45=VLOOKUP($A45,ValData0!$A:$J,Spec!H$2,FALSE),"",VLOOKUP($A45,ValData0!$A:$J,Spec!H$2,FALSE)))</f>
        <v/>
      </c>
    </row>
    <row r="46" spans="1:20" x14ac:dyDescent="0.25">
      <c r="A46" s="2">
        <v>578408</v>
      </c>
      <c r="B46" s="4">
        <f>IF(NOT(ISNA($M46)),VLOOKUP($A46,ValData0!$A:$J,Spec!B$2,FALSE),IF(NOT(ISNA($L46)),VLOOKUP($A46,'Client Data 1'!$A:$G,Spec!B$3,FALSE),""))</f>
        <v>17459</v>
      </c>
      <c r="C46" s="4">
        <f>IF(NOT(ISNA($M46)),VLOOKUP($A46,ValData0!$A:$J,Spec!C$2,FALSE),IF(NOT(ISNA($L46)),VLOOKUP($A46,'Client Data 1'!$A:$G,Spec!C$3,FALSE),""))</f>
        <v>40339</v>
      </c>
      <c r="D46" s="2">
        <f>IF(NOT(ISNA($L46)), VLOOKUP($A46,'Client Data 1'!$A:$G,Spec!D$3,FALSE),"")</f>
        <v>0</v>
      </c>
      <c r="E46" s="2">
        <f>IF(NOT(ISNA($M46)),VLOOKUP($A46,ValData0!$A:$J,Spec!E$2,FALSE),"")</f>
        <v>89000</v>
      </c>
      <c r="F46" s="2">
        <f>IF(NOT(ISNA($M46)),VLOOKUP($A46,ValData0!$A:$J,Spec!F$2,FALSE),"")</f>
        <v>84800</v>
      </c>
      <c r="G46" s="4" t="str">
        <f>IF(ISNA($L46),"",IF(VLOOKUP($A46,'Client Data 1'!$A:$G,Spec!G$3,FALSE)="","",VLOOKUP($A46,'Client Data 1'!$A:$G,Spec!G$3,FALSE)))</f>
        <v/>
      </c>
      <c r="H46" s="4" t="str">
        <f>IF(ISNA($L46),"",IF(VLOOKUP($A46,'Client Data 1'!$A:$G,Spec!H$3,FALSE)="","",VLOOKUP($A46,'Client Data 1'!$A:$G,Spec!H$3,FALSE)))</f>
        <v/>
      </c>
      <c r="I46" s="2">
        <f>IF(NOT(ISNA($L46)),VLOOKUP($A46,'Client Data 1'!$A:$G,Spec!I$3,FALSE),"")</f>
        <v>0</v>
      </c>
      <c r="J46" s="2" t="str">
        <f>IF(NOT(ISNA($M46)),VLOOKUP($A46,ValData0!$A:$J,Spec!J$2,FALSE),"")</f>
        <v>A</v>
      </c>
      <c r="L46">
        <f>IFERROR(MATCH(A46,'Client Data 1'!A:A,0),"")</f>
        <v>48</v>
      </c>
      <c r="M46">
        <f>MATCH(A46,ValData0!A:A,0)</f>
        <v>46</v>
      </c>
      <c r="N46" t="str">
        <f t="shared" si="0"/>
        <v/>
      </c>
      <c r="O46" t="str">
        <f t="shared" si="1"/>
        <v/>
      </c>
      <c r="Q46" s="22" t="str">
        <f>IF(OR(ISNA($L46),ISNA($M46)),"",IF(B46=VLOOKUP($A46,'Client Data 1'!$A:$G,Spec!B$3,FALSE),"",VLOOKUP($A46,'Client Data 1'!$A:$G,Spec!B$3,FALSE)))</f>
        <v/>
      </c>
      <c r="R46" s="22">
        <f>IF(OR(ISNA($L46),ISNA($M46)),"",IF(C46=VLOOKUP($A46,'Client Data 1'!$A:$G,Spec!C$3,FALSE),"",VLOOKUP($A46,'Client Data 1'!$A:$G,Spec!C$3,FALSE)))</f>
        <v>0</v>
      </c>
      <c r="S46" t="str">
        <f>IF(OR(ISNA($L46),ISNA($M46)),"",IF(G46=VLOOKUP($A46,ValData0!$A:$J,Spec!G$2,FALSE),"",VLOOKUP($A46,ValData0!$A:$J,Spec!G$2,FALSE)))</f>
        <v/>
      </c>
      <c r="T46" t="str">
        <f>IF(OR(ISNA($L46),ISNA($M46)),"",IF(H46=VLOOKUP($A46,ValData0!$A:$J,Spec!H$2,FALSE),"",VLOOKUP($A46,ValData0!$A:$J,Spec!H$2,FALSE)))</f>
        <v/>
      </c>
    </row>
    <row r="47" spans="1:20" x14ac:dyDescent="0.25">
      <c r="A47" s="2">
        <v>579268</v>
      </c>
      <c r="B47" s="4">
        <f>IF(NOT(ISNA($M47)),VLOOKUP($A47,ValData0!$A:$J,Spec!B$2,FALSE),IF(NOT(ISNA($L47)),VLOOKUP($A47,'Client Data 1'!$A:$G,Spec!B$3,FALSE),""))</f>
        <v>22081</v>
      </c>
      <c r="C47" s="4">
        <f>IF(NOT(ISNA($M47)),VLOOKUP($A47,ValData0!$A:$J,Spec!C$2,FALSE),IF(NOT(ISNA($L47)),VLOOKUP($A47,'Client Data 1'!$A:$G,Spec!C$3,FALSE),""))</f>
        <v>40774</v>
      </c>
      <c r="D47" s="2">
        <f>IF(NOT(ISNA($L47)), VLOOKUP($A47,'Client Data 1'!$A:$G,Spec!D$3,FALSE),"")</f>
        <v>83000</v>
      </c>
      <c r="E47" s="2">
        <f>IF(NOT(ISNA($M47)),VLOOKUP($A47,ValData0!$A:$J,Spec!E$2,FALSE),"")</f>
        <v>88000</v>
      </c>
      <c r="F47" s="2">
        <f>IF(NOT(ISNA($M47)),VLOOKUP($A47,ValData0!$A:$J,Spec!F$2,FALSE),"")</f>
        <v>83800</v>
      </c>
      <c r="G47" s="4" t="str">
        <f>IF(ISNA($L47),"",IF(VLOOKUP($A47,'Client Data 1'!$A:$G,Spec!G$3,FALSE)="","",VLOOKUP($A47,'Client Data 1'!$A:$G,Spec!G$3,FALSE)))</f>
        <v/>
      </c>
      <c r="H47" s="4" t="str">
        <f>IF(ISNA($L47),"",IF(VLOOKUP($A47,'Client Data 1'!$A:$G,Spec!H$3,FALSE)="","",VLOOKUP($A47,'Client Data 1'!$A:$G,Spec!H$3,FALSE)))</f>
        <v/>
      </c>
      <c r="I47" s="2" t="str">
        <f>IF(NOT(ISNA($L47)),VLOOKUP($A47,'Client Data 1'!$A:$G,Spec!I$3,FALSE),"")</f>
        <v>A</v>
      </c>
      <c r="J47" s="2" t="str">
        <f>IF(NOT(ISNA($M47)),VLOOKUP($A47,ValData0!$A:$J,Spec!J$2,FALSE),"")</f>
        <v>A</v>
      </c>
      <c r="L47">
        <f>IFERROR(MATCH(A47,'Client Data 1'!A:A,0),"")</f>
        <v>36</v>
      </c>
      <c r="M47">
        <f>MATCH(A47,ValData0!A:A,0)</f>
        <v>47</v>
      </c>
      <c r="N47" t="str">
        <f t="shared" si="0"/>
        <v/>
      </c>
      <c r="O47" t="str">
        <f t="shared" si="1"/>
        <v/>
      </c>
      <c r="Q47" s="22" t="str">
        <f>IF(OR(ISNA($L47),ISNA($M47)),"",IF(B47=VLOOKUP($A47,'Client Data 1'!$A:$G,Spec!B$3,FALSE),"",VLOOKUP($A47,'Client Data 1'!$A:$G,Spec!B$3,FALSE)))</f>
        <v/>
      </c>
      <c r="R47" s="22">
        <f>IF(OR(ISNA($L47),ISNA($M47)),"",IF(C47=VLOOKUP($A47,'Client Data 1'!$A:$G,Spec!C$3,FALSE),"",VLOOKUP($A47,'Client Data 1'!$A:$G,Spec!C$3,FALSE)))</f>
        <v>0</v>
      </c>
      <c r="S47" t="str">
        <f>IF(OR(ISNA($L47),ISNA($M47)),"",IF(G47=VLOOKUP($A47,ValData0!$A:$J,Spec!G$2,FALSE),"",VLOOKUP($A47,ValData0!$A:$J,Spec!G$2,FALSE)))</f>
        <v/>
      </c>
      <c r="T47" t="str">
        <f>IF(OR(ISNA($L47),ISNA($M47)),"",IF(H47=VLOOKUP($A47,ValData0!$A:$J,Spec!H$2,FALSE),"",VLOOKUP($A47,ValData0!$A:$J,Spec!H$2,FALSE)))</f>
        <v/>
      </c>
    </row>
    <row r="48" spans="1:20" x14ac:dyDescent="0.25">
      <c r="A48" s="2">
        <v>123486</v>
      </c>
      <c r="B48" s="4">
        <f>IF(NOT(ISNA($M48)),VLOOKUP($A48,ValData0!$A:$J,Spec!B$2,FALSE),IF(NOT(ISNA($L48)),VLOOKUP($A48,'Client Data 1'!$A:$G,Spec!B$3,FALSE),""))</f>
        <v>19725</v>
      </c>
      <c r="C48" s="4">
        <f>IF(NOT(ISNA($M48)),VLOOKUP($A48,ValData0!$A:$J,Spec!C$2,FALSE),IF(NOT(ISNA($L48)),VLOOKUP($A48,'Client Data 1'!$A:$G,Spec!C$3,FALSE),""))</f>
        <v>0</v>
      </c>
      <c r="D48" s="2">
        <f>IF(NOT(ISNA($L48)), VLOOKUP($A48,'Client Data 1'!$A:$G,Spec!D$3,FALSE),"")</f>
        <v>0</v>
      </c>
      <c r="E48" s="2">
        <f>IF(NOT(ISNA($M48)),VLOOKUP($A48,ValData0!$A:$J,Spec!E$2,FALSE),"")</f>
        <v>0</v>
      </c>
      <c r="F48" s="2">
        <f>IF(NOT(ISNA($M48)),VLOOKUP($A48,ValData0!$A:$J,Spec!F$2,FALSE),"")</f>
        <v>0</v>
      </c>
      <c r="G48" s="4">
        <f>IF(ISNA($L48),"",IF(VLOOKUP($A48,'Client Data 1'!$A:$G,Spec!G$3,FALSE)="","",VLOOKUP($A48,'Client Data 1'!$A:$G,Spec!G$3,FALSE)))</f>
        <v>43466</v>
      </c>
      <c r="H48" s="4">
        <f>IF(ISNA($L48),"",IF(VLOOKUP($A48,'Client Data 1'!$A:$G,Spec!H$3,FALSE)="","",VLOOKUP($A48,'Client Data 1'!$A:$G,Spec!H$3,FALSE)))</f>
        <v>8990</v>
      </c>
      <c r="I48" s="2" t="str">
        <f>IF(NOT(ISNA($L48)),VLOOKUP($A48,'Client Data 1'!$A:$G,Spec!I$3,FALSE),"")</f>
        <v>V</v>
      </c>
      <c r="J48" s="2" t="str">
        <f>IF(NOT(ISNA($M48)),VLOOKUP($A48,ValData0!$A:$J,Spec!J$2,FALSE),"")</f>
        <v>V</v>
      </c>
      <c r="L48">
        <f>IFERROR(MATCH(A48,'Client Data 1'!A:A,0),"")</f>
        <v>43</v>
      </c>
      <c r="M48">
        <f>MATCH(A48,ValData0!A:A,0)</f>
        <v>48</v>
      </c>
      <c r="N48" t="str">
        <f t="shared" si="0"/>
        <v/>
      </c>
      <c r="O48" t="str">
        <f t="shared" si="1"/>
        <v/>
      </c>
      <c r="Q48" s="22" t="str">
        <f>IF(OR(ISNA($L48),ISNA($M48)),"",IF(B48=VLOOKUP($A48,'Client Data 1'!$A:$G,Spec!B$3,FALSE),"",VLOOKUP($A48,'Client Data 1'!$A:$G,Spec!B$3,FALSE)))</f>
        <v/>
      </c>
      <c r="R48" s="22">
        <f>IF(OR(ISNA($L48),ISNA($M48)),"",IF(C48=VLOOKUP($A48,'Client Data 1'!$A:$G,Spec!C$3,FALSE),"",VLOOKUP($A48,'Client Data 1'!$A:$G,Spec!C$3,FALSE)))</f>
        <v>41474</v>
      </c>
      <c r="S48" t="str">
        <f>IF(OR(ISNA($L48),ISNA($M48)),"",IF(G48=VLOOKUP($A48,ValData0!$A:$J,Spec!G$2,FALSE),"",VLOOKUP($A48,ValData0!$A:$J,Spec!G$2,FALSE)))</f>
        <v/>
      </c>
      <c r="T48" t="str">
        <f>IF(OR(ISNA($L48),ISNA($M48)),"",IF(H48=VLOOKUP($A48,ValData0!$A:$J,Spec!H$2,FALSE),"",VLOOKUP($A48,ValData0!$A:$J,Spec!H$2,FALSE)))</f>
        <v/>
      </c>
    </row>
    <row r="49" spans="1:20" x14ac:dyDescent="0.25">
      <c r="A49" s="2">
        <v>123485</v>
      </c>
      <c r="B49" s="4">
        <f>IF(NOT(ISNA($M49)),VLOOKUP($A49,ValData0!$A:$J,Spec!B$2,FALSE),IF(NOT(ISNA($L49)),VLOOKUP($A49,'Client Data 1'!$A:$G,Spec!B$3,FALSE),""))</f>
        <v>16254</v>
      </c>
      <c r="C49" s="4">
        <f>IF(NOT(ISNA($M49)),VLOOKUP($A49,ValData0!$A:$J,Spec!C$2,FALSE),IF(NOT(ISNA($L49)),VLOOKUP($A49,'Client Data 1'!$A:$G,Spec!C$3,FALSE),""))</f>
        <v>0</v>
      </c>
      <c r="D49" s="2">
        <f>IF(NOT(ISNA($L49)), VLOOKUP($A49,'Client Data 1'!$A:$G,Spec!D$3,FALSE),"")</f>
        <v>0</v>
      </c>
      <c r="E49" s="2">
        <f>IF(NOT(ISNA($M49)),VLOOKUP($A49,ValData0!$A:$J,Spec!E$2,FALSE),"")</f>
        <v>0</v>
      </c>
      <c r="F49" s="2">
        <f>IF(NOT(ISNA($M49)),VLOOKUP($A49,ValData0!$A:$J,Spec!F$2,FALSE),"")</f>
        <v>0</v>
      </c>
      <c r="G49" s="4">
        <f>IF(ISNA($L49),"",IF(VLOOKUP($A49,'Client Data 1'!$A:$G,Spec!G$3,FALSE)="","",VLOOKUP($A49,'Client Data 1'!$A:$G,Spec!G$3,FALSE)))</f>
        <v>39995</v>
      </c>
      <c r="H49" s="4">
        <f>IF(ISNA($L49),"",IF(VLOOKUP($A49,'Client Data 1'!$A:$G,Spec!H$3,FALSE)="","",VLOOKUP($A49,'Client Data 1'!$A:$G,Spec!H$3,FALSE)))</f>
        <v>18047</v>
      </c>
      <c r="I49" s="2" t="str">
        <f>IF(NOT(ISNA($L49)),VLOOKUP($A49,'Client Data 1'!$A:$G,Spec!I$3,FALSE),"")</f>
        <v>R</v>
      </c>
      <c r="J49" s="2" t="str">
        <f>IF(NOT(ISNA($M49)),VLOOKUP($A49,ValData0!$A:$J,Spec!J$2,FALSE),"")</f>
        <v>R</v>
      </c>
      <c r="L49">
        <f>IFERROR(MATCH(A49,'Client Data 1'!A:A,0),"")</f>
        <v>51</v>
      </c>
      <c r="M49">
        <f>MATCH(A49,ValData0!A:A,0)</f>
        <v>49</v>
      </c>
      <c r="N49" t="str">
        <f t="shared" si="0"/>
        <v/>
      </c>
      <c r="O49" t="str">
        <f t="shared" si="1"/>
        <v/>
      </c>
      <c r="Q49" s="22" t="str">
        <f>IF(OR(ISNA($L49),ISNA($M49)),"",IF(B49=VLOOKUP($A49,'Client Data 1'!$A:$G,Spec!B$3,FALSE),"",VLOOKUP($A49,'Client Data 1'!$A:$G,Spec!B$3,FALSE)))</f>
        <v/>
      </c>
      <c r="R49" s="22">
        <f>IF(OR(ISNA($L49),ISNA($M49)),"",IF(C49=VLOOKUP($A49,'Client Data 1'!$A:$G,Spec!C$3,FALSE),"",VLOOKUP($A49,'Client Data 1'!$A:$G,Spec!C$3,FALSE)))</f>
        <v>40073</v>
      </c>
      <c r="S49" t="str">
        <f>IF(OR(ISNA($L49),ISNA($M49)),"",IF(G49=VLOOKUP($A49,ValData0!$A:$J,Spec!G$2,FALSE),"",VLOOKUP($A49,ValData0!$A:$J,Spec!G$2,FALSE)))</f>
        <v/>
      </c>
      <c r="T49" t="str">
        <f>IF(OR(ISNA($L49),ISNA($M49)),"",IF(H49=VLOOKUP($A49,ValData0!$A:$J,Spec!H$2,FALSE),"",VLOOKUP($A49,ValData0!$A:$J,Spec!H$2,FALSE)))</f>
        <v/>
      </c>
    </row>
    <row r="50" spans="1:20" x14ac:dyDescent="0.25">
      <c r="A50" s="2">
        <v>123484</v>
      </c>
      <c r="B50" s="4">
        <f>IF(NOT(ISNA($M50)),VLOOKUP($A50,ValData0!$A:$J,Spec!B$2,FALSE),IF(NOT(ISNA($L50)),VLOOKUP($A50,'Client Data 1'!$A:$G,Spec!B$3,FALSE),""))</f>
        <v>18203</v>
      </c>
      <c r="C50" s="4">
        <f>IF(NOT(ISNA($M50)),VLOOKUP($A50,ValData0!$A:$J,Spec!C$2,FALSE),IF(NOT(ISNA($L50)),VLOOKUP($A50,'Client Data 1'!$A:$G,Spec!C$3,FALSE),""))</f>
        <v>0</v>
      </c>
      <c r="D50" s="2">
        <f>IF(NOT(ISNA($L50)), VLOOKUP($A50,'Client Data 1'!$A:$G,Spec!D$3,FALSE),"")</f>
        <v>0</v>
      </c>
      <c r="E50" s="2">
        <f>IF(NOT(ISNA($M50)),VLOOKUP($A50,ValData0!$A:$J,Spec!E$2,FALSE),"")</f>
        <v>0</v>
      </c>
      <c r="F50" s="2">
        <f>IF(NOT(ISNA($M50)),VLOOKUP($A50,ValData0!$A:$J,Spec!F$2,FALSE),"")</f>
        <v>0</v>
      </c>
      <c r="G50" s="4">
        <f>IF(ISNA($L50),"",IF(VLOOKUP($A50,'Client Data 1'!$A:$G,Spec!G$3,FALSE)="","",VLOOKUP($A50,'Client Data 1'!$A:$G,Spec!G$3,FALSE)))</f>
        <v>41944</v>
      </c>
      <c r="H50" s="4">
        <f>IF(ISNA($L50),"",IF(VLOOKUP($A50,'Client Data 1'!$A:$G,Spec!H$3,FALSE)="","",VLOOKUP($A50,'Client Data 1'!$A:$G,Spec!H$3,FALSE)))</f>
        <v>9625</v>
      </c>
      <c r="I50" s="2" t="str">
        <f>IF(NOT(ISNA($L50)),VLOOKUP($A50,'Client Data 1'!$A:$G,Spec!I$3,FALSE),"")</f>
        <v>R</v>
      </c>
      <c r="J50" s="2" t="str">
        <f>IF(NOT(ISNA($M50)),VLOOKUP($A50,ValData0!$A:$J,Spec!J$2,FALSE),"")</f>
        <v>R</v>
      </c>
      <c r="L50">
        <f>IFERROR(MATCH(A50,'Client Data 1'!A:A,0),"")</f>
        <v>8</v>
      </c>
      <c r="M50">
        <f>MATCH(A50,ValData0!A:A,0)</f>
        <v>50</v>
      </c>
      <c r="N50" t="str">
        <f t="shared" si="0"/>
        <v/>
      </c>
      <c r="O50" t="str">
        <f t="shared" si="1"/>
        <v/>
      </c>
      <c r="Q50" s="22" t="str">
        <f>IF(OR(ISNA($L50),ISNA($M50)),"",IF(B50=VLOOKUP($A50,'Client Data 1'!$A:$G,Spec!B$3,FALSE),"",VLOOKUP($A50,'Client Data 1'!$A:$G,Spec!B$3,FALSE)))</f>
        <v/>
      </c>
      <c r="R50" s="22">
        <f>IF(OR(ISNA($L50),ISNA($M50)),"",IF(C50=VLOOKUP($A50,'Client Data 1'!$A:$G,Spec!C$3,FALSE),"",VLOOKUP($A50,'Client Data 1'!$A:$G,Spec!C$3,FALSE)))</f>
        <v>40339</v>
      </c>
      <c r="S50" t="str">
        <f>IF(OR(ISNA($L50),ISNA($M50)),"",IF(G50=VLOOKUP($A50,ValData0!$A:$J,Spec!G$2,FALSE),"",VLOOKUP($A50,ValData0!$A:$J,Spec!G$2,FALSE)))</f>
        <v/>
      </c>
      <c r="T50" t="str">
        <f>IF(OR(ISNA($L50),ISNA($M50)),"",IF(H50=VLOOKUP($A50,ValData0!$A:$J,Spec!H$2,FALSE),"",VLOOKUP($A50,ValData0!$A:$J,Spec!H$2,FALSE)))</f>
        <v/>
      </c>
    </row>
    <row r="51" spans="1:20" x14ac:dyDescent="0.25">
      <c r="A51" s="2">
        <v>123472</v>
      </c>
      <c r="B51" s="4">
        <f>IF(NOT(ISNA($M51)),VLOOKUP($A51,ValData0!$A:$J,Spec!B$2,FALSE),IF(NOT(ISNA($L51)),VLOOKUP($A51,'Client Data 1'!$A:$G,Spec!B$3,FALSE),""))</f>
        <v>19725</v>
      </c>
      <c r="C51" s="4">
        <f>IF(NOT(ISNA($M51)),VLOOKUP($A51,ValData0!$A:$J,Spec!C$2,FALSE),IF(NOT(ISNA($L51)),VLOOKUP($A51,'Client Data 1'!$A:$G,Spec!C$3,FALSE),""))</f>
        <v>0</v>
      </c>
      <c r="D51" s="2">
        <f>IF(NOT(ISNA($L51)), VLOOKUP($A51,'Client Data 1'!$A:$G,Spec!D$3,FALSE),"")</f>
        <v>0</v>
      </c>
      <c r="E51" s="2">
        <f>IF(NOT(ISNA($M51)),VLOOKUP($A51,ValData0!$A:$J,Spec!E$2,FALSE),"")</f>
        <v>0</v>
      </c>
      <c r="F51" s="2">
        <f>IF(NOT(ISNA($M51)),VLOOKUP($A51,ValData0!$A:$J,Spec!F$2,FALSE),"")</f>
        <v>0</v>
      </c>
      <c r="G51" s="4">
        <f>IF(ISNA($L51),"",IF(VLOOKUP($A51,'Client Data 1'!$A:$G,Spec!G$3,FALSE)="","",VLOOKUP($A51,'Client Data 1'!$A:$G,Spec!G$3,FALSE)))</f>
        <v>43466</v>
      </c>
      <c r="H51" s="4">
        <f>IF(ISNA($L51),"",IF(VLOOKUP($A51,'Client Data 1'!$A:$G,Spec!H$3,FALSE)="","",VLOOKUP($A51,'Client Data 1'!$A:$G,Spec!H$3,FALSE)))</f>
        <v>5840</v>
      </c>
      <c r="I51" s="2" t="str">
        <f>IF(NOT(ISNA($L51)),VLOOKUP($A51,'Client Data 1'!$A:$G,Spec!I$3,FALSE),"")</f>
        <v>V</v>
      </c>
      <c r="J51" s="2" t="str">
        <f>IF(NOT(ISNA($M51)),VLOOKUP($A51,ValData0!$A:$J,Spec!J$2,FALSE),"")</f>
        <v>V</v>
      </c>
      <c r="L51">
        <f>IFERROR(MATCH(A51,'Client Data 1'!A:A,0),"")</f>
        <v>42</v>
      </c>
      <c r="M51">
        <f>MATCH(A51,ValData0!A:A,0)</f>
        <v>51</v>
      </c>
      <c r="N51" t="str">
        <f t="shared" si="0"/>
        <v/>
      </c>
      <c r="O51" t="str">
        <f t="shared" si="1"/>
        <v/>
      </c>
      <c r="Q51" s="22" t="str">
        <f>IF(OR(ISNA($L51),ISNA($M51)),"",IF(B51=VLOOKUP($A51,'Client Data 1'!$A:$G,Spec!B$3,FALSE),"",VLOOKUP($A51,'Client Data 1'!$A:$G,Spec!B$3,FALSE)))</f>
        <v/>
      </c>
      <c r="R51" s="22">
        <f>IF(OR(ISNA($L51),ISNA($M51)),"",IF(C51=VLOOKUP($A51,'Client Data 1'!$A:$G,Spec!C$3,FALSE),"",VLOOKUP($A51,'Client Data 1'!$A:$G,Spec!C$3,FALSE)))</f>
        <v>40774</v>
      </c>
      <c r="S51" t="str">
        <f>IF(OR(ISNA($L51),ISNA($M51)),"",IF(G51=VLOOKUP($A51,ValData0!$A:$J,Spec!G$2,FALSE),"",VLOOKUP($A51,ValData0!$A:$J,Spec!G$2,FALSE)))</f>
        <v/>
      </c>
      <c r="T51" t="str">
        <f>IF(OR(ISNA($L51),ISNA($M51)),"",IF(H51=VLOOKUP($A51,ValData0!$A:$J,Spec!H$2,FALSE),"",VLOOKUP($A51,ValData0!$A:$J,Spec!H$2,FALSE)))</f>
        <v/>
      </c>
    </row>
    <row r="52" spans="1:20" x14ac:dyDescent="0.25">
      <c r="A52" s="2">
        <v>123466</v>
      </c>
      <c r="B52" s="4">
        <f>IF(NOT(ISNA($M52)),VLOOKUP($A52,ValData0!$A:$J,Spec!B$2,FALSE),IF(NOT(ISNA($L52)),VLOOKUP($A52,'Client Data 1'!$A:$G,Spec!B$3,FALSE),""))</f>
        <v>22098</v>
      </c>
      <c r="C52" s="4">
        <f>IF(NOT(ISNA($M52)),VLOOKUP($A52,ValData0!$A:$J,Spec!C$2,FALSE),IF(NOT(ISNA($L52)),VLOOKUP($A52,'Client Data 1'!$A:$G,Spec!C$3,FALSE),""))</f>
        <v>0</v>
      </c>
      <c r="D52" s="2">
        <f>IF(NOT(ISNA($L52)), VLOOKUP($A52,'Client Data 1'!$A:$G,Spec!D$3,FALSE),"")</f>
        <v>0</v>
      </c>
      <c r="E52" s="2">
        <f>IF(NOT(ISNA($M52)),VLOOKUP($A52,ValData0!$A:$J,Spec!E$2,FALSE),"")</f>
        <v>0</v>
      </c>
      <c r="F52" s="2">
        <f>IF(NOT(ISNA($M52)),VLOOKUP($A52,ValData0!$A:$J,Spec!F$2,FALSE),"")</f>
        <v>0</v>
      </c>
      <c r="G52" s="4">
        <f>IF(ISNA($L52),"",IF(VLOOKUP($A52,'Client Data 1'!$A:$G,Spec!G$3,FALSE)="","",VLOOKUP($A52,'Client Data 1'!$A:$G,Spec!G$3,FALSE)))</f>
        <v>45839</v>
      </c>
      <c r="H52" s="4">
        <f>IF(ISNA($L52),"",IF(VLOOKUP($A52,'Client Data 1'!$A:$G,Spec!H$3,FALSE)="","",VLOOKUP($A52,'Client Data 1'!$A:$G,Spec!H$3,FALSE)))</f>
        <v>15804</v>
      </c>
      <c r="I52" s="2" t="str">
        <f>IF(NOT(ISNA($L52)),VLOOKUP($A52,'Client Data 1'!$A:$G,Spec!I$3,FALSE),"")</f>
        <v>V</v>
      </c>
      <c r="J52" s="2" t="str">
        <f>IF(NOT(ISNA($M52)),VLOOKUP($A52,ValData0!$A:$J,Spec!J$2,FALSE),"")</f>
        <v>V</v>
      </c>
      <c r="L52">
        <f>IFERROR(MATCH(A52,'Client Data 1'!A:A,0),"")</f>
        <v>4</v>
      </c>
      <c r="M52">
        <f>MATCH(A52,ValData0!A:A,0)</f>
        <v>52</v>
      </c>
      <c r="N52" t="str">
        <f t="shared" si="0"/>
        <v/>
      </c>
      <c r="O52" t="str">
        <f t="shared" si="1"/>
        <v/>
      </c>
      <c r="Q52" s="22" t="str">
        <f>IF(OR(ISNA($L52),ISNA($M52)),"",IF(B52=VLOOKUP($A52,'Client Data 1'!$A:$G,Spec!B$3,FALSE),"",VLOOKUP($A52,'Client Data 1'!$A:$G,Spec!B$3,FALSE)))</f>
        <v/>
      </c>
      <c r="R52" s="22" t="str">
        <f>IF(OR(ISNA($L52),ISNA($M52)),"",IF(C52=VLOOKUP($A52,'Client Data 1'!$A:$G,Spec!C$3,FALSE),"",VLOOKUP($A52,'Client Data 1'!$A:$G,Spec!C$3,FALSE)))</f>
        <v/>
      </c>
      <c r="S52" t="str">
        <f>IF(OR(ISNA($L52),ISNA($M52)),"",IF(G52=VLOOKUP($A52,ValData0!$A:$J,Spec!G$2,FALSE),"",VLOOKUP($A52,ValData0!$A:$J,Spec!G$2,FALSE)))</f>
        <v/>
      </c>
      <c r="T52" t="str">
        <f>IF(OR(ISNA($L52),ISNA($M52)),"",IF(H52=VLOOKUP($A52,ValData0!$A:$J,Spec!H$2,FALSE),"",VLOOKUP($A52,ValData0!$A:$J,Spec!H$2,FALSE)))</f>
        <v/>
      </c>
    </row>
    <row r="53" spans="1:20" x14ac:dyDescent="0.25">
      <c r="A53" s="2">
        <v>123465</v>
      </c>
      <c r="B53" s="4">
        <f>IF(NOT(ISNA($M53)),VLOOKUP($A53,ValData0!$A:$J,Spec!B$2,FALSE),IF(NOT(ISNA($L53)),VLOOKUP($A53,'Client Data 1'!$A:$G,Spec!B$3,FALSE),""))</f>
        <v>16803</v>
      </c>
      <c r="C53" s="4">
        <f>IF(NOT(ISNA($M53)),VLOOKUP($A53,ValData0!$A:$J,Spec!C$2,FALSE),IF(NOT(ISNA($L53)),VLOOKUP($A53,'Client Data 1'!$A:$G,Spec!C$3,FALSE),""))</f>
        <v>0</v>
      </c>
      <c r="D53" s="2">
        <f>IF(NOT(ISNA($L53)), VLOOKUP($A53,'Client Data 1'!$A:$G,Spec!D$3,FALSE),"")</f>
        <v>0</v>
      </c>
      <c r="E53" s="2">
        <f>IF(NOT(ISNA($M53)),VLOOKUP($A53,ValData0!$A:$J,Spec!E$2,FALSE),"")</f>
        <v>0</v>
      </c>
      <c r="F53" s="2">
        <f>IF(NOT(ISNA($M53)),VLOOKUP($A53,ValData0!$A:$J,Spec!F$2,FALSE),"")</f>
        <v>0</v>
      </c>
      <c r="G53" s="4">
        <f>IF(ISNA($L53),"",IF(VLOOKUP($A53,'Client Data 1'!$A:$G,Spec!G$3,FALSE)="","",VLOOKUP($A53,'Client Data 1'!$A:$G,Spec!G$3,FALSE)))</f>
        <v>40544</v>
      </c>
      <c r="H53" s="4">
        <f>IF(ISNA($L53),"",IF(VLOOKUP($A53,'Client Data 1'!$A:$G,Spec!H$3,FALSE)="","",VLOOKUP($A53,'Client Data 1'!$A:$G,Spec!H$3,FALSE)))</f>
        <v>10349</v>
      </c>
      <c r="I53" s="2" t="str">
        <f>IF(NOT(ISNA($L53)),VLOOKUP($A53,'Client Data 1'!$A:$G,Spec!I$3,FALSE),"")</f>
        <v>R</v>
      </c>
      <c r="J53" s="2" t="str">
        <f>IF(NOT(ISNA($M53)),VLOOKUP($A53,ValData0!$A:$J,Spec!J$2,FALSE),"")</f>
        <v>R</v>
      </c>
      <c r="L53">
        <f>IFERROR(MATCH(A53,'Client Data 1'!A:A,0),"")</f>
        <v>49</v>
      </c>
      <c r="M53">
        <f>MATCH(A53,ValData0!A:A,0)</f>
        <v>53</v>
      </c>
      <c r="N53" t="str">
        <f t="shared" si="0"/>
        <v/>
      </c>
      <c r="O53" t="str">
        <f t="shared" si="1"/>
        <v/>
      </c>
      <c r="Q53" s="22" t="str">
        <f>IF(OR(ISNA($L53),ISNA($M53)),"",IF(B53=VLOOKUP($A53,'Client Data 1'!$A:$G,Spec!B$3,FALSE),"",VLOOKUP($A53,'Client Data 1'!$A:$G,Spec!B$3,FALSE)))</f>
        <v/>
      </c>
      <c r="R53" s="22" t="str">
        <f>IF(OR(ISNA($L53),ISNA($M53)),"",IF(C53=VLOOKUP($A53,'Client Data 1'!$A:$G,Spec!C$3,FALSE),"",VLOOKUP($A53,'Client Data 1'!$A:$G,Spec!C$3,FALSE)))</f>
        <v/>
      </c>
      <c r="S53" t="str">
        <f>IF(OR(ISNA($L53),ISNA($M53)),"",IF(G53=VLOOKUP($A53,ValData0!$A:$J,Spec!G$2,FALSE),"",VLOOKUP($A53,ValData0!$A:$J,Spec!G$2,FALSE)))</f>
        <v/>
      </c>
      <c r="T53" t="str">
        <f>IF(OR(ISNA($L53),ISNA($M53)),"",IF(H53=VLOOKUP($A53,ValData0!$A:$J,Spec!H$2,FALSE),"",VLOOKUP($A53,ValData0!$A:$J,Spec!H$2,FALSE)))</f>
        <v/>
      </c>
    </row>
    <row r="54" spans="1:20" x14ac:dyDescent="0.25">
      <c r="A54" s="2">
        <v>123451</v>
      </c>
      <c r="B54" s="4">
        <f>IF(NOT(ISNA($M54)),VLOOKUP($A54,ValData0!$A:$J,Spec!B$2,FALSE),IF(NOT(ISNA($L54)),VLOOKUP($A54,'Client Data 1'!$A:$G,Spec!B$3,FALSE),""))</f>
        <v>13789</v>
      </c>
      <c r="C54" s="4">
        <f>IF(NOT(ISNA($M54)),VLOOKUP($A54,ValData0!$A:$J,Spec!C$2,FALSE),IF(NOT(ISNA($L54)),VLOOKUP($A54,'Client Data 1'!$A:$G,Spec!C$3,FALSE),""))</f>
        <v>0</v>
      </c>
      <c r="D54" s="2" t="str">
        <f>IF(NOT(ISNA($L54)), VLOOKUP($A54,'Client Data 1'!$A:$G,Spec!D$3,FALSE),"")</f>
        <v/>
      </c>
      <c r="E54" s="2">
        <f>IF(NOT(ISNA($M54)),VLOOKUP($A54,ValData0!$A:$J,Spec!E$2,FALSE),"")</f>
        <v>0</v>
      </c>
      <c r="F54" s="2">
        <f>IF(NOT(ISNA($M54)),VLOOKUP($A54,ValData0!$A:$J,Spec!F$2,FALSE),"")</f>
        <v>0</v>
      </c>
      <c r="G54" s="4" t="str">
        <f>IF(ISNA($L54),"",IF(VLOOKUP($A54,'Client Data 1'!$A:$G,Spec!G$3,FALSE)="","",VLOOKUP($A54,'Client Data 1'!$A:$G,Spec!G$3,FALSE)))</f>
        <v/>
      </c>
      <c r="H54" s="4" t="str">
        <f>IF(ISNA($L54),"",IF(VLOOKUP($A54,'Client Data 1'!$A:$G,Spec!H$3,FALSE)="","",VLOOKUP($A54,'Client Data 1'!$A:$G,Spec!H$3,FALSE)))</f>
        <v/>
      </c>
      <c r="I54" s="2" t="str">
        <f>IF(NOT(ISNA($L54)),VLOOKUP($A54,'Client Data 1'!$A:$G,Spec!I$3,FALSE),"")</f>
        <v/>
      </c>
      <c r="J54" s="2" t="str">
        <f>IF(NOT(ISNA($M54)),VLOOKUP($A54,ValData0!$A:$J,Spec!J$2,FALSE),"")</f>
        <v>R</v>
      </c>
      <c r="L54" t="e">
        <f>MATCH(A54,'Client Data 1'!A:A,0)</f>
        <v>#N/A</v>
      </c>
      <c r="M54">
        <f>MATCH(A54,ValData0!A:A,0)</f>
        <v>54</v>
      </c>
      <c r="N54" t="str">
        <f t="shared" si="0"/>
        <v/>
      </c>
      <c r="O54" t="b">
        <f t="shared" si="1"/>
        <v>1</v>
      </c>
      <c r="Q54" s="22" t="str">
        <f>IF(OR(ISNA($L54),ISNA($M54)),"",IF(B54=VLOOKUP($A54,'Client Data 1'!$A:$G,Spec!B$3,FALSE),"",VLOOKUP($A54,'Client Data 1'!$A:$G,Spec!B$3,FALSE)))</f>
        <v/>
      </c>
      <c r="R54" s="22" t="str">
        <f>IF(OR(ISNA($L54),ISNA($M54)),"",IF(C54=VLOOKUP($A54,'Client Data 1'!$A:$G,Spec!C$3,FALSE),"",VLOOKUP($A54,'Client Data 1'!$A:$G,Spec!C$3,FALSE)))</f>
        <v/>
      </c>
      <c r="S54" t="str">
        <f>IF(OR(ISNA($L54),ISNA($M54)),"",IF(G54=VLOOKUP($A54,ValData0!$A:$J,Spec!G$2,FALSE),"",VLOOKUP($A54,ValData0!$A:$J,Spec!G$2,FALSE)))</f>
        <v/>
      </c>
      <c r="T54" t="str">
        <f>IF(OR(ISNA($L54),ISNA($M54)),"",IF(H54=VLOOKUP($A54,ValData0!$A:$J,Spec!H$2,FALSE),"",VLOOKUP($A54,ValData0!$A:$J,Spec!H$2,FALSE)))</f>
        <v/>
      </c>
    </row>
    <row r="55" spans="1:20" x14ac:dyDescent="0.25">
      <c r="A55" s="2">
        <v>579414</v>
      </c>
      <c r="B55" s="4">
        <f>IF(NOT(ISNA($M55)),VLOOKUP($A55,ValData0!$A:$J,Spec!B$2,FALSE),IF(NOT(ISNA($L55)),VLOOKUP($A55,'Client Data 1'!$A:$G,Spec!B$3,FALSE),""))</f>
        <v>32874</v>
      </c>
      <c r="C55" s="4">
        <f>IF(NOT(ISNA($M55)),VLOOKUP($A55,ValData0!$A:$J,Spec!C$2,FALSE),IF(NOT(ISNA($L55)),VLOOKUP($A55,'Client Data 1'!$A:$G,Spec!C$3,FALSE),""))</f>
        <v>41974</v>
      </c>
      <c r="D55" s="2">
        <f>IF(NOT(ISNA($L55)), VLOOKUP($A55,'Client Data 1'!$A:$G,Spec!D$3,FALSE),"")</f>
        <v>110000</v>
      </c>
      <c r="E55" s="2" t="str">
        <f>IF(NOT(ISNA($M55)),VLOOKUP($A55,ValData0!$A:$J,Spec!E$2,FALSE),"")</f>
        <v/>
      </c>
      <c r="F55" s="2" t="str">
        <f>IF(NOT(ISNA($M55)),VLOOKUP($A55,ValData0!$A:$J,Spec!F$2,FALSE),"")</f>
        <v/>
      </c>
      <c r="G55" s="4" t="str">
        <f>IF(ISNA($L55),"",IF(VLOOKUP($A55,'Client Data 1'!$A:$G,Spec!G$3,FALSE)="","",VLOOKUP($A55,'Client Data 1'!$A:$G,Spec!G$3,FALSE)))</f>
        <v/>
      </c>
      <c r="H55" s="4" t="str">
        <f>IF(ISNA($L55),"",IF(VLOOKUP($A55,'Client Data 1'!$A:$G,Spec!H$3,FALSE)="","",VLOOKUP($A55,'Client Data 1'!$A:$G,Spec!H$3,FALSE)))</f>
        <v/>
      </c>
      <c r="I55" s="2" t="str">
        <f>IF(NOT(ISNA($L55)),VLOOKUP($A55,'Client Data 1'!$A:$G,Spec!I$3,FALSE),"")</f>
        <v>A</v>
      </c>
      <c r="J55" s="2" t="str">
        <f>IF(NOT(ISNA($M55)),VLOOKUP($A55,ValData0!$A:$J,Spec!J$2,FALSE),"")</f>
        <v/>
      </c>
      <c r="L55">
        <f>IFERROR(MATCH(A55,'Client Data 1'!A:A,0),"")</f>
        <v>18</v>
      </c>
      <c r="M55" t="e">
        <f>MATCH(A55,ValData0!A:A,0)</f>
        <v>#N/A</v>
      </c>
      <c r="N55" t="b">
        <f t="shared" si="0"/>
        <v>1</v>
      </c>
      <c r="O55" t="str">
        <f t="shared" si="1"/>
        <v/>
      </c>
      <c r="Q55" s="22" t="str">
        <f>IF(OR(ISNA($L55),ISNA($M55)),"",IF(B55=VLOOKUP($A55,'Client Data 1'!$A:$G,Spec!B$3,FALSE),"",VLOOKUP($A55,'Client Data 1'!$A:$G,Spec!B$3,FALSE)))</f>
        <v/>
      </c>
      <c r="R55" s="22" t="str">
        <f>IF(OR(ISNA($L55),ISNA($M55)),"",IF(C55=VLOOKUP($A55,'Client Data 1'!$A:$G,Spec!C$3,FALSE),"",VLOOKUP($A55,'Client Data 1'!$A:$G,Spec!C$3,FALSE)))</f>
        <v/>
      </c>
      <c r="S55" t="str">
        <f>IF(OR(ISNA($L55),ISNA($M55)),"",IF(G55=VLOOKUP($A55,ValData0!$A:$J,Spec!G$2,FALSE),"",VLOOKUP($A55,ValData0!$A:$J,Spec!G$2,FALSE)))</f>
        <v/>
      </c>
      <c r="T55" t="str">
        <f>IF(OR(ISNA($L55),ISNA($M55)),"",IF(H55=VLOOKUP($A55,ValData0!$A:$J,Spec!H$2,FALSE),"",VLOOKUP($A55,ValData0!$A:$J,Spec!H$2,FALSE)))</f>
        <v/>
      </c>
    </row>
    <row r="56" spans="1:20" x14ac:dyDescent="0.25">
      <c r="A56" s="2">
        <v>579277</v>
      </c>
      <c r="B56" s="4">
        <f>IF(NOT(ISNA($M56)),VLOOKUP($A56,ValData0!$A:$J,Spec!B$2,FALSE),IF(NOT(ISNA($L56)),VLOOKUP($A56,'Client Data 1'!$A:$G,Spec!B$3,FALSE),""))</f>
        <v>22084</v>
      </c>
      <c r="C56" s="4">
        <f>IF(NOT(ISNA($M56)),VLOOKUP($A56,ValData0!$A:$J,Spec!C$2,FALSE),IF(NOT(ISNA($L56)),VLOOKUP($A56,'Client Data 1'!$A:$G,Spec!C$3,FALSE),""))</f>
        <v>0</v>
      </c>
      <c r="D56" s="2">
        <f>IF(NOT(ISNA($L56)), VLOOKUP($A56,'Client Data 1'!$A:$G,Spec!D$3,FALSE),"")</f>
        <v>85000</v>
      </c>
      <c r="E56" s="2" t="str">
        <f>IF(NOT(ISNA($M56)),VLOOKUP($A56,ValData0!$A:$J,Spec!E$2,FALSE),"")</f>
        <v/>
      </c>
      <c r="F56" s="2" t="str">
        <f>IF(NOT(ISNA($M56)),VLOOKUP($A56,ValData0!$A:$J,Spec!F$2,FALSE),"")</f>
        <v/>
      </c>
      <c r="G56" s="4" t="str">
        <f>IF(ISNA($L56),"",IF(VLOOKUP($A56,'Client Data 1'!$A:$G,Spec!G$3,FALSE)="","",VLOOKUP($A56,'Client Data 1'!$A:$G,Spec!G$3,FALSE)))</f>
        <v/>
      </c>
      <c r="H56" s="4" t="str">
        <f>IF(ISNA($L56),"",IF(VLOOKUP($A56,'Client Data 1'!$A:$G,Spec!H$3,FALSE)="","",VLOOKUP($A56,'Client Data 1'!$A:$G,Spec!H$3,FALSE)))</f>
        <v/>
      </c>
      <c r="I56" s="2" t="str">
        <f>IF(NOT(ISNA($L56)),VLOOKUP($A56,'Client Data 1'!$A:$G,Spec!I$3,FALSE),"")</f>
        <v>A</v>
      </c>
      <c r="J56" s="2" t="str">
        <f>IF(NOT(ISNA($M56)),VLOOKUP($A56,ValData0!$A:$J,Spec!J$2,FALSE),"")</f>
        <v/>
      </c>
      <c r="L56">
        <f>IFERROR(MATCH(A56,'Client Data 1'!A:A,0),"")</f>
        <v>35</v>
      </c>
      <c r="M56" t="e">
        <f>MATCH(A56,ValData0!A:A,0)</f>
        <v>#N/A</v>
      </c>
      <c r="N56" t="b">
        <f t="shared" si="0"/>
        <v>1</v>
      </c>
      <c r="O56" t="str">
        <f t="shared" si="1"/>
        <v/>
      </c>
      <c r="Q56" s="22" t="str">
        <f>IF(OR(ISNA($L56),ISNA($M56)),"",IF(B56=VLOOKUP($A56,'Client Data 1'!$A:$G,Spec!B$3,FALSE),"",VLOOKUP($A56,'Client Data 1'!$A:$G,Spec!B$3,FALSE)))</f>
        <v/>
      </c>
      <c r="R56" s="22" t="str">
        <f>IF(OR(ISNA($L56),ISNA($M56)),"",IF(C56=VLOOKUP($A56,'Client Data 1'!$A:$G,Spec!C$3,FALSE),"",VLOOKUP($A56,'Client Data 1'!$A:$G,Spec!C$3,FALSE)))</f>
        <v/>
      </c>
      <c r="S56" t="str">
        <f>IF(OR(ISNA($L56),ISNA($M56)),"",IF(G56=VLOOKUP($A56,ValData0!$A:$J,Spec!G$2,FALSE),"",VLOOKUP($A56,ValData0!$A:$J,Spec!G$2,FALSE)))</f>
        <v/>
      </c>
      <c r="T56" t="str">
        <f>IF(OR(ISNA($L56),ISNA($M56)),"",IF(H56=VLOOKUP($A56,ValData0!$A:$J,Spec!H$2,FALSE),"",VLOOKUP($A56,ValData0!$A:$J,Spec!H$2,FALSE)))</f>
        <v/>
      </c>
    </row>
    <row r="57" spans="1:20" x14ac:dyDescent="0.25">
      <c r="A57" s="2">
        <v>579271</v>
      </c>
      <c r="B57" s="4">
        <f>IF(NOT(ISNA($M57)),VLOOKUP($A57,ValData0!$A:$J,Spec!B$2,FALSE),IF(NOT(ISNA($L57)),VLOOKUP($A57,'Client Data 1'!$A:$G,Spec!B$3,FALSE),""))</f>
        <v>22069</v>
      </c>
      <c r="C57" s="4">
        <f>IF(NOT(ISNA($M57)),VLOOKUP($A57,ValData0!$A:$J,Spec!C$2,FALSE),IF(NOT(ISNA($L57)),VLOOKUP($A57,'Client Data 1'!$A:$G,Spec!C$3,FALSE),""))</f>
        <v>0</v>
      </c>
      <c r="D57" s="2">
        <f>IF(NOT(ISNA($L57)), VLOOKUP($A57,'Client Data 1'!$A:$G,Spec!D$3,FALSE),"")</f>
        <v>0</v>
      </c>
      <c r="E57" s="2" t="str">
        <f>IF(NOT(ISNA($M57)),VLOOKUP($A57,ValData0!$A:$J,Spec!E$2,FALSE),"")</f>
        <v/>
      </c>
      <c r="F57" s="2" t="str">
        <f>IF(NOT(ISNA($M57)),VLOOKUP($A57,ValData0!$A:$J,Spec!F$2,FALSE),"")</f>
        <v/>
      </c>
      <c r="G57" s="4" t="str">
        <f>IF(ISNA($L57),"",IF(VLOOKUP($A57,'Client Data 1'!$A:$G,Spec!G$3,FALSE)="","",VLOOKUP($A57,'Client Data 1'!$A:$G,Spec!G$3,FALSE)))</f>
        <v/>
      </c>
      <c r="H57" s="4" t="str">
        <f>IF(ISNA($L57),"",IF(VLOOKUP($A57,'Client Data 1'!$A:$G,Spec!H$3,FALSE)="","",VLOOKUP($A57,'Client Data 1'!$A:$G,Spec!H$3,FALSE)))</f>
        <v/>
      </c>
      <c r="I57" s="2">
        <f>IF(NOT(ISNA($L57)),VLOOKUP($A57,'Client Data 1'!$A:$G,Spec!I$3,FALSE),"")</f>
        <v>0</v>
      </c>
      <c r="J57" s="2" t="str">
        <f>IF(NOT(ISNA($M57)),VLOOKUP($A57,ValData0!$A:$J,Spec!J$2,FALSE),"")</f>
        <v/>
      </c>
      <c r="L57">
        <f>IFERROR(MATCH(A57,'Client Data 1'!A:A,0),"")</f>
        <v>37</v>
      </c>
      <c r="M57" t="e">
        <f>MATCH(A57,ValData0!A:A,0)</f>
        <v>#N/A</v>
      </c>
      <c r="N57" t="b">
        <f t="shared" si="0"/>
        <v>1</v>
      </c>
      <c r="O57" t="str">
        <f t="shared" si="1"/>
        <v/>
      </c>
      <c r="Q57" s="22" t="str">
        <f>IF(OR(ISNA($L57),ISNA($M57)),"",IF(B57=VLOOKUP($A57,'Client Data 1'!$A:$G,Spec!B$3,FALSE),"",VLOOKUP($A57,'Client Data 1'!$A:$G,Spec!B$3,FALSE)))</f>
        <v/>
      </c>
      <c r="R57" s="22" t="str">
        <f>IF(OR(ISNA($L57),ISNA($M57)),"",IF(C57=VLOOKUP($A57,'Client Data 1'!$A:$G,Spec!C$3,FALSE),"",VLOOKUP($A57,'Client Data 1'!$A:$G,Spec!C$3,FALSE)))</f>
        <v/>
      </c>
      <c r="S57" t="str">
        <f>IF(OR(ISNA($L57),ISNA($M57)),"",IF(G57=VLOOKUP($A57,ValData0!$A:$J,Spec!G$2,FALSE),"",VLOOKUP($A57,ValData0!$A:$J,Spec!G$2,FALSE)))</f>
        <v/>
      </c>
      <c r="T57" t="str">
        <f>IF(OR(ISNA($L57),ISNA($M57)),"",IF(H57=VLOOKUP($A57,ValData0!$A:$J,Spec!H$2,FALSE),"",VLOOKUP($A57,ValData0!$A:$J,Spec!H$2,FALSE)))</f>
        <v/>
      </c>
    </row>
    <row r="58" spans="1:20" x14ac:dyDescent="0.25">
      <c r="A58" s="2">
        <v>579274</v>
      </c>
      <c r="B58" s="4">
        <f>IF(NOT(ISNA($M58)),VLOOKUP($A58,ValData0!$A:$J,Spec!B$2,FALSE),IF(NOT(ISNA($L58)),VLOOKUP($A58,'Client Data 1'!$A:$G,Spec!B$3,FALSE),""))</f>
        <v>20256</v>
      </c>
      <c r="C58" s="4">
        <f>IF(NOT(ISNA($M58)),VLOOKUP($A58,ValData0!$A:$J,Spec!C$2,FALSE),IF(NOT(ISNA($L58)),VLOOKUP($A58,'Client Data 1'!$A:$G,Spec!C$3,FALSE),""))</f>
        <v>0</v>
      </c>
      <c r="D58" s="2">
        <f>IF(NOT(ISNA($L58)), VLOOKUP($A58,'Client Data 1'!$A:$G,Spec!D$3,FALSE),"")</f>
        <v>200000</v>
      </c>
      <c r="E58" s="2" t="str">
        <f>IF(NOT(ISNA($M58)),VLOOKUP($A58,ValData0!$A:$J,Spec!E$2,FALSE),"")</f>
        <v/>
      </c>
      <c r="F58" s="2" t="str">
        <f>IF(NOT(ISNA($M58)),VLOOKUP($A58,ValData0!$A:$J,Spec!F$2,FALSE),"")</f>
        <v/>
      </c>
      <c r="G58" s="4" t="str">
        <f>IF(ISNA($L58),"",IF(VLOOKUP($A58,'Client Data 1'!$A:$G,Spec!G$3,FALSE)="","",VLOOKUP($A58,'Client Data 1'!$A:$G,Spec!G$3,FALSE)))</f>
        <v/>
      </c>
      <c r="H58" s="4" t="str">
        <f>IF(ISNA($L58),"",IF(VLOOKUP($A58,'Client Data 1'!$A:$G,Spec!H$3,FALSE)="","",VLOOKUP($A58,'Client Data 1'!$A:$G,Spec!H$3,FALSE)))</f>
        <v/>
      </c>
      <c r="I58" s="2" t="str">
        <f>IF(NOT(ISNA($L58)),VLOOKUP($A58,'Client Data 1'!$A:$G,Spec!I$3,FALSE),"")</f>
        <v>A</v>
      </c>
      <c r="J58" s="2" t="str">
        <f>IF(NOT(ISNA($M58)),VLOOKUP($A58,ValData0!$A:$J,Spec!J$2,FALSE),"")</f>
        <v/>
      </c>
      <c r="L58">
        <f>IFERROR(MATCH(A58,'Client Data 1'!A:A,0),"")</f>
        <v>41</v>
      </c>
      <c r="M58" t="e">
        <f>MATCH(A58,ValData0!A:A,0)</f>
        <v>#N/A</v>
      </c>
      <c r="N58" t="b">
        <f t="shared" si="0"/>
        <v>1</v>
      </c>
      <c r="O58" t="str">
        <f t="shared" si="1"/>
        <v/>
      </c>
      <c r="Q58" s="22" t="str">
        <f>IF(OR(ISNA($L58),ISNA($M58)),"",IF(B58=VLOOKUP($A58,'Client Data 1'!$A:$G,Spec!B$3,FALSE),"",VLOOKUP($A58,'Client Data 1'!$A:$G,Spec!B$3,FALSE)))</f>
        <v/>
      </c>
      <c r="R58" s="22" t="str">
        <f>IF(OR(ISNA($L58),ISNA($M58)),"",IF(C58=VLOOKUP($A58,'Client Data 1'!$A:$G,Spec!C$3,FALSE),"",VLOOKUP($A58,'Client Data 1'!$A:$G,Spec!C$3,FALSE)))</f>
        <v/>
      </c>
      <c r="S58" t="str">
        <f>IF(OR(ISNA($L58),ISNA($M58)),"",IF(G58=VLOOKUP($A58,ValData0!$A:$J,Spec!G$2,FALSE),"",VLOOKUP($A58,ValData0!$A:$J,Spec!G$2,FALSE)))</f>
        <v/>
      </c>
      <c r="T58" t="str">
        <f>IF(OR(ISNA($L58),ISNA($M58)),"",IF(H58=VLOOKUP($A58,ValData0!$A:$J,Spec!H$2,FALSE),"",VLOOKUP($A58,ValData0!$A:$J,Spec!H$2,FALSE)))</f>
        <v/>
      </c>
    </row>
    <row r="59" spans="1:20" x14ac:dyDescent="0.25">
      <c r="A59"/>
      <c r="I59"/>
      <c r="J59"/>
    </row>
    <row r="60" spans="1:20" x14ac:dyDescent="0.25">
      <c r="A60"/>
      <c r="I60"/>
      <c r="J60"/>
    </row>
    <row r="61" spans="1:20" x14ac:dyDescent="0.25">
      <c r="A61"/>
      <c r="I61"/>
      <c r="J61"/>
    </row>
    <row r="62" spans="1:20" x14ac:dyDescent="0.25">
      <c r="A62"/>
      <c r="I62"/>
      <c r="J62"/>
    </row>
    <row r="63" spans="1:20" x14ac:dyDescent="0.25">
      <c r="A63"/>
      <c r="I63"/>
      <c r="J63"/>
    </row>
    <row r="64" spans="1:20" x14ac:dyDescent="0.25">
      <c r="A64"/>
      <c r="I64"/>
      <c r="J64"/>
    </row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</sheetData>
  <sortState xmlns:xlrd2="http://schemas.microsoft.com/office/spreadsheetml/2017/richdata2" ref="L2:O58">
    <sortCondition ref="L2:L58"/>
  </sortState>
  <printOptions horizontalCentered="1"/>
  <pageMargins left="0.7" right="0.7" top="0.75" bottom="0.75" header="0.3" footer="0.3"/>
  <pageSetup scale="42" orientation="portrait" r:id="rId1"/>
  <headerFooter>
    <oddFooter>&amp;LWeek 6- Data Managment.xlsx
Updating Data&amp;R04/15/2022
06:45 PM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AA73-1D70-465D-86F7-4DF9D726D17A}">
  <sheetPr>
    <pageSetUpPr fitToPage="1"/>
  </sheetPr>
  <dimension ref="A1:J5"/>
  <sheetViews>
    <sheetView workbookViewId="0">
      <selection activeCell="I2" sqref="I2"/>
    </sheetView>
  </sheetViews>
  <sheetFormatPr defaultRowHeight="15" x14ac:dyDescent="0.25"/>
  <cols>
    <col min="1" max="1" width="14" customWidth="1"/>
    <col min="2" max="2" width="12.28515625" bestFit="1" customWidth="1"/>
    <col min="3" max="3" width="11.7109375" bestFit="1" customWidth="1"/>
    <col min="4" max="6" width="11.42578125" bestFit="1" customWidth="1"/>
    <col min="7" max="7" width="12" customWidth="1"/>
    <col min="8" max="8" width="10.85546875" customWidth="1"/>
    <col min="9" max="9" width="8.140625" customWidth="1"/>
    <col min="10" max="10" width="7.7109375" customWidth="1"/>
  </cols>
  <sheetData>
    <row r="1" spans="1:10" ht="26.25" x14ac:dyDescent="0.25">
      <c r="A1" s="9" t="s">
        <v>11</v>
      </c>
      <c r="B1" s="8" t="s">
        <v>10</v>
      </c>
      <c r="C1" s="6" t="s">
        <v>9</v>
      </c>
      <c r="D1" s="6" t="s">
        <v>15</v>
      </c>
      <c r="E1" s="6" t="s">
        <v>8</v>
      </c>
      <c r="F1" s="6" t="s">
        <v>7</v>
      </c>
      <c r="G1" s="7" t="s">
        <v>5</v>
      </c>
      <c r="H1" s="7" t="s">
        <v>4</v>
      </c>
      <c r="I1" s="7" t="s">
        <v>19</v>
      </c>
      <c r="J1" s="7" t="s">
        <v>21</v>
      </c>
    </row>
    <row r="2" spans="1:10" x14ac:dyDescent="0.25">
      <c r="A2" s="19" t="s">
        <v>22</v>
      </c>
      <c r="B2" s="19">
        <v>2</v>
      </c>
      <c r="C2" s="19">
        <v>3</v>
      </c>
      <c r="D2" s="19"/>
      <c r="E2" s="19">
        <v>4</v>
      </c>
      <c r="F2" s="19">
        <v>5</v>
      </c>
      <c r="G2" s="19">
        <v>7</v>
      </c>
      <c r="H2" s="19">
        <v>8</v>
      </c>
      <c r="I2" s="19" t="s">
        <v>26</v>
      </c>
      <c r="J2" s="19">
        <v>9</v>
      </c>
    </row>
    <row r="3" spans="1:10" x14ac:dyDescent="0.25">
      <c r="A3" s="19" t="s">
        <v>23</v>
      </c>
      <c r="B3" s="19">
        <v>2</v>
      </c>
      <c r="C3" s="19">
        <v>3</v>
      </c>
      <c r="D3" s="19">
        <v>4</v>
      </c>
      <c r="E3" s="19"/>
      <c r="F3" s="19"/>
      <c r="G3" s="19">
        <v>5</v>
      </c>
      <c r="H3" s="19">
        <v>6</v>
      </c>
      <c r="I3" s="19">
        <v>7</v>
      </c>
      <c r="J3" s="19"/>
    </row>
    <row r="5" spans="1:10" ht="15.75" x14ac:dyDescent="0.25">
      <c r="A5" s="21" t="s">
        <v>25</v>
      </c>
      <c r="B5" s="21"/>
      <c r="C5" s="21"/>
      <c r="D5" s="21"/>
      <c r="E5" s="21"/>
    </row>
  </sheetData>
  <printOptions horizontalCentered="1"/>
  <pageMargins left="0.7" right="0.7" top="0.75" bottom="0.75" header="0.3" footer="0.3"/>
  <pageSetup scale="81" orientation="portrait" r:id="rId1"/>
  <headerFooter>
    <oddFooter>&amp;LWeek 6- Data Managment.xlsx
Updating Data&amp;R04/15/2022
06:45 PM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1D21-4A76-49C5-A156-D2F06C383719}">
  <sheetPr>
    <pageSetUpPr fitToPage="1"/>
  </sheetPr>
  <dimension ref="A1:T58"/>
  <sheetViews>
    <sheetView topLeftCell="A40" workbookViewId="0">
      <selection activeCell="G50" sqref="G50"/>
    </sheetView>
  </sheetViews>
  <sheetFormatPr defaultRowHeight="15" x14ac:dyDescent="0.25"/>
  <cols>
    <col min="1" max="1" width="7" bestFit="1" customWidth="1"/>
    <col min="2" max="2" width="14.28515625" customWidth="1"/>
    <col min="3" max="3" width="12.7109375" customWidth="1"/>
    <col min="4" max="4" width="12.42578125" customWidth="1"/>
    <col min="5" max="5" width="11.5703125" customWidth="1"/>
    <col min="6" max="6" width="13" customWidth="1"/>
    <col min="7" max="8" width="11" bestFit="1" customWidth="1"/>
    <col min="9" max="10" width="6.5703125" bestFit="1" customWidth="1"/>
    <col min="11" max="11" width="1.5703125" customWidth="1"/>
    <col min="12" max="12" width="11" bestFit="1" customWidth="1"/>
    <col min="13" max="13" width="8.7109375" bestFit="1" customWidth="1"/>
    <col min="14" max="14" width="11.7109375" bestFit="1" customWidth="1"/>
    <col min="16" max="16" width="1.5703125" customWidth="1"/>
    <col min="17" max="20" width="14.42578125" bestFit="1" customWidth="1"/>
  </cols>
  <sheetData>
    <row r="1" spans="1:20" ht="36" customHeight="1" x14ac:dyDescent="0.25">
      <c r="A1" s="9" t="s">
        <v>11</v>
      </c>
      <c r="B1" s="9" t="s">
        <v>10</v>
      </c>
      <c r="C1" s="9" t="s">
        <v>9</v>
      </c>
      <c r="D1" s="9" t="s">
        <v>15</v>
      </c>
      <c r="E1" s="9" t="s">
        <v>8</v>
      </c>
      <c r="F1" s="9" t="s">
        <v>7</v>
      </c>
      <c r="G1" s="23" t="s">
        <v>32</v>
      </c>
      <c r="H1" s="23" t="s">
        <v>33</v>
      </c>
      <c r="I1" s="23" t="s">
        <v>19</v>
      </c>
      <c r="J1" s="23" t="s">
        <v>21</v>
      </c>
      <c r="L1" s="15" t="s">
        <v>14</v>
      </c>
      <c r="M1" s="15" t="s">
        <v>16</v>
      </c>
      <c r="N1" s="15" t="s">
        <v>34</v>
      </c>
      <c r="O1" s="15" t="s">
        <v>18</v>
      </c>
      <c r="P1" s="24"/>
      <c r="Q1" s="15" t="s">
        <v>27</v>
      </c>
      <c r="R1" s="15" t="s">
        <v>30</v>
      </c>
      <c r="S1" s="15" t="s">
        <v>29</v>
      </c>
      <c r="T1" s="15" t="s">
        <v>28</v>
      </c>
    </row>
    <row r="2" spans="1:20" x14ac:dyDescent="0.25">
      <c r="A2" s="2">
        <v>123491</v>
      </c>
      <c r="B2" s="4">
        <v>24017</v>
      </c>
      <c r="C2" s="4">
        <v>34809</v>
      </c>
      <c r="D2" s="2">
        <v>250000</v>
      </c>
      <c r="E2" s="2">
        <v>250000</v>
      </c>
      <c r="F2" s="2">
        <v>230000</v>
      </c>
      <c r="G2" s="4" t="s">
        <v>31</v>
      </c>
      <c r="H2" s="4" t="s">
        <v>31</v>
      </c>
      <c r="I2" s="2" t="s">
        <v>2</v>
      </c>
      <c r="J2" s="2" t="s">
        <v>2</v>
      </c>
      <c r="L2" s="26">
        <v>29</v>
      </c>
      <c r="M2" s="26">
        <v>2</v>
      </c>
      <c r="N2" t="s">
        <v>31</v>
      </c>
      <c r="O2" t="s">
        <v>31</v>
      </c>
      <c r="Q2" s="25">
        <v>24017</v>
      </c>
      <c r="R2" s="22" t="s">
        <v>31</v>
      </c>
      <c r="S2">
        <v>0</v>
      </c>
      <c r="T2">
        <v>0</v>
      </c>
    </row>
    <row r="3" spans="1:20" x14ac:dyDescent="0.25">
      <c r="A3" s="2">
        <v>144983</v>
      </c>
      <c r="B3" s="4">
        <v>27601</v>
      </c>
      <c r="C3" s="4">
        <v>38001</v>
      </c>
      <c r="D3" s="2">
        <v>99000</v>
      </c>
      <c r="E3" s="2">
        <v>99000</v>
      </c>
      <c r="F3" s="2">
        <v>94300</v>
      </c>
      <c r="G3" s="4" t="s">
        <v>31</v>
      </c>
      <c r="H3" s="4" t="s">
        <v>31</v>
      </c>
      <c r="I3" s="2" t="s">
        <v>2</v>
      </c>
      <c r="J3" s="2" t="s">
        <v>2</v>
      </c>
      <c r="L3" s="26">
        <v>23</v>
      </c>
      <c r="M3" s="26">
        <v>3</v>
      </c>
      <c r="N3" t="s">
        <v>31</v>
      </c>
      <c r="O3" t="s">
        <v>31</v>
      </c>
      <c r="Q3" s="25">
        <v>27801</v>
      </c>
      <c r="R3" s="22" t="s">
        <v>31</v>
      </c>
      <c r="S3" t="s">
        <v>31</v>
      </c>
      <c r="T3" t="s">
        <v>31</v>
      </c>
    </row>
    <row r="4" spans="1:20" x14ac:dyDescent="0.25">
      <c r="A4" s="2">
        <v>187427</v>
      </c>
      <c r="B4" s="4">
        <v>21170</v>
      </c>
      <c r="C4" s="4">
        <v>37975</v>
      </c>
      <c r="D4" s="2">
        <v>98000</v>
      </c>
      <c r="E4" s="2">
        <v>98000</v>
      </c>
      <c r="F4" s="2">
        <v>93300</v>
      </c>
      <c r="G4" s="4" t="s">
        <v>31</v>
      </c>
      <c r="H4" s="4" t="s">
        <v>31</v>
      </c>
      <c r="I4" s="2" t="s">
        <v>2</v>
      </c>
      <c r="J4" s="2" t="s">
        <v>2</v>
      </c>
      <c r="L4" s="26">
        <v>13</v>
      </c>
      <c r="M4" s="26">
        <v>4</v>
      </c>
      <c r="N4" t="s">
        <v>31</v>
      </c>
      <c r="O4" t="s">
        <v>31</v>
      </c>
      <c r="Q4" s="22" t="s">
        <v>31</v>
      </c>
      <c r="R4" s="25">
        <v>0</v>
      </c>
      <c r="S4" t="s">
        <v>31</v>
      </c>
      <c r="T4" t="s">
        <v>31</v>
      </c>
    </row>
    <row r="5" spans="1:20" x14ac:dyDescent="0.25">
      <c r="A5" s="2">
        <v>189508</v>
      </c>
      <c r="B5" s="4">
        <v>30229</v>
      </c>
      <c r="C5" s="4">
        <v>35020</v>
      </c>
      <c r="D5" s="2">
        <v>97000</v>
      </c>
      <c r="E5" s="2">
        <v>97000</v>
      </c>
      <c r="F5" s="2">
        <v>92400</v>
      </c>
      <c r="G5" s="4" t="s">
        <v>31</v>
      </c>
      <c r="H5" s="4" t="s">
        <v>31</v>
      </c>
      <c r="I5" s="2" t="s">
        <v>2</v>
      </c>
      <c r="J5" s="2" t="s">
        <v>2</v>
      </c>
      <c r="L5" s="26">
        <v>9</v>
      </c>
      <c r="M5" s="26">
        <v>5</v>
      </c>
      <c r="N5" t="s">
        <v>31</v>
      </c>
      <c r="O5" t="s">
        <v>31</v>
      </c>
      <c r="Q5" s="22" t="s">
        <v>31</v>
      </c>
      <c r="R5" s="25">
        <v>0</v>
      </c>
      <c r="S5" t="s">
        <v>31</v>
      </c>
      <c r="T5" t="s">
        <v>31</v>
      </c>
    </row>
    <row r="6" spans="1:20" x14ac:dyDescent="0.25">
      <c r="A6" s="2">
        <v>199741</v>
      </c>
      <c r="B6" s="4">
        <v>16439</v>
      </c>
      <c r="C6" s="4">
        <v>35929</v>
      </c>
      <c r="D6" s="2">
        <v>96000</v>
      </c>
      <c r="E6" s="2">
        <v>96000</v>
      </c>
      <c r="F6" s="2">
        <v>91400</v>
      </c>
      <c r="G6" s="4" t="s">
        <v>31</v>
      </c>
      <c r="H6" s="4" t="s">
        <v>31</v>
      </c>
      <c r="I6" s="2" t="s">
        <v>2</v>
      </c>
      <c r="J6" s="2" t="s">
        <v>2</v>
      </c>
      <c r="L6" s="26">
        <v>50</v>
      </c>
      <c r="M6" s="26">
        <v>6</v>
      </c>
      <c r="N6" t="s">
        <v>31</v>
      </c>
      <c r="O6" t="s">
        <v>31</v>
      </c>
      <c r="Q6" s="22" t="s">
        <v>31</v>
      </c>
      <c r="R6" s="25">
        <v>0</v>
      </c>
      <c r="S6" t="s">
        <v>31</v>
      </c>
      <c r="T6" t="s">
        <v>31</v>
      </c>
    </row>
    <row r="7" spans="1:20" x14ac:dyDescent="0.25">
      <c r="A7" s="2">
        <v>205217</v>
      </c>
      <c r="B7" s="4">
        <v>17620</v>
      </c>
      <c r="C7" s="4">
        <v>34867</v>
      </c>
      <c r="D7" s="2">
        <v>95000</v>
      </c>
      <c r="E7" s="2">
        <v>95000</v>
      </c>
      <c r="F7" s="2">
        <v>90500</v>
      </c>
      <c r="G7" s="4" t="s">
        <v>31</v>
      </c>
      <c r="H7" s="4" t="s">
        <v>31</v>
      </c>
      <c r="I7" s="2" t="s">
        <v>2</v>
      </c>
      <c r="J7" s="2" t="s">
        <v>2</v>
      </c>
      <c r="L7" s="26">
        <v>47</v>
      </c>
      <c r="M7" s="26">
        <v>7</v>
      </c>
      <c r="N7" t="s">
        <v>31</v>
      </c>
      <c r="O7" t="s">
        <v>31</v>
      </c>
      <c r="Q7" s="22" t="s">
        <v>31</v>
      </c>
      <c r="R7" s="25">
        <v>0</v>
      </c>
      <c r="S7" t="s">
        <v>31</v>
      </c>
      <c r="T7" t="s">
        <v>31</v>
      </c>
    </row>
    <row r="8" spans="1:20" x14ac:dyDescent="0.25">
      <c r="A8" s="2">
        <v>206418</v>
      </c>
      <c r="B8" s="4">
        <v>20874</v>
      </c>
      <c r="C8" s="4">
        <v>40497</v>
      </c>
      <c r="D8" s="2">
        <v>120000</v>
      </c>
      <c r="E8" s="2">
        <v>320000</v>
      </c>
      <c r="F8" s="2">
        <v>32000</v>
      </c>
      <c r="G8" s="4" t="s">
        <v>31</v>
      </c>
      <c r="H8" s="4" t="s">
        <v>31</v>
      </c>
      <c r="I8" s="2" t="s">
        <v>2</v>
      </c>
      <c r="J8" s="2" t="s">
        <v>2</v>
      </c>
      <c r="L8" s="26">
        <v>6</v>
      </c>
      <c r="M8" s="26">
        <v>8</v>
      </c>
      <c r="N8" t="s">
        <v>31</v>
      </c>
      <c r="O8" t="s">
        <v>31</v>
      </c>
      <c r="Q8" s="22" t="s">
        <v>31</v>
      </c>
      <c r="R8" s="25">
        <v>33970</v>
      </c>
      <c r="S8" t="s">
        <v>31</v>
      </c>
      <c r="T8" t="s">
        <v>31</v>
      </c>
    </row>
    <row r="9" spans="1:20" x14ac:dyDescent="0.25">
      <c r="A9" s="2">
        <v>218201</v>
      </c>
      <c r="B9" s="4">
        <v>15818</v>
      </c>
      <c r="C9" s="4">
        <v>35362</v>
      </c>
      <c r="D9" s="2">
        <v>93000</v>
      </c>
      <c r="E9" s="2">
        <v>93000</v>
      </c>
      <c r="F9" s="2">
        <v>88600</v>
      </c>
      <c r="G9" s="4" t="s">
        <v>31</v>
      </c>
      <c r="H9" s="4" t="s">
        <v>31</v>
      </c>
      <c r="I9" s="2" t="s">
        <v>2</v>
      </c>
      <c r="J9" s="2" t="s">
        <v>2</v>
      </c>
      <c r="L9" s="26">
        <v>55</v>
      </c>
      <c r="M9" s="26">
        <v>9</v>
      </c>
      <c r="N9" t="s">
        <v>31</v>
      </c>
      <c r="O9" t="s">
        <v>31</v>
      </c>
      <c r="Q9" s="22" t="s">
        <v>31</v>
      </c>
      <c r="R9" s="25">
        <v>34716</v>
      </c>
      <c r="S9" t="s">
        <v>31</v>
      </c>
      <c r="T9" t="s">
        <v>31</v>
      </c>
    </row>
    <row r="10" spans="1:20" x14ac:dyDescent="0.25">
      <c r="A10" s="2">
        <v>225139</v>
      </c>
      <c r="B10" s="4">
        <v>33987</v>
      </c>
      <c r="C10" s="4">
        <v>41074</v>
      </c>
      <c r="D10" s="2">
        <v>92000</v>
      </c>
      <c r="E10" s="2">
        <v>92000</v>
      </c>
      <c r="F10" s="2">
        <v>40000</v>
      </c>
      <c r="G10" s="4" t="s">
        <v>31</v>
      </c>
      <c r="H10" s="4" t="s">
        <v>31</v>
      </c>
      <c r="I10" s="2" t="s">
        <v>2</v>
      </c>
      <c r="J10" s="2" t="s">
        <v>2</v>
      </c>
      <c r="L10" s="26">
        <v>17</v>
      </c>
      <c r="M10" s="26">
        <v>10</v>
      </c>
      <c r="N10" t="s">
        <v>31</v>
      </c>
      <c r="O10" t="s">
        <v>31</v>
      </c>
      <c r="Q10" s="22" t="s">
        <v>31</v>
      </c>
      <c r="R10" s="25">
        <v>40073</v>
      </c>
      <c r="S10" t="s">
        <v>31</v>
      </c>
      <c r="T10" t="s">
        <v>31</v>
      </c>
    </row>
    <row r="11" spans="1:20" x14ac:dyDescent="0.25">
      <c r="A11" s="2">
        <v>232072</v>
      </c>
      <c r="B11" s="4">
        <v>24290</v>
      </c>
      <c r="C11" s="4">
        <v>39634</v>
      </c>
      <c r="D11" s="2">
        <v>91000</v>
      </c>
      <c r="E11" s="2">
        <v>91000</v>
      </c>
      <c r="F11" s="2">
        <v>86700</v>
      </c>
      <c r="G11" s="4" t="s">
        <v>31</v>
      </c>
      <c r="H11" s="4" t="s">
        <v>31</v>
      </c>
      <c r="I11" s="2" t="s">
        <v>2</v>
      </c>
      <c r="J11" s="2" t="s">
        <v>2</v>
      </c>
      <c r="L11" s="26">
        <v>27</v>
      </c>
      <c r="M11" s="26">
        <v>11</v>
      </c>
      <c r="N11" t="s">
        <v>31</v>
      </c>
      <c r="O11" t="s">
        <v>31</v>
      </c>
      <c r="Q11" s="22" t="s">
        <v>31</v>
      </c>
      <c r="R11" s="25">
        <v>40339</v>
      </c>
      <c r="S11" t="s">
        <v>31</v>
      </c>
      <c r="T11" t="s">
        <v>31</v>
      </c>
    </row>
    <row r="12" spans="1:20" x14ac:dyDescent="0.25">
      <c r="A12" s="2">
        <v>250067</v>
      </c>
      <c r="B12" s="4" t="s">
        <v>3</v>
      </c>
      <c r="C12" s="4">
        <v>40073</v>
      </c>
      <c r="D12" s="2">
        <v>90000</v>
      </c>
      <c r="E12" s="2">
        <v>90000</v>
      </c>
      <c r="F12" s="2">
        <v>85700</v>
      </c>
      <c r="G12" s="4" t="s">
        <v>31</v>
      </c>
      <c r="H12" s="4" t="s">
        <v>31</v>
      </c>
      <c r="I12" s="2" t="s">
        <v>2</v>
      </c>
      <c r="J12" s="2" t="s">
        <v>2</v>
      </c>
      <c r="L12" s="26">
        <v>15</v>
      </c>
      <c r="M12" s="26">
        <v>12</v>
      </c>
      <c r="N12" t="s">
        <v>31</v>
      </c>
      <c r="O12" t="s">
        <v>31</v>
      </c>
      <c r="Q12" s="22" t="s">
        <v>31</v>
      </c>
      <c r="R12" s="25">
        <v>40774</v>
      </c>
      <c r="S12" t="s">
        <v>31</v>
      </c>
      <c r="T12" t="s">
        <v>31</v>
      </c>
    </row>
    <row r="13" spans="1:20" x14ac:dyDescent="0.25">
      <c r="A13" s="2">
        <v>253862</v>
      </c>
      <c r="B13" s="4">
        <v>23332</v>
      </c>
      <c r="C13" s="4">
        <v>40339</v>
      </c>
      <c r="D13" s="2">
        <v>89000</v>
      </c>
      <c r="E13" s="2">
        <v>89000</v>
      </c>
      <c r="F13" s="2">
        <v>84800</v>
      </c>
      <c r="G13" s="4" t="s">
        <v>31</v>
      </c>
      <c r="H13" s="4" t="s">
        <v>31</v>
      </c>
      <c r="I13" s="2" t="s">
        <v>2</v>
      </c>
      <c r="J13" s="2" t="s">
        <v>2</v>
      </c>
      <c r="L13" s="26">
        <v>31</v>
      </c>
      <c r="M13" s="26">
        <v>13</v>
      </c>
      <c r="N13" t="s">
        <v>31</v>
      </c>
      <c r="O13" t="s">
        <v>31</v>
      </c>
      <c r="Q13" s="22" t="s">
        <v>31</v>
      </c>
      <c r="R13" s="25">
        <v>41474</v>
      </c>
      <c r="S13" t="s">
        <v>31</v>
      </c>
      <c r="T13" t="s">
        <v>31</v>
      </c>
    </row>
    <row r="14" spans="1:20" x14ac:dyDescent="0.25">
      <c r="A14" s="2">
        <v>255179</v>
      </c>
      <c r="B14" s="4">
        <v>22281</v>
      </c>
      <c r="C14" s="4">
        <v>40774</v>
      </c>
      <c r="D14" s="2">
        <v>88000</v>
      </c>
      <c r="E14" s="2">
        <v>88000</v>
      </c>
      <c r="F14" s="2">
        <v>83800</v>
      </c>
      <c r="G14" s="4" t="s">
        <v>31</v>
      </c>
      <c r="H14" s="4" t="s">
        <v>31</v>
      </c>
      <c r="I14" s="2" t="s">
        <v>2</v>
      </c>
      <c r="J14" s="2" t="s">
        <v>2</v>
      </c>
      <c r="L14" s="26">
        <v>33</v>
      </c>
      <c r="M14" s="26">
        <v>14</v>
      </c>
      <c r="N14" t="s">
        <v>31</v>
      </c>
      <c r="O14" t="s">
        <v>31</v>
      </c>
      <c r="Q14" s="22" t="s">
        <v>31</v>
      </c>
      <c r="R14" s="25">
        <v>45081</v>
      </c>
      <c r="S14" t="s">
        <v>31</v>
      </c>
      <c r="T14" t="s">
        <v>31</v>
      </c>
    </row>
    <row r="15" spans="1:20" x14ac:dyDescent="0.25">
      <c r="A15" s="2">
        <v>258130</v>
      </c>
      <c r="B15" s="4">
        <v>29124</v>
      </c>
      <c r="C15" s="4">
        <v>29006</v>
      </c>
      <c r="D15" s="2">
        <v>87000</v>
      </c>
      <c r="E15" s="2">
        <v>87000</v>
      </c>
      <c r="F15" s="2">
        <v>82900</v>
      </c>
      <c r="G15" s="4" t="s">
        <v>31</v>
      </c>
      <c r="H15" s="4" t="s">
        <v>31</v>
      </c>
      <c r="I15" s="2" t="s">
        <v>2</v>
      </c>
      <c r="J15" s="2" t="s">
        <v>2</v>
      </c>
      <c r="L15" s="26">
        <v>21</v>
      </c>
      <c r="M15" s="26">
        <v>15</v>
      </c>
      <c r="N15" t="s">
        <v>31</v>
      </c>
      <c r="O15" t="s">
        <v>31</v>
      </c>
      <c r="Q15" s="22" t="s">
        <v>31</v>
      </c>
      <c r="R15" s="25">
        <v>45281</v>
      </c>
      <c r="S15" t="s">
        <v>31</v>
      </c>
      <c r="T15" t="s">
        <v>31</v>
      </c>
    </row>
    <row r="16" spans="1:20" x14ac:dyDescent="0.25">
      <c r="A16" s="2">
        <v>286491</v>
      </c>
      <c r="B16" s="4">
        <v>16018</v>
      </c>
      <c r="C16" s="4">
        <v>31071</v>
      </c>
      <c r="D16" s="2">
        <v>86000</v>
      </c>
      <c r="E16" s="2">
        <v>86000</v>
      </c>
      <c r="F16" s="2">
        <v>81900</v>
      </c>
      <c r="G16" s="4" t="s">
        <v>31</v>
      </c>
      <c r="H16" s="4" t="s">
        <v>31</v>
      </c>
      <c r="I16" s="2" t="s">
        <v>2</v>
      </c>
      <c r="J16" s="2" t="s">
        <v>2</v>
      </c>
      <c r="L16" s="26">
        <v>54</v>
      </c>
      <c r="M16" s="26">
        <v>16</v>
      </c>
      <c r="N16" t="s">
        <v>31</v>
      </c>
      <c r="O16" t="s">
        <v>31</v>
      </c>
      <c r="Q16" s="22" t="s">
        <v>31</v>
      </c>
      <c r="R16" s="22" t="s">
        <v>31</v>
      </c>
      <c r="S16" t="s">
        <v>31</v>
      </c>
      <c r="T16" t="s">
        <v>31</v>
      </c>
    </row>
    <row r="17" spans="1:20" x14ac:dyDescent="0.25">
      <c r="A17" s="2">
        <v>290999</v>
      </c>
      <c r="B17" s="4">
        <v>25991</v>
      </c>
      <c r="C17" s="4">
        <v>41600</v>
      </c>
      <c r="D17" s="2">
        <v>85000</v>
      </c>
      <c r="E17" s="2">
        <v>85000</v>
      </c>
      <c r="F17" s="2">
        <v>2000</v>
      </c>
      <c r="G17" s="4" t="s">
        <v>31</v>
      </c>
      <c r="H17" s="4" t="s">
        <v>31</v>
      </c>
      <c r="I17" s="2" t="s">
        <v>2</v>
      </c>
      <c r="J17" s="2" t="s">
        <v>2</v>
      </c>
      <c r="L17" s="26">
        <v>25</v>
      </c>
      <c r="M17" s="26">
        <v>17</v>
      </c>
      <c r="N17" t="s">
        <v>31</v>
      </c>
      <c r="O17" t="s">
        <v>31</v>
      </c>
      <c r="Q17" s="22" t="s">
        <v>31</v>
      </c>
      <c r="R17" s="22" t="s">
        <v>31</v>
      </c>
      <c r="S17" t="s">
        <v>31</v>
      </c>
      <c r="T17" t="s">
        <v>31</v>
      </c>
    </row>
    <row r="18" spans="1:20" x14ac:dyDescent="0.25">
      <c r="A18" s="2">
        <v>300843</v>
      </c>
      <c r="B18" s="4">
        <v>17659</v>
      </c>
      <c r="C18" s="4">
        <v>31876</v>
      </c>
      <c r="D18" s="2">
        <v>84000</v>
      </c>
      <c r="E18" s="2">
        <v>84000</v>
      </c>
      <c r="F18" s="2">
        <v>80000</v>
      </c>
      <c r="G18" s="4" t="s">
        <v>31</v>
      </c>
      <c r="H18" s="4" t="s">
        <v>31</v>
      </c>
      <c r="I18" s="2" t="s">
        <v>2</v>
      </c>
      <c r="J18" s="2" t="s">
        <v>2</v>
      </c>
      <c r="L18" s="26">
        <v>46</v>
      </c>
      <c r="M18" s="26">
        <v>18</v>
      </c>
      <c r="N18" t="s">
        <v>31</v>
      </c>
      <c r="O18" t="s">
        <v>31</v>
      </c>
      <c r="Q18" s="22" t="s">
        <v>31</v>
      </c>
      <c r="R18" s="22" t="s">
        <v>31</v>
      </c>
      <c r="S18" t="s">
        <v>31</v>
      </c>
      <c r="T18" t="s">
        <v>31</v>
      </c>
    </row>
    <row r="19" spans="1:20" x14ac:dyDescent="0.25">
      <c r="A19" s="2">
        <v>302798</v>
      </c>
      <c r="B19" s="4">
        <v>28924</v>
      </c>
      <c r="C19" s="4">
        <v>35009</v>
      </c>
      <c r="D19" s="2">
        <v>86000</v>
      </c>
      <c r="E19" s="2">
        <v>300000</v>
      </c>
      <c r="F19" s="2">
        <v>276000</v>
      </c>
      <c r="G19" s="4" t="s">
        <v>31</v>
      </c>
      <c r="H19" s="4" t="s">
        <v>31</v>
      </c>
      <c r="I19" s="2" t="s">
        <v>2</v>
      </c>
      <c r="J19" s="2" t="s">
        <v>2</v>
      </c>
      <c r="L19" s="26">
        <v>22</v>
      </c>
      <c r="M19" s="26">
        <v>19</v>
      </c>
      <c r="N19" t="s">
        <v>31</v>
      </c>
      <c r="O19" t="s">
        <v>31</v>
      </c>
      <c r="Q19" s="22" t="s">
        <v>31</v>
      </c>
      <c r="R19" s="22" t="s">
        <v>31</v>
      </c>
      <c r="S19" t="s">
        <v>31</v>
      </c>
      <c r="T19" t="s">
        <v>31</v>
      </c>
    </row>
    <row r="20" spans="1:20" x14ac:dyDescent="0.25">
      <c r="A20" s="2">
        <v>310267</v>
      </c>
      <c r="B20" s="4">
        <v>23532</v>
      </c>
      <c r="C20" s="4">
        <v>38201</v>
      </c>
      <c r="D20" s="2">
        <v>86000</v>
      </c>
      <c r="E20" s="2">
        <v>118800</v>
      </c>
      <c r="F20" s="2">
        <v>113100</v>
      </c>
      <c r="G20" s="4" t="s">
        <v>31</v>
      </c>
      <c r="H20" s="4" t="s">
        <v>31</v>
      </c>
      <c r="I20" s="2" t="s">
        <v>2</v>
      </c>
      <c r="J20" s="2" t="s">
        <v>2</v>
      </c>
      <c r="L20" s="26">
        <v>30</v>
      </c>
      <c r="M20" s="26">
        <v>20</v>
      </c>
      <c r="N20" t="s">
        <v>31</v>
      </c>
      <c r="O20" t="s">
        <v>31</v>
      </c>
      <c r="Q20" s="22" t="s">
        <v>31</v>
      </c>
      <c r="R20" s="22" t="s">
        <v>31</v>
      </c>
      <c r="S20" t="s">
        <v>31</v>
      </c>
      <c r="T20" t="s">
        <v>31</v>
      </c>
    </row>
    <row r="21" spans="1:20" x14ac:dyDescent="0.25">
      <c r="A21" s="2">
        <v>313615</v>
      </c>
      <c r="B21" s="4">
        <v>34187</v>
      </c>
      <c r="C21" s="4">
        <v>38175</v>
      </c>
      <c r="D21" s="2">
        <v>87000</v>
      </c>
      <c r="E21" s="2">
        <v>117600</v>
      </c>
      <c r="F21" s="2">
        <v>112000</v>
      </c>
      <c r="G21" s="4" t="s">
        <v>31</v>
      </c>
      <c r="H21" s="4" t="s">
        <v>31</v>
      </c>
      <c r="I21" s="2" t="s">
        <v>2</v>
      </c>
      <c r="J21" s="2" t="s">
        <v>2</v>
      </c>
      <c r="L21" s="26">
        <v>2</v>
      </c>
      <c r="M21" s="26">
        <v>21</v>
      </c>
      <c r="N21" t="s">
        <v>31</v>
      </c>
      <c r="O21" t="s">
        <v>31</v>
      </c>
      <c r="Q21" s="22" t="s">
        <v>31</v>
      </c>
      <c r="R21" s="22" t="s">
        <v>31</v>
      </c>
      <c r="S21" t="s">
        <v>31</v>
      </c>
      <c r="T21" t="s">
        <v>31</v>
      </c>
    </row>
    <row r="22" spans="1:20" x14ac:dyDescent="0.25">
      <c r="A22" s="2">
        <v>320387</v>
      </c>
      <c r="B22" s="4">
        <v>25791</v>
      </c>
      <c r="C22" s="4">
        <v>35220</v>
      </c>
      <c r="D22" s="2">
        <v>76000</v>
      </c>
      <c r="E22" s="2">
        <v>116400</v>
      </c>
      <c r="F22" s="2">
        <v>110900</v>
      </c>
      <c r="G22" s="4" t="s">
        <v>31</v>
      </c>
      <c r="H22" s="4" t="s">
        <v>31</v>
      </c>
      <c r="I22" s="2" t="s">
        <v>2</v>
      </c>
      <c r="J22" s="2" t="s">
        <v>2</v>
      </c>
      <c r="L22" s="26">
        <v>11</v>
      </c>
      <c r="M22" s="26">
        <v>22</v>
      </c>
      <c r="N22" t="s">
        <v>31</v>
      </c>
      <c r="O22" t="s">
        <v>31</v>
      </c>
      <c r="Q22" s="22" t="s">
        <v>31</v>
      </c>
      <c r="R22" s="22" t="s">
        <v>31</v>
      </c>
      <c r="S22" t="s">
        <v>31</v>
      </c>
      <c r="T22" t="s">
        <v>31</v>
      </c>
    </row>
    <row r="23" spans="1:20" x14ac:dyDescent="0.25">
      <c r="A23" s="2">
        <v>340436</v>
      </c>
      <c r="B23" s="4">
        <v>27791</v>
      </c>
      <c r="C23" s="4">
        <v>36129</v>
      </c>
      <c r="D23" s="2">
        <v>75000</v>
      </c>
      <c r="E23" s="2">
        <v>115200</v>
      </c>
      <c r="F23" s="2">
        <v>109700</v>
      </c>
      <c r="G23" s="4" t="s">
        <v>31</v>
      </c>
      <c r="H23" s="4" t="s">
        <v>31</v>
      </c>
      <c r="I23" s="2" t="s">
        <v>2</v>
      </c>
      <c r="J23" s="2" t="s">
        <v>2</v>
      </c>
      <c r="L23" s="26">
        <v>10</v>
      </c>
      <c r="M23" s="26">
        <v>23</v>
      </c>
      <c r="N23" t="s">
        <v>31</v>
      </c>
      <c r="O23" t="s">
        <v>31</v>
      </c>
      <c r="Q23" s="22" t="s">
        <v>31</v>
      </c>
      <c r="R23" s="22" t="s">
        <v>31</v>
      </c>
      <c r="S23" t="s">
        <v>31</v>
      </c>
      <c r="T23" t="s">
        <v>31</v>
      </c>
    </row>
    <row r="24" spans="1:20" x14ac:dyDescent="0.25">
      <c r="A24" s="2">
        <v>345767</v>
      </c>
      <c r="B24" s="4">
        <v>24217</v>
      </c>
      <c r="C24" s="4">
        <v>35067</v>
      </c>
      <c r="D24" s="2">
        <v>86000</v>
      </c>
      <c r="E24" s="2">
        <v>114000</v>
      </c>
      <c r="F24" s="2">
        <v>108600</v>
      </c>
      <c r="G24" s="4" t="s">
        <v>31</v>
      </c>
      <c r="H24" s="4" t="s">
        <v>31</v>
      </c>
      <c r="I24" s="2" t="s">
        <v>2</v>
      </c>
      <c r="J24" s="2" t="s">
        <v>2</v>
      </c>
      <c r="L24" s="26">
        <v>3</v>
      </c>
      <c r="M24" s="26">
        <v>24</v>
      </c>
      <c r="N24" t="s">
        <v>31</v>
      </c>
      <c r="O24" t="s">
        <v>31</v>
      </c>
      <c r="Q24" s="22" t="s">
        <v>31</v>
      </c>
      <c r="R24" s="22" t="s">
        <v>31</v>
      </c>
      <c r="S24" t="s">
        <v>31</v>
      </c>
      <c r="T24" t="s">
        <v>31</v>
      </c>
    </row>
    <row r="25" spans="1:20" x14ac:dyDescent="0.25">
      <c r="A25" s="2">
        <v>352244</v>
      </c>
      <c r="B25" s="4">
        <v>21370</v>
      </c>
      <c r="C25" s="4">
        <v>41429</v>
      </c>
      <c r="D25" s="2">
        <v>96000</v>
      </c>
      <c r="E25" s="2">
        <v>384000</v>
      </c>
      <c r="F25" s="2">
        <v>38400</v>
      </c>
      <c r="G25" s="4" t="s">
        <v>31</v>
      </c>
      <c r="H25" s="4" t="s">
        <v>31</v>
      </c>
      <c r="I25" s="2" t="s">
        <v>2</v>
      </c>
      <c r="J25" s="2" t="s">
        <v>2</v>
      </c>
      <c r="L25" s="26">
        <v>39</v>
      </c>
      <c r="M25" s="26">
        <v>25</v>
      </c>
      <c r="N25" t="s">
        <v>31</v>
      </c>
      <c r="O25" t="s">
        <v>31</v>
      </c>
      <c r="Q25" s="22" t="s">
        <v>31</v>
      </c>
      <c r="R25" s="22" t="s">
        <v>31</v>
      </c>
      <c r="S25" t="s">
        <v>31</v>
      </c>
      <c r="T25" t="s">
        <v>31</v>
      </c>
    </row>
    <row r="26" spans="1:20" x14ac:dyDescent="0.25">
      <c r="A26" s="2">
        <v>357982</v>
      </c>
      <c r="B26" s="4">
        <v>17820</v>
      </c>
      <c r="C26" s="4">
        <v>35562</v>
      </c>
      <c r="D26" s="2">
        <v>94000</v>
      </c>
      <c r="E26" s="2">
        <v>111600</v>
      </c>
      <c r="F26" s="2">
        <v>106300</v>
      </c>
      <c r="G26" s="4" t="s">
        <v>31</v>
      </c>
      <c r="H26" s="4" t="s">
        <v>31</v>
      </c>
      <c r="I26" s="2" t="s">
        <v>2</v>
      </c>
      <c r="J26" s="2" t="s">
        <v>2</v>
      </c>
      <c r="L26" s="26">
        <v>45</v>
      </c>
      <c r="M26" s="26">
        <v>26</v>
      </c>
      <c r="N26" t="s">
        <v>31</v>
      </c>
      <c r="O26" t="s">
        <v>31</v>
      </c>
      <c r="Q26" s="22" t="s">
        <v>31</v>
      </c>
      <c r="R26" s="22" t="s">
        <v>31</v>
      </c>
      <c r="S26" t="s">
        <v>31</v>
      </c>
      <c r="T26" t="s">
        <v>31</v>
      </c>
    </row>
    <row r="27" spans="1:20" x14ac:dyDescent="0.25">
      <c r="A27" s="2">
        <v>369257</v>
      </c>
      <c r="B27" s="4">
        <v>3651</v>
      </c>
      <c r="C27" s="4">
        <v>41274</v>
      </c>
      <c r="D27" s="2">
        <v>86000</v>
      </c>
      <c r="E27" s="2">
        <v>110400</v>
      </c>
      <c r="F27" s="2">
        <v>48000</v>
      </c>
      <c r="G27" s="4" t="s">
        <v>31</v>
      </c>
      <c r="H27" s="4" t="s">
        <v>31</v>
      </c>
      <c r="I27" s="2" t="s">
        <v>2</v>
      </c>
      <c r="J27" s="2" t="s">
        <v>2</v>
      </c>
      <c r="L27" s="26">
        <v>57</v>
      </c>
      <c r="M27" s="26">
        <v>27</v>
      </c>
      <c r="N27" t="s">
        <v>31</v>
      </c>
      <c r="O27" t="s">
        <v>31</v>
      </c>
      <c r="Q27" s="22" t="s">
        <v>31</v>
      </c>
      <c r="R27" s="22" t="s">
        <v>31</v>
      </c>
      <c r="S27" t="s">
        <v>31</v>
      </c>
      <c r="T27" t="s">
        <v>31</v>
      </c>
    </row>
    <row r="28" spans="1:20" x14ac:dyDescent="0.25">
      <c r="A28" s="2">
        <v>375122</v>
      </c>
      <c r="B28" s="4">
        <v>17859</v>
      </c>
      <c r="C28" s="4">
        <v>39834</v>
      </c>
      <c r="D28" s="2">
        <v>23000</v>
      </c>
      <c r="E28" s="2">
        <v>109200</v>
      </c>
      <c r="F28" s="2">
        <v>104000</v>
      </c>
      <c r="G28" s="4" t="s">
        <v>31</v>
      </c>
      <c r="H28" s="4" t="s">
        <v>31</v>
      </c>
      <c r="I28" s="2" t="s">
        <v>2</v>
      </c>
      <c r="J28" s="2" t="s">
        <v>2</v>
      </c>
      <c r="L28" s="26">
        <v>44</v>
      </c>
      <c r="M28" s="26">
        <v>28</v>
      </c>
      <c r="N28" t="s">
        <v>31</v>
      </c>
      <c r="O28" t="s">
        <v>31</v>
      </c>
      <c r="Q28" s="22" t="s">
        <v>31</v>
      </c>
      <c r="R28" s="22" t="s">
        <v>31</v>
      </c>
      <c r="S28" t="s">
        <v>31</v>
      </c>
      <c r="T28" t="s">
        <v>31</v>
      </c>
    </row>
    <row r="29" spans="1:20" x14ac:dyDescent="0.25">
      <c r="A29" s="2">
        <v>406300</v>
      </c>
      <c r="B29" s="4">
        <v>1</v>
      </c>
      <c r="C29" s="4">
        <v>40273</v>
      </c>
      <c r="D29" s="2">
        <v>54000</v>
      </c>
      <c r="E29" s="2">
        <v>108000</v>
      </c>
      <c r="F29" s="2">
        <v>102900</v>
      </c>
      <c r="G29" s="4" t="s">
        <v>31</v>
      </c>
      <c r="H29" s="4" t="s">
        <v>31</v>
      </c>
      <c r="I29" s="2" t="s">
        <v>2</v>
      </c>
      <c r="J29" s="2" t="s">
        <v>2</v>
      </c>
      <c r="L29" s="26">
        <v>58</v>
      </c>
      <c r="M29" s="26">
        <v>29</v>
      </c>
      <c r="N29" t="s">
        <v>31</v>
      </c>
      <c r="O29" t="s">
        <v>31</v>
      </c>
      <c r="Q29" s="22" t="s">
        <v>31</v>
      </c>
      <c r="R29" s="22" t="s">
        <v>31</v>
      </c>
      <c r="S29" t="s">
        <v>31</v>
      </c>
      <c r="T29" t="s">
        <v>31</v>
      </c>
    </row>
    <row r="30" spans="1:20" x14ac:dyDescent="0.25">
      <c r="A30" s="2">
        <v>422365</v>
      </c>
      <c r="B30" s="4">
        <v>21074</v>
      </c>
      <c r="C30" s="4">
        <v>40539</v>
      </c>
      <c r="D30" s="2">
        <v>86000</v>
      </c>
      <c r="E30" s="2">
        <v>106800</v>
      </c>
      <c r="F30" s="2">
        <v>101700</v>
      </c>
      <c r="G30" s="4" t="s">
        <v>31</v>
      </c>
      <c r="H30" s="4" t="s">
        <v>31</v>
      </c>
      <c r="I30" s="2" t="s">
        <v>2</v>
      </c>
      <c r="J30" s="2" t="s">
        <v>2</v>
      </c>
      <c r="L30" s="26">
        <v>40</v>
      </c>
      <c r="M30" s="26">
        <v>30</v>
      </c>
      <c r="N30" t="s">
        <v>31</v>
      </c>
      <c r="O30" t="s">
        <v>31</v>
      </c>
      <c r="Q30" s="22" t="s">
        <v>31</v>
      </c>
      <c r="R30" s="22" t="s">
        <v>31</v>
      </c>
      <c r="S30" t="s">
        <v>31</v>
      </c>
      <c r="T30" t="s">
        <v>31</v>
      </c>
    </row>
    <row r="31" spans="1:20" x14ac:dyDescent="0.25">
      <c r="A31" s="2">
        <v>423109</v>
      </c>
      <c r="B31" s="4">
        <v>16218</v>
      </c>
      <c r="C31" s="4">
        <v>40974</v>
      </c>
      <c r="D31" s="2">
        <v>79000</v>
      </c>
      <c r="E31" s="2">
        <v>105600</v>
      </c>
      <c r="F31" s="2">
        <v>100600</v>
      </c>
      <c r="G31" s="4" t="s">
        <v>31</v>
      </c>
      <c r="H31" s="4" t="s">
        <v>31</v>
      </c>
      <c r="I31" s="2" t="s">
        <v>2</v>
      </c>
      <c r="J31" s="2" t="s">
        <v>2</v>
      </c>
      <c r="L31" s="26">
        <v>53</v>
      </c>
      <c r="M31" s="26">
        <v>31</v>
      </c>
      <c r="N31" t="s">
        <v>31</v>
      </c>
      <c r="O31" t="s">
        <v>31</v>
      </c>
      <c r="Q31" s="22" t="s">
        <v>31</v>
      </c>
      <c r="R31" s="22" t="s">
        <v>31</v>
      </c>
      <c r="S31" t="s">
        <v>31</v>
      </c>
      <c r="T31" t="s">
        <v>31</v>
      </c>
    </row>
    <row r="32" spans="1:20" x14ac:dyDescent="0.25">
      <c r="A32" s="2">
        <v>426223</v>
      </c>
      <c r="B32" s="4">
        <v>26191</v>
      </c>
      <c r="C32" s="4">
        <v>27116</v>
      </c>
      <c r="D32" s="2">
        <v>83000</v>
      </c>
      <c r="E32" s="2">
        <v>104400</v>
      </c>
      <c r="F32" s="2">
        <v>99400</v>
      </c>
      <c r="G32" s="4" t="s">
        <v>31</v>
      </c>
      <c r="H32" s="4" t="s">
        <v>31</v>
      </c>
      <c r="I32" s="2" t="s">
        <v>2</v>
      </c>
      <c r="J32" s="2" t="s">
        <v>2</v>
      </c>
      <c r="L32" s="26">
        <v>24</v>
      </c>
      <c r="M32" s="26">
        <v>32</v>
      </c>
      <c r="N32" t="s">
        <v>31</v>
      </c>
      <c r="O32" t="s">
        <v>31</v>
      </c>
      <c r="Q32" s="22" t="s">
        <v>31</v>
      </c>
      <c r="R32" s="22" t="s">
        <v>31</v>
      </c>
      <c r="S32" t="s">
        <v>31</v>
      </c>
      <c r="T32" t="s">
        <v>31</v>
      </c>
    </row>
    <row r="33" spans="1:20" x14ac:dyDescent="0.25">
      <c r="A33" s="2">
        <v>430276</v>
      </c>
      <c r="B33" s="4">
        <v>29324</v>
      </c>
      <c r="C33" s="4">
        <v>31271</v>
      </c>
      <c r="D33" s="2">
        <v>100000</v>
      </c>
      <c r="E33" s="2">
        <v>103200</v>
      </c>
      <c r="F33" s="2">
        <v>98300</v>
      </c>
      <c r="G33" s="4" t="s">
        <v>31</v>
      </c>
      <c r="H33" s="4" t="s">
        <v>31</v>
      </c>
      <c r="I33" s="2" t="s">
        <v>2</v>
      </c>
      <c r="J33" s="2" t="s">
        <v>2</v>
      </c>
      <c r="L33" s="26">
        <v>20</v>
      </c>
      <c r="M33" s="26">
        <v>33</v>
      </c>
      <c r="N33" t="s">
        <v>31</v>
      </c>
      <c r="O33" t="s">
        <v>31</v>
      </c>
      <c r="Q33" s="22" t="s">
        <v>31</v>
      </c>
      <c r="R33" s="22" t="s">
        <v>31</v>
      </c>
      <c r="S33" t="s">
        <v>31</v>
      </c>
      <c r="T33" t="s">
        <v>31</v>
      </c>
    </row>
    <row r="34" spans="1:20" x14ac:dyDescent="0.25">
      <c r="A34" s="2">
        <v>430534</v>
      </c>
      <c r="B34" s="4">
        <v>16018</v>
      </c>
      <c r="C34" s="4">
        <v>1</v>
      </c>
      <c r="D34" s="2">
        <v>110000</v>
      </c>
      <c r="E34" s="2">
        <v>102000</v>
      </c>
      <c r="F34" s="2">
        <v>2400</v>
      </c>
      <c r="G34" s="4" t="s">
        <v>31</v>
      </c>
      <c r="H34" s="4" t="s">
        <v>31</v>
      </c>
      <c r="I34" s="2" t="s">
        <v>2</v>
      </c>
      <c r="J34" s="2" t="s">
        <v>2</v>
      </c>
      <c r="L34" s="26">
        <v>7</v>
      </c>
      <c r="M34" s="26">
        <v>34</v>
      </c>
      <c r="N34" t="s">
        <v>31</v>
      </c>
      <c r="O34" t="s">
        <v>31</v>
      </c>
      <c r="Q34" s="22" t="s">
        <v>31</v>
      </c>
      <c r="R34" s="22" t="s">
        <v>31</v>
      </c>
      <c r="S34" t="s">
        <v>31</v>
      </c>
      <c r="T34" t="s">
        <v>31</v>
      </c>
    </row>
    <row r="35" spans="1:20" x14ac:dyDescent="0.25">
      <c r="A35" s="2">
        <v>443913</v>
      </c>
      <c r="B35" s="4">
        <v>16639</v>
      </c>
      <c r="C35" s="4">
        <v>32076</v>
      </c>
      <c r="D35" s="2">
        <v>200000</v>
      </c>
      <c r="E35" s="2">
        <v>100800</v>
      </c>
      <c r="F35" s="2">
        <v>96000</v>
      </c>
      <c r="G35" s="4" t="s">
        <v>31</v>
      </c>
      <c r="H35" s="4" t="s">
        <v>31</v>
      </c>
      <c r="I35" s="2" t="s">
        <v>2</v>
      </c>
      <c r="J35" s="2" t="s">
        <v>2</v>
      </c>
      <c r="L35" s="26">
        <v>14</v>
      </c>
      <c r="M35" s="26">
        <v>35</v>
      </c>
      <c r="N35" t="s">
        <v>31</v>
      </c>
      <c r="O35" t="s">
        <v>31</v>
      </c>
      <c r="Q35" s="22" t="s">
        <v>31</v>
      </c>
      <c r="R35" s="22" t="s">
        <v>31</v>
      </c>
      <c r="S35" t="s">
        <v>31</v>
      </c>
      <c r="T35" t="s">
        <v>31</v>
      </c>
    </row>
    <row r="36" spans="1:20" x14ac:dyDescent="0.25">
      <c r="A36" s="2">
        <v>446641</v>
      </c>
      <c r="B36" s="4">
        <v>23652</v>
      </c>
      <c r="C36" s="4">
        <v>35209</v>
      </c>
      <c r="D36" s="2">
        <v>86000</v>
      </c>
      <c r="E36" s="2">
        <v>360000</v>
      </c>
      <c r="F36" s="2">
        <v>331200</v>
      </c>
      <c r="G36" s="4">
        <v>11263</v>
      </c>
      <c r="H36" s="4">
        <v>4500</v>
      </c>
      <c r="I36" s="2" t="s">
        <v>1</v>
      </c>
      <c r="J36" s="2" t="s">
        <v>2</v>
      </c>
      <c r="L36" s="26">
        <v>12</v>
      </c>
      <c r="M36" s="26">
        <v>36</v>
      </c>
      <c r="N36" t="s">
        <v>31</v>
      </c>
      <c r="O36" t="s">
        <v>31</v>
      </c>
      <c r="Q36" s="22" t="s">
        <v>31</v>
      </c>
      <c r="R36" s="22" t="s">
        <v>31</v>
      </c>
      <c r="S36" t="s">
        <v>31</v>
      </c>
      <c r="T36" t="s">
        <v>31</v>
      </c>
    </row>
    <row r="37" spans="1:20" x14ac:dyDescent="0.25">
      <c r="A37" s="2">
        <v>462488</v>
      </c>
      <c r="B37" s="4">
        <v>22481</v>
      </c>
      <c r="C37" s="4">
        <v>38401</v>
      </c>
      <c r="D37" s="2">
        <v>86000</v>
      </c>
      <c r="E37" s="2">
        <v>142600</v>
      </c>
      <c r="F37" s="2">
        <v>135700</v>
      </c>
      <c r="G37" s="4" t="s">
        <v>31</v>
      </c>
      <c r="H37" s="4" t="s">
        <v>31</v>
      </c>
      <c r="I37" s="2" t="s">
        <v>2</v>
      </c>
      <c r="J37" s="2" t="s">
        <v>2</v>
      </c>
      <c r="L37" s="26">
        <v>32</v>
      </c>
      <c r="M37" s="26">
        <v>37</v>
      </c>
      <c r="N37" t="s">
        <v>31</v>
      </c>
      <c r="O37" t="s">
        <v>31</v>
      </c>
      <c r="Q37" s="22" t="s">
        <v>31</v>
      </c>
      <c r="R37" s="22" t="s">
        <v>31</v>
      </c>
      <c r="S37" t="s">
        <v>31</v>
      </c>
      <c r="T37" t="s">
        <v>31</v>
      </c>
    </row>
    <row r="38" spans="1:20" x14ac:dyDescent="0.25">
      <c r="A38" s="2">
        <v>472297</v>
      </c>
      <c r="B38" s="4">
        <v>33987</v>
      </c>
      <c r="C38" s="4">
        <v>38375</v>
      </c>
      <c r="D38" s="2">
        <v>86000</v>
      </c>
      <c r="E38" s="2">
        <v>141100</v>
      </c>
      <c r="F38" s="2">
        <v>134400</v>
      </c>
      <c r="G38" s="4" t="s">
        <v>31</v>
      </c>
      <c r="H38" s="4" t="s">
        <v>31</v>
      </c>
      <c r="I38" s="2" t="s">
        <v>2</v>
      </c>
      <c r="J38" s="2" t="s">
        <v>2</v>
      </c>
      <c r="L38" s="26">
        <v>16</v>
      </c>
      <c r="M38" s="26">
        <v>38</v>
      </c>
      <c r="N38" t="s">
        <v>31</v>
      </c>
      <c r="O38" t="s">
        <v>31</v>
      </c>
      <c r="Q38" s="22" t="s">
        <v>31</v>
      </c>
      <c r="R38" s="22" t="s">
        <v>31</v>
      </c>
      <c r="S38" t="s">
        <v>31</v>
      </c>
      <c r="T38" t="s">
        <v>31</v>
      </c>
    </row>
    <row r="39" spans="1:20" x14ac:dyDescent="0.25">
      <c r="A39" s="2">
        <v>489909</v>
      </c>
      <c r="B39" s="4">
        <v>24490</v>
      </c>
      <c r="C39" s="4">
        <v>1</v>
      </c>
      <c r="D39" s="2">
        <v>86000</v>
      </c>
      <c r="E39" s="2">
        <v>139700</v>
      </c>
      <c r="F39" s="2">
        <v>133100</v>
      </c>
      <c r="G39" s="4" t="s">
        <v>31</v>
      </c>
      <c r="H39" s="4" t="s">
        <v>31</v>
      </c>
      <c r="I39" s="2" t="s">
        <v>2</v>
      </c>
      <c r="J39" s="2" t="s">
        <v>2</v>
      </c>
      <c r="L39" s="26">
        <v>26</v>
      </c>
      <c r="M39" s="26">
        <v>39</v>
      </c>
      <c r="N39" t="s">
        <v>31</v>
      </c>
      <c r="O39" t="s">
        <v>31</v>
      </c>
      <c r="Q39" s="22" t="s">
        <v>31</v>
      </c>
      <c r="R39" s="22" t="s">
        <v>31</v>
      </c>
      <c r="S39" t="s">
        <v>31</v>
      </c>
      <c r="T39" t="s">
        <v>31</v>
      </c>
    </row>
    <row r="40" spans="1:20" x14ac:dyDescent="0.25">
      <c r="A40" s="2">
        <v>489933</v>
      </c>
      <c r="B40" s="4">
        <v>22158</v>
      </c>
      <c r="C40" s="4">
        <v>36329</v>
      </c>
      <c r="D40" s="2">
        <v>86000</v>
      </c>
      <c r="E40" s="2">
        <v>138200</v>
      </c>
      <c r="F40" s="2">
        <v>131600</v>
      </c>
      <c r="G40" s="4" t="s">
        <v>31</v>
      </c>
      <c r="H40" s="4" t="s">
        <v>31</v>
      </c>
      <c r="I40" s="2" t="s">
        <v>2</v>
      </c>
      <c r="J40" s="2" t="s">
        <v>2</v>
      </c>
      <c r="L40" s="26">
        <v>34</v>
      </c>
      <c r="M40" s="26">
        <v>40</v>
      </c>
      <c r="N40" t="s">
        <v>31</v>
      </c>
      <c r="O40" t="s">
        <v>31</v>
      </c>
      <c r="Q40" s="22" t="s">
        <v>31</v>
      </c>
      <c r="R40" s="22" t="s">
        <v>31</v>
      </c>
      <c r="S40" t="s">
        <v>31</v>
      </c>
      <c r="T40" t="s">
        <v>31</v>
      </c>
    </row>
    <row r="41" spans="1:20" x14ac:dyDescent="0.25">
      <c r="A41" s="2">
        <v>537613</v>
      </c>
      <c r="B41" s="4">
        <v>30229</v>
      </c>
      <c r="C41" s="4">
        <v>35267</v>
      </c>
      <c r="D41" s="2">
        <v>86000</v>
      </c>
      <c r="E41" s="2">
        <v>136800</v>
      </c>
      <c r="F41" s="2">
        <v>130300</v>
      </c>
      <c r="G41" s="4" t="s">
        <v>31</v>
      </c>
      <c r="H41" s="4" t="s">
        <v>31</v>
      </c>
      <c r="I41" s="2" t="s">
        <v>2</v>
      </c>
      <c r="J41" s="2" t="s">
        <v>2</v>
      </c>
      <c r="L41" s="26">
        <v>19</v>
      </c>
      <c r="M41" s="26">
        <v>41</v>
      </c>
      <c r="N41" t="s">
        <v>31</v>
      </c>
      <c r="O41" t="s">
        <v>31</v>
      </c>
      <c r="Q41" s="22" t="s">
        <v>31</v>
      </c>
      <c r="R41" s="22" t="s">
        <v>31</v>
      </c>
      <c r="S41" t="s">
        <v>31</v>
      </c>
      <c r="T41" t="s">
        <v>31</v>
      </c>
    </row>
    <row r="42" spans="1:20" x14ac:dyDescent="0.25">
      <c r="A42" s="2">
        <v>538228</v>
      </c>
      <c r="B42" s="4">
        <v>15818</v>
      </c>
      <c r="C42" s="4">
        <v>41629</v>
      </c>
      <c r="D42" s="2">
        <v>86000</v>
      </c>
      <c r="E42" s="2">
        <v>460800</v>
      </c>
      <c r="F42" s="2">
        <v>46100</v>
      </c>
      <c r="G42" s="4" t="s">
        <v>31</v>
      </c>
      <c r="H42" s="4" t="s">
        <v>31</v>
      </c>
      <c r="I42" s="2" t="s">
        <v>2</v>
      </c>
      <c r="J42" s="2" t="s">
        <v>2</v>
      </c>
      <c r="L42" s="26">
        <v>56</v>
      </c>
      <c r="M42" s="26">
        <v>42</v>
      </c>
      <c r="N42" t="s">
        <v>31</v>
      </c>
      <c r="O42" t="s">
        <v>31</v>
      </c>
      <c r="Q42" s="22" t="s">
        <v>31</v>
      </c>
      <c r="R42" s="22" t="s">
        <v>31</v>
      </c>
      <c r="S42" t="s">
        <v>31</v>
      </c>
      <c r="T42" t="s">
        <v>31</v>
      </c>
    </row>
    <row r="43" spans="1:20" x14ac:dyDescent="0.25">
      <c r="A43" s="2">
        <v>545776</v>
      </c>
      <c r="B43" s="4">
        <v>24090</v>
      </c>
      <c r="C43" s="4">
        <v>35762</v>
      </c>
      <c r="D43" s="2">
        <v>86000</v>
      </c>
      <c r="E43" s="2">
        <v>133900</v>
      </c>
      <c r="F43" s="2">
        <v>127600</v>
      </c>
      <c r="G43" s="4" t="s">
        <v>31</v>
      </c>
      <c r="H43" s="4" t="s">
        <v>31</v>
      </c>
      <c r="I43" s="2" t="s">
        <v>2</v>
      </c>
      <c r="J43" s="2" t="s">
        <v>2</v>
      </c>
      <c r="L43" s="26">
        <v>28</v>
      </c>
      <c r="M43" s="26">
        <v>43</v>
      </c>
      <c r="N43" t="s">
        <v>31</v>
      </c>
      <c r="O43" t="s">
        <v>31</v>
      </c>
      <c r="Q43" s="22" t="s">
        <v>31</v>
      </c>
      <c r="R43" s="22" t="s">
        <v>31</v>
      </c>
      <c r="S43" t="s">
        <v>31</v>
      </c>
      <c r="T43" t="s">
        <v>31</v>
      </c>
    </row>
    <row r="44" spans="1:20" x14ac:dyDescent="0.25">
      <c r="A44" s="2">
        <v>565414</v>
      </c>
      <c r="B44" s="4">
        <v>21758</v>
      </c>
      <c r="C44" s="4">
        <v>41474</v>
      </c>
      <c r="D44" s="2">
        <v>110000</v>
      </c>
      <c r="E44" s="2">
        <v>132500</v>
      </c>
      <c r="F44" s="2">
        <v>57600</v>
      </c>
      <c r="G44" s="4" t="s">
        <v>31</v>
      </c>
      <c r="H44" s="4" t="s">
        <v>31</v>
      </c>
      <c r="I44" s="2" t="s">
        <v>2</v>
      </c>
      <c r="J44" s="2" t="s">
        <v>2</v>
      </c>
      <c r="L44" s="26">
        <v>38</v>
      </c>
      <c r="M44" s="26">
        <v>44</v>
      </c>
      <c r="N44" t="s">
        <v>31</v>
      </c>
      <c r="O44" t="s">
        <v>31</v>
      </c>
      <c r="Q44" s="22" t="s">
        <v>31</v>
      </c>
      <c r="R44" s="22" t="s">
        <v>31</v>
      </c>
      <c r="S44" t="s">
        <v>31</v>
      </c>
      <c r="T44" t="s">
        <v>31</v>
      </c>
    </row>
    <row r="45" spans="1:20" x14ac:dyDescent="0.25">
      <c r="A45" s="2">
        <v>570202</v>
      </c>
      <c r="B45" s="4">
        <v>16239</v>
      </c>
      <c r="C45" s="4">
        <v>40073</v>
      </c>
      <c r="D45" s="2">
        <v>0</v>
      </c>
      <c r="E45" s="2">
        <v>90000</v>
      </c>
      <c r="F45" s="2">
        <v>85700</v>
      </c>
      <c r="G45" s="4" t="s">
        <v>31</v>
      </c>
      <c r="H45" s="4" t="s">
        <v>31</v>
      </c>
      <c r="I45" s="2">
        <v>0</v>
      </c>
      <c r="J45" s="2" t="s">
        <v>2</v>
      </c>
      <c r="L45" s="26">
        <v>52</v>
      </c>
      <c r="M45" s="26">
        <v>45</v>
      </c>
      <c r="N45" t="s">
        <v>31</v>
      </c>
      <c r="O45" t="s">
        <v>31</v>
      </c>
      <c r="Q45" s="22" t="s">
        <v>31</v>
      </c>
      <c r="R45" s="22" t="s">
        <v>31</v>
      </c>
      <c r="S45" t="s">
        <v>31</v>
      </c>
      <c r="T45" t="s">
        <v>31</v>
      </c>
    </row>
    <row r="46" spans="1:20" x14ac:dyDescent="0.25">
      <c r="A46" s="2">
        <v>578408</v>
      </c>
      <c r="B46" s="4">
        <v>17459</v>
      </c>
      <c r="C46" s="4">
        <v>40339</v>
      </c>
      <c r="D46" s="2">
        <v>0</v>
      </c>
      <c r="E46" s="2">
        <v>89000</v>
      </c>
      <c r="F46" s="2">
        <v>84800</v>
      </c>
      <c r="G46" s="4" t="s">
        <v>31</v>
      </c>
      <c r="H46" s="4" t="s">
        <v>31</v>
      </c>
      <c r="I46" s="2">
        <v>0</v>
      </c>
      <c r="J46" s="2" t="s">
        <v>2</v>
      </c>
      <c r="L46" s="26">
        <v>48</v>
      </c>
      <c r="M46" s="26">
        <v>46</v>
      </c>
      <c r="N46" t="s">
        <v>31</v>
      </c>
      <c r="O46" t="s">
        <v>31</v>
      </c>
      <c r="Q46" s="22" t="s">
        <v>31</v>
      </c>
      <c r="R46" s="22" t="s">
        <v>31</v>
      </c>
      <c r="S46" t="s">
        <v>31</v>
      </c>
      <c r="T46" t="s">
        <v>31</v>
      </c>
    </row>
    <row r="47" spans="1:20" x14ac:dyDescent="0.25">
      <c r="A47" s="2">
        <v>579268</v>
      </c>
      <c r="B47" s="4">
        <v>22081</v>
      </c>
      <c r="C47" s="4">
        <v>40774</v>
      </c>
      <c r="D47" s="2">
        <v>83000</v>
      </c>
      <c r="E47" s="2">
        <v>88000</v>
      </c>
      <c r="F47" s="2">
        <v>83800</v>
      </c>
      <c r="G47" s="4" t="s">
        <v>31</v>
      </c>
      <c r="H47" s="4" t="s">
        <v>31</v>
      </c>
      <c r="I47" s="2" t="s">
        <v>2</v>
      </c>
      <c r="J47" s="2" t="s">
        <v>2</v>
      </c>
      <c r="L47" s="26">
        <v>36</v>
      </c>
      <c r="M47" s="26">
        <v>47</v>
      </c>
      <c r="N47" t="s">
        <v>31</v>
      </c>
      <c r="O47" t="s">
        <v>31</v>
      </c>
      <c r="Q47" s="22" t="s">
        <v>31</v>
      </c>
      <c r="R47" s="22" t="s">
        <v>31</v>
      </c>
      <c r="S47" t="s">
        <v>31</v>
      </c>
      <c r="T47" t="s">
        <v>31</v>
      </c>
    </row>
    <row r="48" spans="1:20" x14ac:dyDescent="0.25">
      <c r="A48" s="2">
        <v>123486</v>
      </c>
      <c r="B48" s="4">
        <v>19725</v>
      </c>
      <c r="C48" s="4">
        <v>0</v>
      </c>
      <c r="D48" s="2">
        <v>0</v>
      </c>
      <c r="E48" s="2">
        <v>0</v>
      </c>
      <c r="F48" s="2">
        <v>0</v>
      </c>
      <c r="G48" s="4">
        <v>43466</v>
      </c>
      <c r="H48" s="4">
        <v>8990</v>
      </c>
      <c r="I48" s="2" t="s">
        <v>1</v>
      </c>
      <c r="J48" s="2" t="s">
        <v>1</v>
      </c>
      <c r="L48" s="26">
        <v>43</v>
      </c>
      <c r="M48" s="26">
        <v>48</v>
      </c>
      <c r="N48" t="s">
        <v>31</v>
      </c>
      <c r="O48" t="s">
        <v>31</v>
      </c>
      <c r="Q48" s="22" t="s">
        <v>31</v>
      </c>
      <c r="R48" s="22" t="s">
        <v>31</v>
      </c>
      <c r="S48" t="s">
        <v>31</v>
      </c>
      <c r="T48" t="s">
        <v>31</v>
      </c>
    </row>
    <row r="49" spans="1:20" x14ac:dyDescent="0.25">
      <c r="A49" s="2">
        <v>123485</v>
      </c>
      <c r="B49" s="4">
        <v>16254</v>
      </c>
      <c r="C49" s="4">
        <v>0</v>
      </c>
      <c r="D49" s="2">
        <v>0</v>
      </c>
      <c r="E49" s="2">
        <v>0</v>
      </c>
      <c r="F49" s="2">
        <v>0</v>
      </c>
      <c r="G49" s="4">
        <v>39995</v>
      </c>
      <c r="H49" s="4">
        <v>18047</v>
      </c>
      <c r="I49" s="2" t="s">
        <v>0</v>
      </c>
      <c r="J49" s="2" t="s">
        <v>0</v>
      </c>
      <c r="L49" s="26">
        <v>51</v>
      </c>
      <c r="M49" s="26">
        <v>49</v>
      </c>
      <c r="N49" t="s">
        <v>31</v>
      </c>
      <c r="O49" t="s">
        <v>31</v>
      </c>
      <c r="Q49" s="22" t="s">
        <v>31</v>
      </c>
      <c r="R49" s="22" t="s">
        <v>31</v>
      </c>
      <c r="S49" t="s">
        <v>31</v>
      </c>
      <c r="T49" t="s">
        <v>31</v>
      </c>
    </row>
    <row r="50" spans="1:20" x14ac:dyDescent="0.25">
      <c r="A50" s="2">
        <v>123484</v>
      </c>
      <c r="B50" s="4">
        <v>18203</v>
      </c>
      <c r="C50" s="4">
        <v>0</v>
      </c>
      <c r="D50" s="2">
        <v>0</v>
      </c>
      <c r="E50" s="2">
        <v>0</v>
      </c>
      <c r="F50" s="2">
        <v>0</v>
      </c>
      <c r="G50" s="4">
        <v>41944</v>
      </c>
      <c r="H50" s="4">
        <v>9625</v>
      </c>
      <c r="I50" s="2" t="s">
        <v>0</v>
      </c>
      <c r="J50" s="2" t="s">
        <v>0</v>
      </c>
      <c r="L50" s="26">
        <v>8</v>
      </c>
      <c r="M50" s="26">
        <v>50</v>
      </c>
      <c r="N50" t="s">
        <v>31</v>
      </c>
      <c r="O50" t="s">
        <v>31</v>
      </c>
      <c r="Q50" s="22" t="s">
        <v>31</v>
      </c>
      <c r="R50" s="22" t="s">
        <v>31</v>
      </c>
      <c r="S50" t="s">
        <v>31</v>
      </c>
      <c r="T50" t="s">
        <v>31</v>
      </c>
    </row>
    <row r="51" spans="1:20" x14ac:dyDescent="0.25">
      <c r="A51" s="2">
        <v>123472</v>
      </c>
      <c r="B51" s="4">
        <v>19725</v>
      </c>
      <c r="C51" s="4">
        <v>0</v>
      </c>
      <c r="D51" s="2">
        <v>0</v>
      </c>
      <c r="E51" s="2">
        <v>0</v>
      </c>
      <c r="F51" s="2">
        <v>0</v>
      </c>
      <c r="G51" s="4">
        <v>43466</v>
      </c>
      <c r="H51" s="4">
        <v>5840</v>
      </c>
      <c r="I51" s="2" t="s">
        <v>1</v>
      </c>
      <c r="J51" s="2" t="s">
        <v>1</v>
      </c>
      <c r="L51" s="26">
        <v>42</v>
      </c>
      <c r="M51" s="26">
        <v>51</v>
      </c>
      <c r="N51" t="s">
        <v>31</v>
      </c>
      <c r="O51" t="s">
        <v>31</v>
      </c>
      <c r="Q51" s="22" t="s">
        <v>31</v>
      </c>
      <c r="R51" s="22" t="s">
        <v>31</v>
      </c>
      <c r="S51" t="s">
        <v>31</v>
      </c>
      <c r="T51" t="s">
        <v>31</v>
      </c>
    </row>
    <row r="52" spans="1:20" x14ac:dyDescent="0.25">
      <c r="A52" s="2">
        <v>123466</v>
      </c>
      <c r="B52" s="4">
        <v>22098</v>
      </c>
      <c r="C52" s="4">
        <v>0</v>
      </c>
      <c r="D52" s="2">
        <v>0</v>
      </c>
      <c r="E52" s="2">
        <v>0</v>
      </c>
      <c r="F52" s="2">
        <v>0</v>
      </c>
      <c r="G52" s="4">
        <v>45839</v>
      </c>
      <c r="H52" s="4">
        <v>15804</v>
      </c>
      <c r="I52" s="2" t="s">
        <v>1</v>
      </c>
      <c r="J52" s="2" t="s">
        <v>1</v>
      </c>
      <c r="L52" s="26">
        <v>4</v>
      </c>
      <c r="M52" s="26">
        <v>52</v>
      </c>
      <c r="N52" t="s">
        <v>31</v>
      </c>
      <c r="O52" t="s">
        <v>31</v>
      </c>
      <c r="Q52" s="22" t="s">
        <v>31</v>
      </c>
      <c r="R52" s="22" t="s">
        <v>31</v>
      </c>
      <c r="S52" t="s">
        <v>31</v>
      </c>
      <c r="T52" t="s">
        <v>31</v>
      </c>
    </row>
    <row r="53" spans="1:20" x14ac:dyDescent="0.25">
      <c r="A53" s="2">
        <v>123465</v>
      </c>
      <c r="B53" s="4">
        <v>16803</v>
      </c>
      <c r="C53" s="4">
        <v>0</v>
      </c>
      <c r="D53" s="2">
        <v>0</v>
      </c>
      <c r="E53" s="2">
        <v>0</v>
      </c>
      <c r="F53" s="2">
        <v>0</v>
      </c>
      <c r="G53" s="4">
        <v>40544</v>
      </c>
      <c r="H53" s="4">
        <v>10349</v>
      </c>
      <c r="I53" s="2" t="s">
        <v>0</v>
      </c>
      <c r="J53" s="2" t="s">
        <v>0</v>
      </c>
      <c r="L53" s="26">
        <v>49</v>
      </c>
      <c r="M53" s="26">
        <v>53</v>
      </c>
      <c r="N53" t="s">
        <v>31</v>
      </c>
      <c r="O53" t="s">
        <v>31</v>
      </c>
      <c r="Q53" s="22" t="s">
        <v>31</v>
      </c>
      <c r="R53" s="22" t="s">
        <v>31</v>
      </c>
      <c r="S53" t="s">
        <v>31</v>
      </c>
      <c r="T53" t="s">
        <v>31</v>
      </c>
    </row>
    <row r="54" spans="1:20" x14ac:dyDescent="0.25">
      <c r="A54" s="2">
        <v>123451</v>
      </c>
      <c r="B54" s="4">
        <v>13789</v>
      </c>
      <c r="C54" s="4">
        <v>0</v>
      </c>
      <c r="D54" s="2" t="s">
        <v>31</v>
      </c>
      <c r="E54" s="2">
        <v>0</v>
      </c>
      <c r="F54" s="2">
        <v>0</v>
      </c>
      <c r="G54" s="4" t="s">
        <v>31</v>
      </c>
      <c r="H54" s="4" t="s">
        <v>31</v>
      </c>
      <c r="I54" s="2" t="s">
        <v>31</v>
      </c>
      <c r="J54" s="2" t="s">
        <v>0</v>
      </c>
      <c r="L54" s="26" t="e">
        <v>#N/A</v>
      </c>
      <c r="M54" s="26">
        <v>54</v>
      </c>
      <c r="N54" t="s">
        <v>31</v>
      </c>
      <c r="O54" t="b">
        <v>1</v>
      </c>
      <c r="Q54" s="22" t="s">
        <v>31</v>
      </c>
      <c r="R54" s="22" t="s">
        <v>31</v>
      </c>
      <c r="S54" t="s">
        <v>31</v>
      </c>
      <c r="T54" t="s">
        <v>31</v>
      </c>
    </row>
    <row r="55" spans="1:20" x14ac:dyDescent="0.25">
      <c r="A55" s="2">
        <v>579414</v>
      </c>
      <c r="B55" s="4">
        <v>32874</v>
      </c>
      <c r="C55" s="4">
        <v>41974</v>
      </c>
      <c r="D55" s="2">
        <v>110000</v>
      </c>
      <c r="E55" s="2" t="s">
        <v>31</v>
      </c>
      <c r="F55" s="2" t="s">
        <v>31</v>
      </c>
      <c r="G55" s="4" t="s">
        <v>31</v>
      </c>
      <c r="H55" s="4" t="s">
        <v>31</v>
      </c>
      <c r="I55" s="2" t="s">
        <v>2</v>
      </c>
      <c r="J55" s="2" t="s">
        <v>31</v>
      </c>
      <c r="L55" s="26">
        <v>18</v>
      </c>
      <c r="M55" s="26" t="e">
        <v>#N/A</v>
      </c>
      <c r="N55" t="b">
        <v>1</v>
      </c>
      <c r="O55" t="s">
        <v>31</v>
      </c>
      <c r="Q55" s="22" t="s">
        <v>31</v>
      </c>
      <c r="R55" s="22" t="s">
        <v>31</v>
      </c>
      <c r="S55" t="s">
        <v>31</v>
      </c>
      <c r="T55" t="s">
        <v>31</v>
      </c>
    </row>
    <row r="56" spans="1:20" x14ac:dyDescent="0.25">
      <c r="A56" s="2">
        <v>579277</v>
      </c>
      <c r="B56" s="4">
        <v>22084</v>
      </c>
      <c r="C56" s="4">
        <v>0</v>
      </c>
      <c r="D56" s="2">
        <v>85000</v>
      </c>
      <c r="E56" s="2" t="s">
        <v>31</v>
      </c>
      <c r="F56" s="2" t="s">
        <v>31</v>
      </c>
      <c r="G56" s="4" t="s">
        <v>31</v>
      </c>
      <c r="H56" s="4" t="s">
        <v>31</v>
      </c>
      <c r="I56" s="2" t="s">
        <v>2</v>
      </c>
      <c r="J56" s="2" t="s">
        <v>31</v>
      </c>
      <c r="L56" s="26">
        <v>35</v>
      </c>
      <c r="M56" s="26" t="e">
        <v>#N/A</v>
      </c>
      <c r="N56" t="b">
        <v>1</v>
      </c>
      <c r="O56" t="s">
        <v>31</v>
      </c>
      <c r="Q56" s="22" t="s">
        <v>31</v>
      </c>
      <c r="R56" s="22" t="s">
        <v>31</v>
      </c>
      <c r="S56" t="s">
        <v>31</v>
      </c>
      <c r="T56" t="s">
        <v>31</v>
      </c>
    </row>
    <row r="57" spans="1:20" x14ac:dyDescent="0.25">
      <c r="A57" s="2">
        <v>579271</v>
      </c>
      <c r="B57" s="4">
        <v>22069</v>
      </c>
      <c r="C57" s="4">
        <v>0</v>
      </c>
      <c r="D57" s="2">
        <v>0</v>
      </c>
      <c r="E57" s="2" t="s">
        <v>31</v>
      </c>
      <c r="F57" s="2" t="s">
        <v>31</v>
      </c>
      <c r="G57" s="4" t="s">
        <v>31</v>
      </c>
      <c r="H57" s="4" t="s">
        <v>31</v>
      </c>
      <c r="I57" s="2">
        <v>0</v>
      </c>
      <c r="J57" s="2" t="s">
        <v>31</v>
      </c>
      <c r="L57" s="26">
        <v>37</v>
      </c>
      <c r="M57" s="26" t="e">
        <v>#N/A</v>
      </c>
      <c r="N57" t="b">
        <v>1</v>
      </c>
      <c r="O57" t="s">
        <v>31</v>
      </c>
      <c r="Q57" s="22" t="s">
        <v>31</v>
      </c>
      <c r="R57" s="22" t="s">
        <v>31</v>
      </c>
      <c r="S57" t="s">
        <v>31</v>
      </c>
      <c r="T57" t="s">
        <v>31</v>
      </c>
    </row>
    <row r="58" spans="1:20" x14ac:dyDescent="0.25">
      <c r="A58" s="2">
        <v>579274</v>
      </c>
      <c r="B58" s="4">
        <v>20256</v>
      </c>
      <c r="C58" s="4">
        <v>0</v>
      </c>
      <c r="D58" s="2">
        <v>200000</v>
      </c>
      <c r="E58" s="2" t="s">
        <v>31</v>
      </c>
      <c r="F58" s="2" t="s">
        <v>31</v>
      </c>
      <c r="G58" s="4" t="s">
        <v>31</v>
      </c>
      <c r="H58" s="4" t="s">
        <v>31</v>
      </c>
      <c r="I58" s="2" t="s">
        <v>2</v>
      </c>
      <c r="J58" s="2" t="s">
        <v>31</v>
      </c>
      <c r="L58" s="26">
        <v>41</v>
      </c>
      <c r="M58" s="26" t="e">
        <v>#N/A</v>
      </c>
      <c r="N58" t="b">
        <v>1</v>
      </c>
      <c r="O58" t="s">
        <v>31</v>
      </c>
      <c r="Q58" s="22" t="s">
        <v>31</v>
      </c>
      <c r="R58" s="22" t="s">
        <v>31</v>
      </c>
      <c r="S58" t="s">
        <v>31</v>
      </c>
      <c r="T58" t="s">
        <v>31</v>
      </c>
    </row>
  </sheetData>
  <sortState xmlns:xlrd2="http://schemas.microsoft.com/office/spreadsheetml/2017/richdata2" ref="L2:O58">
    <sortCondition ref="M9:M58"/>
  </sortState>
  <printOptions horizontalCentered="1"/>
  <pageMargins left="0.7" right="0.7" top="0.75" bottom="0.75" header="0.3" footer="0.3"/>
  <pageSetup scale="43" orientation="portrait" r:id="rId1"/>
  <headerFooter>
    <oddFooter>&amp;LWeek 6- Data Managment.xlsx
Updating Data&amp;R04/15/2022
06:45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ValData0</vt:lpstr>
      <vt:lpstr>Client Data 1</vt:lpstr>
      <vt:lpstr>Valdata(CAL)</vt:lpstr>
      <vt:lpstr>Spec</vt:lpstr>
      <vt:lpstr>ValData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Aronson</dc:creator>
  <cp:lastModifiedBy>Alexander Aronson</cp:lastModifiedBy>
  <cp:lastPrinted>2022-04-15T23:45:50Z</cp:lastPrinted>
  <dcterms:created xsi:type="dcterms:W3CDTF">2022-04-14T22:47:33Z</dcterms:created>
  <dcterms:modified xsi:type="dcterms:W3CDTF">2022-04-15T23:46:31Z</dcterms:modified>
</cp:coreProperties>
</file>