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4D86DEBB-38F1-4ACE-AB23-537BC9AFCBE7}" xr6:coauthVersionLast="47" xr6:coauthVersionMax="47" xr10:uidLastSave="{00000000-0000-0000-0000-000000000000}"/>
  <bookViews>
    <workbookView xWindow="-120" yWindow="-120" windowWidth="29040" windowHeight="15720" tabRatio="839" firstSheet="1" activeTab="4" xr2:uid="{0DEC47BE-3B00-43E9-B522-C3939D7DF600}"/>
  </bookViews>
  <sheets>
    <sheet name="Sheet3" sheetId="36" r:id="rId1"/>
    <sheet name="rec_mod_approach" sheetId="35" r:id="rId2"/>
    <sheet name="lu_info_url" sheetId="40" r:id="rId3"/>
    <sheet name="lu_pages" sheetId="22" r:id="rId4"/>
    <sheet name="questions" sheetId="41" r:id="rId5"/>
    <sheet name="Sheet5" sheetId="43" r:id="rId6"/>
    <sheet name="Sheet4" sheetId="42" r:id="rId7"/>
    <sheet name="prog_level" sheetId="20" r:id="rId8"/>
    <sheet name="references" sheetId="27" r:id="rId9"/>
    <sheet name="NEW" sheetId="37" r:id="rId10"/>
    <sheet name="kemp_et_al_2022" sheetId="38" r:id="rId11"/>
    <sheet name="symbols" sheetId="32" r:id="rId12"/>
    <sheet name="placeholder" sheetId="34" r:id="rId13"/>
    <sheet name="glossary" sheetId="3" r:id="rId14"/>
    <sheet name="fig_captions" sheetId="5" r:id="rId15"/>
    <sheet name="pro_con_assump" sheetId="26" r:id="rId16"/>
    <sheet name="pro_con_assump_length" sheetId="13" r:id="rId17"/>
    <sheet name="new_ft_colours" sheetId="19" r:id="rId18"/>
    <sheet name="Sheet1" sheetId="28" r:id="rId19"/>
  </sheets>
  <definedNames>
    <definedName name="_xlnm._FilterDatabase" localSheetId="14" hidden="1">fig_captions!$A$1:$H$3</definedName>
    <definedName name="_xlnm._FilterDatabase" localSheetId="13" hidden="1">glossary!$A$1:$Q$268</definedName>
    <definedName name="_xlnm._FilterDatabase" localSheetId="3" hidden="1">lu_pages!$A$1:$U$81</definedName>
    <definedName name="_xlnm._FilterDatabase" localSheetId="12" hidden="1">placeholder!$A$1:$D$76</definedName>
    <definedName name="_xlnm._FilterDatabase" localSheetId="15" hidden="1">pro_con_assump!$A$1:$I$264</definedName>
    <definedName name="_xlnm._FilterDatabase" localSheetId="7" hidden="1">prog_level!$A$1:$G$10</definedName>
    <definedName name="_xlnm._FilterDatabase" localSheetId="4" hidden="1">questions!$A$1:$AE$63</definedName>
    <definedName name="_xlnm._FilterDatabase" localSheetId="1" hidden="1">rec_mod_approach!$A$1:$V$28</definedName>
    <definedName name="_xlnm._FilterDatabase" localSheetId="8" hidden="1">references!$A$1:$O$445</definedName>
    <definedName name="access_method" localSheetId="13">glossary!$H$3</definedName>
    <definedName name="age_class_adult" localSheetId="13">glossary!$H$45</definedName>
    <definedName name="age_class_juvenile" localSheetId="13">glossary!$H$68</definedName>
    <definedName name="age_class_subadult_yearling" localSheetId="13">glossary!$H$91</definedName>
    <definedName name="age_class_subadult_youngofyear" localSheetId="13">glossary!$H$92</definedName>
    <definedName name="analyst" localSheetId="13">glossary!$H$47</definedName>
    <definedName name="animal_id" localSheetId="13">glossary!$H$4</definedName>
    <definedName name="baitlure_audible_lure" localSheetId="13">glossary!$H$102</definedName>
    <definedName name="baitlure_bait_lure_type" localSheetId="13">glossary!$H$48</definedName>
    <definedName name="baitlure_lure" localSheetId="13">glossary!$H$144</definedName>
    <definedName name="baitlure_scent_lure" localSheetId="13">glossary!$H$168</definedName>
    <definedName name="baitlure_visual_lure" localSheetId="13">glossary!$H$200</definedName>
    <definedName name="batteries_replaced" localSheetId="13">glossary!$H$5</definedName>
    <definedName name="behaviour" localSheetId="13">glossary!$H$6</definedName>
    <definedName name="camera_active_on_arrival" localSheetId="13">glossary!$H$7</definedName>
    <definedName name="camera_active_on_departure" localSheetId="13">glossary!$H$8</definedName>
    <definedName name="camera_angle" localSheetId="13">glossary!$H$104</definedName>
    <definedName name="camera_attachment" localSheetId="13">glossary!$H$9</definedName>
    <definedName name="camera_damaged" localSheetId="13">glossary!$H$10</definedName>
    <definedName name="camera_days_per_camera_location" localSheetId="13">glossary!$H$105</definedName>
    <definedName name="camera_direction" localSheetId="13">glossary!$H$11</definedName>
    <definedName name="camera_height" localSheetId="13">glossary!$H$49</definedName>
    <definedName name="camera_id" localSheetId="13">glossary!$H$50</definedName>
    <definedName name="camera_location_characteristics" localSheetId="13">glossary!$H$12</definedName>
    <definedName name="camera_location_comments" localSheetId="13">glossary!$H$13</definedName>
    <definedName name="camera_location_name" localSheetId="13">glossary!$H$51</definedName>
    <definedName name="camera_make" localSheetId="13">glossary!$H$52</definedName>
    <definedName name="camera_model" localSheetId="13">glossary!$H$53</definedName>
    <definedName name="camera_serial_number" localSheetId="13">glossary!$H$54</definedName>
    <definedName name="camera_spacing" localSheetId="13">glossary!$H$107</definedName>
    <definedName name="crew" localSheetId="13">glossary!$H$112</definedName>
    <definedName name="cumulative_det_probability" localSheetId="13">glossary!$H$113</definedName>
    <definedName name="density" localSheetId="13">glossary!$H$114</definedName>
    <definedName name="deployment_area_photo_number" localSheetId="13">glossary!$H$14</definedName>
    <definedName name="deployment_area_photos_taken" localSheetId="13">glossary!$H$15</definedName>
    <definedName name="deployment_comments" localSheetId="13">glossary!$H$16</definedName>
    <definedName name="deployment_crew" localSheetId="13">glossary!$H$55</definedName>
    <definedName name="deployment_end_date_time" localSheetId="13">glossary!$H$56</definedName>
    <definedName name="deployment_image_count" localSheetId="13">glossary!$H$17</definedName>
    <definedName name="deployment_metadata" localSheetId="13">glossary!$H$117</definedName>
    <definedName name="deployment_name" localSheetId="13">glossary!$H$57</definedName>
    <definedName name="deployment_start_date_time" localSheetId="13">glossary!$H$58</definedName>
    <definedName name="deployment_visit" localSheetId="13">glossary!$H$118</definedName>
    <definedName name="detection_distance" localSheetId="13">glossary!$H$120</definedName>
    <definedName name="detection_event" localSheetId="13">glossary!$H$119</definedName>
    <definedName name="detection_probability" localSheetId="13">glossary!$H$121</definedName>
    <definedName name="detection_rate" localSheetId="13">glossary!$H$122</definedName>
    <definedName name="detection_zone" localSheetId="13">glossary!$H$123</definedName>
    <definedName name="easting_camera_location" localSheetId="13">glossary!$H$59</definedName>
    <definedName name="effective_detection_distance" localSheetId="13">glossary!$H$125</definedName>
    <definedName name="event_type" localSheetId="13">glossary!$H$60</definedName>
    <definedName name="event_type_tag" localSheetId="13">glossary!$H$97</definedName>
    <definedName name="false_trigger" localSheetId="13">glossary!$H$126</definedName>
    <definedName name="field_of_view" localSheetId="13">glossary!$H$127</definedName>
    <definedName name="fov_registration_area" localSheetId="13">glossary!$H$164</definedName>
    <definedName name="fov_target_distance" localSheetId="13">glossary!$H$18</definedName>
    <definedName name="fov_viewshed" localSheetId="13">glossary!$H$196</definedName>
    <definedName name="fov_viewshed_density_estimators" localSheetId="13">glossary!$H$197</definedName>
    <definedName name="gps_unit_accuracy" localSheetId="13">glossary!$H$62</definedName>
    <definedName name="human_transport_mode_activity" localSheetId="13">glossary!$H$19</definedName>
    <definedName name="image_classification" localSheetId="13">glossary!$H$131</definedName>
    <definedName name="image_classification_confidence" localSheetId="13">glossary!$H$132</definedName>
    <definedName name="image_flash_output" localSheetId="13">glossary!$H$20</definedName>
    <definedName name="image_infrared_illuminator" localSheetId="13">glossary!$H$21</definedName>
    <definedName name="image_name" localSheetId="13">glossary!$H$63</definedName>
    <definedName name="image_processing" localSheetId="13">glossary!$H$133</definedName>
    <definedName name="image_sequence_comments" localSheetId="13">glossary!$H$23</definedName>
    <definedName name="image_sequence_date_time" localSheetId="13">glossary!$H$66</definedName>
    <definedName name="image_set_end_date_time" localSheetId="13">glossary!$H$64</definedName>
    <definedName name="image_set_start_date_time" localSheetId="13">glossary!$H$65</definedName>
    <definedName name="image_tagging" localSheetId="13">glossary!$H$135</definedName>
    <definedName name="image_trigger_mode" localSheetId="13">glossary!$H$22</definedName>
    <definedName name="imperfect_detection" localSheetId="13">glossary!$H$136</definedName>
    <definedName name="independent_detection" localSheetId="13">glossary!$H$137</definedName>
    <definedName name="individual_count" localSheetId="13">glossary!$H$67</definedName>
    <definedName name="intensity_of_use" localSheetId="13">glossary!$H$140</definedName>
    <definedName name="inter_detection_interval" localSheetId="13">glossary!$H$141</definedName>
    <definedName name="kernel_density_estimator" localSheetId="13">glossary!$H$143</definedName>
    <definedName name="key_id" localSheetId="13">glossary!$H$24</definedName>
    <definedName name="latitude_camera_location" localSheetId="13">glossary!$H$69</definedName>
    <definedName name="longitude_camera_location" localSheetId="13">glossary!$H$70</definedName>
    <definedName name="metadata" localSheetId="13">glossary!$H$147</definedName>
    <definedName name="mods_2flankspim" localSheetId="13">glossary!$H$177</definedName>
    <definedName name="mods_catspim" localSheetId="13">glossary!$H$109</definedName>
    <definedName name="mods_cr_cmr" localSheetId="13">glossary!$H$108</definedName>
    <definedName name="mods_distance_sampling" localSheetId="13">glossary!$H$124</definedName>
    <definedName name="mods_hurdle" localSheetId="13">glossary!$H$129</definedName>
    <definedName name="mods_instantaneous_sampling" localSheetId="13">glossary!$H$139</definedName>
    <definedName name="mods_inventory" localSheetId="13">glossary!$H$142</definedName>
    <definedName name="mods_modelling_approach" localSheetId="13">glossary!$H$149</definedName>
    <definedName name="mods_modelling_assumption" localSheetId="13">glossary!$H$148</definedName>
    <definedName name="mods_mr" localSheetId="13">glossary!$H$146</definedName>
    <definedName name="mods_n_mixture" localSheetId="13">glossary!$H$151</definedName>
    <definedName name="mods_negative_binomial" localSheetId="13">glossary!$H$150</definedName>
    <definedName name="mods_occupancy" localSheetId="13">glossary!$H$153</definedName>
    <definedName name="mods_overdispersion" localSheetId="13">glossary!$H$154</definedName>
    <definedName name="mods_poisson" localSheetId="13">glossary!$H$157</definedName>
    <definedName name="mods_relative_abundance" localSheetId="13">glossary!$H$165</definedName>
    <definedName name="mods_rem" localSheetId="13">glossary!$H$162</definedName>
    <definedName name="mods_rest" localSheetId="13">glossary!$H$161</definedName>
    <definedName name="mods_royle_nichols" localSheetId="13">glossary!$H$166</definedName>
    <definedName name="mods_sc" localSheetId="13">glossary!$H$175</definedName>
    <definedName name="mods_scr_secr" localSheetId="13">glossary!$H$178</definedName>
    <definedName name="mods_smr" localSheetId="13">glossary!$H$176</definedName>
    <definedName name="mods_ste" localSheetId="13">glossary!$H$173</definedName>
    <definedName name="mods_tifc" localSheetId="13">glossary!$H$188</definedName>
    <definedName name="mods_tte" localSheetId="13">glossary!$H$190</definedName>
    <definedName name="mods_zero_inflation" localSheetId="13">glossary!$H$204</definedName>
    <definedName name="mods_zinb" localSheetId="13">glossary!$H$202</definedName>
    <definedName name="mods_zip" localSheetId="13">glossary!$H$203</definedName>
    <definedName name="northing_camera_location" localSheetId="13">glossary!$H$76</definedName>
    <definedName name="number_of_images" localSheetId="13">glossary!$H$2</definedName>
    <definedName name="ocupancy" localSheetId="13">glossary!$H$152</definedName>
    <definedName name="project_coordinator_email" localSheetId="13">glossary!$H$78</definedName>
    <definedName name="project_description" localSheetId="13">glossary!$H$80</definedName>
    <definedName name="project_name" localSheetId="13">glossary!$H$81</definedName>
    <definedName name="pseudoreplication" localSheetId="13">glossary!$H$159</definedName>
    <definedName name="purpose_of_visit" localSheetId="13">glossary!$H$82</definedName>
    <definedName name="recovery_time" localSheetId="13">glossary!$H$163</definedName>
    <definedName name="remaining_battery_percent" localSheetId="13">glossary!$H$26</definedName>
    <definedName name="resource11_ref_id" localSheetId="8">references!$E$376</definedName>
    <definedName name="resource12_ref_id" localSheetId="8">references!$F$427</definedName>
    <definedName name="resource5_note" localSheetId="8">references!$G$440</definedName>
    <definedName name="resource5_ref_id" localSheetId="8">references!$H$191</definedName>
    <definedName name="sample_station_name" localSheetId="13">glossary!$H$84</definedName>
    <definedName name="sampledesign_clustered" localSheetId="13">glossary!$H$110</definedName>
    <definedName name="sampledesign_convenience" localSheetId="13">glossary!$H$111</definedName>
    <definedName name="sampledesign_paired" localSheetId="13">glossary!$H$155</definedName>
    <definedName name="sampledesign_random" localSheetId="13">glossary!$H$160</definedName>
    <definedName name="sampledesign_stratified" localSheetId="13">glossary!$H$180</definedName>
    <definedName name="sampledesign_stratified_random" localSheetId="13">glossary!$H$181</definedName>
    <definedName name="sampledesign_systematic" localSheetId="13">glossary!$H$184</definedName>
    <definedName name="sampledesign_systematic_random" localSheetId="13">glossary!$H$185</definedName>
    <definedName name="sampledesign_targeted" localSheetId="13">glossary!$H$186</definedName>
    <definedName name="sd_card_id" localSheetId="13">glossary!$H$27</definedName>
    <definedName name="sd_card_replaced" localSheetId="13">glossary!$H$28</definedName>
    <definedName name="sd_card_status" localSheetId="13">glossary!$H$29</definedName>
    <definedName name="security" localSheetId="13">glossary!$H$30</definedName>
    <definedName name="sequence_name" localSheetId="13">glossary!$H$85</definedName>
    <definedName name="service_retrieval_comments" localSheetId="13">glossary!$H$31</definedName>
    <definedName name="service_retrieval_crew" localSheetId="13">glossary!$H$86</definedName>
    <definedName name="service_retrieval_metadata" localSheetId="13">glossary!$H$171</definedName>
    <definedName name="service_retrieval_visit" localSheetId="13">glossary!$H$172</definedName>
    <definedName name="settings_flash_output" localSheetId="13">glossary!$H$128</definedName>
    <definedName name="settings_infrared_illum" localSheetId="13">glossary!$H$138</definedName>
    <definedName name="settings_motion_image_interval" localSheetId="13">glossary!$H$71</definedName>
    <definedName name="settings_photos_per_trigger" localSheetId="13">glossary!$H$77</definedName>
    <definedName name="settings_quiet_period" localSheetId="13">glossary!$H$83</definedName>
    <definedName name="settings_trigger_modes" localSheetId="13">glossary!$H$99</definedName>
    <definedName name="settings_trigger_sensitivity" localSheetId="13">glossary!$H$100</definedName>
    <definedName name="settings_userlabel" localSheetId="13">glossary!$H$195</definedName>
    <definedName name="settings_video_length" localSheetId="13">glossary!$H$40</definedName>
    <definedName name="spatial_autocorrelation" localSheetId="13">glossary!$H$174</definedName>
    <definedName name="species" localSheetId="13">glossary!$H$88</definedName>
    <definedName name="stake_distance" localSheetId="13">glossary!$H$37</definedName>
    <definedName name="state_variable" localSheetId="13">glossary!$H$179</definedName>
    <definedName name="study_area_description" localSheetId="13">glossary!$H$89</definedName>
    <definedName name="study_area_name" localSheetId="13">glossary!$H$90</definedName>
    <definedName name="survey_design_description" localSheetId="13">glossary!$H$38</definedName>
    <definedName name="survey_name" localSheetId="13">glossary!$H$95</definedName>
    <definedName name="survey_objectives" localSheetId="13">glossary!$H$96</definedName>
    <definedName name="tags_age_class" localSheetId="13">glossary!$H$46</definedName>
    <definedName name="tags_sex_class" localSheetId="13">glossary!$H$87</definedName>
    <definedName name="target_species" localSheetId="13">glossary!$H$98</definedName>
    <definedName name="test_image_taken" localSheetId="13">glossary!$H$39</definedName>
    <definedName name="timelapse_image" localSheetId="13">glossary!$H$189</definedName>
    <definedName name="total_number_of_camera_days" localSheetId="13">glossary!$H$191</definedName>
    <definedName name="trigger_event" localSheetId="13">glossary!$H$192</definedName>
    <definedName name="trigger_speed" localSheetId="13">glossary!$H$193</definedName>
    <definedName name="typeid_marked" localSheetId="13">glossary!$H$145</definedName>
    <definedName name="typeid_partially_marked" localSheetId="13">glossary!$H$156</definedName>
    <definedName name="typeid_unmarked" localSheetId="13">glossary!$H$194</definedName>
    <definedName name="utm_zone_camera_location" localSheetId="13">glossary!$H$101</definedName>
    <definedName name="vid2_caption" localSheetId="8">references!#REF!</definedName>
    <definedName name="vid2_url" localSheetId="8">references!#REF!</definedName>
    <definedName name="vid3_caption" localSheetId="8">references!#REF!</definedName>
    <definedName name="vid3_url" localSheetId="8">references!#REF!</definedName>
    <definedName name="vid4_caption" localSheetId="8">references!#REF!</definedName>
    <definedName name="vid4_url" localSheetId="8">references!#REF!</definedName>
    <definedName name="vid5_caption" localSheetId="8">references!#REF!</definedName>
    <definedName name="vid5_url" localSheetId="8">references!#REF!</definedName>
    <definedName name="visit_comments" localSheetId="13">glossary!$H$41</definedName>
    <definedName name="visit_metadata" localSheetId="13">glossary!$H$199</definedName>
    <definedName name="walktest_complete" localSheetId="13">glossary!$H$42</definedName>
    <definedName name="walktest_distance" localSheetId="13">glossary!$H$43</definedName>
    <definedName name="walktest_height" localSheetId="13">glossary!$H$44</definedName>
  </definedNames>
  <calcPr calcId="191029"/>
  <pivotCaches>
    <pivotCache cacheId="6"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3" i="41" l="1"/>
  <c r="D7" i="43"/>
  <c r="D8" i="43"/>
  <c r="D9" i="43"/>
  <c r="D2" i="43"/>
  <c r="D3" i="43"/>
  <c r="D4" i="43"/>
  <c r="D5" i="43"/>
  <c r="D6" i="43"/>
  <c r="D1" i="43"/>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2" i="41"/>
  <c r="L2" i="27"/>
  <c r="M2" i="27"/>
  <c r="N2" i="27"/>
  <c r="O2" i="27"/>
  <c r="L3" i="27"/>
  <c r="M3" i="27"/>
  <c r="L4" i="27"/>
  <c r="M4" i="27"/>
  <c r="L5" i="27"/>
  <c r="M5" i="27"/>
  <c r="L6" i="27"/>
  <c r="M6" i="27"/>
  <c r="L7" i="27"/>
  <c r="M7" i="27"/>
  <c r="L8" i="27"/>
  <c r="M8" i="27"/>
  <c r="L9" i="27"/>
  <c r="M9" i="27"/>
  <c r="L10" i="27"/>
  <c r="M10" i="27"/>
  <c r="L11" i="27"/>
  <c r="M11" i="27"/>
  <c r="L12" i="27"/>
  <c r="M12" i="27"/>
  <c r="N3" i="27"/>
  <c r="O3" i="27"/>
  <c r="N4" i="27"/>
  <c r="O4" i="27"/>
  <c r="N5" i="27"/>
  <c r="O5" i="27"/>
  <c r="N6" i="27"/>
  <c r="O6" i="27"/>
  <c r="N7" i="27"/>
  <c r="O7" i="27"/>
  <c r="N8" i="27"/>
  <c r="O8" i="27"/>
  <c r="N9" i="27"/>
  <c r="O9" i="27"/>
  <c r="N10" i="27"/>
  <c r="O10" i="27"/>
  <c r="N11" i="27"/>
  <c r="O11" i="27"/>
  <c r="N12" i="27"/>
  <c r="O12" i="27"/>
  <c r="L443" i="27"/>
  <c r="M443" i="27"/>
  <c r="N443" i="27"/>
  <c r="O443" i="27"/>
  <c r="L444" i="27"/>
  <c r="M444" i="27"/>
  <c r="N444" i="27"/>
  <c r="O444" i="27"/>
  <c r="L15" i="27"/>
  <c r="M15" i="27"/>
  <c r="N15" i="27"/>
  <c r="O15" i="27"/>
  <c r="L14" i="27"/>
  <c r="M14" i="27"/>
  <c r="N14" i="27"/>
  <c r="O14" i="27"/>
  <c r="L441" i="27"/>
  <c r="M441" i="27"/>
  <c r="L442" i="27"/>
  <c r="M442" i="27"/>
  <c r="L30" i="27"/>
  <c r="M30" i="27"/>
  <c r="N30" i="27"/>
  <c r="O30" i="27"/>
  <c r="L32" i="27"/>
  <c r="M32" i="27"/>
  <c r="N32" i="27"/>
  <c r="O32" i="27"/>
  <c r="L52" i="27"/>
  <c r="M52" i="27"/>
  <c r="N52" i="27"/>
  <c r="O52" i="27"/>
  <c r="N117" i="27" l="1"/>
  <c r="O117" i="27"/>
  <c r="N58" i="27"/>
  <c r="O58" i="27"/>
  <c r="N394" i="27"/>
  <c r="O394" i="27"/>
  <c r="N437" i="27"/>
  <c r="O437" i="27"/>
  <c r="N19" i="27"/>
  <c r="O19" i="27"/>
  <c r="N16" i="27"/>
  <c r="O16" i="27"/>
  <c r="N18" i="27"/>
  <c r="O18" i="27"/>
  <c r="N17" i="27"/>
  <c r="O17" i="27"/>
  <c r="L117" i="27"/>
  <c r="M117" i="27"/>
  <c r="L58" i="27"/>
  <c r="M58" i="27"/>
  <c r="L394" i="27"/>
  <c r="M394" i="27"/>
  <c r="L437" i="27"/>
  <c r="M437" i="27"/>
  <c r="O365" i="27"/>
  <c r="O366" i="27"/>
  <c r="O297" i="27"/>
  <c r="O20" i="27"/>
  <c r="O21" i="27"/>
  <c r="O22" i="27"/>
  <c r="M95" i="27"/>
  <c r="M103" i="27"/>
  <c r="M353" i="27"/>
  <c r="L95" i="27"/>
  <c r="L103" i="27"/>
  <c r="L353" i="27"/>
  <c r="L365" i="27"/>
  <c r="M365" i="27"/>
  <c r="L366" i="27"/>
  <c r="M366" i="27"/>
  <c r="L341" i="27"/>
  <c r="M341" i="27"/>
  <c r="N365" i="27"/>
  <c r="N366" i="27"/>
  <c r="N341" i="27"/>
  <c r="O341" i="27"/>
  <c r="N95" i="27" l="1"/>
  <c r="O95" i="27"/>
  <c r="N103" i="27"/>
  <c r="O103" i="27"/>
  <c r="N353" i="27"/>
  <c r="O353" i="27"/>
  <c r="L101" i="27" l="1"/>
  <c r="M101" i="27"/>
  <c r="L303" i="27"/>
  <c r="M303" i="27"/>
  <c r="L232" i="27"/>
  <c r="M232" i="27"/>
  <c r="L77" i="27"/>
  <c r="M77" i="27"/>
  <c r="L173" i="27"/>
  <c r="M173" i="27"/>
  <c r="L190" i="27"/>
  <c r="M190" i="27"/>
  <c r="L275" i="27"/>
  <c r="M275" i="27"/>
  <c r="L115" i="27"/>
  <c r="M115" i="27"/>
  <c r="L63" i="27"/>
  <c r="M63" i="27"/>
  <c r="L154" i="27"/>
  <c r="M154" i="27"/>
  <c r="L56" i="27"/>
  <c r="M56" i="27"/>
  <c r="L148" i="27"/>
  <c r="M148" i="27"/>
  <c r="L189" i="27"/>
  <c r="M189" i="27"/>
  <c r="L308" i="27"/>
  <c r="M308" i="27"/>
  <c r="L310" i="27"/>
  <c r="M310" i="27"/>
  <c r="O298" i="27"/>
  <c r="O141" i="27"/>
  <c r="O101" i="27"/>
  <c r="O303" i="27"/>
  <c r="O232" i="27"/>
  <c r="O77" i="27"/>
  <c r="O173" i="27"/>
  <c r="O190" i="27"/>
  <c r="O275" i="27"/>
  <c r="O115" i="27"/>
  <c r="O63" i="27"/>
  <c r="O154" i="27"/>
  <c r="O56" i="27"/>
  <c r="O148" i="27"/>
  <c r="O189" i="27"/>
  <c r="O308" i="27"/>
  <c r="O310" i="27"/>
  <c r="N298" i="27"/>
  <c r="N141" i="27"/>
  <c r="N101" i="27"/>
  <c r="N303" i="27"/>
  <c r="N232" i="27"/>
  <c r="N77" i="27"/>
  <c r="N173" i="27"/>
  <c r="N190" i="27"/>
  <c r="N275" i="27"/>
  <c r="N115" i="27"/>
  <c r="N63" i="27"/>
  <c r="N154" i="27"/>
  <c r="N56" i="27"/>
  <c r="N148" i="27"/>
  <c r="N189" i="27"/>
  <c r="N308" i="27"/>
  <c r="N310" i="27"/>
  <c r="M298" i="27"/>
  <c r="L298" i="27"/>
  <c r="L297" i="27"/>
  <c r="M297" i="27"/>
  <c r="N297" i="27"/>
  <c r="N144" i="27"/>
  <c r="O144" i="27"/>
  <c r="N147" i="27"/>
  <c r="O147" i="27"/>
  <c r="N149" i="27"/>
  <c r="O149" i="27"/>
  <c r="N168" i="27"/>
  <c r="O168" i="27"/>
  <c r="O194" i="27"/>
  <c r="N194" i="27"/>
  <c r="L194" i="27"/>
  <c r="M194" i="27"/>
  <c r="O37" i="27"/>
  <c r="O38" i="27"/>
  <c r="O39" i="27"/>
  <c r="O208" i="27"/>
  <c r="O134" i="27"/>
  <c r="O218" i="27"/>
  <c r="O251" i="27"/>
  <c r="O293" i="27"/>
  <c r="O424" i="27"/>
  <c r="O243" i="27"/>
  <c r="O244" i="27"/>
  <c r="O350" i="27"/>
  <c r="O402" i="27"/>
  <c r="O439" i="27"/>
  <c r="N38" i="27"/>
  <c r="N39" i="27"/>
  <c r="N208" i="27"/>
  <c r="N134" i="27"/>
  <c r="N218" i="27"/>
  <c r="N251" i="27"/>
  <c r="N293" i="27"/>
  <c r="N424" i="27"/>
  <c r="N243" i="27"/>
  <c r="N244" i="27"/>
  <c r="N350" i="27"/>
  <c r="N402" i="27"/>
  <c r="N439" i="27"/>
  <c r="N37" i="27"/>
  <c r="L293" i="27"/>
  <c r="M293" i="27"/>
  <c r="M243" i="27"/>
  <c r="M244" i="27"/>
  <c r="M350" i="27"/>
  <c r="M402" i="27"/>
  <c r="M439" i="27"/>
  <c r="L243" i="27"/>
  <c r="L244" i="27"/>
  <c r="L350" i="27"/>
  <c r="L402" i="27"/>
  <c r="L439" i="27"/>
  <c r="L218" i="27"/>
  <c r="M218" i="27"/>
  <c r="L208" i="27"/>
  <c r="M208" i="27"/>
  <c r="L134" i="27"/>
  <c r="M134" i="27"/>
  <c r="M251" i="27"/>
  <c r="M141" i="27"/>
  <c r="M257" i="27"/>
  <c r="M92" i="27"/>
  <c r="L251" i="27"/>
  <c r="L141" i="27"/>
  <c r="L257" i="27"/>
  <c r="L92" i="27"/>
  <c r="L424" i="27"/>
  <c r="M424" i="27"/>
  <c r="K424" i="27"/>
  <c r="L37" i="27"/>
  <c r="M37" i="27"/>
  <c r="O27" i="27"/>
  <c r="N27" i="27"/>
  <c r="K27" i="27"/>
  <c r="M27" i="27"/>
  <c r="L27" i="27"/>
  <c r="N292" i="27"/>
  <c r="L226" i="27"/>
  <c r="O226" i="27"/>
  <c r="N226" i="27"/>
  <c r="M226" i="27"/>
  <c r="N342" i="27"/>
  <c r="O342" i="27"/>
  <c r="N223" i="27"/>
  <c r="O223" i="27"/>
  <c r="N295" i="27"/>
  <c r="O295" i="27"/>
  <c r="N225" i="27"/>
  <c r="O225" i="27"/>
  <c r="N127" i="27"/>
  <c r="O127" i="27"/>
  <c r="N125" i="27"/>
  <c r="O125" i="27"/>
  <c r="N122" i="27"/>
  <c r="O122" i="27"/>
  <c r="N123" i="27"/>
  <c r="O123" i="27"/>
  <c r="N124" i="27"/>
  <c r="O124" i="27"/>
  <c r="N126" i="27"/>
  <c r="O126" i="27"/>
  <c r="N128" i="27"/>
  <c r="O128" i="27"/>
  <c r="L225" i="27"/>
  <c r="M225" i="27"/>
  <c r="L127" i="27"/>
  <c r="M127" i="27"/>
  <c r="L125" i="27"/>
  <c r="M125" i="27"/>
  <c r="L122" i="27"/>
  <c r="M122" i="27"/>
  <c r="L123" i="27"/>
  <c r="M123" i="27"/>
  <c r="L124" i="27"/>
  <c r="M124" i="27"/>
  <c r="L126" i="27"/>
  <c r="M126" i="27"/>
  <c r="L128" i="27"/>
  <c r="M128" i="27"/>
  <c r="L413" i="27"/>
  <c r="L223" i="27"/>
  <c r="M223" i="27"/>
  <c r="L295" i="27"/>
  <c r="M295" i="27"/>
  <c r="L342" i="27"/>
  <c r="M342" i="27"/>
  <c r="L368" i="27"/>
  <c r="L61" i="27"/>
  <c r="F41" i="3"/>
  <c r="F40" i="3"/>
  <c r="F63" i="3"/>
  <c r="F88" i="3"/>
  <c r="F86" i="3"/>
  <c r="F87" i="3"/>
  <c r="F42" i="3"/>
  <c r="F3" i="3"/>
  <c r="F100" i="3"/>
  <c r="F101" i="3"/>
  <c r="F43" i="3"/>
  <c r="F167" i="3"/>
  <c r="F211" i="3"/>
  <c r="F261" i="3"/>
  <c r="F4" i="3"/>
  <c r="F7" i="3"/>
  <c r="F67" i="3"/>
  <c r="F8" i="3"/>
  <c r="F9" i="3"/>
  <c r="F107" i="3"/>
  <c r="F10" i="3"/>
  <c r="F11" i="3"/>
  <c r="F108" i="3"/>
  <c r="F12" i="3"/>
  <c r="F44" i="3"/>
  <c r="F45" i="3"/>
  <c r="F109" i="3"/>
  <c r="F13" i="3"/>
  <c r="F14" i="3"/>
  <c r="F46" i="3"/>
  <c r="F47" i="3"/>
  <c r="F68" i="3"/>
  <c r="F48" i="3"/>
  <c r="F69" i="3"/>
  <c r="F49" i="3"/>
  <c r="F70" i="3"/>
  <c r="F110" i="3"/>
  <c r="F116" i="3"/>
  <c r="F117" i="3"/>
  <c r="F118" i="3"/>
  <c r="F132" i="3"/>
  <c r="F15" i="3"/>
  <c r="F133" i="3"/>
  <c r="F16" i="3"/>
  <c r="F17" i="3"/>
  <c r="F50" i="3"/>
  <c r="F51" i="3"/>
  <c r="F18" i="3"/>
  <c r="F134" i="3"/>
  <c r="F52" i="3"/>
  <c r="F53" i="3"/>
  <c r="F135" i="3"/>
  <c r="F136" i="3"/>
  <c r="F137" i="3"/>
  <c r="F138" i="3"/>
  <c r="F139" i="3"/>
  <c r="F140" i="3"/>
  <c r="F54" i="3"/>
  <c r="F143" i="3"/>
  <c r="F55" i="3"/>
  <c r="F144" i="3"/>
  <c r="F145" i="3"/>
  <c r="F198" i="3"/>
  <c r="F56" i="3"/>
  <c r="F19" i="3"/>
  <c r="F257" i="3"/>
  <c r="F258" i="3"/>
  <c r="F57" i="3"/>
  <c r="F20" i="3"/>
  <c r="F151" i="3"/>
  <c r="F152" i="3"/>
  <c r="F153" i="3"/>
  <c r="F21" i="3"/>
  <c r="F22" i="3"/>
  <c r="F58" i="3"/>
  <c r="F154" i="3"/>
  <c r="F155" i="3"/>
  <c r="F24" i="3"/>
  <c r="F61" i="3"/>
  <c r="F59" i="3"/>
  <c r="F60" i="3"/>
  <c r="F156" i="3"/>
  <c r="F23" i="3"/>
  <c r="F157" i="3"/>
  <c r="F158" i="3"/>
  <c r="F62" i="3"/>
  <c r="F163" i="3"/>
  <c r="F164" i="3"/>
  <c r="F166" i="3"/>
  <c r="F25" i="3"/>
  <c r="F64" i="3"/>
  <c r="F65" i="3"/>
  <c r="F171" i="3"/>
  <c r="F121" i="3"/>
  <c r="F224" i="3"/>
  <c r="F225" i="3"/>
  <c r="F102" i="3"/>
  <c r="F103" i="3"/>
  <c r="F122" i="3"/>
  <c r="F226" i="3"/>
  <c r="F113" i="3"/>
  <c r="F111" i="3"/>
  <c r="F188" i="3"/>
  <c r="F112" i="3"/>
  <c r="F142" i="3"/>
  <c r="F230" i="3"/>
  <c r="F98" i="3"/>
  <c r="F99" i="3"/>
  <c r="F105" i="3"/>
  <c r="F106" i="3"/>
  <c r="F228" i="3"/>
  <c r="F229" i="3"/>
  <c r="F147" i="3"/>
  <c r="F148" i="3"/>
  <c r="F235" i="3"/>
  <c r="F236" i="3"/>
  <c r="F237" i="3"/>
  <c r="F124" i="3"/>
  <c r="F141" i="3"/>
  <c r="F161" i="3"/>
  <c r="F232" i="3"/>
  <c r="F234" i="3"/>
  <c r="F165" i="3"/>
  <c r="F125" i="3"/>
  <c r="F160" i="3"/>
  <c r="F173" i="3"/>
  <c r="F172" i="3"/>
  <c r="F169" i="3"/>
  <c r="F170" i="3"/>
  <c r="F177" i="3"/>
  <c r="F176" i="3"/>
  <c r="F178" i="3"/>
  <c r="F179" i="3"/>
  <c r="F182" i="3"/>
  <c r="F183" i="3"/>
  <c r="F199" i="3"/>
  <c r="F206" i="3"/>
  <c r="F207" i="3"/>
  <c r="F149" i="3"/>
  <c r="F200" i="3"/>
  <c r="F150" i="3"/>
  <c r="F174" i="3"/>
  <c r="F201" i="3"/>
  <c r="F175" i="3"/>
  <c r="F186" i="3"/>
  <c r="F202" i="3"/>
  <c r="F187" i="3"/>
  <c r="F203" i="3"/>
  <c r="F264" i="3"/>
  <c r="F265" i="3"/>
  <c r="F204" i="3"/>
  <c r="F266" i="3"/>
  <c r="F267" i="3"/>
  <c r="F126" i="3"/>
  <c r="F195" i="3"/>
  <c r="F196" i="3"/>
  <c r="F127" i="3"/>
  <c r="F193" i="3"/>
  <c r="F194" i="3"/>
  <c r="F209" i="3"/>
  <c r="F208" i="3"/>
  <c r="F128" i="3"/>
  <c r="F220" i="3"/>
  <c r="F221" i="3"/>
  <c r="F120" i="3"/>
  <c r="F219" i="3"/>
  <c r="F227" i="3"/>
  <c r="F123" i="3"/>
  <c r="F222" i="3"/>
  <c r="F223" i="3"/>
  <c r="F129" i="3"/>
  <c r="F216" i="3"/>
  <c r="F217" i="3"/>
  <c r="F130" i="3"/>
  <c r="F247" i="3"/>
  <c r="F248" i="3"/>
  <c r="F131" i="3"/>
  <c r="F250" i="3"/>
  <c r="F251" i="3"/>
  <c r="F268" i="3"/>
  <c r="F71" i="3"/>
  <c r="F6" i="3"/>
  <c r="F97" i="3"/>
  <c r="F104" i="3"/>
  <c r="F119" i="3"/>
  <c r="F231" i="3"/>
  <c r="F233" i="3"/>
  <c r="F180" i="3"/>
  <c r="F205" i="3"/>
  <c r="F262" i="3"/>
  <c r="F181" i="3"/>
  <c r="F190" i="3"/>
  <c r="F74" i="3"/>
  <c r="F73" i="3"/>
  <c r="F75" i="3"/>
  <c r="F76" i="3"/>
  <c r="F191" i="3"/>
  <c r="F77" i="3"/>
  <c r="F197" i="3"/>
  <c r="F26" i="3"/>
  <c r="F210" i="3"/>
  <c r="F79" i="3"/>
  <c r="F114" i="3"/>
  <c r="F115" i="3"/>
  <c r="F184" i="3"/>
  <c r="F192" i="3"/>
  <c r="F239" i="3"/>
  <c r="F240" i="3"/>
  <c r="F243" i="3"/>
  <c r="F244" i="3"/>
  <c r="F245" i="3"/>
  <c r="F27" i="3"/>
  <c r="F28" i="3"/>
  <c r="F29" i="3"/>
  <c r="F5" i="3"/>
  <c r="F30" i="3"/>
  <c r="F212" i="3"/>
  <c r="F80" i="3"/>
  <c r="F213" i="3"/>
  <c r="F31" i="3"/>
  <c r="F81" i="3"/>
  <c r="F214" i="3"/>
  <c r="F215" i="3"/>
  <c r="F146" i="3"/>
  <c r="F159" i="3"/>
  <c r="F66" i="3"/>
  <c r="F72" i="3"/>
  <c r="F78" i="3"/>
  <c r="F94" i="3"/>
  <c r="F95" i="3"/>
  <c r="F256" i="3"/>
  <c r="F35" i="3"/>
  <c r="F82" i="3"/>
  <c r="F218" i="3"/>
  <c r="F83" i="3"/>
  <c r="F32" i="3"/>
  <c r="F238" i="3"/>
  <c r="F241" i="3"/>
  <c r="F84" i="3"/>
  <c r="F85" i="3"/>
  <c r="F242" i="3"/>
  <c r="F89" i="3"/>
  <c r="F33" i="3"/>
  <c r="F90" i="3"/>
  <c r="F91" i="3"/>
  <c r="F92" i="3"/>
  <c r="F93" i="3"/>
  <c r="F246" i="3"/>
  <c r="F34" i="3"/>
  <c r="F249" i="3"/>
  <c r="F252" i="3"/>
  <c r="F253" i="3"/>
  <c r="F254" i="3"/>
  <c r="F168" i="3"/>
  <c r="F185" i="3"/>
  <c r="F255" i="3"/>
  <c r="F162" i="3"/>
  <c r="F189" i="3"/>
  <c r="F96" i="3"/>
  <c r="F259" i="3"/>
  <c r="F36" i="3"/>
  <c r="F260" i="3"/>
  <c r="F263" i="3"/>
  <c r="F37" i="3"/>
  <c r="F38" i="3"/>
  <c r="F39" i="3"/>
  <c r="F2" i="3"/>
  <c r="N417" i="27"/>
  <c r="N418" i="27"/>
  <c r="N422" i="27"/>
  <c r="O417" i="27"/>
  <c r="O418" i="27"/>
  <c r="O422" i="27"/>
  <c r="O207" i="27"/>
  <c r="O247" i="27"/>
  <c r="O374" i="27"/>
  <c r="N207" i="27"/>
  <c r="N247" i="27"/>
  <c r="N374" i="27"/>
  <c r="M16" i="27"/>
  <c r="L16" i="27"/>
  <c r="L247" i="27"/>
  <c r="M247" i="27"/>
  <c r="L207" i="27"/>
  <c r="M207" i="27"/>
  <c r="L168" i="27"/>
  <c r="M168" i="27"/>
  <c r="L374" i="27"/>
  <c r="M374" i="27"/>
  <c r="N306" i="27"/>
  <c r="O306" i="27"/>
  <c r="L306" i="27"/>
  <c r="M306" i="27"/>
  <c r="N82" i="27"/>
  <c r="O82" i="27"/>
  <c r="N367" i="27"/>
  <c r="O367" i="27"/>
  <c r="N81" i="27"/>
  <c r="O81" i="27"/>
  <c r="N31" i="27"/>
  <c r="O31" i="27"/>
  <c r="N176" i="27"/>
  <c r="O176" i="27"/>
  <c r="N99" i="27"/>
  <c r="O99" i="27"/>
  <c r="L31" i="27"/>
  <c r="M31" i="27"/>
  <c r="L176" i="27"/>
  <c r="M176" i="27"/>
  <c r="L99" i="27"/>
  <c r="M99" i="27"/>
  <c r="M331" i="27" l="1"/>
  <c r="K81" i="27"/>
  <c r="L81" i="27"/>
  <c r="M81" i="27"/>
  <c r="L367" i="27"/>
  <c r="M367" i="27"/>
  <c r="K367" i="27"/>
  <c r="L82" i="27"/>
  <c r="K82" i="27"/>
  <c r="M82" i="27"/>
  <c r="L417" i="27"/>
  <c r="M417" i="27"/>
  <c r="M18" i="27"/>
  <c r="L118" i="27"/>
  <c r="M118" i="27"/>
  <c r="L144" i="27"/>
  <c r="M144" i="27"/>
  <c r="L147" i="27"/>
  <c r="M147" i="27"/>
  <c r="L219" i="27"/>
  <c r="M219" i="27"/>
  <c r="L227" i="27"/>
  <c r="M227" i="27"/>
  <c r="L339" i="27"/>
  <c r="M339" i="27"/>
  <c r="L378" i="27"/>
  <c r="M378" i="27"/>
  <c r="L17" i="27"/>
  <c r="M17" i="27"/>
  <c r="L19" i="27"/>
  <c r="M19" i="27"/>
  <c r="L20" i="27"/>
  <c r="M20" i="27"/>
  <c r="L21" i="27"/>
  <c r="M21" i="27"/>
  <c r="L22" i="27"/>
  <c r="M22" i="27"/>
  <c r="L23" i="27"/>
  <c r="M23" i="27"/>
  <c r="L24" i="27"/>
  <c r="M24" i="27"/>
  <c r="L25" i="27"/>
  <c r="M25" i="27"/>
  <c r="L26" i="27"/>
  <c r="M26" i="27"/>
  <c r="L28" i="27"/>
  <c r="M28" i="27"/>
  <c r="L29" i="27"/>
  <c r="M29" i="27"/>
  <c r="L33" i="27"/>
  <c r="M33" i="27"/>
  <c r="L35" i="27"/>
  <c r="M35" i="27"/>
  <c r="L34" i="27"/>
  <c r="M34" i="27"/>
  <c r="L38" i="27"/>
  <c r="M38" i="27"/>
  <c r="L39" i="27"/>
  <c r="M39" i="27"/>
  <c r="L36" i="27"/>
  <c r="M36" i="27"/>
  <c r="L40" i="27"/>
  <c r="M40" i="27"/>
  <c r="L41" i="27"/>
  <c r="M41" i="27"/>
  <c r="L42" i="27"/>
  <c r="M42" i="27"/>
  <c r="L43" i="27"/>
  <c r="M43" i="27"/>
  <c r="L44" i="27"/>
  <c r="M44" i="27"/>
  <c r="L45" i="27"/>
  <c r="M45" i="27"/>
  <c r="L46" i="27"/>
  <c r="M46" i="27"/>
  <c r="L48" i="27"/>
  <c r="M48" i="27"/>
  <c r="L49" i="27"/>
  <c r="M49" i="27"/>
  <c r="L47" i="27"/>
  <c r="M47" i="27"/>
  <c r="L50" i="27"/>
  <c r="M50" i="27"/>
  <c r="L51" i="27"/>
  <c r="M51" i="27"/>
  <c r="L53" i="27"/>
  <c r="M53" i="27"/>
  <c r="L54" i="27"/>
  <c r="M54" i="27"/>
  <c r="L55" i="27"/>
  <c r="M55" i="27"/>
  <c r="L59" i="27"/>
  <c r="M59" i="27"/>
  <c r="L57" i="27"/>
  <c r="M57" i="27"/>
  <c r="L60" i="27"/>
  <c r="M60" i="27"/>
  <c r="M61" i="27"/>
  <c r="L62" i="27"/>
  <c r="M62" i="27"/>
  <c r="L64" i="27"/>
  <c r="M64" i="27"/>
  <c r="L65" i="27"/>
  <c r="M65" i="27"/>
  <c r="L66" i="27"/>
  <c r="M66" i="27"/>
  <c r="L67" i="27"/>
  <c r="M67" i="27"/>
  <c r="L68" i="27"/>
  <c r="M68" i="27"/>
  <c r="L69" i="27"/>
  <c r="M69" i="27"/>
  <c r="L70" i="27"/>
  <c r="M70" i="27"/>
  <c r="L71" i="27"/>
  <c r="M71" i="27"/>
  <c r="L72" i="27"/>
  <c r="M72" i="27"/>
  <c r="L73" i="27"/>
  <c r="M73" i="27"/>
  <c r="L75" i="27"/>
  <c r="M75" i="27"/>
  <c r="L74" i="27"/>
  <c r="M74" i="27"/>
  <c r="L76" i="27"/>
  <c r="M76" i="27"/>
  <c r="L78" i="27"/>
  <c r="M78" i="27"/>
  <c r="L79" i="27"/>
  <c r="M79" i="27"/>
  <c r="L83" i="27"/>
  <c r="M83" i="27"/>
  <c r="L80" i="27"/>
  <c r="M80" i="27"/>
  <c r="L84" i="27"/>
  <c r="M84" i="27"/>
  <c r="L85" i="27"/>
  <c r="M85" i="27"/>
  <c r="L86" i="27"/>
  <c r="M86" i="27"/>
  <c r="L87" i="27"/>
  <c r="M87" i="27"/>
  <c r="L88" i="27"/>
  <c r="M88" i="27"/>
  <c r="L89" i="27"/>
  <c r="M89" i="27"/>
  <c r="L90" i="27"/>
  <c r="M90" i="27"/>
  <c r="L91" i="27"/>
  <c r="M91" i="27"/>
  <c r="L93" i="27"/>
  <c r="M93" i="27"/>
  <c r="L94" i="27"/>
  <c r="M94" i="27"/>
  <c r="L96" i="27"/>
  <c r="M96" i="27"/>
  <c r="L97" i="27"/>
  <c r="M97" i="27"/>
  <c r="L98" i="27"/>
  <c r="M98" i="27"/>
  <c r="L100" i="27"/>
  <c r="M100" i="27"/>
  <c r="L102" i="27"/>
  <c r="M102" i="27"/>
  <c r="L104" i="27"/>
  <c r="M104" i="27"/>
  <c r="L109" i="27"/>
  <c r="M109" i="27"/>
  <c r="L110" i="27"/>
  <c r="M110" i="27"/>
  <c r="L111" i="27"/>
  <c r="M111" i="27"/>
  <c r="L112" i="27"/>
  <c r="M112" i="27"/>
  <c r="L113" i="27"/>
  <c r="M113" i="27"/>
  <c r="L105" i="27"/>
  <c r="M105" i="27"/>
  <c r="L106" i="27"/>
  <c r="M106" i="27"/>
  <c r="L108" i="27"/>
  <c r="M108" i="27"/>
  <c r="L107" i="27"/>
  <c r="M107" i="27"/>
  <c r="L114" i="27"/>
  <c r="M114" i="27"/>
  <c r="L116" i="27"/>
  <c r="M116" i="27"/>
  <c r="L119" i="27"/>
  <c r="M119" i="27"/>
  <c r="L120" i="27"/>
  <c r="M120" i="27"/>
  <c r="L121" i="27"/>
  <c r="M121" i="27"/>
  <c r="L129" i="27"/>
  <c r="M129" i="27"/>
  <c r="L130" i="27"/>
  <c r="M130" i="27"/>
  <c r="L131" i="27"/>
  <c r="M131" i="27"/>
  <c r="L132" i="27"/>
  <c r="M132" i="27"/>
  <c r="L133" i="27"/>
  <c r="M133" i="27"/>
  <c r="L135" i="27"/>
  <c r="M135" i="27"/>
  <c r="L136" i="27"/>
  <c r="M136" i="27"/>
  <c r="L137" i="27"/>
  <c r="M137" i="27"/>
  <c r="L138" i="27"/>
  <c r="M138" i="27"/>
  <c r="L139" i="27"/>
  <c r="M139" i="27"/>
  <c r="L140" i="27"/>
  <c r="M140" i="27"/>
  <c r="L142" i="27"/>
  <c r="M142" i="27"/>
  <c r="L143" i="27"/>
  <c r="M143" i="27"/>
  <c r="L145" i="27"/>
  <c r="M145" i="27"/>
  <c r="L146" i="27"/>
  <c r="M146" i="27"/>
  <c r="L149" i="27"/>
  <c r="M149" i="27"/>
  <c r="L151" i="27"/>
  <c r="M151" i="27"/>
  <c r="L150" i="27"/>
  <c r="M150" i="27"/>
  <c r="L152" i="27"/>
  <c r="M152" i="27"/>
  <c r="L153" i="27"/>
  <c r="M153" i="27"/>
  <c r="L155" i="27"/>
  <c r="M155" i="27"/>
  <c r="L156" i="27"/>
  <c r="M156" i="27"/>
  <c r="L157" i="27"/>
  <c r="M157" i="27"/>
  <c r="L158" i="27"/>
  <c r="M158" i="27"/>
  <c r="L159" i="27"/>
  <c r="M159" i="27"/>
  <c r="L160" i="27"/>
  <c r="M160" i="27"/>
  <c r="L161" i="27"/>
  <c r="M161" i="27"/>
  <c r="L162" i="27"/>
  <c r="M162" i="27"/>
  <c r="L163" i="27"/>
  <c r="M163" i="27"/>
  <c r="L164" i="27"/>
  <c r="M164" i="27"/>
  <c r="L165" i="27"/>
  <c r="M165" i="27"/>
  <c r="L166" i="27"/>
  <c r="M166" i="27"/>
  <c r="L167" i="27"/>
  <c r="M167" i="27"/>
  <c r="L169" i="27"/>
  <c r="M169" i="27"/>
  <c r="L170" i="27"/>
  <c r="M170" i="27"/>
  <c r="L171" i="27"/>
  <c r="M171" i="27"/>
  <c r="L172" i="27"/>
  <c r="M172" i="27"/>
  <c r="L174" i="27"/>
  <c r="M174" i="27"/>
  <c r="L175" i="27"/>
  <c r="M175" i="27"/>
  <c r="L178" i="27"/>
  <c r="M178" i="27"/>
  <c r="L177" i="27"/>
  <c r="M177" i="27"/>
  <c r="L179" i="27"/>
  <c r="M179" i="27"/>
  <c r="L180" i="27"/>
  <c r="M180" i="27"/>
  <c r="L181" i="27"/>
  <c r="M181" i="27"/>
  <c r="L182" i="27"/>
  <c r="M182" i="27"/>
  <c r="L183" i="27"/>
  <c r="M183" i="27"/>
  <c r="L184" i="27"/>
  <c r="M184" i="27"/>
  <c r="L185" i="27"/>
  <c r="M185" i="27"/>
  <c r="L186" i="27"/>
  <c r="M186" i="27"/>
  <c r="L187" i="27"/>
  <c r="M187" i="27"/>
  <c r="L188" i="27"/>
  <c r="M188" i="27"/>
  <c r="L191" i="27"/>
  <c r="M191" i="27"/>
  <c r="L192" i="27"/>
  <c r="M192" i="27"/>
  <c r="L193" i="27"/>
  <c r="M193" i="27"/>
  <c r="L195" i="27"/>
  <c r="M195" i="27"/>
  <c r="L197" i="27"/>
  <c r="M197" i="27"/>
  <c r="L199" i="27"/>
  <c r="M199" i="27"/>
  <c r="L198" i="27"/>
  <c r="M198" i="27"/>
  <c r="L196" i="27"/>
  <c r="M196" i="27"/>
  <c r="L13" i="27"/>
  <c r="M13" i="27"/>
  <c r="L202" i="27"/>
  <c r="M202" i="27"/>
  <c r="L203" i="27"/>
  <c r="M203" i="27"/>
  <c r="L200" i="27"/>
  <c r="M200" i="27"/>
  <c r="L201" i="27"/>
  <c r="M201" i="27"/>
  <c r="L204" i="27"/>
  <c r="M204" i="27"/>
  <c r="L206" i="27"/>
  <c r="M206" i="27"/>
  <c r="L205" i="27"/>
  <c r="M205" i="27"/>
  <c r="L209" i="27"/>
  <c r="M209" i="27"/>
  <c r="L210" i="27"/>
  <c r="M210" i="27"/>
  <c r="L211" i="27"/>
  <c r="M211" i="27"/>
  <c r="L212" i="27"/>
  <c r="M212" i="27"/>
  <c r="L213" i="27"/>
  <c r="M213" i="27"/>
  <c r="L214" i="27"/>
  <c r="M214" i="27"/>
  <c r="L215" i="27"/>
  <c r="M215" i="27"/>
  <c r="L216" i="27"/>
  <c r="M216" i="27"/>
  <c r="L217" i="27"/>
  <c r="M217" i="27"/>
  <c r="L220" i="27"/>
  <c r="M220" i="27"/>
  <c r="L221" i="27"/>
  <c r="M221" i="27"/>
  <c r="L222" i="27"/>
  <c r="M222" i="27"/>
  <c r="L224" i="27"/>
  <c r="M224" i="27"/>
  <c r="L228" i="27"/>
  <c r="M228" i="27"/>
  <c r="L229" i="27"/>
  <c r="M229" i="27"/>
  <c r="L230" i="27"/>
  <c r="M230" i="27"/>
  <c r="L231" i="27"/>
  <c r="M231" i="27"/>
  <c r="L233" i="27"/>
  <c r="M233" i="27"/>
  <c r="L234" i="27"/>
  <c r="M234" i="27"/>
  <c r="L235" i="27"/>
  <c r="M235" i="27"/>
  <c r="L238" i="27"/>
  <c r="M238" i="27"/>
  <c r="L237" i="27"/>
  <c r="M237" i="27"/>
  <c r="L236" i="27"/>
  <c r="M236" i="27"/>
  <c r="L239" i="27"/>
  <c r="M239" i="27"/>
  <c r="L240" i="27"/>
  <c r="M240" i="27"/>
  <c r="L241" i="27"/>
  <c r="M241" i="27"/>
  <c r="L242" i="27"/>
  <c r="M242" i="27"/>
  <c r="L245" i="27"/>
  <c r="M245" i="27"/>
  <c r="L246" i="27"/>
  <c r="M246" i="27"/>
  <c r="L248" i="27"/>
  <c r="M248" i="27"/>
  <c r="L249" i="27"/>
  <c r="M249" i="27"/>
  <c r="L250" i="27"/>
  <c r="M250" i="27"/>
  <c r="L252" i="27"/>
  <c r="M252" i="27"/>
  <c r="L253" i="27"/>
  <c r="M253" i="27"/>
  <c r="L256" i="27"/>
  <c r="M256" i="27"/>
  <c r="L255" i="27"/>
  <c r="M255" i="27"/>
  <c r="L254" i="27"/>
  <c r="M254" i="27"/>
  <c r="L258" i="27"/>
  <c r="M258" i="27"/>
  <c r="L259" i="27"/>
  <c r="M259" i="27"/>
  <c r="L262" i="27"/>
  <c r="M262" i="27"/>
  <c r="L260" i="27"/>
  <c r="M260" i="27"/>
  <c r="L261" i="27"/>
  <c r="M261" i="27"/>
  <c r="L263" i="27"/>
  <c r="M263" i="27"/>
  <c r="L264" i="27"/>
  <c r="M264" i="27"/>
  <c r="L265" i="27"/>
  <c r="M265" i="27"/>
  <c r="L266" i="27"/>
  <c r="M266" i="27"/>
  <c r="L267" i="27"/>
  <c r="M267" i="27"/>
  <c r="L268" i="27"/>
  <c r="M268" i="27"/>
  <c r="L269" i="27"/>
  <c r="M269" i="27"/>
  <c r="L270" i="27"/>
  <c r="M270" i="27"/>
  <c r="L271" i="27"/>
  <c r="M271" i="27"/>
  <c r="L273" i="27"/>
  <c r="M273" i="27"/>
  <c r="L272" i="27"/>
  <c r="M272" i="27"/>
  <c r="L274" i="27"/>
  <c r="M274" i="27"/>
  <c r="L276" i="27"/>
  <c r="M276" i="27"/>
  <c r="L277" i="27"/>
  <c r="M277" i="27"/>
  <c r="L278" i="27"/>
  <c r="M278" i="27"/>
  <c r="L279" i="27"/>
  <c r="M279" i="27"/>
  <c r="L280" i="27"/>
  <c r="M280" i="27"/>
  <c r="L282" i="27"/>
  <c r="M282" i="27"/>
  <c r="L281" i="27"/>
  <c r="M281" i="27"/>
  <c r="L283" i="27"/>
  <c r="M283" i="27"/>
  <c r="L285" i="27"/>
  <c r="M285" i="27"/>
  <c r="L286" i="27"/>
  <c r="M286" i="27"/>
  <c r="L288" i="27"/>
  <c r="M288" i="27"/>
  <c r="L284" i="27"/>
  <c r="M284" i="27"/>
  <c r="L287" i="27"/>
  <c r="M287" i="27"/>
  <c r="L290" i="27"/>
  <c r="M290" i="27"/>
  <c r="L289" i="27"/>
  <c r="M289" i="27"/>
  <c r="L291" i="27"/>
  <c r="M291" i="27"/>
  <c r="L292" i="27"/>
  <c r="M292" i="27"/>
  <c r="L294" i="27"/>
  <c r="M294" i="27"/>
  <c r="L296" i="27"/>
  <c r="M296" i="27"/>
  <c r="L299" i="27"/>
  <c r="M299" i="27"/>
  <c r="L300" i="27"/>
  <c r="M300" i="27"/>
  <c r="L301" i="27"/>
  <c r="M301" i="27"/>
  <c r="L302" i="27"/>
  <c r="M302" i="27"/>
  <c r="L304" i="27"/>
  <c r="M304" i="27"/>
  <c r="L305" i="27"/>
  <c r="M305" i="27"/>
  <c r="L307" i="27"/>
  <c r="M307" i="27"/>
  <c r="L309" i="27"/>
  <c r="M309" i="27"/>
  <c r="L311" i="27"/>
  <c r="M311" i="27"/>
  <c r="L312" i="27"/>
  <c r="M312" i="27"/>
  <c r="L313" i="27"/>
  <c r="M313" i="27"/>
  <c r="L314" i="27"/>
  <c r="M314" i="27"/>
  <c r="L315" i="27"/>
  <c r="M315" i="27"/>
  <c r="L316" i="27"/>
  <c r="M316" i="27"/>
  <c r="L317" i="27"/>
  <c r="M317" i="27"/>
  <c r="L318" i="27"/>
  <c r="M318" i="27"/>
  <c r="L445" i="27"/>
  <c r="M445" i="27"/>
  <c r="L319" i="27"/>
  <c r="M319" i="27"/>
  <c r="L320" i="27"/>
  <c r="M320" i="27"/>
  <c r="L321" i="27"/>
  <c r="M321" i="27"/>
  <c r="L322" i="27"/>
  <c r="M322" i="27"/>
  <c r="L323" i="27"/>
  <c r="M323" i="27"/>
  <c r="L324" i="27"/>
  <c r="M324" i="27"/>
  <c r="L325" i="27"/>
  <c r="M325" i="27"/>
  <c r="L326" i="27"/>
  <c r="M326" i="27"/>
  <c r="L327" i="27"/>
  <c r="M327" i="27"/>
  <c r="L328" i="27"/>
  <c r="M328" i="27"/>
  <c r="L329" i="27"/>
  <c r="M329" i="27"/>
  <c r="L330" i="27"/>
  <c r="M330" i="27"/>
  <c r="L332" i="27"/>
  <c r="M332" i="27"/>
  <c r="L331" i="27"/>
  <c r="L333" i="27"/>
  <c r="M333" i="27"/>
  <c r="L334" i="27"/>
  <c r="M334" i="27"/>
  <c r="L335" i="27"/>
  <c r="M335" i="27"/>
  <c r="L340" i="27"/>
  <c r="M340" i="27"/>
  <c r="L337" i="27"/>
  <c r="M337" i="27"/>
  <c r="L338" i="27"/>
  <c r="M338" i="27"/>
  <c r="L336" i="27"/>
  <c r="M336" i="27"/>
  <c r="L344" i="27"/>
  <c r="M344" i="27"/>
  <c r="L345" i="27"/>
  <c r="M345" i="27"/>
  <c r="L346" i="27"/>
  <c r="M346" i="27"/>
  <c r="L347" i="27"/>
  <c r="M347" i="27"/>
  <c r="L349" i="27"/>
  <c r="M349" i="27"/>
  <c r="L348" i="27"/>
  <c r="M348" i="27"/>
  <c r="L343" i="27"/>
  <c r="M343" i="27"/>
  <c r="L351" i="27"/>
  <c r="M351" i="27"/>
  <c r="L352" i="27"/>
  <c r="M352" i="27"/>
  <c r="L354" i="27"/>
  <c r="M354" i="27"/>
  <c r="L355" i="27"/>
  <c r="M355" i="27"/>
  <c r="L356" i="27"/>
  <c r="M356" i="27"/>
  <c r="L357" i="27"/>
  <c r="M357" i="27"/>
  <c r="L358" i="27"/>
  <c r="M358" i="27"/>
  <c r="L359" i="27"/>
  <c r="M359" i="27"/>
  <c r="L360" i="27"/>
  <c r="M360" i="27"/>
  <c r="L361" i="27"/>
  <c r="M361" i="27"/>
  <c r="L362" i="27"/>
  <c r="M362" i="27"/>
  <c r="L363" i="27"/>
  <c r="M363" i="27"/>
  <c r="L364" i="27"/>
  <c r="M364" i="27"/>
  <c r="L369" i="27"/>
  <c r="M369" i="27"/>
  <c r="L370" i="27"/>
  <c r="M370" i="27"/>
  <c r="L371" i="27"/>
  <c r="M371" i="27"/>
  <c r="L372" i="27"/>
  <c r="M372" i="27"/>
  <c r="L373" i="27"/>
  <c r="M373" i="27"/>
  <c r="M368" i="27"/>
  <c r="L375" i="27"/>
  <c r="M375" i="27"/>
  <c r="L376" i="27"/>
  <c r="M376" i="27"/>
  <c r="L377" i="27"/>
  <c r="M377" i="27"/>
  <c r="L382" i="27"/>
  <c r="M382" i="27"/>
  <c r="L379" i="27"/>
  <c r="M379" i="27"/>
  <c r="L381" i="27"/>
  <c r="M381" i="27"/>
  <c r="L380" i="27"/>
  <c r="M380" i="27"/>
  <c r="L383" i="27"/>
  <c r="M383" i="27"/>
  <c r="L384" i="27"/>
  <c r="M384" i="27"/>
  <c r="L386" i="27"/>
  <c r="M386" i="27"/>
  <c r="L385" i="27"/>
  <c r="M385" i="27"/>
  <c r="L387" i="27"/>
  <c r="M387" i="27"/>
  <c r="L388" i="27"/>
  <c r="M388" i="27"/>
  <c r="L389" i="27"/>
  <c r="M389" i="27"/>
  <c r="L390" i="27"/>
  <c r="M390" i="27"/>
  <c r="L391" i="27"/>
  <c r="M391" i="27"/>
  <c r="L392" i="27"/>
  <c r="M392" i="27"/>
  <c r="L393" i="27"/>
  <c r="M393" i="27"/>
  <c r="L395" i="27"/>
  <c r="M395" i="27"/>
  <c r="L396" i="27"/>
  <c r="M396" i="27"/>
  <c r="L397" i="27"/>
  <c r="M397" i="27"/>
  <c r="L398" i="27"/>
  <c r="M398" i="27"/>
  <c r="L399" i="27"/>
  <c r="M399" i="27"/>
  <c r="L400" i="27"/>
  <c r="M400" i="27"/>
  <c r="L401" i="27"/>
  <c r="M401" i="27"/>
  <c r="L403" i="27"/>
  <c r="M403" i="27"/>
  <c r="L404" i="27"/>
  <c r="M404" i="27"/>
  <c r="L406" i="27"/>
  <c r="M406" i="27"/>
  <c r="L405" i="27"/>
  <c r="M405" i="27"/>
  <c r="L407" i="27"/>
  <c r="M407" i="27"/>
  <c r="L408" i="27"/>
  <c r="M408" i="27"/>
  <c r="L409" i="27"/>
  <c r="M409" i="27"/>
  <c r="L410" i="27"/>
  <c r="M410" i="27"/>
  <c r="L411" i="27"/>
  <c r="M411" i="27"/>
  <c r="L412" i="27"/>
  <c r="M412" i="27"/>
  <c r="M413" i="27"/>
  <c r="L414" i="27"/>
  <c r="M414" i="27"/>
  <c r="L415" i="27"/>
  <c r="M415" i="27"/>
  <c r="L416" i="27"/>
  <c r="M416" i="27"/>
  <c r="L418" i="27"/>
  <c r="M418" i="27"/>
  <c r="L419" i="27"/>
  <c r="M419" i="27"/>
  <c r="L420" i="27"/>
  <c r="M420" i="27"/>
  <c r="L422" i="27"/>
  <c r="M422" i="27"/>
  <c r="L421" i="27"/>
  <c r="M421" i="27"/>
  <c r="L423" i="27"/>
  <c r="M423" i="27"/>
  <c r="L425" i="27"/>
  <c r="M425" i="27"/>
  <c r="L426" i="27"/>
  <c r="M426" i="27"/>
  <c r="L427" i="27"/>
  <c r="M427" i="27"/>
  <c r="L428" i="27"/>
  <c r="M428" i="27"/>
  <c r="L429" i="27"/>
  <c r="M429" i="27"/>
  <c r="L430" i="27"/>
  <c r="M430" i="27"/>
  <c r="L431" i="27"/>
  <c r="M431" i="27"/>
  <c r="L432" i="27"/>
  <c r="M432" i="27"/>
  <c r="L433" i="27"/>
  <c r="M433" i="27"/>
  <c r="L434" i="27"/>
  <c r="M434" i="27"/>
  <c r="L435" i="27"/>
  <c r="M435" i="27"/>
  <c r="L436" i="27"/>
  <c r="M436" i="27"/>
  <c r="L438" i="27"/>
  <c r="M438" i="27"/>
  <c r="L440" i="27"/>
  <c r="M440" i="27"/>
  <c r="L18" i="27"/>
  <c r="N20" i="27"/>
  <c r="N21" i="27"/>
  <c r="N22" i="27"/>
  <c r="N23" i="27"/>
  <c r="O23" i="27"/>
  <c r="N24" i="27"/>
  <c r="O24" i="27"/>
  <c r="N25" i="27"/>
  <c r="O25" i="27"/>
  <c r="N26" i="27"/>
  <c r="O26" i="27"/>
  <c r="N28" i="27"/>
  <c r="O28" i="27"/>
  <c r="N29" i="27"/>
  <c r="O29" i="27"/>
  <c r="N33" i="27"/>
  <c r="O33" i="27"/>
  <c r="N35" i="27"/>
  <c r="O35" i="27"/>
  <c r="N34" i="27"/>
  <c r="O34" i="27"/>
  <c r="N36" i="27"/>
  <c r="O36" i="27"/>
  <c r="N40" i="27"/>
  <c r="O40" i="27"/>
  <c r="N41" i="27"/>
  <c r="O41" i="27"/>
  <c r="N42" i="27"/>
  <c r="O42" i="27"/>
  <c r="N43" i="27"/>
  <c r="O43" i="27"/>
  <c r="N44" i="27"/>
  <c r="O44" i="27"/>
  <c r="N45" i="27"/>
  <c r="O45" i="27"/>
  <c r="N46" i="27"/>
  <c r="O46" i="27"/>
  <c r="N48" i="27"/>
  <c r="O48" i="27"/>
  <c r="N49" i="27"/>
  <c r="O49" i="27"/>
  <c r="N47" i="27"/>
  <c r="O47" i="27"/>
  <c r="N50" i="27"/>
  <c r="O50" i="27"/>
  <c r="N51" i="27"/>
  <c r="O51" i="27"/>
  <c r="N53" i="27"/>
  <c r="O53" i="27"/>
  <c r="N54" i="27"/>
  <c r="O54" i="27"/>
  <c r="N55" i="27"/>
  <c r="O55" i="27"/>
  <c r="N59" i="27"/>
  <c r="O59" i="27"/>
  <c r="N57" i="27"/>
  <c r="O57" i="27"/>
  <c r="N60" i="27"/>
  <c r="O60" i="27"/>
  <c r="N61" i="27"/>
  <c r="O61" i="27"/>
  <c r="N62" i="27"/>
  <c r="O62" i="27"/>
  <c r="N64" i="27"/>
  <c r="O64" i="27"/>
  <c r="N65" i="27"/>
  <c r="O65" i="27"/>
  <c r="N66" i="27"/>
  <c r="O66" i="27"/>
  <c r="N67" i="27"/>
  <c r="O67" i="27"/>
  <c r="N68" i="27"/>
  <c r="O68" i="27"/>
  <c r="N69" i="27"/>
  <c r="O69" i="27"/>
  <c r="N70" i="27"/>
  <c r="O70" i="27"/>
  <c r="N71" i="27"/>
  <c r="O71" i="27"/>
  <c r="N72" i="27"/>
  <c r="O72" i="27"/>
  <c r="N73" i="27"/>
  <c r="O73" i="27"/>
  <c r="N75" i="27"/>
  <c r="O75" i="27"/>
  <c r="N74" i="27"/>
  <c r="O74" i="27"/>
  <c r="N76" i="27"/>
  <c r="O76" i="27"/>
  <c r="N78" i="27"/>
  <c r="O78" i="27"/>
  <c r="N79" i="27"/>
  <c r="O79" i="27"/>
  <c r="N83" i="27"/>
  <c r="O83" i="27"/>
  <c r="N80" i="27"/>
  <c r="O80" i="27"/>
  <c r="N84" i="27"/>
  <c r="O84" i="27"/>
  <c r="N85" i="27"/>
  <c r="O85" i="27"/>
  <c r="N86" i="27"/>
  <c r="O86" i="27"/>
  <c r="N87" i="27"/>
  <c r="O87" i="27"/>
  <c r="N88" i="27"/>
  <c r="O88" i="27"/>
  <c r="N89" i="27"/>
  <c r="O89" i="27"/>
  <c r="N90" i="27"/>
  <c r="O90" i="27"/>
  <c r="N91" i="27"/>
  <c r="O91" i="27"/>
  <c r="N92" i="27"/>
  <c r="O92" i="27"/>
  <c r="N93" i="27"/>
  <c r="O93" i="27"/>
  <c r="N94" i="27"/>
  <c r="O94" i="27"/>
  <c r="N96" i="27"/>
  <c r="O96" i="27"/>
  <c r="N97" i="27"/>
  <c r="O97" i="27"/>
  <c r="N98" i="27"/>
  <c r="O98" i="27"/>
  <c r="N100" i="27"/>
  <c r="O100" i="27"/>
  <c r="N102" i="27"/>
  <c r="O102" i="27"/>
  <c r="N104" i="27"/>
  <c r="O104" i="27"/>
  <c r="N109" i="27"/>
  <c r="O109" i="27"/>
  <c r="N110" i="27"/>
  <c r="O110" i="27"/>
  <c r="N111" i="27"/>
  <c r="O111" i="27"/>
  <c r="N112" i="27"/>
  <c r="O112" i="27"/>
  <c r="N113" i="27"/>
  <c r="O113" i="27"/>
  <c r="N105" i="27"/>
  <c r="O105" i="27"/>
  <c r="N106" i="27"/>
  <c r="O106" i="27"/>
  <c r="N108" i="27"/>
  <c r="O108" i="27"/>
  <c r="N107" i="27"/>
  <c r="O107" i="27"/>
  <c r="N114" i="27"/>
  <c r="O114" i="27"/>
  <c r="N116" i="27"/>
  <c r="O116" i="27"/>
  <c r="N119" i="27"/>
  <c r="O119" i="27"/>
  <c r="N120" i="27"/>
  <c r="O120" i="27"/>
  <c r="N121" i="27"/>
  <c r="O121" i="27"/>
  <c r="N129" i="27"/>
  <c r="O129" i="27"/>
  <c r="N130" i="27"/>
  <c r="O130" i="27"/>
  <c r="N131" i="27"/>
  <c r="O131" i="27"/>
  <c r="N132" i="27"/>
  <c r="O132" i="27"/>
  <c r="N133" i="27"/>
  <c r="O133" i="27"/>
  <c r="N135" i="27"/>
  <c r="O135" i="27"/>
  <c r="N136" i="27"/>
  <c r="O136" i="27"/>
  <c r="N137" i="27"/>
  <c r="O137" i="27"/>
  <c r="N138" i="27"/>
  <c r="O138" i="27"/>
  <c r="N139" i="27"/>
  <c r="O139" i="27"/>
  <c r="N140" i="27"/>
  <c r="O140" i="27"/>
  <c r="N142" i="27"/>
  <c r="O142" i="27"/>
  <c r="N143" i="27"/>
  <c r="O143" i="27"/>
  <c r="N145" i="27"/>
  <c r="O145" i="27"/>
  <c r="N146" i="27"/>
  <c r="O146" i="27"/>
  <c r="N151" i="27"/>
  <c r="O151" i="27"/>
  <c r="N150" i="27"/>
  <c r="O150" i="27"/>
  <c r="N152" i="27"/>
  <c r="O152" i="27"/>
  <c r="N153" i="27"/>
  <c r="O153" i="27"/>
  <c r="N155" i="27"/>
  <c r="O155" i="27"/>
  <c r="N156" i="27"/>
  <c r="O156" i="27"/>
  <c r="N157" i="27"/>
  <c r="O157" i="27"/>
  <c r="N158" i="27"/>
  <c r="O158" i="27"/>
  <c r="N159" i="27"/>
  <c r="O159" i="27"/>
  <c r="N160" i="27"/>
  <c r="O160" i="27"/>
  <c r="N161" i="27"/>
  <c r="O161" i="27"/>
  <c r="N162" i="27"/>
  <c r="O162" i="27"/>
  <c r="N163" i="27"/>
  <c r="O163" i="27"/>
  <c r="N164" i="27"/>
  <c r="O164" i="27"/>
  <c r="N165" i="27"/>
  <c r="O165" i="27"/>
  <c r="N166" i="27"/>
  <c r="O166" i="27"/>
  <c r="N167" i="27"/>
  <c r="O167" i="27"/>
  <c r="N169" i="27"/>
  <c r="O169" i="27"/>
  <c r="N170" i="27"/>
  <c r="O170" i="27"/>
  <c r="N171" i="27"/>
  <c r="O171" i="27"/>
  <c r="N172" i="27"/>
  <c r="O172" i="27"/>
  <c r="N174" i="27"/>
  <c r="O174" i="27"/>
  <c r="N175" i="27"/>
  <c r="O175" i="27"/>
  <c r="N178" i="27"/>
  <c r="O178" i="27"/>
  <c r="N177" i="27"/>
  <c r="O177" i="27"/>
  <c r="N179" i="27"/>
  <c r="O179" i="27"/>
  <c r="N180" i="27"/>
  <c r="O180" i="27"/>
  <c r="N181" i="27"/>
  <c r="O181" i="27"/>
  <c r="N182" i="27"/>
  <c r="O182" i="27"/>
  <c r="N183" i="27"/>
  <c r="O183" i="27"/>
  <c r="N184" i="27"/>
  <c r="O184" i="27"/>
  <c r="N185" i="27"/>
  <c r="O185" i="27"/>
  <c r="N186" i="27"/>
  <c r="O186" i="27"/>
  <c r="N187" i="27"/>
  <c r="O187" i="27"/>
  <c r="N188" i="27"/>
  <c r="O188" i="27"/>
  <c r="N191" i="27"/>
  <c r="O191" i="27"/>
  <c r="N192" i="27"/>
  <c r="O192" i="27"/>
  <c r="N193" i="27"/>
  <c r="O193" i="27"/>
  <c r="N195" i="27"/>
  <c r="O195" i="27"/>
  <c r="N197" i="27"/>
  <c r="O197" i="27"/>
  <c r="N199" i="27"/>
  <c r="O199" i="27"/>
  <c r="N198" i="27"/>
  <c r="O198" i="27"/>
  <c r="N196" i="27"/>
  <c r="O196" i="27"/>
  <c r="N13" i="27"/>
  <c r="O13" i="27"/>
  <c r="N202" i="27"/>
  <c r="O202" i="27"/>
  <c r="N203" i="27"/>
  <c r="O203" i="27"/>
  <c r="N200" i="27"/>
  <c r="O200" i="27"/>
  <c r="N201" i="27"/>
  <c r="O201" i="27"/>
  <c r="N204" i="27"/>
  <c r="O204" i="27"/>
  <c r="N206" i="27"/>
  <c r="O206" i="27"/>
  <c r="N205" i="27"/>
  <c r="O205" i="27"/>
  <c r="N209" i="27"/>
  <c r="O209" i="27"/>
  <c r="N210" i="27"/>
  <c r="O210" i="27"/>
  <c r="N211" i="27"/>
  <c r="O211" i="27"/>
  <c r="N212" i="27"/>
  <c r="O212" i="27"/>
  <c r="N213" i="27"/>
  <c r="O213" i="27"/>
  <c r="N214" i="27"/>
  <c r="O214" i="27"/>
  <c r="N215" i="27"/>
  <c r="O215" i="27"/>
  <c r="N216" i="27"/>
  <c r="O216" i="27"/>
  <c r="N217" i="27"/>
  <c r="O217" i="27"/>
  <c r="N220" i="27"/>
  <c r="O220" i="27"/>
  <c r="N221" i="27"/>
  <c r="O221" i="27"/>
  <c r="N222" i="27"/>
  <c r="O222" i="27"/>
  <c r="N224" i="27"/>
  <c r="O224" i="27"/>
  <c r="N228" i="27"/>
  <c r="O228" i="27"/>
  <c r="N229" i="27"/>
  <c r="O229" i="27"/>
  <c r="N230" i="27"/>
  <c r="O230" i="27"/>
  <c r="N231" i="27"/>
  <c r="O231" i="27"/>
  <c r="N233" i="27"/>
  <c r="O233" i="27"/>
  <c r="N234" i="27"/>
  <c r="O234" i="27"/>
  <c r="N235" i="27"/>
  <c r="O235" i="27"/>
  <c r="N238" i="27"/>
  <c r="O238" i="27"/>
  <c r="N237" i="27"/>
  <c r="O237" i="27"/>
  <c r="N236" i="27"/>
  <c r="O236" i="27"/>
  <c r="N239" i="27"/>
  <c r="O239" i="27"/>
  <c r="N240" i="27"/>
  <c r="O240" i="27"/>
  <c r="N241" i="27"/>
  <c r="O241" i="27"/>
  <c r="N242" i="27"/>
  <c r="O242" i="27"/>
  <c r="N245" i="27"/>
  <c r="O245" i="27"/>
  <c r="N246" i="27"/>
  <c r="O246" i="27"/>
  <c r="N248" i="27"/>
  <c r="O248" i="27"/>
  <c r="N249" i="27"/>
  <c r="O249" i="27"/>
  <c r="N250" i="27"/>
  <c r="O250" i="27"/>
  <c r="N252" i="27"/>
  <c r="O252" i="27"/>
  <c r="N253" i="27"/>
  <c r="O253" i="27"/>
  <c r="N256" i="27"/>
  <c r="O256" i="27"/>
  <c r="N255" i="27"/>
  <c r="O255" i="27"/>
  <c r="N254" i="27"/>
  <c r="O254" i="27"/>
  <c r="N257" i="27"/>
  <c r="O257" i="27"/>
  <c r="N258" i="27"/>
  <c r="O258" i="27"/>
  <c r="N259" i="27"/>
  <c r="O259" i="27"/>
  <c r="N262" i="27"/>
  <c r="O262" i="27"/>
  <c r="N260" i="27"/>
  <c r="O260" i="27"/>
  <c r="N261" i="27"/>
  <c r="O261" i="27"/>
  <c r="N263" i="27"/>
  <c r="O263" i="27"/>
  <c r="N264" i="27"/>
  <c r="O264" i="27"/>
  <c r="N265" i="27"/>
  <c r="O265" i="27"/>
  <c r="N266" i="27"/>
  <c r="O266" i="27"/>
  <c r="N267" i="27"/>
  <c r="O267" i="27"/>
  <c r="N268" i="27"/>
  <c r="O268" i="27"/>
  <c r="N269" i="27"/>
  <c r="O269" i="27"/>
  <c r="N270" i="27"/>
  <c r="O270" i="27"/>
  <c r="N271" i="27"/>
  <c r="O271" i="27"/>
  <c r="N273" i="27"/>
  <c r="O273" i="27"/>
  <c r="N272" i="27"/>
  <c r="O272" i="27"/>
  <c r="N274" i="27"/>
  <c r="O274" i="27"/>
  <c r="N276" i="27"/>
  <c r="O276" i="27"/>
  <c r="N277" i="27"/>
  <c r="O277" i="27"/>
  <c r="N278" i="27"/>
  <c r="O278" i="27"/>
  <c r="N279" i="27"/>
  <c r="O279" i="27"/>
  <c r="N280" i="27"/>
  <c r="O280" i="27"/>
  <c r="N282" i="27"/>
  <c r="O282" i="27"/>
  <c r="N281" i="27"/>
  <c r="O281" i="27"/>
  <c r="N283" i="27"/>
  <c r="O283" i="27"/>
  <c r="N285" i="27"/>
  <c r="O285" i="27"/>
  <c r="N286" i="27"/>
  <c r="O286" i="27"/>
  <c r="N288" i="27"/>
  <c r="O288" i="27"/>
  <c r="N284" i="27"/>
  <c r="O284" i="27"/>
  <c r="N287" i="27"/>
  <c r="O287" i="27"/>
  <c r="N290" i="27"/>
  <c r="O290" i="27"/>
  <c r="N289" i="27"/>
  <c r="O289" i="27"/>
  <c r="N291" i="27"/>
  <c r="O291" i="27"/>
  <c r="O292" i="27"/>
  <c r="N294" i="27"/>
  <c r="O294" i="27"/>
  <c r="N296" i="27"/>
  <c r="O296" i="27"/>
  <c r="N299" i="27"/>
  <c r="O299" i="27"/>
  <c r="N300" i="27"/>
  <c r="O300" i="27"/>
  <c r="N301" i="27"/>
  <c r="O301" i="27"/>
  <c r="N302" i="27"/>
  <c r="O302" i="27"/>
  <c r="N304" i="27"/>
  <c r="O304" i="27"/>
  <c r="N305" i="27"/>
  <c r="O305" i="27"/>
  <c r="N307" i="27"/>
  <c r="O307" i="27"/>
  <c r="N309" i="27"/>
  <c r="O309" i="27"/>
  <c r="N311" i="27"/>
  <c r="O311" i="27"/>
  <c r="N312" i="27"/>
  <c r="O312" i="27"/>
  <c r="N313" i="27"/>
  <c r="O313" i="27"/>
  <c r="N314" i="27"/>
  <c r="O314" i="27"/>
  <c r="N315" i="27"/>
  <c r="O315" i="27"/>
  <c r="N316" i="27"/>
  <c r="O316" i="27"/>
  <c r="N317" i="27"/>
  <c r="O317" i="27"/>
  <c r="N318" i="27"/>
  <c r="O318" i="27"/>
  <c r="N445" i="27"/>
  <c r="O445" i="27"/>
  <c r="N319" i="27"/>
  <c r="O319" i="27"/>
  <c r="N320" i="27"/>
  <c r="O320" i="27"/>
  <c r="N321" i="27"/>
  <c r="O321" i="27"/>
  <c r="N322" i="27"/>
  <c r="O322" i="27"/>
  <c r="N323" i="27"/>
  <c r="O323" i="27"/>
  <c r="N324" i="27"/>
  <c r="O324" i="27"/>
  <c r="N325" i="27"/>
  <c r="O325" i="27"/>
  <c r="N326" i="27"/>
  <c r="O326" i="27"/>
  <c r="N327" i="27"/>
  <c r="O327" i="27"/>
  <c r="N328" i="27"/>
  <c r="O328" i="27"/>
  <c r="N329" i="27"/>
  <c r="O329" i="27"/>
  <c r="N330" i="27"/>
  <c r="O330" i="27"/>
  <c r="N332" i="27"/>
  <c r="O332" i="27"/>
  <c r="N331" i="27"/>
  <c r="O331" i="27"/>
  <c r="N333" i="27"/>
  <c r="O333" i="27"/>
  <c r="N334" i="27"/>
  <c r="O334" i="27"/>
  <c r="N335" i="27"/>
  <c r="O335" i="27"/>
  <c r="N340" i="27"/>
  <c r="O340" i="27"/>
  <c r="N337" i="27"/>
  <c r="O337" i="27"/>
  <c r="N338" i="27"/>
  <c r="O338" i="27"/>
  <c r="N336" i="27"/>
  <c r="O336" i="27"/>
  <c r="N344" i="27"/>
  <c r="O344" i="27"/>
  <c r="N345" i="27"/>
  <c r="O345" i="27"/>
  <c r="N346" i="27"/>
  <c r="O346" i="27"/>
  <c r="N347" i="27"/>
  <c r="O347" i="27"/>
  <c r="N349" i="27"/>
  <c r="O349" i="27"/>
  <c r="N348" i="27"/>
  <c r="O348" i="27"/>
  <c r="N343" i="27"/>
  <c r="O343" i="27"/>
  <c r="N351" i="27"/>
  <c r="O351" i="27"/>
  <c r="N352" i="27"/>
  <c r="O352" i="27"/>
  <c r="N354" i="27"/>
  <c r="O354" i="27"/>
  <c r="N355" i="27"/>
  <c r="O355" i="27"/>
  <c r="N356" i="27"/>
  <c r="O356" i="27"/>
  <c r="N357" i="27"/>
  <c r="O357" i="27"/>
  <c r="N358" i="27"/>
  <c r="O358" i="27"/>
  <c r="N359" i="27"/>
  <c r="O359" i="27"/>
  <c r="N360" i="27"/>
  <c r="O360" i="27"/>
  <c r="N361" i="27"/>
  <c r="O361" i="27"/>
  <c r="N362" i="27"/>
  <c r="O362" i="27"/>
  <c r="N363" i="27"/>
  <c r="O363" i="27"/>
  <c r="N364" i="27"/>
  <c r="O364" i="27"/>
  <c r="N369" i="27"/>
  <c r="O369" i="27"/>
  <c r="N370" i="27"/>
  <c r="O370" i="27"/>
  <c r="N371" i="27"/>
  <c r="O371" i="27"/>
  <c r="N372" i="27"/>
  <c r="O372" i="27"/>
  <c r="N373" i="27"/>
  <c r="O373" i="27"/>
  <c r="N368" i="27"/>
  <c r="O368" i="27"/>
  <c r="N375" i="27"/>
  <c r="O375" i="27"/>
  <c r="N376" i="27"/>
  <c r="O376" i="27"/>
  <c r="N377" i="27"/>
  <c r="O377" i="27"/>
  <c r="N382" i="27"/>
  <c r="O382" i="27"/>
  <c r="N379" i="27"/>
  <c r="O379" i="27"/>
  <c r="N381" i="27"/>
  <c r="O381" i="27"/>
  <c r="N380" i="27"/>
  <c r="O380" i="27"/>
  <c r="N383" i="27"/>
  <c r="O383" i="27"/>
  <c r="N384" i="27"/>
  <c r="O384" i="27"/>
  <c r="N386" i="27"/>
  <c r="O386" i="27"/>
  <c r="N385" i="27"/>
  <c r="O385" i="27"/>
  <c r="N387" i="27"/>
  <c r="O387" i="27"/>
  <c r="N388" i="27"/>
  <c r="O388" i="27"/>
  <c r="N389" i="27"/>
  <c r="O389" i="27"/>
  <c r="N390" i="27"/>
  <c r="O390" i="27"/>
  <c r="N391" i="27"/>
  <c r="O391" i="27"/>
  <c r="N392" i="27"/>
  <c r="O392" i="27"/>
  <c r="N393" i="27"/>
  <c r="O393" i="27"/>
  <c r="N395" i="27"/>
  <c r="O395" i="27"/>
  <c r="N396" i="27"/>
  <c r="O396" i="27"/>
  <c r="N397" i="27"/>
  <c r="O397" i="27"/>
  <c r="N398" i="27"/>
  <c r="O398" i="27"/>
  <c r="N399" i="27"/>
  <c r="O399" i="27"/>
  <c r="N400" i="27"/>
  <c r="O400" i="27"/>
  <c r="N401" i="27"/>
  <c r="O401" i="27"/>
  <c r="N403" i="27"/>
  <c r="O403" i="27"/>
  <c r="N404" i="27"/>
  <c r="O404" i="27"/>
  <c r="N406" i="27"/>
  <c r="O406" i="27"/>
  <c r="N405" i="27"/>
  <c r="O405" i="27"/>
  <c r="N407" i="27"/>
  <c r="O407" i="27"/>
  <c r="N408" i="27"/>
  <c r="O408" i="27"/>
  <c r="N409" i="27"/>
  <c r="O409" i="27"/>
  <c r="N410" i="27"/>
  <c r="O410" i="27"/>
  <c r="N411" i="27"/>
  <c r="O411" i="27"/>
  <c r="N412" i="27"/>
  <c r="O412" i="27"/>
  <c r="N413" i="27"/>
  <c r="O413" i="27"/>
  <c r="N414" i="27"/>
  <c r="O414" i="27"/>
  <c r="N415" i="27"/>
  <c r="O415" i="27"/>
  <c r="N416" i="27"/>
  <c r="O416" i="27"/>
  <c r="N419" i="27"/>
  <c r="O419" i="27"/>
  <c r="N420" i="27"/>
  <c r="O420" i="27"/>
  <c r="N421" i="27"/>
  <c r="O421" i="27"/>
  <c r="N423" i="27"/>
  <c r="O423" i="27"/>
  <c r="N425" i="27"/>
  <c r="O425" i="27"/>
  <c r="N426" i="27"/>
  <c r="O426" i="27"/>
  <c r="N427" i="27"/>
  <c r="O427" i="27"/>
  <c r="N428" i="27"/>
  <c r="O428" i="27"/>
  <c r="N429" i="27"/>
  <c r="O429" i="27"/>
  <c r="N430" i="27"/>
  <c r="O430" i="27"/>
  <c r="N431" i="27"/>
  <c r="O431" i="27"/>
  <c r="N432" i="27"/>
  <c r="O432" i="27"/>
  <c r="N433" i="27"/>
  <c r="O433" i="27"/>
  <c r="N434" i="27"/>
  <c r="O434" i="27"/>
  <c r="N435" i="27"/>
  <c r="O435" i="27"/>
  <c r="N436" i="27"/>
  <c r="O436" i="27"/>
  <c r="N438" i="27"/>
  <c r="O438" i="27"/>
  <c r="N440" i="27"/>
  <c r="O440" i="27"/>
  <c r="N441" i="27"/>
  <c r="O441" i="27"/>
  <c r="N442" i="27"/>
  <c r="O442" i="27"/>
  <c r="N118" i="27"/>
  <c r="O118" i="27"/>
  <c r="N219" i="27"/>
  <c r="O219" i="27"/>
  <c r="N227" i="27"/>
  <c r="N339" i="27"/>
  <c r="N378" i="27"/>
  <c r="O227" i="27"/>
  <c r="O339" i="27"/>
  <c r="O378" i="27"/>
  <c r="K118" i="27"/>
  <c r="K144" i="27"/>
  <c r="K147" i="27"/>
  <c r="K219" i="27"/>
  <c r="K227" i="27"/>
  <c r="K339" i="27"/>
  <c r="K378" i="27"/>
  <c r="K417" i="27"/>
  <c r="K116" i="27"/>
  <c r="K85" i="27"/>
  <c r="K86" i="27"/>
  <c r="K87" i="27"/>
  <c r="K88" i="27"/>
  <c r="K313" i="27"/>
  <c r="K156" i="27"/>
  <c r="K435" i="27"/>
  <c r="K436" i="27"/>
  <c r="K178" i="27"/>
  <c r="Q47" i="3"/>
  <c r="Q68" i="3"/>
  <c r="Q48" i="3"/>
  <c r="Q69" i="3"/>
  <c r="Q49" i="3"/>
  <c r="Q70" i="3"/>
  <c r="Q15" i="3"/>
  <c r="Q16" i="3"/>
  <c r="Q17" i="3"/>
  <c r="Q50" i="3"/>
  <c r="Q51" i="3"/>
  <c r="Q18" i="3"/>
  <c r="Q52" i="3"/>
  <c r="Q53" i="3"/>
  <c r="Q54" i="3"/>
  <c r="Q55" i="3"/>
  <c r="Q56" i="3"/>
  <c r="Q19" i="3"/>
  <c r="Q57" i="3"/>
  <c r="Q20" i="3"/>
  <c r="Q21" i="3"/>
  <c r="Q22" i="3"/>
  <c r="Q58" i="3"/>
  <c r="Q24" i="3"/>
  <c r="Q61" i="3"/>
  <c r="Q59" i="3"/>
  <c r="Q60" i="3"/>
  <c r="Q23" i="3"/>
  <c r="Q62" i="3"/>
  <c r="Q25" i="3"/>
  <c r="Q64" i="3"/>
  <c r="Q65" i="3"/>
  <c r="Q71" i="3"/>
  <c r="Q6" i="3"/>
  <c r="Q40" i="3"/>
  <c r="Q63" i="3"/>
  <c r="Q88" i="3"/>
  <c r="Q86" i="3"/>
  <c r="Q87" i="3"/>
  <c r="Q74" i="3"/>
  <c r="Q73" i="3"/>
  <c r="Q75" i="3"/>
  <c r="Q76" i="3"/>
  <c r="Q77" i="3"/>
  <c r="Q26" i="3"/>
  <c r="Q79" i="3"/>
  <c r="Q27" i="3"/>
  <c r="Q28" i="3"/>
  <c r="Q29" i="3"/>
  <c r="Q5" i="3"/>
  <c r="Q30" i="3"/>
  <c r="Q80" i="3"/>
  <c r="Q31" i="3"/>
  <c r="Q81" i="3"/>
  <c r="Q66" i="3"/>
  <c r="Q72" i="3"/>
  <c r="Q78" i="3"/>
  <c r="Q94" i="3"/>
  <c r="Q95" i="3"/>
  <c r="Q35" i="3"/>
  <c r="Q82" i="3"/>
  <c r="Q83" i="3"/>
  <c r="Q32" i="3"/>
  <c r="Q84" i="3"/>
  <c r="Q85" i="3"/>
  <c r="Q89" i="3"/>
  <c r="Q33" i="3"/>
  <c r="Q90" i="3"/>
  <c r="Q91" i="3"/>
  <c r="Q92" i="3"/>
  <c r="Q93" i="3"/>
  <c r="Q34" i="3"/>
  <c r="Q96" i="3"/>
  <c r="Q36" i="3"/>
  <c r="Q37" i="3"/>
  <c r="Q38" i="3"/>
  <c r="Q39" i="3"/>
  <c r="Q121" i="3"/>
  <c r="Q102" i="3"/>
  <c r="Q122" i="3"/>
  <c r="Q188" i="3"/>
  <c r="Q98" i="3"/>
  <c r="Q105" i="3"/>
  <c r="Q228" i="3"/>
  <c r="Q147" i="3"/>
  <c r="Q235" i="3"/>
  <c r="Q124" i="3"/>
  <c r="Q234" i="3"/>
  <c r="Q125" i="3"/>
  <c r="Q178" i="3"/>
  <c r="Q199" i="3"/>
  <c r="Q200" i="3"/>
  <c r="Q201" i="3"/>
  <c r="Q202" i="3"/>
  <c r="Q203" i="3"/>
  <c r="Q204" i="3"/>
  <c r="Q126" i="3"/>
  <c r="Q127" i="3"/>
  <c r="Q128" i="3"/>
  <c r="Q120" i="3"/>
  <c r="Q123" i="3"/>
  <c r="Q129" i="3"/>
  <c r="Q130" i="3"/>
  <c r="Q131" i="3"/>
  <c r="Q224" i="3"/>
  <c r="Q103" i="3"/>
  <c r="Q226" i="3"/>
  <c r="Q111" i="3"/>
  <c r="Q230" i="3"/>
  <c r="Q141" i="3"/>
  <c r="Q232" i="3"/>
  <c r="Q160" i="3"/>
  <c r="Q169" i="3"/>
  <c r="Q176" i="3"/>
  <c r="Q179" i="3"/>
  <c r="Q206" i="3"/>
  <c r="Q149" i="3"/>
  <c r="Q174" i="3"/>
  <c r="Q186" i="3"/>
  <c r="Q264" i="3"/>
  <c r="Q266" i="3"/>
  <c r="Q195" i="3"/>
  <c r="Q193" i="3"/>
  <c r="Q208" i="3"/>
  <c r="Q220" i="3"/>
  <c r="Q219" i="3"/>
  <c r="Q222" i="3"/>
  <c r="Q216" i="3"/>
  <c r="Q247" i="3"/>
  <c r="Q250" i="3"/>
  <c r="Q97" i="3"/>
  <c r="Q104" i="3"/>
  <c r="Q119" i="3"/>
  <c r="Q231" i="3"/>
  <c r="Q233" i="3"/>
  <c r="Q180" i="3"/>
  <c r="Q205" i="3"/>
  <c r="Q262" i="3"/>
  <c r="Q100" i="3"/>
  <c r="Q101" i="3"/>
  <c r="Q167" i="3"/>
  <c r="Q211" i="3"/>
  <c r="Q261" i="3"/>
  <c r="Q107" i="3"/>
  <c r="Q108" i="3"/>
  <c r="Q109" i="3"/>
  <c r="Q110" i="3"/>
  <c r="Q116" i="3"/>
  <c r="Q117" i="3"/>
  <c r="Q118" i="3"/>
  <c r="Q132" i="3"/>
  <c r="Q133" i="3"/>
  <c r="Q134" i="3"/>
  <c r="Q135" i="3"/>
  <c r="Q136" i="3"/>
  <c r="Q137" i="3"/>
  <c r="Q138" i="3"/>
  <c r="Q139" i="3"/>
  <c r="Q140" i="3"/>
  <c r="Q143" i="3"/>
  <c r="Q144" i="3"/>
  <c r="Q145" i="3"/>
  <c r="Q198" i="3"/>
  <c r="Q257" i="3"/>
  <c r="Q258" i="3"/>
  <c r="Q151" i="3"/>
  <c r="Q152" i="3"/>
  <c r="Q153" i="3"/>
  <c r="Q154" i="3"/>
  <c r="Q155" i="3"/>
  <c r="Q156" i="3"/>
  <c r="Q157" i="3"/>
  <c r="Q158" i="3"/>
  <c r="Q163" i="3"/>
  <c r="Q164" i="3"/>
  <c r="Q166" i="3"/>
  <c r="Q171" i="3"/>
  <c r="Q225" i="3"/>
  <c r="Q113" i="3"/>
  <c r="Q112" i="3"/>
  <c r="Q142" i="3"/>
  <c r="Q99" i="3"/>
  <c r="Q106" i="3"/>
  <c r="Q229" i="3"/>
  <c r="Q148" i="3"/>
  <c r="Q236" i="3"/>
  <c r="Q237" i="3"/>
  <c r="Q161" i="3"/>
  <c r="Q165" i="3"/>
  <c r="Q173" i="3"/>
  <c r="Q172" i="3"/>
  <c r="Q170" i="3"/>
  <c r="Q177" i="3"/>
  <c r="Q182" i="3"/>
  <c r="Q183" i="3"/>
  <c r="Q207" i="3"/>
  <c r="Q150" i="3"/>
  <c r="Q175" i="3"/>
  <c r="Q187" i="3"/>
  <c r="Q265" i="3"/>
  <c r="Q267" i="3"/>
  <c r="Q196" i="3"/>
  <c r="Q194" i="3"/>
  <c r="Q209" i="3"/>
  <c r="Q221" i="3"/>
  <c r="Q227" i="3"/>
  <c r="Q223" i="3"/>
  <c r="Q217" i="3"/>
  <c r="Q248" i="3"/>
  <c r="Q251" i="3"/>
  <c r="Q268" i="3"/>
  <c r="Q181" i="3"/>
  <c r="Q190" i="3"/>
  <c r="Q191" i="3"/>
  <c r="Q197" i="3"/>
  <c r="Q210" i="3"/>
  <c r="Q114" i="3"/>
  <c r="Q115" i="3"/>
  <c r="Q184" i="3"/>
  <c r="Q192" i="3"/>
  <c r="Q239" i="3"/>
  <c r="Q240" i="3"/>
  <c r="Q243" i="3"/>
  <c r="Q244" i="3"/>
  <c r="Q245" i="3"/>
  <c r="Q212" i="3"/>
  <c r="Q213" i="3"/>
  <c r="Q214" i="3"/>
  <c r="Q215" i="3"/>
  <c r="Q146" i="3"/>
  <c r="Q159" i="3"/>
  <c r="Q256" i="3"/>
  <c r="Q218" i="3"/>
  <c r="Q238" i="3"/>
  <c r="Q241" i="3"/>
  <c r="Q242" i="3"/>
  <c r="Q246" i="3"/>
  <c r="Q249" i="3"/>
  <c r="Q252" i="3"/>
  <c r="Q253" i="3"/>
  <c r="Q254" i="3"/>
  <c r="Q168" i="3"/>
  <c r="Q185" i="3"/>
  <c r="Q255" i="3"/>
  <c r="Q162" i="3"/>
  <c r="Q189" i="3"/>
  <c r="Q259" i="3"/>
  <c r="Q260" i="3"/>
  <c r="Q263" i="3"/>
  <c r="Q43" i="3"/>
  <c r="Q4" i="3"/>
  <c r="Q7" i="3"/>
  <c r="Q67" i="3"/>
  <c r="Q8" i="3"/>
  <c r="Q9" i="3"/>
  <c r="Q10" i="3"/>
  <c r="Q11" i="3"/>
  <c r="Q12" i="3"/>
  <c r="Q44" i="3"/>
  <c r="Q45" i="3"/>
  <c r="Q13" i="3"/>
  <c r="Q14" i="3"/>
  <c r="Q46" i="3"/>
  <c r="K336" i="27"/>
  <c r="K344" i="27"/>
  <c r="K345" i="27"/>
  <c r="K346" i="27"/>
  <c r="K347"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K385" i="27"/>
  <c r="K110" i="27"/>
  <c r="K384" i="27"/>
  <c r="K386" i="27"/>
  <c r="K240" i="27"/>
  <c r="P237" i="3"/>
  <c r="I237" i="3"/>
  <c r="K444" i="27"/>
  <c r="K305" i="27"/>
  <c r="P162" i="3"/>
  <c r="P189" i="3"/>
  <c r="K17" i="27"/>
  <c r="K18" i="27"/>
  <c r="K19" i="27"/>
  <c r="K20" i="27"/>
  <c r="K21" i="27"/>
  <c r="K22" i="27"/>
  <c r="K23" i="27"/>
  <c r="K24" i="27"/>
  <c r="K25" i="27"/>
  <c r="K26" i="27"/>
  <c r="K28" i="27"/>
  <c r="K29" i="27"/>
  <c r="K33" i="27"/>
  <c r="K34" i="27"/>
  <c r="K35" i="27"/>
  <c r="K38" i="27"/>
  <c r="K39" i="27"/>
  <c r="K40" i="27"/>
  <c r="K41" i="27"/>
  <c r="K42" i="27"/>
  <c r="K43" i="27"/>
  <c r="K44" i="27"/>
  <c r="K45" i="27"/>
  <c r="K46" i="27"/>
  <c r="K47" i="27"/>
  <c r="K48" i="27"/>
  <c r="K49" i="27"/>
  <c r="K50" i="27"/>
  <c r="K51" i="27"/>
  <c r="K53" i="27"/>
  <c r="K54" i="27"/>
  <c r="K55" i="27"/>
  <c r="K57" i="27"/>
  <c r="K59" i="27"/>
  <c r="K60" i="27"/>
  <c r="K61" i="27"/>
  <c r="K62" i="27"/>
  <c r="K64" i="27"/>
  <c r="K65" i="27"/>
  <c r="K66" i="27"/>
  <c r="K67" i="27"/>
  <c r="K68" i="27"/>
  <c r="K69" i="27"/>
  <c r="K70" i="27"/>
  <c r="K71" i="27"/>
  <c r="K72" i="27"/>
  <c r="K73" i="27"/>
  <c r="K74" i="27"/>
  <c r="K75" i="27"/>
  <c r="K76" i="27"/>
  <c r="K78" i="27"/>
  <c r="K79" i="27"/>
  <c r="K80" i="27"/>
  <c r="K83" i="27"/>
  <c r="K84" i="27"/>
  <c r="K89" i="27"/>
  <c r="K90" i="27"/>
  <c r="K91" i="27"/>
  <c r="K92" i="27"/>
  <c r="K93" i="27"/>
  <c r="K94" i="27"/>
  <c r="K96" i="27"/>
  <c r="K98" i="27"/>
  <c r="K100" i="27"/>
  <c r="K102" i="27"/>
  <c r="K104" i="27"/>
  <c r="K105" i="27"/>
  <c r="K106" i="27"/>
  <c r="K107" i="27"/>
  <c r="K108" i="27"/>
  <c r="K109" i="27"/>
  <c r="K111" i="27"/>
  <c r="K112" i="27"/>
  <c r="K113" i="27"/>
  <c r="K114" i="27"/>
  <c r="K119" i="27"/>
  <c r="K120" i="27"/>
  <c r="K121" i="27"/>
  <c r="K129" i="27"/>
  <c r="K130" i="27"/>
  <c r="K131" i="27"/>
  <c r="K132" i="27"/>
  <c r="K133" i="27"/>
  <c r="K135" i="27"/>
  <c r="K137" i="27"/>
  <c r="K138" i="27"/>
  <c r="K139" i="27"/>
  <c r="K140" i="27"/>
  <c r="K142" i="27"/>
  <c r="K143" i="27"/>
  <c r="K145" i="27"/>
  <c r="K146" i="27"/>
  <c r="K150" i="27"/>
  <c r="K151" i="27"/>
  <c r="K152" i="27"/>
  <c r="K153" i="27"/>
  <c r="K155" i="27"/>
  <c r="K157" i="27"/>
  <c r="K158" i="27"/>
  <c r="K159" i="27"/>
  <c r="K160" i="27"/>
  <c r="K161" i="27"/>
  <c r="K162" i="27"/>
  <c r="K163" i="27"/>
  <c r="K164" i="27"/>
  <c r="K165" i="27"/>
  <c r="K166" i="27"/>
  <c r="K167" i="27"/>
  <c r="K169" i="27"/>
  <c r="K170" i="27"/>
  <c r="K171" i="27"/>
  <c r="K172" i="27"/>
  <c r="K174" i="27"/>
  <c r="K175" i="27"/>
  <c r="K177" i="27"/>
  <c r="K179" i="27"/>
  <c r="K180" i="27"/>
  <c r="K181" i="27"/>
  <c r="K182" i="27"/>
  <c r="K183" i="27"/>
  <c r="K184" i="27"/>
  <c r="K185" i="27"/>
  <c r="K186" i="27"/>
  <c r="K187" i="27"/>
  <c r="K188" i="27"/>
  <c r="K191" i="27"/>
  <c r="K192" i="27"/>
  <c r="K193" i="27"/>
  <c r="K195" i="27"/>
  <c r="K196" i="27"/>
  <c r="K197" i="27"/>
  <c r="K198" i="27"/>
  <c r="K199" i="27"/>
  <c r="K200" i="27"/>
  <c r="K201" i="27"/>
  <c r="K202" i="27"/>
  <c r="K203" i="27"/>
  <c r="K204" i="27"/>
  <c r="K205" i="27"/>
  <c r="K206" i="27"/>
  <c r="K209" i="27"/>
  <c r="K210" i="27"/>
  <c r="K211" i="27"/>
  <c r="K212" i="27"/>
  <c r="K213" i="27"/>
  <c r="K214" i="27"/>
  <c r="K215" i="27"/>
  <c r="K216" i="27"/>
  <c r="K217" i="27"/>
  <c r="K220" i="27"/>
  <c r="K221" i="27"/>
  <c r="K222" i="27"/>
  <c r="K224" i="27"/>
  <c r="K228" i="27"/>
  <c r="K229" i="27"/>
  <c r="K230" i="27"/>
  <c r="K231" i="27"/>
  <c r="K233" i="27"/>
  <c r="K234" i="27"/>
  <c r="K235" i="27"/>
  <c r="K236" i="27"/>
  <c r="K237" i="27"/>
  <c r="K238" i="27"/>
  <c r="K239" i="27"/>
  <c r="K241" i="27"/>
  <c r="K242" i="27"/>
  <c r="K245" i="27"/>
  <c r="K246" i="27"/>
  <c r="K248" i="27"/>
  <c r="K249" i="27"/>
  <c r="K250" i="27"/>
  <c r="K252" i="27"/>
  <c r="K253" i="27"/>
  <c r="K254" i="27"/>
  <c r="K255" i="27"/>
  <c r="K256" i="27"/>
  <c r="K257" i="27"/>
  <c r="K258" i="27"/>
  <c r="K259" i="27"/>
  <c r="K260" i="27"/>
  <c r="K261" i="27"/>
  <c r="K262" i="27"/>
  <c r="K263" i="27"/>
  <c r="K264" i="27"/>
  <c r="K265" i="27"/>
  <c r="K266" i="27"/>
  <c r="K267" i="27"/>
  <c r="K268" i="27"/>
  <c r="K269" i="27"/>
  <c r="K270" i="27"/>
  <c r="K271" i="27"/>
  <c r="K272" i="27"/>
  <c r="K273" i="27"/>
  <c r="K274" i="27"/>
  <c r="K276" i="27"/>
  <c r="K277" i="27"/>
  <c r="K278" i="27"/>
  <c r="K280" i="27"/>
  <c r="K281" i="27"/>
  <c r="K282" i="27"/>
  <c r="K292" i="27"/>
  <c r="K285" i="27"/>
  <c r="K284" i="27"/>
  <c r="K283" i="27"/>
  <c r="K286" i="27"/>
  <c r="K287" i="27"/>
  <c r="K288" i="27"/>
  <c r="K289" i="27"/>
  <c r="K290" i="27"/>
  <c r="K291" i="27"/>
  <c r="K294" i="27"/>
  <c r="K296" i="27"/>
  <c r="K299" i="27"/>
  <c r="K300" i="27"/>
  <c r="K301" i="27"/>
  <c r="K302" i="27"/>
  <c r="K304" i="27"/>
  <c r="K307" i="27"/>
  <c r="K309" i="27"/>
  <c r="K311" i="27"/>
  <c r="K312" i="27"/>
  <c r="K314" i="27"/>
  <c r="K315" i="27"/>
  <c r="K316" i="27"/>
  <c r="K317" i="27"/>
  <c r="K318" i="27"/>
  <c r="K319" i="27"/>
  <c r="K320" i="27"/>
  <c r="K321" i="27"/>
  <c r="K322" i="27"/>
  <c r="K323" i="27"/>
  <c r="K324" i="27"/>
  <c r="K325" i="27"/>
  <c r="K326" i="27"/>
  <c r="K327" i="27"/>
  <c r="K328" i="27"/>
  <c r="K329" i="27"/>
  <c r="K330" i="27"/>
  <c r="K332" i="27"/>
  <c r="K331" i="27"/>
  <c r="K333" i="27"/>
  <c r="K334" i="27"/>
  <c r="K335" i="27"/>
  <c r="K337" i="27"/>
  <c r="K338" i="27"/>
  <c r="K340" i="27"/>
  <c r="K343" i="27"/>
  <c r="K348" i="27"/>
  <c r="K349" i="27"/>
  <c r="K351" i="27"/>
  <c r="K352" i="27"/>
  <c r="K354" i="27"/>
  <c r="K355" i="27"/>
  <c r="K356" i="27"/>
  <c r="K357" i="27"/>
  <c r="K358" i="27"/>
  <c r="K359" i="27"/>
  <c r="K360" i="27"/>
  <c r="K361" i="27"/>
  <c r="K362" i="27"/>
  <c r="K363" i="27"/>
  <c r="K364" i="27"/>
  <c r="K368" i="27"/>
  <c r="K369" i="27"/>
  <c r="K370" i="27"/>
  <c r="K371" i="27"/>
  <c r="K372" i="27"/>
  <c r="K373" i="27"/>
  <c r="K375" i="27"/>
  <c r="K376" i="27"/>
  <c r="K377" i="27"/>
  <c r="K379" i="27"/>
  <c r="K380" i="27"/>
  <c r="K381" i="27"/>
  <c r="K382" i="27"/>
  <c r="K383" i="27"/>
  <c r="K387" i="27"/>
  <c r="K388" i="27"/>
  <c r="K389" i="27"/>
  <c r="K390" i="27"/>
  <c r="K391" i="27"/>
  <c r="K392" i="27"/>
  <c r="K393" i="27"/>
  <c r="K395" i="27"/>
  <c r="K396" i="27"/>
  <c r="K397" i="27"/>
  <c r="K398" i="27"/>
  <c r="K400" i="27"/>
  <c r="K401" i="27"/>
  <c r="K403" i="27"/>
  <c r="K404" i="27"/>
  <c r="K405" i="27"/>
  <c r="K406" i="27"/>
  <c r="K407" i="27"/>
  <c r="K408" i="27"/>
  <c r="K409" i="27"/>
  <c r="K410" i="27"/>
  <c r="K411" i="27"/>
  <c r="K412" i="27"/>
  <c r="K413" i="27"/>
  <c r="K414" i="27"/>
  <c r="K415" i="27"/>
  <c r="K416" i="27"/>
  <c r="K418" i="27"/>
  <c r="K419" i="27"/>
  <c r="K420" i="27"/>
  <c r="K421" i="27"/>
  <c r="K422" i="27"/>
  <c r="K423" i="27"/>
  <c r="K425" i="27"/>
  <c r="K426" i="27"/>
  <c r="K427" i="27"/>
  <c r="K428" i="27"/>
  <c r="K429" i="27"/>
  <c r="K430" i="27"/>
  <c r="K431" i="27"/>
  <c r="K432" i="27"/>
  <c r="K433" i="27"/>
  <c r="K434" i="27"/>
  <c r="K438" i="27"/>
  <c r="K440" i="27"/>
  <c r="K441" i="27"/>
  <c r="K442" i="27"/>
  <c r="K443" i="27"/>
  <c r="K16" i="27"/>
  <c r="Q2" i="3"/>
  <c r="Q3" i="3"/>
  <c r="Q41" i="3"/>
  <c r="Q42" i="3"/>
  <c r="I97" i="3"/>
  <c r="I104" i="3"/>
  <c r="I119" i="3"/>
  <c r="I231" i="3"/>
  <c r="I233" i="3"/>
  <c r="I180" i="3"/>
  <c r="I205" i="3"/>
  <c r="I262" i="3"/>
  <c r="I181" i="3"/>
  <c r="I238" i="3"/>
  <c r="I168" i="3"/>
  <c r="I185" i="3"/>
  <c r="D2" i="34"/>
  <c r="D4" i="34"/>
  <c r="D3" i="34"/>
  <c r="P121" i="3"/>
  <c r="P102" i="3"/>
  <c r="P122" i="3"/>
  <c r="P188" i="3"/>
  <c r="P98" i="3"/>
  <c r="P105" i="3"/>
  <c r="P228" i="3"/>
  <c r="P147" i="3"/>
  <c r="P235" i="3"/>
  <c r="P124" i="3"/>
  <c r="P234" i="3"/>
  <c r="P125" i="3"/>
  <c r="P178" i="3"/>
  <c r="P199" i="3"/>
  <c r="P200" i="3"/>
  <c r="P201" i="3"/>
  <c r="P202" i="3"/>
  <c r="P203" i="3"/>
  <c r="P204" i="3"/>
  <c r="P126" i="3"/>
  <c r="P127" i="3"/>
  <c r="P128" i="3"/>
  <c r="P120" i="3"/>
  <c r="P123" i="3"/>
  <c r="P129" i="3"/>
  <c r="P130" i="3"/>
  <c r="P131" i="3"/>
  <c r="P224" i="3"/>
  <c r="P266" i="3"/>
  <c r="I266" i="3"/>
  <c r="P264" i="3"/>
  <c r="I264" i="3"/>
  <c r="P186" i="3"/>
  <c r="I186" i="3"/>
  <c r="P174" i="3"/>
  <c r="I174" i="3"/>
  <c r="P149" i="3"/>
  <c r="I149" i="3"/>
  <c r="P219" i="3"/>
  <c r="P220" i="3"/>
  <c r="P222" i="3"/>
  <c r="P226" i="3"/>
  <c r="P230" i="3"/>
  <c r="P232" i="3"/>
  <c r="P247" i="3"/>
  <c r="P250" i="3"/>
  <c r="P97" i="3"/>
  <c r="P104" i="3"/>
  <c r="P119" i="3"/>
  <c r="P180" i="3"/>
  <c r="P205" i="3"/>
  <c r="P231" i="3"/>
  <c r="P233" i="3"/>
  <c r="P262" i="3"/>
  <c r="P103" i="3"/>
  <c r="P111" i="3"/>
  <c r="P141" i="3"/>
  <c r="P160" i="3"/>
  <c r="P169" i="3"/>
  <c r="P176" i="3"/>
  <c r="P179" i="3"/>
  <c r="P193" i="3"/>
  <c r="P195" i="3"/>
  <c r="P206" i="3"/>
  <c r="P208" i="3"/>
  <c r="P216" i="3"/>
  <c r="K13" i="27"/>
  <c r="P229" i="3"/>
  <c r="P236" i="3"/>
  <c r="P99" i="3"/>
  <c r="P148" i="3"/>
  <c r="P106" i="3"/>
  <c r="I263" i="3"/>
  <c r="I236" i="3"/>
  <c r="I99" i="3"/>
  <c r="I148" i="3"/>
  <c r="I106" i="3"/>
  <c r="I13" i="20"/>
  <c r="I3" i="20"/>
  <c r="I4" i="20"/>
  <c r="I5" i="20"/>
  <c r="I6" i="20"/>
  <c r="I7" i="20"/>
  <c r="I8" i="20"/>
  <c r="I9" i="20"/>
  <c r="I10" i="20"/>
  <c r="I11" i="20"/>
  <c r="I12" i="20"/>
  <c r="I14" i="20"/>
  <c r="I15" i="20"/>
  <c r="I16" i="20"/>
  <c r="I17" i="20"/>
  <c r="I2" i="20"/>
  <c r="Q43" i="22"/>
  <c r="Q44" i="22"/>
  <c r="Q2" i="22"/>
  <c r="Q45" i="22"/>
  <c r="Q3" i="22"/>
  <c r="Q46" i="22"/>
  <c r="Q4"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H6" i="5"/>
  <c r="H5" i="5"/>
  <c r="H4" i="5"/>
  <c r="H3" i="5"/>
  <c r="H2" i="5"/>
  <c r="H11" i="5"/>
  <c r="H10" i="5"/>
  <c r="H9" i="5"/>
  <c r="I268" i="3"/>
  <c r="I267" i="3"/>
  <c r="I265" i="3"/>
  <c r="I39" i="3"/>
  <c r="I38" i="3"/>
  <c r="I37" i="3"/>
  <c r="I261" i="3"/>
  <c r="I260" i="3"/>
  <c r="I36" i="3"/>
  <c r="I259" i="3"/>
  <c r="I258" i="3"/>
  <c r="I257" i="3"/>
  <c r="I35" i="3"/>
  <c r="I96" i="3"/>
  <c r="I256" i="3"/>
  <c r="I255" i="3"/>
  <c r="I254" i="3"/>
  <c r="I95" i="3"/>
  <c r="I94" i="3"/>
  <c r="I253" i="3"/>
  <c r="I252" i="3"/>
  <c r="I251" i="3"/>
  <c r="I249" i="3"/>
  <c r="I248" i="3"/>
  <c r="I34" i="3"/>
  <c r="I246" i="3"/>
  <c r="I245" i="3"/>
  <c r="I93" i="3"/>
  <c r="I92" i="3"/>
  <c r="I244" i="3"/>
  <c r="I243" i="3"/>
  <c r="I91" i="3"/>
  <c r="I90" i="3"/>
  <c r="I33" i="3"/>
  <c r="I89" i="3"/>
  <c r="I242" i="3"/>
  <c r="I87" i="3"/>
  <c r="I86" i="3"/>
  <c r="I88" i="3"/>
  <c r="I85" i="3"/>
  <c r="I84" i="3"/>
  <c r="I241" i="3"/>
  <c r="I240" i="3"/>
  <c r="I239" i="3"/>
  <c r="I32" i="3"/>
  <c r="I83" i="3"/>
  <c r="I227" i="3"/>
  <c r="I225" i="3"/>
  <c r="I223" i="3"/>
  <c r="I221" i="3"/>
  <c r="I218" i="3"/>
  <c r="I217" i="3"/>
  <c r="I82" i="3"/>
  <c r="I215" i="3"/>
  <c r="I214" i="3"/>
  <c r="I81" i="3"/>
  <c r="I31" i="3"/>
  <c r="I213" i="3"/>
  <c r="I80" i="3"/>
  <c r="I212" i="3"/>
  <c r="I30" i="3"/>
  <c r="I29" i="3"/>
  <c r="I28" i="3"/>
  <c r="I27" i="3"/>
  <c r="I211" i="3"/>
  <c r="I79" i="3"/>
  <c r="I210" i="3"/>
  <c r="I209" i="3"/>
  <c r="I26" i="3"/>
  <c r="I207" i="3"/>
  <c r="I198" i="3"/>
  <c r="I197" i="3"/>
  <c r="I196" i="3"/>
  <c r="I194" i="3"/>
  <c r="I192" i="3"/>
  <c r="I78" i="3"/>
  <c r="I77" i="3"/>
  <c r="I191" i="3"/>
  <c r="I76" i="3"/>
  <c r="I75" i="3"/>
  <c r="I73" i="3"/>
  <c r="I74" i="3"/>
  <c r="I190" i="3"/>
  <c r="I187" i="3"/>
  <c r="I72" i="3"/>
  <c r="I184" i="3"/>
  <c r="I183" i="3"/>
  <c r="I182" i="3"/>
  <c r="I6" i="3"/>
  <c r="I71" i="3"/>
  <c r="I177" i="3"/>
  <c r="I5" i="3"/>
  <c r="I70" i="3"/>
  <c r="I69" i="3"/>
  <c r="I68" i="3"/>
  <c r="I67" i="3"/>
  <c r="I175" i="3"/>
  <c r="I66" i="3"/>
  <c r="I173" i="3"/>
  <c r="I172" i="3"/>
  <c r="I171" i="3"/>
  <c r="I170" i="3"/>
  <c r="I167" i="3"/>
  <c r="I65" i="3"/>
  <c r="I64" i="3"/>
  <c r="I25" i="3"/>
  <c r="I166" i="3"/>
  <c r="I63" i="3"/>
  <c r="I165" i="3"/>
  <c r="I164" i="3"/>
  <c r="I163" i="3"/>
  <c r="I161" i="3"/>
  <c r="I159" i="3"/>
  <c r="I62" i="3"/>
  <c r="I158" i="3"/>
  <c r="I157" i="3"/>
  <c r="I61" i="3"/>
  <c r="I24" i="3"/>
  <c r="I23" i="3"/>
  <c r="I156" i="3"/>
  <c r="I60" i="3"/>
  <c r="I59" i="3"/>
  <c r="I155" i="3"/>
  <c r="I154" i="3"/>
  <c r="I58" i="3"/>
  <c r="I22" i="3"/>
  <c r="I21" i="3"/>
  <c r="I153" i="3"/>
  <c r="I152" i="3"/>
  <c r="I151" i="3"/>
  <c r="I150" i="3"/>
  <c r="I20" i="3"/>
  <c r="I57" i="3"/>
  <c r="I19" i="3"/>
  <c r="I56" i="3"/>
  <c r="I146" i="3"/>
  <c r="I145" i="3"/>
  <c r="I144" i="3"/>
  <c r="I55" i="3"/>
  <c r="I143" i="3"/>
  <c r="I54" i="3"/>
  <c r="I142" i="3"/>
  <c r="I140" i="3"/>
  <c r="I139" i="3"/>
  <c r="I138" i="3"/>
  <c r="I136" i="3"/>
  <c r="I137" i="3"/>
  <c r="I135" i="3"/>
  <c r="I53" i="3"/>
  <c r="I52" i="3"/>
  <c r="I134" i="3"/>
  <c r="I18" i="3"/>
  <c r="I51" i="3"/>
  <c r="I50" i="3"/>
  <c r="I17" i="3"/>
  <c r="I16" i="3"/>
  <c r="I133" i="3"/>
  <c r="I15" i="3"/>
  <c r="I132" i="3"/>
  <c r="I118" i="3"/>
  <c r="I117" i="3"/>
  <c r="I116" i="3"/>
  <c r="I115" i="3"/>
  <c r="I114" i="3"/>
  <c r="I113" i="3"/>
  <c r="I112" i="3"/>
  <c r="I110" i="3"/>
  <c r="I49" i="3"/>
  <c r="I48" i="3"/>
  <c r="I47" i="3"/>
  <c r="I46" i="3"/>
  <c r="I14" i="3"/>
  <c r="I13" i="3"/>
  <c r="I109" i="3"/>
  <c r="I45" i="3"/>
  <c r="I44" i="3"/>
  <c r="I12" i="3"/>
  <c r="I108" i="3"/>
  <c r="I11" i="3"/>
  <c r="I10" i="3"/>
  <c r="I107" i="3"/>
  <c r="I9" i="3"/>
  <c r="I8" i="3"/>
  <c r="I7" i="3"/>
  <c r="I4" i="3"/>
  <c r="I43" i="3"/>
  <c r="I101" i="3"/>
  <c r="I100" i="3"/>
  <c r="I3" i="3"/>
  <c r="I42" i="3"/>
  <c r="I41" i="3"/>
  <c r="I40"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0" i="3"/>
  <c r="P41" i="3"/>
  <c r="P42" i="3"/>
  <c r="P3" i="3"/>
  <c r="P100" i="3"/>
  <c r="P101" i="3"/>
  <c r="P43" i="3"/>
  <c r="P4" i="3"/>
  <c r="P7" i="3"/>
  <c r="P8" i="3"/>
  <c r="P9" i="3"/>
  <c r="P107" i="3"/>
  <c r="P10" i="3"/>
  <c r="P11" i="3"/>
  <c r="P108" i="3"/>
  <c r="P12" i="3"/>
  <c r="P44" i="3"/>
  <c r="P45" i="3"/>
  <c r="P109" i="3"/>
  <c r="P13" i="3"/>
  <c r="P14" i="3"/>
  <c r="P46" i="3"/>
  <c r="P47" i="3"/>
  <c r="P48" i="3"/>
  <c r="P49" i="3"/>
  <c r="P110" i="3"/>
  <c r="P112" i="3"/>
  <c r="P113" i="3"/>
  <c r="P114" i="3"/>
  <c r="P115" i="3"/>
  <c r="P116" i="3"/>
  <c r="P117" i="3"/>
  <c r="P118" i="3"/>
  <c r="P132" i="3"/>
  <c r="P15" i="3"/>
  <c r="P133" i="3"/>
  <c r="P16" i="3"/>
  <c r="P17" i="3"/>
  <c r="P50" i="3"/>
  <c r="P51" i="3"/>
  <c r="P18" i="3"/>
  <c r="P134" i="3"/>
  <c r="P52" i="3"/>
  <c r="P53" i="3"/>
  <c r="P135" i="3"/>
  <c r="P137" i="3"/>
  <c r="P136" i="3"/>
  <c r="P138" i="3"/>
  <c r="P139" i="3"/>
  <c r="P140" i="3"/>
  <c r="P142" i="3"/>
  <c r="P54" i="3"/>
  <c r="P143" i="3"/>
  <c r="P55" i="3"/>
  <c r="P144" i="3"/>
  <c r="P145" i="3"/>
  <c r="P146" i="3"/>
  <c r="P56" i="3"/>
  <c r="P19" i="3"/>
  <c r="P57" i="3"/>
  <c r="P20" i="3"/>
  <c r="P150" i="3"/>
  <c r="P151" i="3"/>
  <c r="P152" i="3"/>
  <c r="P153" i="3"/>
  <c r="P21" i="3"/>
  <c r="P22" i="3"/>
  <c r="P58" i="3"/>
  <c r="P154" i="3"/>
  <c r="P155" i="3"/>
  <c r="P59" i="3"/>
  <c r="P60" i="3"/>
  <c r="P156" i="3"/>
  <c r="P23" i="3"/>
  <c r="P24" i="3"/>
  <c r="P61" i="3"/>
  <c r="P157" i="3"/>
  <c r="P158" i="3"/>
  <c r="P62" i="3"/>
  <c r="P159" i="3"/>
  <c r="P161" i="3"/>
  <c r="P163" i="3"/>
  <c r="P164" i="3"/>
  <c r="P165" i="3"/>
  <c r="P63" i="3"/>
  <c r="P166" i="3"/>
  <c r="P25" i="3"/>
  <c r="P64" i="3"/>
  <c r="P65" i="3"/>
  <c r="P167" i="3"/>
  <c r="P168" i="3"/>
  <c r="P170" i="3"/>
  <c r="P171" i="3"/>
  <c r="P172" i="3"/>
  <c r="P173" i="3"/>
  <c r="P66" i="3"/>
  <c r="P175" i="3"/>
  <c r="P67" i="3"/>
  <c r="P68" i="3"/>
  <c r="P69" i="3"/>
  <c r="P70" i="3"/>
  <c r="P5" i="3"/>
  <c r="P177" i="3"/>
  <c r="P71" i="3"/>
  <c r="P6" i="3"/>
  <c r="P181" i="3"/>
  <c r="P182" i="3"/>
  <c r="P183" i="3"/>
  <c r="P184" i="3"/>
  <c r="P185" i="3"/>
  <c r="P72" i="3"/>
  <c r="P187" i="3"/>
  <c r="P190" i="3"/>
  <c r="P74" i="3"/>
  <c r="P73" i="3"/>
  <c r="P75" i="3"/>
  <c r="P76" i="3"/>
  <c r="P191" i="3"/>
  <c r="P77" i="3"/>
  <c r="P78" i="3"/>
  <c r="P192" i="3"/>
  <c r="P194" i="3"/>
  <c r="P196" i="3"/>
  <c r="P197" i="3"/>
  <c r="P198" i="3"/>
  <c r="P207" i="3"/>
  <c r="P26" i="3"/>
  <c r="P209" i="3"/>
  <c r="P210" i="3"/>
  <c r="P79" i="3"/>
  <c r="P211" i="3"/>
  <c r="P27" i="3"/>
  <c r="P28" i="3"/>
  <c r="P29" i="3"/>
  <c r="P30" i="3"/>
  <c r="P212" i="3"/>
  <c r="P80" i="3"/>
  <c r="P213" i="3"/>
  <c r="P31" i="3"/>
  <c r="P81" i="3"/>
  <c r="P214" i="3"/>
  <c r="P215" i="3"/>
  <c r="P82" i="3"/>
  <c r="P217" i="3"/>
  <c r="P218" i="3"/>
  <c r="P221" i="3"/>
  <c r="P223" i="3"/>
  <c r="P225" i="3"/>
  <c r="P227" i="3"/>
  <c r="P83" i="3"/>
  <c r="P32" i="3"/>
  <c r="P238" i="3"/>
  <c r="P239" i="3"/>
  <c r="P240" i="3"/>
  <c r="P241" i="3"/>
  <c r="P84" i="3"/>
  <c r="P85" i="3"/>
  <c r="P88" i="3"/>
  <c r="P86" i="3"/>
  <c r="P87" i="3"/>
  <c r="P242" i="3"/>
  <c r="P89" i="3"/>
  <c r="P33" i="3"/>
  <c r="P90" i="3"/>
  <c r="P91" i="3"/>
  <c r="P243" i="3"/>
  <c r="P244" i="3"/>
  <c r="P92" i="3"/>
  <c r="P93" i="3"/>
  <c r="P245" i="3"/>
  <c r="P246" i="3"/>
  <c r="P34" i="3"/>
  <c r="P248" i="3"/>
  <c r="P249" i="3"/>
  <c r="P251" i="3"/>
  <c r="P252" i="3"/>
  <c r="P253" i="3"/>
  <c r="P94" i="3"/>
  <c r="P95" i="3"/>
  <c r="P254" i="3"/>
  <c r="P255" i="3"/>
  <c r="P256" i="3"/>
  <c r="P96" i="3"/>
  <c r="P35" i="3"/>
  <c r="P257" i="3"/>
  <c r="P258" i="3"/>
  <c r="P259" i="3"/>
  <c r="P36" i="3"/>
  <c r="P260" i="3"/>
  <c r="P261" i="3"/>
  <c r="P263" i="3"/>
  <c r="P37" i="3"/>
  <c r="P38" i="3"/>
  <c r="P39" i="3"/>
  <c r="P265" i="3"/>
  <c r="P267" i="3"/>
  <c r="P26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<sst xmlns="http://schemas.openxmlformats.org/spreadsheetml/2006/main" count="10759" uniqueCount="4410">
  <si>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</si>
  <si>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</si>
  <si>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</si>
  <si>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</si>
  <si>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</si>
  <si>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</si>
  <si>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</si>
  <si>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</si>
  <si>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</si>
  <si>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</si>
  <si>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</si>
  <si>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</si>
  <si>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</si>
  <si>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</si>
  <si>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</si>
  <si>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</si>
  <si>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</si>
  <si>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</si>
  <si>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</si>
  <si>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</si>
  <si>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</si>
  <si>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</si>
  <si>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</si>
  <si>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</si>
  <si>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</si>
  <si>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</si>
  <si>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</si>
  <si>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</si>
  <si>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</si>
  <si>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</si>
  <si>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</si>
  <si>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</si>
  <si>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</si>
  <si>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</si>
  <si>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</si>
  <si>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</si>
  <si>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</si>
  <si>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</si>
  <si>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</si>
  <si>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</si>
  <si>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</si>
  <si>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</si>
  <si>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</si>
  <si>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</si>
  <si>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</si>
  <si>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</si>
  <si>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</si>
  <si>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</si>
  <si>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</si>
  <si>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</si>
  <si>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</si>
  <si>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</si>
  <si>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</si>
  <si>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</si>
  <si>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</si>
  <si>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</si>
  <si>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</si>
  <si>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</si>
  <si>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</si>
  <si>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</si>
  <si>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</si>
  <si>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</si>
  <si>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</si>
  <si>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</si>
  <si>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</si>
  <si>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</si>
  <si>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</si>
  <si>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</si>
  <si>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</si>
  <si>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</si>
  <si>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</si>
  <si>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</si>
  <si>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</si>
  <si>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</si>
  <si>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</si>
  <si>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</si>
  <si>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</si>
  <si>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</si>
  <si>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</si>
  <si>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</si>
  <si>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</si>
  <si>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</si>
  <si>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</si>
  <si>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</si>
  <si>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</si>
  <si>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</si>
  <si>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</si>
  <si>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</si>
  <si>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</si>
  <si>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</si>
  <si>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</si>
  <si>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</si>
  <si>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</si>
  <si>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</si>
  <si>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</si>
  <si>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</si>
  <si>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</si>
  <si>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</si>
  <si>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</si>
  <si>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</si>
  <si>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</si>
  <si>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</si>
  <si>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</si>
  <si>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</si>
  <si>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</si>
  <si>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</si>
  <si>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</si>
  <si>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</si>
  <si>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</si>
  <si>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</si>
  <si>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</si>
  <si>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</si>
  <si>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</si>
  <si>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</si>
  <si>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</si>
  <si>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</si>
  <si>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</si>
  <si>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</si>
  <si>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</si>
  <si>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</si>
  <si>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</si>
  <si>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</si>
  <si>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</si>
  <si>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</si>
  <si>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</si>
  <si>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</si>
  <si>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</si>
  <si>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</si>
  <si>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</si>
  <si>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</si>
  <si>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</si>
  <si>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</si>
  <si>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</si>
  <si>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</si>
  <si>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</si>
  <si>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</si>
  <si>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</si>
  <si>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</si>
  <si>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</si>
  <si>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</si>
  <si>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</si>
  <si>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</si>
  <si>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</si>
  <si>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</si>
  <si>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</si>
  <si>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</si>
  <si>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</si>
  <si>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</si>
  <si>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</si>
  <si>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</si>
  <si>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</si>
  <si>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</si>
  <si>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</si>
  <si>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</si>
  <si>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</si>
  <si>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</si>
  <si>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</si>
  <si>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</si>
  <si>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</si>
  <si>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</si>
  <si>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</si>
  <si>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</si>
  <si>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</si>
  <si>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</si>
  <si>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</si>
  <si>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</si>
  <si>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</si>
  <si>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</si>
  <si>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</si>
  <si>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</si>
  <si>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</si>
  <si>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</si>
  <si>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</si>
  <si>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</si>
  <si>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</si>
  <si>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</si>
  <si>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</si>
  <si>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</si>
  <si>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</si>
  <si>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</si>
  <si>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</si>
  <si>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</si>
  <si>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</si>
  <si>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</si>
  <si>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</si>
  <si>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</si>
  <si>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</si>
  <si>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</si>
  <si>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</si>
  <si>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</si>
  <si>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</si>
  <si>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</si>
  <si>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</si>
  <si>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</si>
  <si>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</si>
  <si>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</si>
  <si>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</si>
  <si>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</si>
  <si>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</si>
  <si>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</si>
  <si>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</si>
  <si>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</si>
  <si>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</si>
  <si>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</si>
  <si>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</si>
  <si>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</si>
  <si>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</si>
  <si>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</si>
  <si>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</si>
  <si>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</si>
  <si>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</si>
  <si>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</si>
  <si>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</si>
  <si>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</si>
  <si>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</si>
  <si>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</si>
  <si>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</si>
  <si>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</si>
  <si>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</si>
  <si>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</si>
  <si>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</si>
  <si>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</si>
  <si>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</si>
  <si>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</si>
  <si>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</si>
  <si>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</si>
  <si>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</si>
  <si>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</si>
  <si>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</si>
  <si>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</si>
  <si>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</si>
  <si>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</si>
  <si>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</si>
  <si>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</si>
  <si>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</si>
  <si>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</si>
  <si>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</si>
  <si>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</si>
  <si>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</si>
  <si>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</si>
  <si>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</si>
  <si>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</si>
  <si>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</si>
  <si>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</si>
  <si>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</si>
  <si>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</si>
  <si>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</si>
  <si>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</si>
  <si>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</si>
  <si>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</si>
  <si>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</si>
  <si>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</si>
  <si>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</si>
  <si>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</si>
  <si>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</si>
  <si>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</si>
  <si>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</si>
  <si>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</si>
  <si>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</si>
  <si>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</si>
  <si>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</si>
  <si>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</si>
  <si>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</si>
  <si>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</si>
  <si>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</si>
  <si>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</si>
  <si>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</si>
  <si>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</si>
  <si>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</si>
  <si>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</si>
  <si>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</si>
  <si>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</si>
  <si>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</si>
  <si>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</si>
  <si>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</si>
  <si>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</si>
  <si>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</si>
  <si>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</si>
  <si>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</si>
  <si>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</si>
  <si>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</si>
  <si>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</si>
  <si>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</si>
  <si>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</si>
  <si>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</si>
  <si>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</si>
  <si>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</si>
  <si>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</si>
  <si>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</si>
  <si>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</si>
  <si>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</si>
  <si>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</si>
  <si>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</si>
  <si>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</si>
  <si>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</si>
  <si>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</si>
  <si>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</si>
  <si>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</si>
  <si>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</si>
  <si>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</si>
  <si>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</si>
  <si>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</si>
  <si>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</si>
  <si>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</si>
  <si>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</si>
  <si>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</si>
  <si>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</si>
  <si>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</si>
  <si>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</si>
  <si>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</si>
  <si>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</si>
  <si>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</si>
  <si>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</si>
  <si>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</si>
  <si>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</si>
  <si>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</si>
  <si>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</si>
  <si>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</si>
  <si>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</si>
  <si>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</si>
  <si>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</si>
  <si>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</si>
  <si>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</si>
  <si>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</si>
  <si>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</si>
  <si>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</si>
  <si>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</si>
  <si>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</si>
  <si>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</si>
  <si>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</si>
  <si>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</si>
  <si>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</si>
  <si>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</si>
  <si>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</si>
  <si>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</si>
  <si>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</si>
  <si>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</si>
  <si>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</si>
  <si>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</si>
  <si>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</si>
  <si>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</si>
  <si>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</si>
  <si>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</si>
  <si>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</si>
  <si>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</si>
  <si>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</si>
  <si>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</si>
  <si>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</si>
  <si>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</si>
  <si>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</si>
  <si>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</si>
  <si>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</si>
  <si>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</si>
  <si>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</si>
  <si>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</si>
  <si>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</si>
  <si>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</si>
  <si>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</si>
  <si>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</si>
  <si>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</si>
  <si>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</si>
  <si>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</si>
  <si>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</si>
  <si>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</si>
  <si>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</si>
  <si>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</si>
  <si>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</si>
  <si>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</si>
  <si>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</si>
  <si>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</si>
  <si>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</si>
  <si>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</si>
  <si>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</si>
  <si>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</si>
  <si>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</si>
  <si>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</si>
  <si>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</si>
  <si>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</si>
  <si>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</si>
  <si>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</si>
  <si>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</si>
  <si>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</si>
  <si>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</si>
  <si>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</si>
  <si>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</si>
  <si>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</si>
  <si>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</si>
  <si>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</si>
  <si>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</si>
  <si>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</si>
  <si>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</si>
  <si>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</si>
  <si>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</si>
  <si>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</si>
  <si>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</si>
  <si>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</si>
  <si>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</si>
  <si>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</si>
  <si>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</si>
  <si>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</si>
  <si>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</si>
  <si>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</si>
  <si>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</si>
  <si>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</si>
  <si>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</si>
  <si>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</si>
  <si>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</si>
  <si>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</si>
  <si>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</si>
  <si>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</si>
  <si>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</si>
  <si>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</si>
  <si>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</si>
  <si>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</si>
  <si>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</si>
  <si>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</si>
  <si>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</si>
  <si>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</si>
  <si>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</si>
  <si>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</si>
  <si>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</si>
  <si>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</si>
  <si>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</si>
  <si>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</si>
  <si>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</si>
  <si>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</si>
  <si>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</si>
  <si>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</si>
  <si>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</si>
  <si>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</si>
  <si>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</si>
  <si>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</si>
  <si>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</si>
  <si>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</si>
  <si>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</si>
  <si>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</si>
  <si>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</si>
  <si>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</si>
  <si>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</si>
  <si>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</si>
  <si>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</si>
  <si>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</si>
  <si>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</si>
  <si>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</si>
  <si>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</si>
  <si>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</si>
  <si>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</si>
  <si>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</si>
  <si>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</si>
  <si>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</si>
  <si>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</si>
  <si>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</si>
  <si>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</si>
  <si>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</si>
  <si>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</si>
  <si>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</si>
  <si>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</si>
  <si>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</si>
  <si>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</si>
  <si>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</si>
  <si>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</si>
  <si>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</si>
  <si>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</si>
  <si>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</si>
  <si>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</si>
  <si>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</si>
  <si>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</si>
  <si>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</si>
  <si>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</si>
  <si>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</si>
  <si>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</si>
  <si>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</si>
  <si>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</si>
  <si>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</si>
  <si>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</si>
  <si>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</si>
  <si>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</si>
  <si>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</si>
  <si>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</si>
  <si>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</si>
  <si>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</si>
  <si>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</si>
  <si>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</si>
  <si>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</si>
  <si>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</si>
  <si>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</si>
  <si>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</si>
  <si>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</si>
  <si>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</si>
  <si>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</si>
  <si>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</si>
  <si>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</si>
  <si>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</si>
  <si>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</si>
  <si>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</si>
  <si>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</si>
  <si>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</si>
  <si>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</si>
  <si>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</si>
  <si>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</si>
  <si>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</si>
  <si>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</si>
  <si>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</si>
  <si>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</si>
  <si>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</si>
  <si>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</si>
  <si>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</si>
  <si>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</si>
  <si>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</si>
  <si>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</si>
  <si>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</si>
  <si>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</si>
  <si>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</si>
  <si>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</si>
  <si>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</si>
  <si>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</si>
  <si>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</si>
  <si>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</si>
  <si>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</si>
  <si>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</si>
  <si>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</si>
  <si>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</si>
  <si>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</si>
  <si>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</si>
  <si>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</si>
  <si>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</si>
  <si>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</si>
  <si>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</si>
  <si>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</si>
  <si>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</si>
  <si>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</si>
  <si>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</si>
  <si>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</si>
  <si>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</si>
  <si>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</si>
  <si>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</si>
  <si>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</si>
  <si>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</si>
  <si>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</si>
  <si>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</si>
  <si>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</si>
  <si>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</si>
  <si>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</si>
  <si>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</si>
  <si>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</si>
  <si>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</si>
  <si>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</si>
  <si>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</si>
  <si>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</si>
  <si>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</si>
  <si>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</si>
  <si>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</si>
  <si>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</si>
  <si>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</si>
  <si>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</si>
  <si>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</si>
  <si>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</si>
  <si>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</si>
  <si>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</si>
  <si>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</si>
  <si>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</si>
  <si>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</si>
  <si>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</si>
  <si>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</si>
  <si>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</si>
  <si>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</si>
  <si>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</si>
  <si>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</si>
  <si>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</si>
  <si>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</si>
  <si>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</si>
  <si>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</si>
  <si>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</si>
  <si>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</si>
  <si>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</si>
  <si>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</si>
  <si>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</si>
  <si>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</si>
  <si>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</si>
  <si>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</si>
  <si>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</si>
  <si>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</si>
  <si>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</si>
  <si>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</si>
  <si>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</si>
  <si>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</si>
  <si>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</si>
  <si>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</si>
  <si>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</si>
  <si>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</si>
  <si>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</si>
  <si>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</si>
  <si>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</si>
  <si>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</si>
  <si>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</si>
  <si>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</si>
  <si>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</si>
  <si>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</si>
  <si>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</si>
  <si>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</si>
  <si>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</si>
  <si>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</si>
  <si>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</si>
  <si>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</si>
  <si>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</si>
  <si>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</si>
  <si>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</si>
  <si>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</si>
  <si>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</si>
  <si>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</si>
  <si>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</si>
  <si>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</si>
  <si>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</si>
  <si>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</si>
  <si>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</si>
  <si>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</si>
  <si>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</si>
  <si>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</si>
  <si>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</si>
  <si>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</si>
  <si>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</si>
  <si>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</si>
  <si>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</si>
  <si>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</si>
  <si>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</si>
  <si>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</si>
  <si>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</si>
  <si>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</si>
  <si>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</si>
  <si>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</si>
  <si>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</si>
  <si>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</si>
  <si>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</si>
  <si>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</si>
  <si>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</si>
  <si>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</si>
  <si>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</si>
  <si>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</si>
  <si>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</si>
  <si>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</si>
  <si>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</si>
  <si>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</si>
  <si>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</si>
  <si>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</si>
  <si>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</si>
  <si>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</si>
  <si>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</si>
  <si>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</si>
  <si>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</si>
  <si>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</si>
  <si>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</si>
  <si>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</si>
  <si>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</si>
  <si>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</si>
  <si>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</si>
  <si>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</si>
  <si>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</si>
  <si>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</si>
  <si>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</si>
  <si>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</si>
  <si>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</si>
  <si>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</si>
  <si>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</si>
  <si>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</si>
  <si>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</si>
  <si>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</si>
  <si>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</si>
  <si>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</si>
  <si>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</si>
  <si>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</si>
  <si>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</si>
  <si>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</si>
  <si>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</si>
  <si>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</si>
  <si>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</si>
  <si>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</si>
  <si>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</si>
  <si>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</si>
  <si>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</si>
  <si>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</si>
  <si>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</si>
  <si>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</si>
  <si>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</si>
  <si>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</si>
  <si>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</si>
  <si>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</si>
  <si>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</si>
  <si>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</si>
  <si>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</si>
  <si>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</si>
  <si>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</si>
  <si>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</si>
  <si>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</si>
  <si>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</si>
  <si>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</si>
  <si>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</si>
  <si>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</si>
  <si>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</si>
  <si>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</si>
  <si>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</si>
  <si>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</si>
  <si>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</si>
  <si>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</si>
  <si>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</si>
  <si>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</si>
  <si>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</si>
  <si>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</si>
  <si>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</si>
  <si>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</si>
  <si>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</si>
  <si>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</si>
  <si>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</si>
  <si>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</si>
  <si>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</si>
  <si>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</si>
  <si>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</si>
  <si>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</si>
  <si>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</si>
  <si>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</si>
  <si>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</si>
  <si>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</si>
  <si>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</si>
  <si>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</si>
  <si>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</si>
  <si>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</si>
  <si>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</si>
  <si>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</si>
  <si>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</si>
  <si>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</si>
  <si>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</si>
  <si>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</si>
  <si>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</si>
  <si>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</si>
  <si>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</si>
  <si>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</si>
  <si>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</si>
  <si>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</si>
  <si>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</si>
  <si>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</si>
  <si>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</si>
  <si>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</si>
  <si>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</si>
  <si>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</si>
  <si>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</si>
  <si>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</si>
  <si>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</si>
  <si>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</si>
  <si>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</si>
  <si>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</si>
  <si>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</si>
  <si>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</si>
  <si>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</si>
  <si>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</si>
  <si>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</si>
  <si>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</si>
  <si>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</si>
  <si>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</si>
  <si>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</si>
  <si>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</si>
  <si>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</si>
  <si>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</si>
  <si>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</si>
  <si>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</si>
  <si>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</si>
  <si>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</si>
  <si>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</si>
  <si>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</si>
  <si>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</si>
  <si>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</si>
  <si>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</si>
  <si>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</si>
  <si>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</si>
  <si>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</si>
  <si>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</si>
  <si>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</si>
  <si>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</si>
  <si>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</si>
  <si>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</si>
  <si>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</si>
  <si>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</si>
  <si>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</si>
  <si>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</si>
  <si>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</si>
  <si>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</si>
  <si>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</si>
  <si>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</si>
  <si>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</si>
  <si>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</si>
  <si>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</si>
  <si>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</si>
  <si>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</si>
  <si>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</si>
  <si>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</si>
  <si>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</si>
  <si>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</si>
  <si>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</si>
  <si>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</si>
  <si>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</si>
  <si>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</si>
  <si>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</si>
  <si>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</si>
  <si>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</si>
  <si>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</si>
  <si>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</si>
  <si>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</si>
  <si>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</si>
  <si>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</si>
  <si>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</si>
  <si>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</si>
  <si>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</si>
  <si>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</si>
  <si>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</si>
  <si>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</si>
  <si>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</si>
  <si>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</si>
  <si>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</si>
  <si>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</si>
  <si>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</si>
  <si>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</si>
  <si>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</si>
  <si>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</si>
  <si>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</si>
  <si>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</si>
  <si>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</si>
  <si>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</si>
  <si>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</si>
  <si>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</si>
  <si>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</si>
  <si>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</si>
  <si>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</si>
  <si>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</si>
  <si>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</si>
  <si>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</si>
  <si>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</si>
  <si>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</si>
  <si>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</si>
  <si>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</si>
  <si>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</si>
  <si>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</si>
  <si>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</si>
  <si>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</si>
  <si>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</si>
  <si>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</si>
  <si>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</si>
  <si>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</si>
  <si>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</si>
  <si>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</si>
  <si>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</si>
  <si>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</si>
  <si>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</si>
  <si>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</si>
  <si>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</si>
  <si>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</si>
  <si>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</si>
  <si>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</si>
  <si>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</si>
  <si>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</si>
  <si>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</si>
  <si>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</si>
  <si>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</si>
  <si>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</si>
  <si>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</si>
  <si>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</si>
  <si>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</si>
  <si>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</si>
  <si>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</si>
  <si>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</si>
  <si>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6</t>
  </si>
  <si>
    <t>Figure 7</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</si>
  <si>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</si>
  <si>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</si>
  <si>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</si>
  <si>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</si>
  <si>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</si>
  <si>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</si>
  <si>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</si>
  <si>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</si>
  <si>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</si>
  <si>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</si>
  <si>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</si>
  <si>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</si>
  <si>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</si>
  <si>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</si>
  <si>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</si>
  <si>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</si>
  <si>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</si>
  <si>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</si>
  <si>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</si>
  <si>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</si>
  <si>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</si>
  <si>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</si>
  <si>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</si>
  <si>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</si>
  <si>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</si>
  <si>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</si>
  <si>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</si>
  <si>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</si>
  <si>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</si>
  <si>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</si>
  <si>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</si>
  <si>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</si>
  <si>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</si>
  <si>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</si>
  <si>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</si>
  <si>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</si>
  <si>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</si>
  <si>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</si>
  <si>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</si>
  <si>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</si>
  <si>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</si>
  <si>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</si>
  <si>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</si>
  <si>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</si>
  <si>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</si>
  <si>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</si>
  <si>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</si>
  <si>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</si>
  <si>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</si>
  <si>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</si>
  <si>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</si>
  <si>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</si>
  <si>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</si>
  <si>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</si>
  <si>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</si>
  <si>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</si>
  <si>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</si>
  <si>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</si>
  <si>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</si>
  <si>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</si>
  <si>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</si>
  <si>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</si>
  <si>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</si>
  <si>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</si>
  <si>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</si>
  <si>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</si>
  <si>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</si>
  <si>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</si>
  <si>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</si>
  <si>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</si>
  <si>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</si>
  <si>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</si>
  <si>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</si>
  <si>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</si>
  <si>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</si>
  <si>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</si>
  <si>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</si>
  <si>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</si>
  <si>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</si>
  <si>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</si>
  <si>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</si>
  <si>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</si>
  <si>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</si>
  <si>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</si>
  <si>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</si>
  <si>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</si>
  <si>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</si>
  <si>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</si>
  <si>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</si>
  <si>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</si>
  <si>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</si>
  <si>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</si>
  <si>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</si>
  <si>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</si>
  <si>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</si>
  <si>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</si>
  <si>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</si>
  <si>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</si>
  <si>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</si>
  <si>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</si>
  <si>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</si>
  <si>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</si>
  <si>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</si>
  <si>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</si>
  <si>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</si>
  <si>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</si>
  <si>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</si>
  <si>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</si>
  <si>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</si>
  <si>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</si>
  <si>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</si>
  <si>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</si>
  <si>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</si>
  <si>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</si>
  <si>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</si>
  <si>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</si>
  <si>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</si>
  <si>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</si>
  <si>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</si>
  <si>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</si>
  <si>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</si>
  <si>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</si>
  <si>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</si>
  <si>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</si>
  <si>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</si>
  <si>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</si>
  <si>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</si>
  <si>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</si>
  <si>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</si>
  <si>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</si>
  <si>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</si>
  <si>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</si>
  <si>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</si>
  <si>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</si>
  <si>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</si>
  <si>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</si>
  <si>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</si>
  <si>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</si>
  <si>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</si>
  <si>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</si>
  <si>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</si>
  <si>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</si>
  <si>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</si>
  <si>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</si>
  <si>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</si>
  <si>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</si>
  <si>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</si>
  <si>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</si>
  <si>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</si>
  <si>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</si>
  <si>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</si>
  <si>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</si>
  <si>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</si>
  <si>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</si>
  <si>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</si>
  <si>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</si>
  <si>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</si>
  <si>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</si>
  <si>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</si>
  <si>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</si>
  <si>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</si>
  <si>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</si>
  <si>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</si>
  <si>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</si>
  <si>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</si>
  <si>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</si>
  <si>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</si>
  <si>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</si>
  <si>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</si>
  <si>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</si>
  <si>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</si>
  <si>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</si>
  <si>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</si>
  <si>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</si>
  <si>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</si>
  <si>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</si>
  <si>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</si>
  <si>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</si>
  <si>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</si>
  <si>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</si>
  <si>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</si>
  <si>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</si>
  <si>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</si>
  <si>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</si>
  <si>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</si>
  <si>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</si>
  <si>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</si>
  <si>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</si>
  <si>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</si>
  <si>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</si>
  <si>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</si>
  <si>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</si>
  <si>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</si>
  <si>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</si>
  <si>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</si>
  <si>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</si>
  <si>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</si>
  <si>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</si>
  <si>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</si>
  <si>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</si>
  <si>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</si>
  <si>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</si>
  <si>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</si>
  <si>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</si>
  <si>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</si>
  <si>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</si>
  <si>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</si>
  <si>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</si>
  <si>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</si>
  <si>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</si>
  <si>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</si>
  <si>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</si>
  <si>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</si>
  <si>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</si>
  <si>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</si>
  <si>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</si>
  <si>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</si>
  <si>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</si>
  <si>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</si>
  <si>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</si>
  <si>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</si>
  <si>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</si>
  <si>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</si>
  <si>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</si>
  <si>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</si>
  <si>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</si>
  <si>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</si>
  <si>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</si>
  <si>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</si>
  <si>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</si>
  <si>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</si>
  <si>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</si>
  <si>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</si>
  <si>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</si>
  <si>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</si>
  <si>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</si>
  <si>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</si>
  <si>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</si>
  <si>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</si>
  <si>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</si>
  <si>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</si>
  <si>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</si>
  <si>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</si>
  <si>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</si>
  <si>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</si>
  <si>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</si>
  <si>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</si>
  <si>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</si>
  <si>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</si>
  <si>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</si>
  <si>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</si>
  <si>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</si>
  <si>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</si>
  <si>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</si>
  <si>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</si>
  <si>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</si>
  <si>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</si>
  <si>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</si>
  <si>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</si>
  <si>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</si>
  <si>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</si>
  <si>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</si>
  <si>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</si>
  <si>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</si>
  <si>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</si>
  <si>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</si>
  <si>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</si>
  <si>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</si>
  <si>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</si>
  <si>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</si>
  <si>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</si>
  <si>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</si>
  <si>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</si>
  <si>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</si>
  <si>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</si>
  <si>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</si>
  <si>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</si>
  <si>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</si>
  <si>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</si>
  <si>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</si>
  <si>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</si>
  <si>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</si>
  <si>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</si>
  <si>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</si>
  <si>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</si>
  <si>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</si>
  <si>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</si>
  <si>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</si>
  <si>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</si>
  <si>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</si>
  <si>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</si>
  <si>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</si>
  <si>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</si>
  <si>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</si>
  <si>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</si>
  <si>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</si>
  <si>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</si>
  <si>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</si>
  <si>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</si>
  <si>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</si>
  <si>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</si>
  <si>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</si>
  <si>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</si>
  <si>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</si>
  <si>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</si>
  <si>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</si>
  <si>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</si>
  <si>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</si>
  <si>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</si>
  <si>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</si>
  <si>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</si>
  <si>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</si>
  <si>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</si>
  <si>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</si>
  <si>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</si>
  <si>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</si>
  <si>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</si>
  <si>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</si>
  <si>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</si>
  <si>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</si>
  <si>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</si>
  <si>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</si>
  <si>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</si>
  <si>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</si>
  <si>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</si>
  <si>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</si>
  <si>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</si>
  <si>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</si>
  <si>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</si>
  <si>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</si>
  <si>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</si>
  <si>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</si>
  <si>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</si>
  <si>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</si>
  <si>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</si>
  <si>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</si>
  <si>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</si>
  <si>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</si>
  <si>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</si>
  <si>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</si>
  <si>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</si>
  <si>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</si>
  <si>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</si>
  <si>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</si>
  <si>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</si>
  <si>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</si>
  <si>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</si>
  <si>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</si>
  <si>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</si>
  <si>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</si>
  <si>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</si>
  <si>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</si>
  <si>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</si>
  <si>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</si>
  <si>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</si>
  <si>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</si>
  <si>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</si>
  <si>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</si>
  <si>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</si>
  <si>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</si>
  <si>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</si>
  <si>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</si>
  <si>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</si>
  <si>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</si>
  <si>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</si>
  <si>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</si>
  <si>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</si>
  <si>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</si>
  <si>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</si>
  <si>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</si>
  <si>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</si>
  <si>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</si>
  <si>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</si>
  <si>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</si>
  <si>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</si>
  <si>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</si>
  <si>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</si>
  <si>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</si>
  <si>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</si>
  <si>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</si>
  <si>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</si>
  <si>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</si>
  <si>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</si>
  <si>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</si>
  <si>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</si>
  <si>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</si>
  <si>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</si>
  <si>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</si>
  <si>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</si>
  <si>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</si>
  <si>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</si>
  <si>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</si>
  <si>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</si>
  <si>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</si>
  <si>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</si>
  <si>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</si>
  <si>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</si>
  <si>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</si>
  <si>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</si>
  <si>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</si>
  <si>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</si>
  <si>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</si>
  <si>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</si>
  <si>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</si>
  <si>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</si>
  <si>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</si>
  <si>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</si>
  <si>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</si>
  <si>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</si>
  <si>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</si>
  <si>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</si>
  <si>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</si>
  <si>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</si>
  <si>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</si>
  <si>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</si>
  <si>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</si>
  <si>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</si>
  <si>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</si>
  <si>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</si>
  <si>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</si>
  <si>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</si>
  <si>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</si>
  <si>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</si>
  <si>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</si>
  <si>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</si>
  <si>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</si>
  <si>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</si>
  <si>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</si>
  <si>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</si>
  <si>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</si>
  <si>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</si>
  <si>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</si>
  <si>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</si>
  <si>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</si>
  <si>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</si>
  <si>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</si>
  <si>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</si>
  <si>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</si>
  <si>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</si>
  <si>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</si>
  <si>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</si>
  <si>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</si>
  <si>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</si>
  <si>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</si>
  <si>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</si>
  <si>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</si>
  <si>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</si>
  <si>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</si>
  <si>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</si>
  <si>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</si>
  <si>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</si>
  <si>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</si>
  <si>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</si>
  <si>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</si>
  <si>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</si>
  <si>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</si>
  <si>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</si>
  <si>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</si>
  <si>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</si>
  <si>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</si>
  <si>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</si>
  <si>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</si>
  <si>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</si>
  <si>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</si>
  <si>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</si>
  <si>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</si>
  <si>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</si>
  <si>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</si>
  <si>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</si>
  <si>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</si>
  <si>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</si>
  <si>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</si>
  <si>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</si>
  <si>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</si>
  <si>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</si>
  <si>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</si>
  <si>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</si>
  <si>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</si>
  <si>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</si>
  <si>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</si>
  <si>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</si>
  <si>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</si>
  <si>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</si>
  <si>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</si>
  <si>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</si>
  <si>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</si>
  <si>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</si>
  <si>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</si>
  <si>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</si>
  <si>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</si>
  <si>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</si>
  <si>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</si>
  <si>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</si>
  <si>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</si>
  <si>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</si>
  <si>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</si>
  <si>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</si>
  <si>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</si>
  <si>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</si>
  <si>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</si>
  <si>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</si>
  <si>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</si>
  <si>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</si>
  <si>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</si>
  <si>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</si>
  <si>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</si>
  <si>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</si>
  <si>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</si>
  <si>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</si>
  <si>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</si>
  <si>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</si>
  <si>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</si>
  <si>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</si>
  <si>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</si>
  <si>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</si>
  <si>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</si>
  <si>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</si>
  <si>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</si>
  <si>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</si>
  <si>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</si>
  <si>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</si>
  <si>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</si>
  <si>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</si>
  <si>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</si>
  <si>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</si>
  <si>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</si>
  <si>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</si>
  <si>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</si>
  <si>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</si>
  <si>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</si>
  <si>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</si>
  <si>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</si>
  <si>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</si>
  <si>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</si>
  <si>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</si>
  <si>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</si>
  <si>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</si>
  <si>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</si>
  <si>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</si>
  <si>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</si>
  <si>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</si>
  <si>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</si>
  <si>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</si>
  <si>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</si>
  <si>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</si>
  <si>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</si>
  <si>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</si>
  <si>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</si>
  <si>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</si>
  <si>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</si>
  <si>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</si>
  <si>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</si>
  <si>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</si>
  <si>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</si>
  <si>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</si>
  <si>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</si>
  <si>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</si>
  <si>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</si>
  <si>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</si>
  <si>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</si>
  <si>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</si>
  <si>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</si>
  <si>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</si>
  <si>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</si>
  <si>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</si>
  <si>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</si>
  <si>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</si>
  <si>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</si>
  <si>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</si>
  <si>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</si>
  <si>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</si>
  <si>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</si>
  <si>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</si>
  <si>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</si>
  <si>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</si>
  <si>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</si>
  <si>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</si>
  <si>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</si>
  <si>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</si>
  <si>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</si>
  <si>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</si>
  <si>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</si>
  <si>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</si>
  <si>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</si>
  <si>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</si>
  <si>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</si>
  <si>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</si>
  <si>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</si>
  <si>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</si>
  <si>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</si>
  <si>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</si>
  <si>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</si>
  <si>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</si>
  <si>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</si>
  <si>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</si>
  <si>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</si>
  <si>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</si>
  <si>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</si>
  <si>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</si>
  <si>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</si>
  <si>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</si>
  <si>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</si>
  <si>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</si>
  <si>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</si>
  <si>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</si>
  <si>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</si>
  <si>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</si>
  <si>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</si>
  <si>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</si>
  <si>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</si>
  <si>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</si>
  <si>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</si>
  <si>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</si>
  <si>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</si>
  <si>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</si>
  <si>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</si>
  <si>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</si>
  <si>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</si>
  <si>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</si>
  <si>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</si>
  <si>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</si>
  <si>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</si>
  <si>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</si>
  <si>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</si>
  <si>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</si>
  <si>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</si>
  <si>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</si>
  <si>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</si>
  <si>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</si>
  <si>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</si>
  <si>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</si>
  <si>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</si>
  <si>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</si>
  <si>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</si>
  <si>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</si>
  <si>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</si>
  <si>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</si>
  <si>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</si>
  <si>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</si>
  <si>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</si>
  <si>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</si>
  <si>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</si>
  <si>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</si>
  <si>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</si>
  <si>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</si>
  <si>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</si>
  <si>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</si>
  <si>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</si>
  <si>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</si>
  <si>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</si>
  <si>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</si>
  <si>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</si>
  <si>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</si>
  <si>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</si>
  <si>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</si>
  <si>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</si>
  <si>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</si>
  <si>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</si>
  <si>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</si>
  <si>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</si>
  <si>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</si>
  <si>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</si>
  <si>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</si>
  <si>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</si>
  <si>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</si>
  <si>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</si>
  <si>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</si>
  <si>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</si>
  <si>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</si>
  <si>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</si>
  <si>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</si>
  <si>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</si>
  <si>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</si>
  <si>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</si>
  <si>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</si>
  <si>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</si>
  <si>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</si>
  <si>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</si>
  <si>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</si>
  <si>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</si>
  <si>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</si>
  <si>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</si>
  <si>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</si>
  <si>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</si>
  <si>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</si>
  <si>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</si>
  <si>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</si>
  <si>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</si>
  <si>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</si>
  <si>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</si>
  <si>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</si>
  <si>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</si>
  <si>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</si>
  <si>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</si>
  <si>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</si>
  <si>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</si>
  <si>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</si>
  <si>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</si>
  <si>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</si>
  <si>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</si>
  <si>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</si>
  <si>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</si>
  <si>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</si>
  <si>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</si>
  <si>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</si>
  <si>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</si>
  <si>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</si>
  <si>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</si>
  <si>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</si>
  <si>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</si>
  <si>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</si>
  <si>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</si>
  <si>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</si>
  <si>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</si>
  <si>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</si>
  <si>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</si>
  <si>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</si>
  <si>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</si>
  <si>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</si>
  <si>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</si>
  <si>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</si>
  <si>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</si>
  <si>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</si>
  <si>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</si>
  <si>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</si>
  <si>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</si>
  <si>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</si>
  <si>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</si>
  <si>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</si>
  <si>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</si>
  <si>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</si>
  <si>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</si>
  <si>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</si>
  <si>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</si>
  <si>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</si>
  <si>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</si>
  <si>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</si>
  <si>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</si>
  <si>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</si>
  <si>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</si>
  <si>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</si>
  <si>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</si>
  <si>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</si>
  <si>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</si>
  <si>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</si>
  <si>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</si>
  <si>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</si>
  <si>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</si>
  <si>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</si>
  <si>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</si>
  <si>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</si>
  <si>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</si>
  <si>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</si>
  <si>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</si>
  <si>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</si>
  <si>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</si>
  <si>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</si>
  <si>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</si>
  <si>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</si>
  <si>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</si>
  <si>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</si>
  <si>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</si>
  <si>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</si>
  <si>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</si>
  <si>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</si>
  <si>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</si>
  <si>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</si>
  <si>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</si>
  <si>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</si>
  <si>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</si>
  <si>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</si>
  <si>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</si>
  <si>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</si>
  <si>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</si>
  <si>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</si>
  <si>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</si>
  <si>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</si>
  <si>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</si>
  <si>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</si>
  <si>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</si>
  <si>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</si>
  <si>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</si>
  <si>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</si>
  <si>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</si>
  <si>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</si>
  <si>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</si>
  <si>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</si>
  <si>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</si>
  <si>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</si>
  <si>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</si>
  <si>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</si>
  <si>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</si>
  <si>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</si>
  <si>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</si>
  <si>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</si>
  <si>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</si>
  <si>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</si>
  <si>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</si>
  <si>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</si>
  <si>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</si>
  <si>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</si>
  <si>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</si>
  <si>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</si>
  <si>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</si>
  <si>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</si>
  <si>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</si>
  <si>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</si>
  <si>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</si>
  <si>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</si>
  <si>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</si>
  <si>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</si>
  <si>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</si>
  <si>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</si>
  <si>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</si>
  <si>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</si>
  <si>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</si>
  <si>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</si>
  <si>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</si>
  <si>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</si>
  <si>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</si>
  <si>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</si>
  <si>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</si>
  <si>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</si>
  <si>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</si>
  <si>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</si>
  <si>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</si>
  <si>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</si>
  <si>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</si>
  <si>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</si>
  <si>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</si>
  <si>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</si>
  <si>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</si>
  <si>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</si>
  <si>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</si>
  <si>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</si>
  <si>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</si>
  <si>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</si>
  <si>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</si>
  <si>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</si>
  <si>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</si>
  <si>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</si>
  <si>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</si>
  <si>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</si>
  <si>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</si>
  <si>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</si>
  <si>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</si>
  <si>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</si>
  <si>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</si>
  <si>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</si>
  <si>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</si>
  <si>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</si>
  <si>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</si>
  <si>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</si>
  <si>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</si>
  <si>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</si>
  <si>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</si>
  <si>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</si>
  <si>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</si>
  <si>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</si>
  <si>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</si>
  <si>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</si>
  <si>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</si>
  <si>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</si>
  <si>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</si>
  <si>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</si>
  <si>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</si>
  <si>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</si>
  <si>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</si>
  <si>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</si>
  <si>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</si>
  <si>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</si>
  <si>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</si>
  <si>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</si>
  <si>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</si>
  <si>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</si>
  <si>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</si>
  <si>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</si>
  <si>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</si>
  <si>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</si>
  <si>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</si>
  <si>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</si>
  <si>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</si>
  <si>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</si>
  <si>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</si>
  <si>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</si>
  <si>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</si>
  <si>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</si>
  <si>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</si>
  <si>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</si>
  <si>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</si>
  <si>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</si>
  <si>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</si>
  <si>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</si>
  <si>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</si>
  <si>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</si>
  <si>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</si>
  <si>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</si>
  <si>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</si>
  <si>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</si>
  <si>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</si>
  <si>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</si>
  <si>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</si>
  <si>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</si>
  <si>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</si>
  <si>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</si>
  <si>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</si>
  <si>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</si>
  <si>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</si>
  <si>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</si>
  <si>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</si>
  <si>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</si>
  <si>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</si>
  <si>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</si>
  <si>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</si>
  <si>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</si>
  <si>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</si>
  <si>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</si>
  <si>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</si>
  <si>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</si>
  <si>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</si>
  <si>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</si>
  <si>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</si>
  <si>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</si>
  <si>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</si>
  <si>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</si>
  <si>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</si>
  <si>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</si>
  <si>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</si>
  <si>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</si>
  <si>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</si>
  <si>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</si>
  <si>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</si>
  <si>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</si>
  <si>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</si>
  <si>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</si>
  <si>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</si>
  <si>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</si>
  <si>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</si>
  <si>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</si>
  <si>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</si>
  <si>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</si>
  <si>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</si>
  <si>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</si>
  <si>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</si>
  <si>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</si>
  <si>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</si>
  <si>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</si>
  <si>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</si>
  <si>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</si>
  <si>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</si>
  <si>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</si>
  <si>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</si>
  <si>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</si>
  <si>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</si>
  <si>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</si>
  <si>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</si>
  <si>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</si>
  <si>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</si>
  <si>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</si>
  <si>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</si>
  <si>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</si>
  <si>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</si>
  <si>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</si>
  <si>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</si>
  <si>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</si>
  <si>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</si>
  <si>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</si>
  <si>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</si>
  <si>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</si>
  <si>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</si>
  <si>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</si>
  <si>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</si>
  <si>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</si>
  <si>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</si>
  <si>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</si>
  <si>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</si>
  <si>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</si>
  <si>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</si>
  <si>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</si>
  <si>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</si>
  <si>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</si>
  <si>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</si>
  <si>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</si>
  <si>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</si>
  <si>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</si>
  <si>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</si>
  <si>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</si>
  <si>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</si>
  <si>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</si>
  <si>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</si>
  <si>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</si>
  <si>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</si>
  <si>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</si>
  <si>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</si>
  <si>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</si>
  <si>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</si>
  <si>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</si>
  <si>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</si>
  <si>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</si>
  <si>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</si>
  <si>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</si>
  <si>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</si>
  <si>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</si>
  <si>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</si>
  <si>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</si>
  <si>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</si>
  <si>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</si>
  <si>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</si>
  <si>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</si>
  <si>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</si>
  <si>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</si>
  <si>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</si>
  <si>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</si>
  <si>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</si>
  <si>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</si>
  <si>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</si>
  <si>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</si>
  <si>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</si>
  <si>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</si>
  <si>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</si>
  <si>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</si>
  <si>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</si>
  <si>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</si>
  <si>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</si>
  <si>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</si>
  <si>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</si>
  <si>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</si>
  <si>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</si>
  <si>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</si>
  <si>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</si>
  <si>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</si>
  <si>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</si>
  <si>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</si>
  <si>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</si>
  <si>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</si>
  <si>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</si>
  <si>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</si>
  <si>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</si>
  <si>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</si>
  <si>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</si>
  <si>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</si>
  <si>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</si>
  <si>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</si>
  <si>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</si>
  <si>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</si>
  <si>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</si>
  <si>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</si>
  <si>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</si>
  <si>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</si>
  <si>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</si>
  <si>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</si>
  <si>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</si>
  <si>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</si>
  <si>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</si>
  <si>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</si>
  <si>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</si>
  <si>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</si>
  <si>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</si>
  <si>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</si>
  <si>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</si>
  <si>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</si>
  <si>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</si>
  <si>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</si>
  <si>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</si>
  <si>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</si>
  <si>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</si>
  <si>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</si>
  <si>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</si>
  <si>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</si>
  <si>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</si>
  <si>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</si>
  <si>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</si>
  <si>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</si>
  <si>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</si>
  <si>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</si>
  <si>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</si>
  <si>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</si>
  <si>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</si>
  <si>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</si>
  <si>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</si>
  <si>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</si>
  <si>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</si>
  <si>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</si>
  <si>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</si>
  <si>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</si>
  <si>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</si>
  <si>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</si>
  <si>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</si>
  <si>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</si>
  <si>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</si>
  <si>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</si>
  <si>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</si>
  <si>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</si>
  <si>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</si>
  <si>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</si>
  <si>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</si>
  <si>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</si>
  <si>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</si>
  <si>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</si>
  <si>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</si>
  <si>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</si>
  <si>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</si>
  <si>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</si>
  <si>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</si>
  <si>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</si>
  <si>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</si>
  <si>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</si>
  <si>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</si>
  <si>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</si>
  <si>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</si>
  <si>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</si>
  <si>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</si>
  <si>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</si>
  <si>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</si>
  <si>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</si>
  <si>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</si>
  <si>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</si>
  <si>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</si>
  <si>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</si>
  <si>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</si>
  <si>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</si>
  <si>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</si>
  <si>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</si>
  <si>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</si>
  <si>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</si>
  <si>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</si>
  <si>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</si>
  <si>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</si>
  <si>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</si>
  <si>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</si>
  <si>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</si>
  <si>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</si>
  <si>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</si>
  <si>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</si>
  <si>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</si>
  <si>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</si>
  <si>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</si>
  <si>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</si>
  <si>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</si>
  <si>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</si>
  <si>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</si>
  <si>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</si>
  <si>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</si>
  <si>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</si>
  <si>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</si>
  <si>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</si>
  <si>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</si>
  <si>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</si>
  <si>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</si>
  <si>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</si>
  <si>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</si>
  <si>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</si>
  <si>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</si>
  <si>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</si>
  <si>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</si>
  <si>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</si>
  <si>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</si>
  <si>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</si>
  <si>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</si>
  <si>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</si>
  <si>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</si>
  <si>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</si>
  <si>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</si>
  <si>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</si>
  <si>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</si>
  <si>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</si>
  <si>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</si>
  <si>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</si>
  <si>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</si>
  <si>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</si>
  <si>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</si>
  <si>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</si>
  <si>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</si>
  <si>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</si>
  <si>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</si>
  <si>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</si>
  <si>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</si>
  <si>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</si>
  <si>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</si>
  <si>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</si>
  <si>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</si>
  <si>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clarke_et_al_2023_fig6</t>
  </si>
  <si>
    <t>clarke_et_al_2023_fig7</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</si>
  <si>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</si>
  <si>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</si>
  <si>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</si>
  <si>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</si>
  <si>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</si>
  <si>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</si>
  <si>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</si>
  <si>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</si>
  <si>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</si>
  <si>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</si>
  <si>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</si>
  <si>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</si>
  <si>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</si>
  <si>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</si>
  <si>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</si>
  <si>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</si>
  <si>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</si>
  <si>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</si>
  <si>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</si>
  <si>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</si>
  <si>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</si>
  <si>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</si>
  <si>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</si>
  <si>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</si>
  <si>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</si>
  <si>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</si>
  <si>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</si>
  <si>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</si>
  <si>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</si>
  <si>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</si>
  <si>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</si>
  <si>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</si>
  <si>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</si>
  <si>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</si>
  <si>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</si>
  <si>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</si>
  <si>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</si>
  <si>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</si>
  <si>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</si>
  <si>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</si>
  <si>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</si>
  <si>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</si>
  <si>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</si>
  <si>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</si>
  <si>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</si>
  <si>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</si>
  <si>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</si>
  <si>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</si>
  <si>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</si>
  <si>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</si>
  <si>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</si>
  <si>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</si>
  <si>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</si>
  <si>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</si>
  <si>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</si>
  <si>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</si>
  <si>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</si>
  <si>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</si>
  <si>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</si>
  <si>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</si>
  <si>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</si>
  <si>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</si>
  <si>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</si>
  <si>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</si>
  <si>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</si>
  <si>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</si>
  <si>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</si>
  <si>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</si>
  <si>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</si>
  <si>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</si>
  <si>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</si>
  <si>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</si>
  <si>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</si>
  <si>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</si>
  <si>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</si>
  <si>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</si>
  <si>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</si>
  <si>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</si>
  <si>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</si>
  <si>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</si>
  <si>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</si>
  <si>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</si>
  <si>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</si>
  <si>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</si>
  <si>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</si>
  <si>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</si>
  <si>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</si>
  <si>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</si>
  <si>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</si>
  <si>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</si>
  <si>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</si>
  <si>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</si>
  <si>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</si>
  <si>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</si>
  <si>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</si>
  <si>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</si>
  <si>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</si>
  <si>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</si>
  <si>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</si>
  <si>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</si>
  <si>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</si>
  <si>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</si>
  <si>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</si>
  <si>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</si>
  <si>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</si>
  <si>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</si>
  <si>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</si>
  <si>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</si>
  <si>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</si>
  <si>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</si>
  <si>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</si>
  <si>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</si>
  <si>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</si>
  <si>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</si>
  <si>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</si>
  <si>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</si>
  <si>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</si>
  <si>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</si>
  <si>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</si>
  <si>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</si>
  <si>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</si>
  <si>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</si>
  <si>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</si>
  <si>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</si>
  <si>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</si>
  <si>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</si>
  <si>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</si>
  <si>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</si>
  <si>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</si>
  <si>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</si>
  <si>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</si>
  <si>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</si>
  <si>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</si>
  <si>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</si>
  <si>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</si>
  <si>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</si>
  <si>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</si>
  <si>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</si>
  <si>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</si>
  <si>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</si>
  <si>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</si>
  <si>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</si>
  <si>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</si>
  <si>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</si>
  <si>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</si>
  <si>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</si>
  <si>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</si>
  <si>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</si>
  <si>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</si>
  <si>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</si>
  <si>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</si>
  <si>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</si>
  <si>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</si>
  <si>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</si>
  <si>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</si>
  <si>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</si>
  <si>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</si>
  <si>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</si>
  <si>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</si>
  <si>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</si>
  <si>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</si>
  <si>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</si>
  <si>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</si>
  <si>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</si>
  <si>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</si>
  <si>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</si>
  <si>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</si>
  <si>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</si>
  <si>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</si>
  <si>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</si>
  <si>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</si>
  <si>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</si>
  <si>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</si>
  <si>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</si>
  <si>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</si>
  <si>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</si>
  <si>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</si>
  <si>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</si>
  <si>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</si>
  <si>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</si>
  <si>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</si>
  <si>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</si>
  <si>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</si>
  <si>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</si>
  <si>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</si>
  <si>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</si>
  <si>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</si>
  <si>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</si>
  <si>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</si>
  <si>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</si>
  <si>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</si>
  <si>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</si>
  <si>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</si>
  <si>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</si>
  <si>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</si>
  <si>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</si>
  <si>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</si>
  <si>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</si>
  <si>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</si>
  <si>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</si>
  <si>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</si>
  <si>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</si>
  <si>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</si>
  <si>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</si>
  <si>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</si>
  <si>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</si>
  <si>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</si>
  <si>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</si>
  <si>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</si>
  <si>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</si>
  <si>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</si>
  <si>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</si>
  <si>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</si>
  <si>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</si>
  <si>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</si>
  <si>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</si>
  <si>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</si>
  <si>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</si>
  <si>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</si>
  <si>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</si>
  <si>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</si>
  <si>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</si>
  <si>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</si>
  <si>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</si>
  <si>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</si>
  <si>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</si>
  <si>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</si>
  <si>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</si>
  <si>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</si>
  <si>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</si>
  <si>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</si>
  <si>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</si>
  <si>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</si>
  <si>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</si>
  <si>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</si>
  <si>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</si>
  <si>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</si>
  <si>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</si>
  <si>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</si>
  <si>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</si>
  <si>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</si>
  <si>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</si>
  <si>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</si>
  <si>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</si>
  <si>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</si>
  <si>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</si>
  <si>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</si>
  <si>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</si>
  <si>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</si>
  <si>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</si>
  <si>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</si>
  <si>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</si>
  <si>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</si>
  <si>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</si>
  <si>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</si>
  <si>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</si>
  <si>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</si>
  <si>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</si>
  <si>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</si>
  <si>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</si>
  <si>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</si>
  <si>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</si>
  <si>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</si>
  <si>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</si>
  <si>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</si>
  <si>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</si>
  <si>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</si>
  <si>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</si>
  <si>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</si>
  <si>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</si>
  <si>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</si>
  <si>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</si>
  <si>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</si>
  <si>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</si>
  <si>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</si>
  <si>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</si>
  <si>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</si>
  <si>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</si>
  <si>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</si>
  <si>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</si>
  <si>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</si>
  <si>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</si>
  <si>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</si>
  <si>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</si>
  <si>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</si>
  <si>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</si>
  <si>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</si>
  <si>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</si>
  <si>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</si>
  <si>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</si>
  <si>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</si>
  <si>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</si>
  <si>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</si>
  <si>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</si>
  <si>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</si>
  <si>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</si>
  <si>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</si>
  <si>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</si>
  <si>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</si>
  <si>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</si>
  <si>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</si>
  <si>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</si>
  <si>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</si>
  <si>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</si>
  <si>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</si>
  <si>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</si>
  <si>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</si>
  <si>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</si>
  <si>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</si>
  <si>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</si>
  <si>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</si>
  <si>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</si>
  <si>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</si>
  <si>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</si>
  <si>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</si>
  <si>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</si>
  <si>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</si>
  <si>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</si>
  <si>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</si>
  <si>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</si>
  <si>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</si>
  <si>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</si>
  <si>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</si>
  <si>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</si>
  <si>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</si>
  <si>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</si>
  <si>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</si>
  <si>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</si>
  <si>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</si>
  <si>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</si>
  <si>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</si>
  <si>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</si>
  <si>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</si>
  <si>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</si>
  <si>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</si>
  <si>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</si>
  <si>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</si>
  <si>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</si>
  <si>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</si>
  <si>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</si>
  <si>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</si>
  <si>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</si>
  <si>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</si>
  <si>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</si>
  <si>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</si>
  <si>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</si>
  <si>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</si>
  <si>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</si>
  <si>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</si>
  <si>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</si>
  <si>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</si>
  <si>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</si>
  <si>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</si>
  <si>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</si>
  <si>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</si>
  <si>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</si>
  <si>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</si>
  <si>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</si>
  <si>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</si>
  <si>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</si>
  <si>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</si>
  <si>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</si>
  <si>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</si>
  <si>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</si>
  <si>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</si>
  <si>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</si>
  <si>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</si>
  <si>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</si>
  <si>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</si>
  <si>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</si>
  <si>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</si>
  <si>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</si>
  <si>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</si>
  <si>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</si>
  <si>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</si>
  <si>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</si>
  <si>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</si>
  <si>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</si>
  <si>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</si>
  <si>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</si>
  <si>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</si>
  <si>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</si>
  <si>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</si>
  <si>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</si>
  <si>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</si>
  <si>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</si>
  <si>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</si>
  <si>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</si>
  <si>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</si>
  <si>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</si>
  <si>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</si>
  <si>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</si>
  <si>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</si>
  <si>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</si>
  <si>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</si>
  <si>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</si>
  <si>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</si>
  <si>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</si>
  <si>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</si>
  <si>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</si>
  <si>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</si>
  <si>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</si>
  <si>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</si>
  <si>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</si>
  <si>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</si>
  <si>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</si>
  <si>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</si>
  <si>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</si>
  <si>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</si>
  <si>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</si>
  <si>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</si>
  <si>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</si>
  <si>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</si>
  <si>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</si>
  <si>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</si>
  <si>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</si>
  <si>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</si>
  <si>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</si>
  <si>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</si>
  <si>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</si>
  <si>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</si>
  <si>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</si>
  <si>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</si>
  <si>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</si>
  <si>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</si>
  <si>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</si>
  <si>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</si>
  <si>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</si>
  <si>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</si>
  <si>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</si>
  <si>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</si>
  <si>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</si>
  <si>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</si>
  <si>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</si>
  <si>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</si>
  <si>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</si>
  <si>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</si>
  <si>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</si>
  <si>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</si>
  <si>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</si>
  <si>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</si>
  <si>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</si>
  <si>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</si>
  <si>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</si>
  <si>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</si>
  <si>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</si>
  <si>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</si>
  <si>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</si>
  <si>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</si>
  <si>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</si>
  <si>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</si>
  <si>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</si>
  <si>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</si>
  <si>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</si>
  <si>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</si>
  <si>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</si>
  <si>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</si>
  <si>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</si>
  <si>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</si>
  <si>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</si>
  <si>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</si>
  <si>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</si>
  <si>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</si>
  <si>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</si>
  <si>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</si>
  <si>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</si>
  <si>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</si>
  <si>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</si>
  <si>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</si>
  <si>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</si>
  <si>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</si>
  <si>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</si>
  <si>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</si>
  <si>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</si>
  <si>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</si>
  <si>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</si>
  <si>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</si>
  <si>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</si>
  <si>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</si>
  <si>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</si>
  <si>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</si>
  <si>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</si>
  <si>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</si>
  <si>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</si>
  <si>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</si>
  <si>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</si>
  <si>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</si>
  <si>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</si>
  <si>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</si>
  <si>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</si>
  <si>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</si>
  <si>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</si>
  <si>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</si>
  <si>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</si>
  <si>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</si>
  <si>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</si>
  <si>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</si>
  <si>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</si>
  <si>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</si>
  <si>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</si>
  <si>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</si>
  <si>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</si>
  <si>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</si>
  <si>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</si>
  <si>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</si>
  <si>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</si>
  <si>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</si>
  <si>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</si>
  <si>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</si>
  <si>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</si>
  <si>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</si>
  <si>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</si>
  <si>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</si>
  <si>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</si>
  <si>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</si>
  <si>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</si>
  <si>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</si>
  <si>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</si>
  <si>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</si>
  <si>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</si>
  <si>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</si>
  <si>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</si>
  <si>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</si>
  <si>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</si>
  <si>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</si>
  <si>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</si>
  <si>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</si>
  <si>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</si>
  <si>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</si>
  <si>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</si>
  <si>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</si>
  <si>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</si>
  <si>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</si>
  <si>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</si>
  <si>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</si>
  <si>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</si>
  <si>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</si>
  <si>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</si>
  <si>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</si>
  <si>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</si>
  <si>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</si>
  <si>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</si>
  <si>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</si>
  <si>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</si>
  <si>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</si>
  <si>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</si>
  <si>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</si>
  <si>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</si>
  <si>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</si>
  <si>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</si>
  <si>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</si>
  <si>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</si>
  <si>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</si>
  <si>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</si>
  <si>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</si>
  <si>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</si>
  <si>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</si>
  <si>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</si>
  <si>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</si>
  <si>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</si>
  <si>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</si>
  <si>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</si>
  <si>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</si>
  <si>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</si>
  <si>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</si>
  <si>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</si>
  <si>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</si>
  <si>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</si>
  <si>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</si>
  <si>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</si>
  <si>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</si>
  <si>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</si>
  <si>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</si>
  <si>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</si>
  <si>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</si>
  <si>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</si>
  <si>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</si>
  <si>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</si>
  <si>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</si>
  <si>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</si>
  <si>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</si>
  <si>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</si>
  <si>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</si>
  <si>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</si>
  <si>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</si>
  <si>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</si>
  <si>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</si>
  <si>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</si>
  <si>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</si>
  <si>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</si>
  <si>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</si>
  <si>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</si>
  <si>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</si>
  <si>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</si>
  <si>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</si>
  <si>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</si>
  <si>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</si>
  <si>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</si>
  <si>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</si>
  <si>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</si>
  <si>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</si>
  <si>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</si>
  <si>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</si>
  <si>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</si>
  <si>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</si>
  <si>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</si>
  <si>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</si>
  <si>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</si>
  <si>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</si>
  <si>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</si>
  <si>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</si>
  <si>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</si>
  <si>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</si>
  <si>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</si>
  <si>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</si>
  <si>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</si>
  <si>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</si>
  <si>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</si>
  <si>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</si>
  <si>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</si>
  <si>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</si>
  <si>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</si>
  <si>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</si>
  <si>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</si>
  <si>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</si>
  <si>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</si>
  <si>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</si>
  <si>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</si>
  <si>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</si>
  <si>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</si>
  <si>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</si>
  <si>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</si>
  <si>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</si>
  <si>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</si>
  <si>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</si>
  <si>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</si>
  <si>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</si>
  <si>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</si>
  <si>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</si>
  <si>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</si>
  <si>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</si>
  <si>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</si>
  <si>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</si>
  <si>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</si>
  <si>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</si>
  <si>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</si>
  <si>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</si>
  <si>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</si>
  <si>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</si>
  <si>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</si>
  <si>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</si>
  <si>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</si>
  <si>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</si>
  <si>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</si>
  <si>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</si>
  <si>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</si>
  <si>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</si>
  <si>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</si>
  <si>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</si>
  <si>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</si>
  <si>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</si>
  <si>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</si>
  <si>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</si>
  <si>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</si>
  <si>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</si>
  <si>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</si>
  <si>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</si>
  <si>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</si>
  <si>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</si>
  <si>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</si>
  <si>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</si>
  <si>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</si>
  <si>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</si>
  <si>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</si>
  <si>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</si>
  <si>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</si>
  <si>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</si>
  <si>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</si>
  <si>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</si>
  <si>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</si>
  <si>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</si>
  <si>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</si>
  <si>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</si>
  <si>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</si>
  <si>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</si>
  <si>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</si>
  <si>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</si>
  <si>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</si>
  <si>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</si>
  <si>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</si>
  <si>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</si>
  <si>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</si>
  <si>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</si>
  <si>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</si>
  <si>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</si>
  <si>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</si>
  <si>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</si>
  <si>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</si>
  <si>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</si>
  <si>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</si>
  <si>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</si>
  <si>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</si>
  <si>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</si>
  <si>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</si>
  <si>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</si>
  <si>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</si>
  <si>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</si>
  <si>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</si>
  <si>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</si>
  <si>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</si>
  <si>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</si>
  <si>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</si>
  <si>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</si>
  <si>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</si>
  <si>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</si>
  <si>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</si>
  <si>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</si>
  <si>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</si>
  <si>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</si>
  <si>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</si>
  <si>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</si>
  <si>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</si>
  <si>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</si>
  <si>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</si>
  <si>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</si>
  <si>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</si>
  <si>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</si>
  <si>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</si>
  <si>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</si>
  <si>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</si>
  <si>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</si>
  <si>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</si>
  <si>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</si>
  <si>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</si>
  <si>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</si>
  <si>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</si>
  <si>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</si>
  <si>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</si>
  <si>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</si>
  <si>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</si>
  <si>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</si>
  <si>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</si>
  <si>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</si>
  <si>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</si>
  <si>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</si>
  <si>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</si>
  <si>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</si>
  <si>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</si>
  <si>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</si>
  <si>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</si>
  <si>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</si>
  <si>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</si>
  <si>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</si>
  <si>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</si>
  <si>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</si>
  <si>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</si>
  <si>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</si>
  <si>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</si>
  <si>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</si>
  <si>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</si>
  <si>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</si>
  <si>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</si>
  <si>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</si>
  <si>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</si>
  <si>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</si>
  <si>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</si>
  <si>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</si>
  <si>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</si>
  <si>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</si>
  <si>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</si>
  <si>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</si>
  <si>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</si>
  <si>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</si>
  <si>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</si>
  <si>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</si>
  <si>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</si>
  <si>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</si>
  <si>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</si>
  <si>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</si>
  <si>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</si>
  <si>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</si>
  <si>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</si>
  <si>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</si>
  <si>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</si>
  <si>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</si>
  <si>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</si>
  <si>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</si>
  <si>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</si>
  <si>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</si>
  <si>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</si>
  <si>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</si>
  <si>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</si>
  <si>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</si>
  <si>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</si>
  <si>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</si>
  <si>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</si>
  <si>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</si>
  <si>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</si>
  <si>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</si>
  <si>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</si>
  <si>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</si>
  <si>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</si>
  <si>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</si>
  <si>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</si>
  <si>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</si>
  <si>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</si>
  <si>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</si>
  <si>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</si>
  <si>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</si>
  <si>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</si>
  <si>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</si>
  <si>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</si>
  <si>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</si>
  <si>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</si>
  <si>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</si>
  <si>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</si>
  <si>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</si>
  <si>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</si>
  <si>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</si>
  <si>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</si>
  <si>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</si>
  <si>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</si>
  <si>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</si>
  <si>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</si>
  <si>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</si>
  <si>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</si>
  <si>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</si>
  <si>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</si>
  <si>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</si>
  <si>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</si>
  <si>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</si>
  <si>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</si>
  <si>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</si>
  <si>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</si>
  <si>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</si>
  <si>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</si>
  <si>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</si>
  <si>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</si>
  <si>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</si>
  <si>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</si>
  <si>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</si>
  <si>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</si>
  <si>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</si>
  <si>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</si>
  <si>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</si>
  <si>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</si>
  <si>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</si>
  <si>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</si>
  <si>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</si>
  <si>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</si>
  <si>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</si>
  <si>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</si>
  <si>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</si>
  <si>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</si>
  <si>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</si>
  <si>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</si>
  <si>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</si>
  <si>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</si>
  <si>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</si>
  <si>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</si>
  <si>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</si>
  <si>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</si>
  <si>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</si>
  <si>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</si>
  <si>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</si>
  <si>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</si>
  <si>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</si>
  <si>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</si>
  <si>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</si>
  <si>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</si>
  <si>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</si>
  <si>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</si>
  <si>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</si>
  <si>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</si>
  <si>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</si>
  <si>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</si>
  <si>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</si>
  <si>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</si>
  <si>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</si>
  <si>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</si>
  <si>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</si>
  <si>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</si>
  <si>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</si>
  <si>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</si>
  <si>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</si>
  <si>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</si>
  <si>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</si>
  <si>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</si>
  <si>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</si>
  <si>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</si>
  <si>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</si>
  <si>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</si>
  <si>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</si>
  <si>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</si>
  <si>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</si>
  <si>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</si>
  <si>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</si>
  <si>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</si>
  <si>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</si>
  <si>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</si>
  <si>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</si>
  <si>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</si>
  <si>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</si>
  <si>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</si>
  <si>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</si>
  <si>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</si>
  <si>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</si>
  <si>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</si>
  <si>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</si>
  <si>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</si>
  <si>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</si>
  <si>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</si>
  <si>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</si>
  <si>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</si>
  <si>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</si>
  <si>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</si>
  <si>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</si>
  <si>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</si>
  <si>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</si>
  <si>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</si>
  <si>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</si>
  <si>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</si>
  <si>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</si>
  <si>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</si>
  <si>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</si>
  <si>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</si>
  <si>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</si>
  <si>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</si>
  <si>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</si>
  <si>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</si>
  <si>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</si>
  <si>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</si>
  <si>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</si>
  <si>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</si>
  <si>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</si>
  <si>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</si>
  <si>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</si>
  <si>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</si>
  <si>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</si>
  <si>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</si>
  <si>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</si>
  <si>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</si>
  <si>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</si>
  <si>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</si>
  <si>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</si>
  <si>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</si>
  <si>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</si>
  <si>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</si>
  <si>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</si>
  <si>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</si>
  <si>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</si>
  <si>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</si>
  <si>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</si>
  <si>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</si>
  <si>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</si>
  <si>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</si>
  <si>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</si>
  <si>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</si>
  <si>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</si>
  <si>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</si>
  <si>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</si>
  <si>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</si>
  <si>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</si>
  <si>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</si>
  <si>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</si>
  <si>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</si>
  <si>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</si>
  <si>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</si>
  <si>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</si>
  <si>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</si>
  <si>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</si>
  <si>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</si>
  <si>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</si>
  <si>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</si>
  <si>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</si>
  <si>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</si>
  <si>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</si>
  <si>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</si>
  <si>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</si>
  <si>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</si>
  <si>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</si>
  <si>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</si>
  <si>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</si>
  <si>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</si>
  <si>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</si>
  <si>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</si>
  <si>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</si>
  <si>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</si>
  <si>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</si>
  <si>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</si>
  <si>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</si>
  <si>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</si>
  <si>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</si>
  <si>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</si>
  <si>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</si>
  <si>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</si>
  <si>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</si>
  <si>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</si>
  <si>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</si>
  <si>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</si>
  <si>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</si>
  <si>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</si>
  <si>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</si>
  <si>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</si>
  <si>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</si>
  <si>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</si>
  <si>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</si>
  <si>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</si>
  <si>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</si>
  <si>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</si>
  <si>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</si>
  <si>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</si>
  <si>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</si>
  <si>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</si>
  <si>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</si>
  <si>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</si>
  <si>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</si>
  <si>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</si>
  <si>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</si>
  <si>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</si>
  <si>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</si>
  <si>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</si>
  <si>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</si>
  <si>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</si>
  <si>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</si>
  <si>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</si>
  <si>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</si>
  <si>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</si>
  <si>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</si>
  <si>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</si>
  <si>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</si>
  <si>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</si>
  <si>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</si>
  <si>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</si>
  <si>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</si>
  <si>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</si>
  <si>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</si>
  <si>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</si>
  <si>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</si>
  <si>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</si>
  <si>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</si>
  <si>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</si>
  <si>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</si>
  <si>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</si>
  <si>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</si>
  <si>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</si>
  <si>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</si>
  <si>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</si>
  <si>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</si>
  <si>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</si>
  <si>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</si>
  <si>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</si>
  <si>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</si>
  <si>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</si>
  <si>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</si>
  <si>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</si>
  <si>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</si>
  <si>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</si>
  <si>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</si>
  <si>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</si>
  <si>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</si>
  <si>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</si>
  <si>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</si>
  <si>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</si>
  <si>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</si>
  <si>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</si>
  <si>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</si>
  <si>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</si>
  <si>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</si>
  <si>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</si>
  <si>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</si>
  <si>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</si>
  <si>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</si>
  <si>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</si>
  <si>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</si>
  <si>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</si>
  <si>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</si>
  <si>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</si>
  <si>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</si>
  <si>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</si>
  <si>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</si>
  <si>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</si>
  <si>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</si>
  <si>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</si>
  <si>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</si>
  <si>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</si>
  <si>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</si>
  <si>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</si>
  <si>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</si>
  <si>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</si>
  <si>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</si>
  <si>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</si>
  <si>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</si>
  <si>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</si>
  <si>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</si>
  <si>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</si>
  <si>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</si>
  <si>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</si>
  <si>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</si>
  <si>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</si>
  <si>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</si>
  <si>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</si>
  <si>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</si>
  <si>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</si>
  <si>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</si>
  <si>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</si>
  <si>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</si>
  <si>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</si>
  <si>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</si>
  <si>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</si>
  <si>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</si>
  <si>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</si>
  <si>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</si>
  <si>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</si>
  <si>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</si>
  <si>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</si>
  <si>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</si>
  <si>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</si>
  <si>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</si>
  <si>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</si>
  <si>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</si>
  <si>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</si>
  <si>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</si>
  <si>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</si>
  <si>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</si>
  <si>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</si>
  <si>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</si>
  <si>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</si>
  <si>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</si>
  <si>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</si>
  <si>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</si>
  <si>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</si>
  <si>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</si>
  <si>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</si>
  <si>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</si>
  <si>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</si>
  <si>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</si>
  <si>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</si>
  <si>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</si>
  <si>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</si>
  <si>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</si>
  <si>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</si>
  <si>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</si>
  <si>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</si>
  <si>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</si>
  <si>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</si>
  <si>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</si>
  <si>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</si>
  <si>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</si>
  <si>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</si>
  <si>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</si>
  <si>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</si>
  <si>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</si>
  <si>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</si>
  <si>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</si>
  <si>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</si>
  <si>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</si>
  <si>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</si>
  <si>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</si>
  <si>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</si>
  <si>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</si>
  <si>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</si>
  <si>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</si>
  <si>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</si>
  <si>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</si>
  <si>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</si>
  <si>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</si>
  <si>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</si>
  <si>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</si>
  <si>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</si>
  <si>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</si>
  <si>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</si>
  <si>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</si>
  <si>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</si>
  <si>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</si>
  <si>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</si>
  <si>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</si>
  <si>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</si>
  <si>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</si>
  <si>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</si>
  <si>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</si>
  <si>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</si>
  <si>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</si>
  <si>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</si>
  <si>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</si>
  <si>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</si>
  <si>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</si>
  <si>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</si>
  <si>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</si>
  <si>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</si>
  <si>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</si>
  <si>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</si>
  <si>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</si>
  <si>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</si>
  <si>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</si>
  <si>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</si>
  <si>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</si>
  <si>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</si>
  <si>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</si>
  <si>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</si>
  <si>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</si>
  <si>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</si>
  <si>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</si>
  <si>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</si>
  <si>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</si>
  <si>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</si>
  <si>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</si>
  <si>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</si>
  <si>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</si>
  <si>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</si>
  <si>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</si>
  <si>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</si>
  <si>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</si>
  <si>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</si>
  <si>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</si>
  <si>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</si>
  <si>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</si>
  <si>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</si>
  <si>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</si>
  <si>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</si>
  <si>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</si>
  <si>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</si>
  <si>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</si>
  <si>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</si>
  <si>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</si>
  <si>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</si>
  <si>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</si>
  <si>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</si>
  <si>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</si>
  <si>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</si>
  <si>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</si>
  <si>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</si>
  <si>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</si>
  <si>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</si>
  <si>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</si>
  <si>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</si>
  <si>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</si>
  <si>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</si>
  <si>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</si>
  <si>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</si>
  <si>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</si>
  <si>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</si>
  <si>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</si>
  <si>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</si>
  <si>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</si>
  <si>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</si>
  <si>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</si>
  <si>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</si>
  <si>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</si>
  <si>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</si>
  <si>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</si>
  <si>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</si>
  <si>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</si>
  <si>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</si>
  <si>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</si>
  <si>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</si>
  <si>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</si>
  <si>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</si>
  <si>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</si>
  <si>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</si>
  <si>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</si>
  <si>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</si>
  <si>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</si>
  <si>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</si>
  <si>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</si>
  <si>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</si>
  <si>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</si>
  <si>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</si>
  <si>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</si>
  <si>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</si>
  <si>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</si>
  <si>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</si>
  <si>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</si>
  <si>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</si>
  <si>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</si>
  <si>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</si>
  <si>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</si>
  <si>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</si>
  <si>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</si>
  <si>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</si>
  <si>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</si>
  <si>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</si>
  <si>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</si>
  <si>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</si>
  <si>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</si>
  <si>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</si>
  <si>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</si>
  <si>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</si>
  <si>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</si>
  <si>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</si>
  <si>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</si>
  <si>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</si>
  <si>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</si>
  <si>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</si>
  <si>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</si>
  <si>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</si>
  <si>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</si>
  <si>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</si>
  <si>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</si>
  <si>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</si>
  <si>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</si>
  <si>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</si>
  <si>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</si>
  <si>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</si>
  <si>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</si>
  <si>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</si>
  <si>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</si>
  <si>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</si>
  <si>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</si>
  <si>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</si>
  <si>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</si>
  <si>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</si>
  <si>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</si>
  <si>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</si>
  <si>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</si>
  <si>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</si>
  <si>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</si>
  <si>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</si>
  <si>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</si>
  <si>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</si>
  <si>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</si>
  <si>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</si>
  <si>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</si>
  <si>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</si>
  <si>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</si>
  <si>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</si>
  <si>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</si>
  <si>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</si>
  <si>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</si>
  <si>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</si>
  <si>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</si>
  <si>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</si>
  <si>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</si>
  <si>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</si>
  <si>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</si>
  <si>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</si>
  <si>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</si>
  <si>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</si>
  <si>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</si>
  <si>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</si>
  <si>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</si>
  <si>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</si>
  <si>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</si>
  <si>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</si>
  <si>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</si>
  <si>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</si>
  <si>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</si>
  <si>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</si>
  <si>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</si>
  <si>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</si>
  <si>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</si>
  <si>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</si>
  <si>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</si>
  <si>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</si>
  <si>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</si>
  <si>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</si>
  <si>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</si>
  <si>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</si>
  <si>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</si>
  <si>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</si>
  <si>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</si>
  <si>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</si>
  <si>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</si>
  <si>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</si>
  <si>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</si>
  <si>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</si>
  <si>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</si>
  <si>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</si>
  <si>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</si>
  <si>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</si>
  <si>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</si>
  <si>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</si>
  <si>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</si>
  <si>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</si>
  <si>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</si>
  <si>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</si>
  <si>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</si>
  <si>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</si>
  <si>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</si>
  <si>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</si>
  <si>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</si>
  <si>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</si>
  <si>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</si>
  <si>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</si>
  <si>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</si>
  <si>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</si>
  <si>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</si>
  <si>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</si>
  <si>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</si>
  <si>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</si>
  <si>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</si>
  <si>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</si>
  <si>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</si>
  <si>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</si>
  <si>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</si>
  <si>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</si>
  <si>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</si>
  <si>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</si>
  <si>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</si>
  <si>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</si>
  <si>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</si>
  <si>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</si>
  <si>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</si>
  <si>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</si>
  <si>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</si>
  <si>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</si>
  <si>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</si>
  <si>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</si>
  <si>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</si>
  <si>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</si>
  <si>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</si>
  <si>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</si>
  <si>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</si>
  <si>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</si>
  <si>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</si>
  <si>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</si>
  <si>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</si>
  <si>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</si>
  <si>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</si>
  <si>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</si>
  <si>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</si>
  <si>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</si>
  <si>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Walther, B. A., &amp; Moore, J. L. (2005). The Concepts of Bias, Precision and Accuracy, and Their Use in Testing the Performance of Species Richness Estimators, with a Literature Review of Estimator Performance. *Ecography, 28*, 815-829.
&lt;https://doi.org/10.1111/j.2005.0906-7590.04112.x&gt;</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</si>
  <si>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</si>
  <si>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</si>
  <si>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</si>
  <si>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</si>
  <si>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</si>
  <si>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</si>
  <si>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</si>
  <si>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</si>
  <si>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</si>
  <si>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</si>
  <si>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</si>
  <si>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</si>
  <si>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L. L., Hines, J. E., Nichols, J. D., &amp; MacKenzie, D. I. (2007). Sampling Design Trade-Offs in Occupancy Studies with Imperfect Detection: Examples and Software. *Ecological Applications, 17*(1), 281–290. &lt;https://www.jstor.org/stable/40061993&gt;</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</si>
  <si>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</si>
  <si>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</si>
  <si>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</si>
  <si>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</si>
  <si>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</si>
  <si>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</si>
  <si>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</si>
  <si>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</si>
  <si>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</si>
  <si>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</si>
  <si>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</si>
  <si>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</si>
  <si>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</si>
  <si>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</si>
  <si>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</si>
  <si>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</si>
  <si>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</si>
  <si>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</si>
  <si>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</si>
  <si>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</si>
  <si>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</si>
  <si>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</si>
  <si>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</si>
  <si>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</si>
  <si>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</si>
  <si>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</si>
  <si>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</si>
  <si>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r>
      <t xml:space="preserve">Royle, A. J. (2020, Oct 26) *Introduction to Spatial Capture-Recapture. oSCR Package*, </t>
    </r>
    <r>
      <rPr>
        <sz val="11"/>
        <color rgb="FF000000"/>
        <rFont val="Times New Roman"/>
        <family val="1"/>
      </rPr>
      <t>[Video]. YouTube</t>
    </r>
    <r>
      <rPr>
        <sz val="11"/>
        <color theme="1"/>
        <rFont val="Arial"/>
        <family val="2"/>
      </rPr>
      <t>. &lt;https://www.youtube.com/watch?v=yRRDi07FtPg&gt;</t>
    </r>
  </si>
  <si>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</si>
  <si>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</si>
  <si>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</si>
  <si>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</si>
  <si>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</si>
  <si>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</si>
  <si>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</si>
  <si>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</si>
  <si>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</si>
  <si>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</si>
  <si>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</si>
  <si>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</si>
  <si>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</si>
  <si>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</si>
  <si>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</si>
  <si>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</si>
  <si>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</si>
  <si>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</si>
  <si>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</si>
  <si>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</si>
  <si>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</si>
  <si>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</si>
  <si>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</si>
  <si>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</si>
  <si>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</si>
  <si>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</si>
  <si>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</si>
  <si>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</si>
  <si>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</si>
  <si>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</si>
  <si>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</si>
  <si>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</si>
  <si>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</si>
  <si>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</si>
  <si>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</si>
  <si>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</si>
  <si>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</si>
  <si>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</si>
  <si>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</si>
  <si>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</si>
  <si>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</si>
  <si>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</si>
  <si>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</si>
  <si>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</si>
  <si>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</si>
  <si>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</si>
  <si>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</si>
  <si>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</si>
  <si>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</si>
  <si>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</si>
  <si>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</si>
  <si>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</si>
  <si>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</si>
  <si>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</si>
  <si>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</si>
  <si>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</si>
  <si>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</si>
  <si>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</si>
  <si>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</si>
  <si>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</si>
  <si>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</si>
  <si>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</si>
  <si>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</si>
  <si>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</si>
  <si>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</si>
  <si>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</si>
  <si>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</si>
  <si>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</si>
  <si>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</si>
  <si>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</si>
  <si>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</si>
  <si>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</si>
  <si>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</si>
  <si>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</si>
  <si>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</si>
  <si>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</si>
  <si>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</si>
  <si>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</si>
  <si>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</si>
  <si>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</si>
  <si>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</si>
  <si>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</si>
  <si>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</si>
  <si>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</si>
  <si>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</si>
  <si>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</si>
  <si>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</si>
  <si>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</si>
  <si>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</si>
  <si>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</si>
  <si>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</si>
  <si>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</si>
  <si>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</si>
  <si>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</si>
  <si>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</si>
  <si>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</si>
  <si>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</si>
  <si>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</si>
  <si>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</si>
  <si>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</si>
  <si>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</si>
  <si>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</si>
  <si>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</si>
  <si>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r>
      <t>Fidino, M. (2021b) *A gentle introduction to an integrated occupancy model that combines presence-only and detection/non-detection data, and how to fit it in JAGS* &lt;</t>
    </r>
    <r>
      <rPr>
        <sz val="11"/>
        <color theme="1"/>
        <rFont val="Arial"/>
        <family val="2"/>
      </rPr>
      <t>https://masonfidino.com/bayesian_integrated_model</t>
    </r>
    <r>
      <rPr>
        <u/>
        <sz val="11"/>
        <color rgb="FF365F91"/>
        <rFont val="Arial"/>
        <family val="2"/>
      </rPr>
      <t>&gt;</t>
    </r>
  </si>
  <si>
    <r>
      <t>Fidino, M. (2021c) *integrated-occupancy-models* &lt;</t>
    </r>
    <r>
      <rPr>
        <sz val="11"/>
        <color theme="1"/>
        <rFont val="Arial"/>
        <family val="2"/>
      </rPr>
      <t>https://github.com/mfidino/integrated-occupancy-model</t>
    </r>
    <r>
      <rPr>
        <u/>
        <sz val="11"/>
        <color rgb="FF365F91"/>
        <rFont val="Arial"/>
        <family val="2"/>
      </rPr>
      <t>&gt;</t>
    </r>
  </si>
  <si>
    <r>
      <t>Fidino, M. (2021d) *</t>
    </r>
    <r>
      <rPr>
        <sz val="11"/>
        <color theme="1"/>
        <rFont val="Arial"/>
        <family val="2"/>
      </rPr>
      <t>So, you don't have enough data to fit a dynamic occupancy model? An introduction to auto-logistic occupancy models.</t>
    </r>
    <r>
      <rPr>
        <sz val="11"/>
        <color rgb="FF000000"/>
        <rFont val="Arial"/>
        <family val="2"/>
      </rPr>
      <t>* &lt;https://masonfidino.com/autologistic_occupancy_model&gt;</t>
    </r>
  </si>
  <si>
    <t>esteveo_et_al_2017</t>
  </si>
  <si>
    <t>Ungulates: hoofed mammals (e.g., White-tailed Deer, Mule Deer, Moose, Caribou, etc.)</t>
  </si>
  <si>
    <t>Broadley, K., Burton, A. C., Avgar, T., &amp; Boutin, S. (2019). Density‐dependent space use affects interpretation of camera trap detection rates. *Ecology and Evolution, 9*(24), 14031–14041. &lt;https://doi.org/10.1002/ece3.5840&gt;.</t>
  </si>
  <si>
    <t>Broadley et al., 2019</t>
  </si>
  <si>
    <t>broadley_et_al_2019</t>
  </si>
  <si>
    <t>Freeman &amp; Moisen, 2008</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</si>
  <si>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</si>
  <si>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</si>
  <si>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</si>
  <si>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</si>
  <si>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</si>
  <si>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</si>
  <si>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</si>
  <si>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C:\Users\cassi\Documents\GitHub_AB-RCSC\rc-tool_concept-library2\02_dialog-boxes\03_04_mod_rai.md:: WARNING: image file not readable: 03_images/03_image_files/zip_models_mindmap.png</t>
  </si>
  <si>
    <t>C:\Users\cassi\Documents\GitHub_AB-RCSC\rc-tool_concept-library2\02_dialog-boxes\03_21_mod_tte.md:: WARNING: image file not readable: 03_images/03_image_files/clarke_et_al_2023/clarke_et_al_2023_eqn_tte1.png</t>
  </si>
  <si>
    <t>C:\Users\cassi\Documents\GitHub_AB-RCSC\rc-tool_concept-library2\02_dialog-boxes\03_21_mod_tte.md:: WARNING: image file not readable: 02_dialog-boxes/03_images/03_image_files/clarke_et_al_2023/clarke_et_al_2023_eqn_tte2.png</t>
  </si>
  <si>
    <t>C:\Users\cassi\Documents\GitHub_AB-RCSC\rc-tool_concept-library2\02_dialog-boxes\03_21_mod_tte.md:: WARNING: image file not readable: 03_images/03_image_files/clarke_et_al_2023_eqn_</t>
  </si>
  <si>
    <t>C:\Users\cassi\Documents\GitHub_AB-RCSC\rc-tool_concept-library2\02_dialog-boxes\00_test_embed.md:19: WARNING: duplicate label i_objective, other instance in 01_02_objective.md</t>
  </si>
  <si>
    <t>01_02_objective.md:177: WARNING: Substitution error:TemplateSyntaxError: expected token 'end of print statement', got 'integer' [myst.substitution]</t>
  </si>
  <si>
    <t>C:\Users\cassi\Documents\GitHub_AB-RCSC\rc-tool_concept-library2\02_dialog-boxes\01_02_objective.md:19: WARNING: duplicate label i_objective, other instance in 00_test_embed.md</t>
  </si>
  <si>
    <t>01_06_cam_strat_covar.md:43: WARNING: Substitution error:UndefinedError: 'ref_bib_esteveo_et_al_2017' is undefined [myst.substitution]</t>
  </si>
  <si>
    <t>01_10_sp_asymptote.md:126: WARNING: Substitution error:UndefinedError: 'ref_intext_rovero_et_al_2010' is undefined [myst.substitution]</t>
  </si>
  <si>
    <t>01_10_sp_asymptote.md:227: WARNING: Substitution error:UndefinedError: 'ref_bib_rovero_et_al_2010' is undefined [myst.substitution]</t>
  </si>
  <si>
    <t>01_17_sp_hr_size.md:30: WARNING: Substitution error:UndefinedError: 'ref_intext_rowcliffe_et_al_2023' is undefined [myst.substitution]</t>
  </si>
  <si>
    <t>03_02_mod_divers_rich.md:145: WARNING: Substitution error:TemplateSyntaxError: unexpected char '&amp;' at 22 [myst.substitution]</t>
  </si>
  <si>
    <t>03_03_mod_occupancy.md:238: WARNING: Substitution error:TemplateSyntaxError: expected token 'end of print statement', got ';' [myst.substitution]</t>
  </si>
  <si>
    <t>03_03_mod_occupancy.md:239: WARNING: Substitution error:TemplateSyntaxError: expected token 'end of print statement', got ';' [myst.substitution]</t>
  </si>
  <si>
    <t>03_04_mod_rai.md:28: WARNING: Substitution error:UndefinedError: 'mod_rai_assump_01' is undefined [myst.substitution]</t>
  </si>
  <si>
    <t>03_04_mod_rai.md:31: WARNING: Substitution error:UndefinedError: 'mod_rai_pro_01' is undefined [myst.substitution]</t>
  </si>
  <si>
    <t>03_04_mod_rai.md:32: WARNING: Substitution error:UndefinedError: 'mod_rai_pro_02' is undefined [myst.substitution]</t>
  </si>
  <si>
    <t>03_04_mod_rai.md:33: WARNING: Substitution error:UndefinedError: 'mod_rai_pro_03' is undefined [myst.substitution]</t>
  </si>
  <si>
    <t>03_04_mod_rai.md:36: WARNING: Substitution error:UndefinedError: 'mod_rai_con_01' is undefined [myst.substitution]</t>
  </si>
  <si>
    <t>03_04_mod_rai.md:37: WARNING: Substitution error:UndefinedError: 'mod_rai_con_02' is undefined [myst.substitution]</t>
  </si>
  <si>
    <t>03_04_mod_rai.md:38: WARNING: Substitution error:UndefinedError: 'mod_rai_con_03' is undefined [myst.substitution]</t>
  </si>
  <si>
    <t>03_04_mod_rai.md:97: WARNING: Substitution error:UndefinedError: 'ref_intext_gilbert_et_al_2019' is undefined [myst.substitution]</t>
  </si>
  <si>
    <t>03_04_mod_rai.md:274: WARNING: Substitution error:UndefinedError: 'ref_bib_jackman_2024' is undefined [myst.substitution]</t>
  </si>
  <si>
    <t>03_11_mod_scr_secr.md:118: WARNING: Substitution error:TemplateSyntaxError: expected token 'end of print statement', got 'et' [myst.substitution]</t>
  </si>
  <si>
    <t>03_11_mod_scr_secr.md:168: WARNING: Substitution error:UndefinedError: 'ref_intext_efford_2023' is undefined [myst.substitution]</t>
  </si>
  <si>
    <t>03_11_mod_scr_secr.md:266: WARNING: Substitution error:UndefinedError: 'ref_bib_gopalaswamy_et_al_2021' is undefined [myst.substitution]</t>
  </si>
  <si>
    <t>03_11_mod_scr_secr.md:267: WARNING: Substitution error:UndefinedError: 'ref_bib_sutherland_et_al_2018' is undefined [myst.substitution]</t>
  </si>
  <si>
    <t>03_11_mod_scr_secr.md:270: WARNING: Substitution error:UndefinedError: 'ref_bib_u_capetown_2024' is undefined [myst.substitution]</t>
  </si>
  <si>
    <t>03_11_mod_scr_secr.md:284: WARNING: Substitution error:UndefinedError: 'ref_bib_efford_2023' is undefined [myst.substitution]</t>
  </si>
  <si>
    <t>03_11_mod_scr_secr.md:286: WARNING: Substitution error:UndefinedError: 'ref_bib_gopalaswamy_et_al_2021' is undefined [myst.substitution]</t>
  </si>
  <si>
    <t>03_13_mod_smr.md:50: WARNING: Substitution error:UndefinedError: 'mod_smr_pro_05' is undefined [myst.substitution]</t>
  </si>
  <si>
    <t>03_13_mod_smr.md:51: WARNING: Substitution error:UndefinedError: 'mod_smr_pro_06' is undefined [myst.substitution]</t>
  </si>
  <si>
    <t>03_13_mod_smr.md:52: WARNING: Substitution error:UndefinedError: 'mod_smr_pro_07' is undefined [myst.substitution]</t>
  </si>
  <si>
    <t>03_13_mod_smr.md:53: WARNING: Substitution error:UndefinedError: 'mod_smr_pro_08' is undefined [myst.substitution]</t>
  </si>
  <si>
    <t>03_13_mod_smr.md:62: WARNING: Substitution error:UndefinedError: 'mod_smr_con_07' is undefined [myst.substitution]</t>
  </si>
  <si>
    <t>03_13_mod_smr.md:63: WARNING: Substitution error:UndefinedError: 'mod_smr_con_08' is undefined [myst.substitution]</t>
  </si>
  <si>
    <t>03_13_mod_smr.md:64: WARNING: Substitution error:UndefinedError: 'mod_smr_con_09' is undefined [myst.substitution]</t>
  </si>
  <si>
    <t>03_13_mod_smr.md:104: WARNING: Substitution error:UndefinedError: 'ref_intext_williams_et_al_2002' is undefined [myst.substitution]</t>
  </si>
  <si>
    <t>03_13_mod_smr.md:170: WARNING: Substitution error:UndefinedError: 'ref_intext_williams_et_al_2002' is undefined [myst.substitution]</t>
  </si>
  <si>
    <t>03_17_mod_rem.md:51: WARNING: Substitution error:UndefinedError: 'mod_rem_con_06' is undefined [myst.substitution]</t>
  </si>
  <si>
    <t>03_17_mod_rem.md:52: WARNING: Substitution error:UndefinedError: 'mod_rem_con_07' is undefined [myst.substitution]</t>
  </si>
  <si>
    <t>03_17_mod_rem.md:53: WARNING: Substitution error:UndefinedError: 'mod_rem_con_08' is undefined [myst.substitution]</t>
  </si>
  <si>
    <t>03_17_mod_rem.md:75: WARNING: Substitution error:UndefinedError: 'ref_intext_gilbert_et_al_2021' is undefined [myst.substitution]</t>
  </si>
  <si>
    <t>03_17_mod_rem.md:75: WARNING: Substitution error:UndefinedError: 'ref_intext_palencia_2022' is undefined [myst.substitution]</t>
  </si>
  <si>
    <t>03_17_mod_rem.md:83: WARNING: Substitution error:UndefinedError: 'ref_intext_pettigrew_et_al_2021' is undefined [myst.substitution]</t>
  </si>
  <si>
    <t>03_17_mod_rem.md:85: WARNING: Substitution error:UndefinedError: 'ref_intext_pfeffer_et_al_2018' is undefined [myst.substitution]</t>
  </si>
  <si>
    <t>03_17_mod_rem.md:87: WARNING: Substitution error:UndefinedError: 'ref_intext_pettigrew_et_al_2021' is undefined [myst.substitution]</t>
  </si>
  <si>
    <t>03_17_mod_rem.md:107: WARNING: Substitution error:UndefinedError: 'ref_intext_pettigrew_et_al_2021' is undefined [myst.substitution]</t>
  </si>
  <si>
    <t>03_17_mod_rem.md:109: WARNING: Substitution error:UndefinedError: 'ref_intext_jensen_et_al_2022' is undefined [myst.substitution]</t>
  </si>
  <si>
    <t>03_17_mod_rem.md:111: WARNING: Substitution error:UndefinedError: 'ref_intext_schaus_et_al_2020' is undefined [myst.substitution]</t>
  </si>
  <si>
    <t>03_17_mod_rem.md:113: WARNING: Substitution error:UndefinedError: 'ref_intext_balestrieri_et_al_2016' is undefined [myst.substitution]</t>
  </si>
  <si>
    <t>03_17_mod_rem.md:115: WARNING: Substitution error:UndefinedError: 'ref_intext_williams_et_al_2002' is undefined [myst.substitution]</t>
  </si>
  <si>
    <t>03_17_mod_rem.md:154: WARNING: Substitution error:UndefinedError: 'ref_intext_palencia_enetwild_2022' is undefined [myst.substitution]</t>
  </si>
  <si>
    <t>03_17_mod_rem.md:192: WARNING: Substitution error:UndefinedError: 'ref_bib_balestrieri_et_al_2016' is undefined [myst.substitution]</t>
  </si>
  <si>
    <t>03_17_mod_rem.md:196: WARNING: Substitution error:UndefinedError: 'ref_bib_gilbert_et_al_2021' is undefined [myst.substitution]</t>
  </si>
  <si>
    <t>03_17_mod_rem.md:200: WARNING: Substitution error:UndefinedError: 'ref_bib_jensen_et_al_2022' is undefined [myst.substitution]</t>
  </si>
  <si>
    <t>03_17_mod_rem.md:208: WARNING: Substitution error:UndefinedError: 'ref_bib_palencia_2022' is undefined [myst.substitution]</t>
  </si>
  <si>
    <t>03_17_mod_rem.md:210: WARNING: Substitution error:UndefinedError: 'ref_bib_palencia_enetwild_2022' is undefined [myst.substitution]</t>
  </si>
  <si>
    <t>03_17_mod_rem.md:212: WARNING: Substitution error:UndefinedError: 'ref_bib_pettigrew_et_al_2021' is undefined [myst.substitution]</t>
  </si>
  <si>
    <t>03_17_mod_rem.md:214: WARNING: Substitution error:UndefinedError: 'ref_bib_pfeffer_et_al_2018' is undefined [myst.substitution]</t>
  </si>
  <si>
    <t>03_17_mod_rem.md:220: WARNING: Substitution error:UndefinedError: 'ref_bib_schaus_et_al_2020' is undefined [myst.substitution]</t>
  </si>
  <si>
    <t>03_17_mod_rem.md:222: WARNING: Substitution error:UndefinedError: 'ref_bib_williams_et_al_2002' is undefined [myst.substitution]</t>
  </si>
  <si>
    <t>03_18_mod_rest.md:43: WARNING: Substitution error:UndefinedError: 'ref_intext_anile' is undefined [myst.substitution]</t>
  </si>
  <si>
    <t>03_18_mod_rest.md:101: WARNING: Substitution error:UndefinedError: 'ref_intext_codling_et_al_2008' is undefined [myst.substitution]</t>
  </si>
  <si>
    <t>03_18_mod_rest.md:103: WARNING: Substitution error:UndefinedError: 'ref_intext_garland_et_al_2020' is undefined [myst.substitution]</t>
  </si>
  <si>
    <t>03_18_mod_rest.md:105: WARNING: Substitution error:UndefinedError: 'ref_intext_garland_et_al_2020' is undefined [myst.substitution]</t>
  </si>
  <si>
    <t>03_18_mod_rest.md:108: WARNING: Substitution error:UndefinedError: 'ref_intext_nakashima_et_al_2020' is undefined [myst.substitution]</t>
  </si>
  <si>
    <t>03_18_mod_rest.md:109: WARNING: Substitution error:UndefinedError: 'ref_intext_jensen_et_al_2022' is undefined [myst.substitution]</t>
  </si>
  <si>
    <t>03_18_mod_rest.md:112: WARNING: Substitution error:UndefinedError: 'ref_intext_jensen_et_al_2022' is undefined [myst.substitution]</t>
  </si>
  <si>
    <t>03_18_mod_rest.md:174: WARNING: Substitution error:UndefinedError: 'ref_bib_codling_et_al_2008' is undefined [myst.substitution]</t>
  </si>
  <si>
    <t>03_18_mod_rest.md:176: WARNING: Substitution error:UndefinedError: 'ref_bib_garland_et_al_2020' is undefined [myst.substitution]</t>
  </si>
  <si>
    <t>03_18_mod_rest.md:182: WARNING: Substitution error:UndefinedError: 'ref_bib_jensen_et_al_2022' is undefined [myst.substitution]</t>
  </si>
  <si>
    <t>03_18_mod_rest.md:186: WARNING: Substitution error:UndefinedError: 'ref_bib_nakashima_et_al_2017' is undefined [myst.substitution]</t>
  </si>
  <si>
    <t>03_18_mod_rest.md:188: WARNING: Substitution error:UndefinedError: 'ref_bib_nakashima_et_al_2020' is undefined [myst.substitution]</t>
  </si>
  <si>
    <t>03_21_mod_tte.md:1: WARNING: Document headings start at H2, not H1 [myst.header]</t>
  </si>
  <si>
    <t>03_21_mod_tte.md:61: WARNING: Substitution error:UndefinedError: 'ref_intext_loonam_et_al_2021b' is undefined [myst.substitution]</t>
  </si>
  <si>
    <t>03_21_mod_tte.md:61: WARNING: Substitution error:UndefinedError: 'ref_intext_parsons_et_al_2017' is undefined [myst.substitution]</t>
  </si>
  <si>
    <t>03_21_mod_tte.md:61: WARNING: Substitution error:UndefinedError: 'ref_intext_lukacs_2021' is undefined [myst.substitution]</t>
  </si>
  <si>
    <t>03_21_mod_tte.md:89: WARNING: Substitution error:UndefinedError: 'ref_intext_loonam_2019' is undefined [myst.substitution]</t>
  </si>
  <si>
    <t>03_21_mod_tte.md:90: WARNING: Substitution error:UndefinedError: 'ref_intext_loonam_et_al_2021b' is undefined [myst.substitution]</t>
  </si>
  <si>
    <t>03_21_mod_tte.md:92: WARNING: Substitution error:UndefinedError: 'ref_intext_loonam_et_al_2021b' is undefined [myst.substitution]</t>
  </si>
  <si>
    <t>03_21_mod_tte.md:95: WARNING: Substitution error:UndefinedError: 'ref_intext_loonam_et_al_2021b' is undefined [myst.substitution]</t>
  </si>
  <si>
    <t>03_21_mod_tte.md:99: WARNING: Substitution error:UndefinedError: 'ref_intext_loonam_et_al_2021a' is undefined [myst.substitution]</t>
  </si>
  <si>
    <t>03_21_mod_tte.md:101: WARNING: Substitution error:UndefinedError: 'ref_intext_jensen_et_al_2022' is undefined [myst.substitution]</t>
  </si>
  <si>
    <t>03_21_mod_tte.md:150: WARNING: Substitution error:UndefinedError: 'ref_intext_moeller_2021' is undefined [myst.substitution]</t>
  </si>
  <si>
    <t>03_21_mod_tte.md:229: WARNING: Substitution error:UndefinedError: 'ref_bib_jensen_et_al_2022' is undefined [myst.substitution]</t>
  </si>
  <si>
    <t>03_21_mod_tte.md:231: WARNING: Substitution error:UndefinedError: 'ref_bib_loonam_et_al_2021a' is undefined [myst.substitution]</t>
  </si>
  <si>
    <t>03_21_mod_tte.md:233: WARNING: Substitution error:UndefinedError: 'ref_bib_loonam_et_al_2021b' is undefined [myst.substitution]</t>
  </si>
  <si>
    <t>03_21_mod_tte.md:235: WARNING: Substitution error:UndefinedError: 'ref_bib_lukacs_2021' is undefined [myst.substitution]</t>
  </si>
  <si>
    <t>jensen_et_al_2022</t>
  </si>
  <si>
    <t>loonam_et_al_2021a</t>
  </si>
  <si>
    <t>loonam_2019</t>
  </si>
  <si>
    <t>loonam_et_al_2021b</t>
  </si>
  <si>
    <t>lukacs_2021</t>
  </si>
  <si>
    <t>buckland_et_al_2015</t>
  </si>
  <si>
    <t>buckland_et_al_1993</t>
  </si>
  <si>
    <t>jenny_1996</t>
  </si>
  <si>
    <t>despres_einspenner_et_al_2017</t>
  </si>
  <si>
    <t>hauke_et_al_2022</t>
  </si>
  <si>
    <t>codling_et_al_2008</t>
  </si>
  <si>
    <t>garland_et_al_2020</t>
  </si>
  <si>
    <t>pettigrew_et_al_2021</t>
  </si>
  <si>
    <t>pfeffer_et_al_2018</t>
  </si>
  <si>
    <t>schaus_et_al_2020</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</si>
  <si>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t>
  </si>
  <si>
    <t>nakashima_et_al_2020</t>
  </si>
  <si>
    <t>ausband_et_al_2022</t>
  </si>
  <si>
    <t>balestrieri_et_al_2016</t>
  </si>
  <si>
    <t>gilbert_et_al_2021</t>
  </si>
  <si>
    <t>williams_et_al_2002</t>
  </si>
  <si>
    <t>cappelle_et_al_2019</t>
  </si>
  <si>
    <t>parsons_et_al_2017</t>
  </si>
  <si>
    <t>Lukacs, P. M. (2021, Oct 26).*Animal Abundance from Camera Data:Pipe Dream to Main Stream.* Presented at the FCFC Seminar. &lt;https://umontana.zoom.us/rec/play/eY6_CAjDNUjCAfFrmRvJH8NtrL4J38I46T5idY4gO3i1YHqxBnDUrDeufvgAps-D-aFJFJ_F9AMuE6k.VjerQ5kRpa5HsybV&gt;</t>
  </si>
  <si>
    <t>Codling, E. A., Plank, M. J., &amp; Benhamou, S. (2008). Random walk models in biology. *Journal of The Royal Society Interface, 5*(25), 813–834. &lt;https://doi.org/10.1098/rsif.2008.0014&gt;</t>
  </si>
  <si>
    <t>Cappelle, N., Després‐Einspenner, M., Howe, E. J., Boesch, C., &amp; Kühl, H. S. (2019). Validating camera trap distance sampling for chimpanzees. *American Journal of Primatology, 81*(3), e22962. &lt;https://doi.org/10.1002/ajp.22962&gt;</t>
  </si>
  <si>
    <t>Haucke, T., Kühl, H. S., Hoyer, J., &amp; Steinhage, V. (2022). Overcoming the distance estimation bottleneck in estimating animal abundance with camera traps. *Ecological Informatics, 68*, 101536. &lt;https://doi.org/10.1016/j.ecoinf.2021.101536&gt;</t>
  </si>
  <si>
    <t>Jensen, P. O., Wirsing, A. J., &amp; Thornton, D. H. (2022). Using camera traps to estimate density of snowshoe hare ( Lepus americanus ): A keystone boreal forest herbivore. *Journal of Mammalogy, 103*(3), 693–710. &lt;https://doi.org/10.1093/jmammal/gyac009&gt;</t>
  </si>
  <si>
    <t>Nakashima, Y., Hongo, S., &amp; Akomo-Okoue, E. F. (2020). Landscape-scale estimation of forest ungulate density and biomass using camera traps: Applying the REST model. *Biological Conservation, 241*, 108381. &lt;https://doi.org/10.1016/j.biocon.2019.108381&gt;</t>
  </si>
  <si>
    <t>Estevo, C. A., Nagy-Reis, M. B., &amp; Nichols, J. D. (2017). When habitat matters: Habitat preferences can modulate co-occurrence patterns of similar sympatric species. *PLOS ONE, 12*(7), e0179489. &lt;https://doi.org/10.1371/journal.pone.0179489&gt;</t>
  </si>
  <si>
    <t>palencia_et_al_2022b</t>
  </si>
  <si>
    <t>Palencia et al., 2022b</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</si>
  <si>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</si>
  <si>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Gilbert, N. A., Clare, J. D. J., Stenglein, J. L., &amp; Zuckerberg, B. (2021). Abundance estimation of unmarked animals based on camera-trap data. *Conservation Biology, 35*(1), 88–100. Medline. &lt;https://doi.org/10.1111/cobi.13517&gt;</t>
  </si>
  <si>
    <t>Jenny, D. (1996). Spatial organization of leopards Panthera pardus in Taï National Park, Ivory Coast: Is rainforest habitat a ‘tropical haven’? *Journal of Zoology, 240*(3), 427–440. &lt;https://doi.org/10.1111/j.1469-7998.1996.tb05296.x&gt;</t>
  </si>
  <si>
    <t>Garland, L., Neilson, E., Avgar, T., Bayne, E., &amp; Boutin, S. (2020). Random Encounter and Staying Time Model Testing with Human Volunteers. *The Journal of Wildlife Management, 84*(6), 1179–1184. &lt;https://doi.org/10.1002/jwmg.21879&gt;</t>
  </si>
  <si>
    <t>Buckland, S. T. (2006). Point-Transect Surveys for Songbirds: Robust Methodologies. *The American Ornithologists’ Union, 123*(2), 345–357. &lt;https://doi.org/10.1642/0004-8038(2006)123[345:PSFSRM]2.0.CO;2&gt;</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</si>
  <si>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</si>
  <si>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Pettigrew, P., Sigouin, D., &amp; St‐Laurent, M. (2021). Testing the precision and sensitivity of density estimates obtained with a camera‐trap method revealed limitations and opportunities. *Ecology and Evolution, 11*(12), 7879–7889. &lt;https://doi.org/10.1002/ece3.7619&gt;</t>
  </si>
  <si>
    <t>Parsons, A. W., Forrester, T., McShea, W. J., Baker-Whatton, M. C., Millspaugh, J. J., &amp; Kays, R. (2017). Do occupancy or detection rates from camera traps reflect deer density? *Journal of Mammalogy, 98*(6), 1547–1557. &lt;https://doi.org/10.1093/jmammal/gyx128&gt;</t>
  </si>
  <si>
    <t>Ausband, D. E., Lukacs, P. M., Hurley, M., Roberts, S., Strickfaden, K., &amp; Moeller,  A. K. (2022). Estimating Wolf Abundance from Cameras. *Ecosphere, 13*(2), e3933. &lt;https://doi.org/10.1002/ecs2.3933&gt;</t>
  </si>
  <si>
    <t>Parsons et al., 2017</t>
  </si>
  <si>
    <t>Lukacs, 2021</t>
  </si>
  <si>
    <t>Codling et al., 2008</t>
  </si>
  <si>
    <t>Codling, Plank &amp; Benhamou, 2008</t>
  </si>
  <si>
    <t>Ausband et al., 2022</t>
  </si>
  <si>
    <t>Haucke et al., 2022</t>
  </si>
  <si>
    <t>Jensen et al., 2022</t>
  </si>
  <si>
    <t>Jensen, Wirsing, &amp; Thornton, 2022</t>
  </si>
  <si>
    <t>Nakashima et al., 2020</t>
  </si>
  <si>
    <t>Nakashima, Hongo, &amp; Akomo-Okoue, 2020</t>
  </si>
  <si>
    <t>Estevo, Nagy-Reis, &amp; Nichols, 2017</t>
  </si>
  <si>
    <t>Cappelle et al., 2019</t>
  </si>
  <si>
    <t>Gilbert et al., 2021</t>
  </si>
  <si>
    <t>Buckland, 2006</t>
  </si>
  <si>
    <t>Garland et al., 2020</t>
  </si>
  <si>
    <t>Jenny, 1996</t>
  </si>
  <si>
    <t>Pettigrew et al., 2021</t>
  </si>
  <si>
    <t>Pettigrew, Sigouin, &amp; St‐Laurent, 2021</t>
  </si>
  <si>
    <t>Pfeffer et al., 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</si>
  <si>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</si>
  <si>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Dupont, G., Royle, J. A., Nawaz, M. A., &amp; Sutherland, C. (2021). Optimal sampling design for spatial capture–recapture. *Ecology, 102*(3), e03262. &lt;https://doi.org/10.1002/ecy.3262&gt;</t>
  </si>
  <si>
    <t>dupont_et_al_2021</t>
  </si>
  <si>
    <t>Després‐Einspenner, M., Howe, E. J., Drapeau, P., &amp; Kühl, H. S. (2017). An empirical evaluation of camera trapping and spatially explicit capture‐recapture models for estimating chimpanzee density. *American Journal of Primatology, 79*(7), e22647. &lt;https://doi.org/10.1002/ajp.22647&gt;</t>
  </si>
  <si>
    <t xml:space="preserve">Balestrieri, A., Ruiz-González, A., Vergara, M., Capelli, E., Tirozzi, P., Alfino, S., Minuti, G., Prigioni, C., &amp; Saino, N. (2016). Pine marten density in lowland riparian woods: A test of the Random Encounter Model based on genetic data. *Mammalian Biology, 81*(5), 439–446. &lt;https://doi.org/10.1016/j.mambio.2016.05.005&gt;
</t>
  </si>
  <si>
    <t>nakashima_et_al_2017</t>
  </si>
  <si>
    <t>Dupont et al., 2021</t>
  </si>
  <si>
    <t>Després‐Einspenner et al., 2017</t>
  </si>
  <si>
    <t>Schaus et al., 2020</t>
  </si>
  <si>
    <t>Balestrieri et al., 2016</t>
  </si>
  <si>
    <t>moeller_lukacs_2022</t>
  </si>
  <si>
    <t>Moeller, A. K.,&amp;  Lukacs, P. M. (2022) spaceNtime: an R package for estimating abundance of unmarked animals using camera-trap photographs. *Mammalian Biology, 102*, 581–590. &lt;https://doi.org/10.1007/s42991-021-00181-8&gt;</t>
  </si>
  <si>
    <t>Moeller &amp; Lukacs, 2022</t>
  </si>
  <si>
    <t>evans_rittenhouse_2018</t>
  </si>
  <si>
    <t>burgar_et_al_2019</t>
  </si>
  <si>
    <t>u_capetown_2024</t>
  </si>
  <si>
    <t>efford_2023</t>
  </si>
  <si>
    <t>sutherland_et_al_2018</t>
  </si>
  <si>
    <t>royle_2016</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</si>
  <si>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</si>
  <si>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</si>
  <si>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</si>
  <si>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</si>
  <si>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</si>
  <si>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</si>
  <si>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</si>
  <si>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</si>
  <si>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</si>
  <si>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</si>
  <si>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</si>
  <si>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</si>
  <si>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</si>
  <si>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</si>
  <si>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</si>
  <si>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</si>
  <si>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</si>
  <si>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</si>
  <si>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</si>
  <si>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</si>
  <si>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</si>
  <si>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</si>
  <si>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</si>
  <si>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</si>
  <si>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</si>
  <si>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</si>
  <si>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</si>
  <si>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</si>
  <si>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</si>
  <si>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</si>
  <si>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</si>
  <si>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</si>
  <si>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</si>
  <si>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</si>
  <si>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</si>
  <si>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</si>
  <si>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</si>
  <si>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</si>
  <si>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</si>
  <si>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Detections are [independent](#independent_detections) ({{ ref_intext_nakashima_et_al_2018 }})</t>
  </si>
  <si>
    <t>Attraction or aversion to cameras is exhibited in some species ({{ ref_intext_meek_et_al_2016 }}) and could affect the time within the detection zone and subsequently affect estimates of [density](#density) ({{ ref_intext_doran_myers_2018 }})</t>
  </si>
  <si>
    <t>Provides unbiased estimates of animal [density](#density), even when animal movement speed varies, and animals travel in pairs ({{ ref_intext_nakashima_et_al_2018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</si>
  <si>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</si>
  <si>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</si>
  <si>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</si>
  <si>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</si>
  <si>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</si>
  <si>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</si>
  <si>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</si>
  <si>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</si>
  <si>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</si>
  <si>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</si>
  <si>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</si>
  <si>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</si>
  <si>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</si>
  <si>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snow_leopard_network_2020a</t>
  </si>
  <si>
    <t>snow_leopard_network_2020b</t>
  </si>
  <si>
    <t>Snow Leopard Network, 2020a</t>
  </si>
  <si>
    <t>Snow Leopard Network, 2020b</t>
  </si>
  <si>
    <t>CompSustNet, 2016</t>
  </si>
  <si>
    <t>https://www.youtube.com/embed/4HKFimATq9E</t>
  </si>
  <si>
    <r>
      <t>Snow Leopard Network. (2020a, Aug 1). *PAWS: Spatial Capture Recapture Data Analysis Part 1.*</t>
    </r>
    <r>
      <rPr>
        <sz val="11"/>
        <color rgb="FF000000"/>
        <rFont val="Times New Roman"/>
        <family val="1"/>
      </rPr>
      <t xml:space="preserve"> [Video]. YouTube. &lt;https://www.youtube.com/watch?v=aTbk-jWyMcU&gt;</t>
    </r>
  </si>
  <si>
    <r>
      <t>Snow Leopard Network. (2020b, Aug 2).*PAWS: Spatial Capture Recapture Data Analysis Part 2.*</t>
    </r>
    <r>
      <rPr>
        <sz val="11"/>
        <color rgb="FF000000"/>
        <rFont val="Times New Roman"/>
        <family val="1"/>
      </rPr>
      <t xml:space="preserve"> [Video]. YouTube. &lt;</t>
    </r>
    <r>
      <rPr>
        <sz val="12"/>
        <color theme="1"/>
        <rFont val="Arial"/>
        <family val="2"/>
      </rPr>
      <t xml:space="preserve"> </t>
    </r>
    <r>
      <rPr>
        <sz val="11"/>
        <color rgb="FF000000"/>
        <rFont val="Times New Roman"/>
        <family val="1"/>
      </rPr>
      <t>https://www.youtube.com/watch?v=IHVez1a_hqg&amp;t=2675s&gt;</t>
    </r>
  </si>
  <si>
    <t>https://www.youtube.com/embed/IHVez1a_hqg</t>
  </si>
  <si>
    <t>https://www.youtube.com/embed/IHVez1a_hqg?si=1ePCJKv0v1SiKwSi</t>
  </si>
  <si>
    <t>jackman_2024</t>
  </si>
  <si>
    <t>buckland_2006</t>
  </si>
  <si>
    <t>State variable *vs.* Objective</t>
  </si>
  <si>
    <t>Royle, 2016</t>
  </si>
  <si>
    <r>
      <t>Royle, A. J. (2016, Oct 17). *'Spatial Capture-Recapture Modelling.’ CompSustNet*</t>
    </r>
    <r>
      <rPr>
        <sz val="11"/>
        <color rgb="FF000000"/>
        <rFont val="Times New Roman"/>
        <family val="1"/>
      </rPr>
      <t xml:space="preserve"> [Video]. YouTube. &lt;https://www.youtube.com/watch?v=4HKFimATq9E&gt;</t>
    </r>
  </si>
  <si>
    <t>Efford, Murray G., and Deanna K. Dawson. “Occupancy in Continuous Habitat.” Ecosphere (Washington, D.C) 3, no. 4 (2012): art32-15. https://doi.org/10.1890/ES11-00308.1</t>
  </si>
  <si>
    <t>Evans, M. J. &amp; Rittenhouse, T. A. G. (2018). Evaluating Spatially Explicit Density Estimates of Unmarked Wildlife Detected by Remote Cameras. *The Journal of Applied Ecology 55*(6), 2565–74. &lt;https://doi.org/10.1111/1365-2664.13194&gt;</t>
  </si>
  <si>
    <t>Evans &amp; Rittenhouse, 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</si>
  <si>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</si>
  <si>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</si>
  <si>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</si>
  <si>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Sutherland, C., Royle, J. A., &amp; Linden, D. W. (2019). oSCR: A spatial capture–recapture R package for inference about spatial ecological processes. *Ecography, 42*(9), 1459–1469. &lt;https://doi.org/10.1111/ecog.04551&gt;</t>
  </si>
  <si>
    <t>Sutherland, Royle, &amp; Linden, 2019</t>
  </si>
  <si>
    <t>Sutherland et al., 2018</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</si>
  <si>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</si>
  <si>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</si>
  <si>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</si>
  <si>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baddeley_nd</t>
  </si>
  <si>
    <t>proctor_et_al_2022</t>
  </si>
  <si>
    <t>Hoeks, S., Tucker, M., &amp; Broekman, M. (2024). *HomeRange* &lt;https://github.com/SHoeks/HomeRange&gt;</t>
  </si>
  <si>
    <t>Hoeks, Tucker, &amp; Broekman, 2024</t>
  </si>
  <si>
    <t>Hoeks et al., 2024</t>
  </si>
  <si>
    <t>hoeks_et_al_2024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</si>
  <si>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</si>
  <si>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Rönnegård, L., Sand, H., Andrén, H., Månsson, J., &amp; Pehrson, Å. (2008). Evaluation of four methods used to estimate population density of moose Alces alces. *Wildlife Biology, 14*(3), 358–371. &lt;https://doi.org/10.2981/0909-6396(2008)14[358:EOFMUT]2.0.CO;2&gt;</t>
  </si>
  <si>
    <t>Rönnegård et al., 2008</t>
  </si>
  <si>
    <t>Shirane et al., 2020</t>
  </si>
  <si>
    <t>shirane_et_al_2020</t>
  </si>
  <si>
    <t>ronnegard_et_al_2008</t>
  </si>
  <si>
    <t>Kavčić, K., Palencia, P., Apollonio, M., Vicente, J., &amp; Šprem, N. (2021). Random encounter model to estimate density of mountain-dwelling ungulate. *European Journal of Wildlife Research, 67*(5), 87. &lt;https://doi.org/10.1007/s10344-021-01530-1&gt;</t>
  </si>
  <si>
    <t>solid grey</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</si>
  <si>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</si>
  <si>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</si>
  <si>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</si>
  <si>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Garland, T. (1983). The relation between maximal running speed and body mass in terrestrial mammals. *Journal of Zoology, 199*(2), 157–170. &lt;https://doi.org/10.1111/j.1469-7998.1983.tb02087.x&gt;</t>
  </si>
  <si>
    <t>Garland, 1983</t>
  </si>
  <si>
    <t>garland_1983</t>
  </si>
  <si>
    <t>was</t>
  </si>
  <si>
    <t>eee</t>
  </si>
  <si>
    <t>gerber_et_al_2023</t>
  </si>
  <si>
    <t>Gerber, B. D., Devarajan, K., Farris, Z. J., &amp; Fidino, M. (2023). A model-based hypothesis framework to define and estimate the diel niche via the ‘Diel.Niche’ R package. *bioRxiv, 2023.06.21.545898.* &lt;https://doi.org/10.1101/2023.06.21.545898&gt;</t>
  </si>
  <si>
    <t>Gerber et al., 2023</t>
  </si>
  <si>
    <t>villette_et_al_2016</t>
  </si>
  <si>
    <t>johnson_2008</t>
  </si>
  <si>
    <t>Johnson, D. H. (1980). The Comparison of Usage and Availability Measurements for Evaluating Resource Preference. *Ecology, 61*(1), 65–71. &lt;https://doi.org/10.2307/1937156&gt;</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</si>
  <si>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</si>
  <si>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</si>
  <si>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Johnson, 1980</t>
  </si>
  <si>
    <t>Windell, R. M., Lewis, J. S., Gramza, A. R., &amp; Crooks, K. R. (2019). Carnivore Carrying Behavior as Documented with Wildlife Camera Traps. *Western North American Naturalist, 79*(4), 471. &lt;https://doi.org/10.3398/064.079.0401&gt;</t>
  </si>
  <si>
    <t>windell_et_al_2019</t>
  </si>
  <si>
    <t>Spencer, W. D. (2012). Home ranges and the value of spatial information. *Journal of Mammalogy, 93*(4), 929–947. &lt;https://doi.org/10.1644/12-MAMM-S-061.1&gt;</t>
  </si>
  <si>
    <t>spencer_2012</t>
  </si>
  <si>
    <t>Nawaz, M. A., Khan, B. U., Mahmood, A., Younas, M., Din, J. U., &amp; Sutherland, C. (2021). An empirical demonstration of the effect of study design on density estimations. *Scientific Reports, 11*(1), 13104. PubMed-not-MEDLINE. &lt;https://doi.org/10.1038/s41598-021-92361-2&gt;</t>
  </si>
  <si>
    <t>nawaz_et_al_2021</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</si>
  <si>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</si>
  <si>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</si>
  <si>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Windell et al., 2019</t>
  </si>
  <si>
    <t>Spencer, 2012</t>
  </si>
  <si>
    <t>Nawaz et al., 2021</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</si>
  <si>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</si>
  <si>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</si>
  <si>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</si>
  <si>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</si>
  <si>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</si>
  <si>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</si>
  <si>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</si>
  <si>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</si>
  <si>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</si>
  <si>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</si>
  <si>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</si>
  <si>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</si>
  <si>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</si>
  <si>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</si>
  <si>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</si>
  <si>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</si>
  <si>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</si>
  <si>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</si>
  <si>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</si>
  <si>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</si>
  <si>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</si>
  <si>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</si>
  <si>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</si>
  <si>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</si>
  <si>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</si>
  <si>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</si>
  <si>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</si>
  <si>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</si>
  <si>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</si>
  <si>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</si>
  <si>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</si>
  <si>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</si>
  <si>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</si>
  <si>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</si>
  <si>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</si>
  <si>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</si>
  <si>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</si>
  <si>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</si>
  <si>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</si>
  <si>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</si>
  <si>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</si>
  <si>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</si>
  <si>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</si>
  <si>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</si>
  <si>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</si>
  <si>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</si>
  <si>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</si>
  <si>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</si>
  <si>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</si>
  <si>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</si>
  <si>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</si>
  <si>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</si>
  <si>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</si>
  <si>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</si>
  <si>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</si>
  <si>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</si>
  <si>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</si>
  <si>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</si>
  <si>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</si>
  <si>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</si>
  <si>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</si>
  <si>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</si>
  <si>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</si>
  <si>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</si>
  <si>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</si>
  <si>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</si>
  <si>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</si>
  <si>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</si>
  <si>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</si>
  <si>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</si>
  <si>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</si>
  <si>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</si>
  <si>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</si>
  <si>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</si>
  <si>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</si>
  <si>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</si>
  <si>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</si>
  <si>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</si>
  <si>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</si>
  <si>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</si>
  <si>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</si>
  <si>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</si>
  <si>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</si>
  <si>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</si>
  <si>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</si>
  <si>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</si>
  <si>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</si>
  <si>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</si>
  <si>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</si>
  <si>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</si>
  <si>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</si>
  <si>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</si>
  <si>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</si>
  <si>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</si>
  <si>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</si>
  <si>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</si>
  <si>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</si>
  <si>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</si>
  <si>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</si>
  <si>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</si>
  <si>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</si>
  <si>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</si>
  <si>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</si>
  <si>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</si>
  <si>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</si>
  <si>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</si>
  <si>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</si>
  <si>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</si>
  <si>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</si>
  <si>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</si>
  <si>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</si>
  <si>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</si>
  <si>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</si>
  <si>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</si>
  <si>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</si>
  <si>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</si>
  <si>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</si>
  <si>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</si>
  <si>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</si>
  <si>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</si>
  <si>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</si>
  <si>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</si>
  <si>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</si>
  <si>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</si>
  <si>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</si>
  <si>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</si>
  <si>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</si>
  <si>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</si>
  <si>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</si>
  <si>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</si>
  <si>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</si>
  <si>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</si>
  <si>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</si>
  <si>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</si>
  <si>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</si>
  <si>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</si>
  <si>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</si>
  <si>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t>
  </si>
  <si>
    <t>The variation of life in the natural world. In the context of this guide, biodiversity refers to the variety of different wildlife species found in an area.</t>
  </si>
  <si>
    <t>A skewed or altered perspective. Biased data refers to data that may be inaccurate or unevenly portrayed (usually in favour of specific variables) and is therefore not as robust.</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</si>
  <si>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t>
  </si>
  <si>
    <t>Information, commonly facts or numbers, that are collected and can be examined and/or measured to help guide decision-making.</t>
  </si>
  <si>
    <t>Following a photo series being taken, how long the camera will be inactive before it can be triggered again. This feature prevents many photos being taken of the same individual(s), filling up space on SD cards.</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</si>
  <si>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t>
  </si>
  <si>
    <t>In the context of this guide, deployment refers to the act of setting up and activating a wildlife camera for monitoring.</t>
  </si>
  <si>
    <t>The ability to sense or pick up on something. In this guide, detection refers to a camera’s ability to sense or photograph an animal.</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</si>
  <si>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</si>
  <si>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t>
  </si>
  <si>
    <t>A specific feature, condition, or element that may change. Examples include vegetation growth, habitat, and season.</t>
  </si>
  <si>
    <t>In the context of this guide, 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t>
  </si>
  <si>
    <t>The actual area (in front and to the sides) in which a camera is able to detect movement.</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</si>
  <si>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t>
  </si>
  <si>
    <t>In the context of this guide, human development refers to any changes or alterations to the landscape and built environment by humans. Often refers to infrastructure or human activities that have a notable impact on natural systems.</t>
  </si>
  <si>
    <t>Specific characteristics of the environment that can be isolated or mapped. Landbased features can include entire habitat types (for example, forests), water features (for example, rivers), human-made infrastructure (for example, roads), and more.</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</si>
  <si>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</si>
  <si>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</si>
  <si>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t>
  </si>
  <si>
    <t>A set and distinct group of individuals. In the context of this guide, a population refers to a unique grouping of individuals of a particular species. For example, a population of moose refers to all moose within a specific geographic area.</t>
  </si>
  <si>
    <t>Uses detection rate as a measure of abundance by counting the number of times a specific species is captured on camera over a set period of time. For example, how many times a moose was photographed over 100 camera days.</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</si>
  <si>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t>
  </si>
  <si>
    <t>A specific kind of animal. For example, moose, white-tailed deer, and black bear are each a different species.</t>
  </si>
  <si>
    <t>The presence or absence of a species at a given location.</t>
  </si>
  <si>
    <t>The number of species found in a specific place.</t>
  </si>
  <si>
    <t>Relating to one specific species. For example, focusing specifically on moose.</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</si>
  <si>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</si>
  <si>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t>
  </si>
  <si>
    <t>The amount of time between when the camera’s sensor detects movement and a photo is actually taken. This lag time can vary quite a bit across different brands and models of cameras, making consistency important.</t>
  </si>
  <si>
    <t>A specially designed piece of equipment used to photograph different animals in their natural environments. Most wildlife cameras are made with medium-large mammals in mind, therefore these tend to be the best species to target when being used for monitoring purposes.</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</si>
  <si>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</si>
  <si>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</si>
  <si>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</si>
  <si>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</si>
  <si>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</si>
  <si>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</si>
  <si>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</si>
  <si>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</si>
  <si>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</si>
  <si>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</si>
  <si>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</si>
  <si>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</si>
  <si>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'In the context of this guide, 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</si>
  <si>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</si>
  <si>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</si>
  <si>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</si>
  <si>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</si>
  <si>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</si>
  <si>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</si>
  <si>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</si>
  <si>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</si>
  <si>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</si>
  <si>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</si>
  <si>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</si>
  <si>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</si>
  <si>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'The number of species found in a specific place.'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</si>
  <si>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</si>
  <si>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</si>
  <si>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</si>
  <si>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</si>
  <si>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</si>
  <si>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</si>
  <si>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</si>
  <si>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Carnivores (e.g., )</t>
  </si>
  <si>
    <t>Delisle, Z. J., Henrich, M., Palencia, P., &amp; Swihart, R. K. (2023). Reducing bias in density estimates for unmarked populations that exhibit reactive behaviour towards camera traps. *Methods in Ecology and Evolution, 14*(12), 3100–3111. &lt;https://doi.org/10.1111/2041-210X.14247&gt;</t>
  </si>
  <si>
    <t>delisle_et_al_2023</t>
  </si>
  <si>
    <t>Delisle et al., 2023</t>
  </si>
  <si>
    <t xml:space="preserve">objective=="obj_rel_abund" </t>
  </si>
  <si>
    <t>user_entry=="analysis" &amp; zeroinflation==TRUE</t>
  </si>
  <si>
    <t>logical</t>
  </si>
  <si>
    <t>Do you believe that another process may be contributing to excess zeros? [need to rephrase]</t>
  </si>
  <si>
    <t>i_mod_zi_re_overdispersion</t>
  </si>
  <si>
    <t>user_entry=="analysis" &amp; objective=="obj_rel_abund" &amp; zi_overdispersed==TRUE &amp; modmixed==FALSE</t>
  </si>
  <si>
    <t>Try including a random effect for "Camera Location." Is the data still zero-inflated when accounting for a "Camera Location" random effect?</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</si>
  <si>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</si>
  <si>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</si>
  <si>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</si>
  <si>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</si>
  <si>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</si>
  <si>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c_mixed_mods</t>
  </si>
  <si>
    <t>user_entry=="analysis" &amp; objective=="obj_rel_abund"</t>
  </si>
  <si>
    <t>Is the data overdispersed?
(Poisson GLM vs. negative binomial model)</t>
  </si>
  <si>
    <t>user_entry=="analysis" &amp; (objective=="obj_density" &amp; 
marking_code %in% c("Partially marked","Marked")</t>
  </si>
  <si>
    <t>integer</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</si>
  <si>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</si>
  <si>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</si>
  <si>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</si>
  <si>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</si>
  <si>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</si>
  <si>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</si>
  <si>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</si>
  <si>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</si>
  <si>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</si>
  <si>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</si>
  <si>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objective=="obj_rel_abund" |
(objective=="obj_density" &amp; marking_code=="Marked"</t>
  </si>
  <si>
    <t>CASS MADE, UNSURE IF CORRECT CODE</t>
  </si>
  <si>
    <t>{
    "objective": [
        "obj_rel_abund",
        "obj_unknown"
    ]
}</t>
  </si>
  <si>
    <t>objective=="obj_rel_abund"</t>
  </si>
  <si>
    <t>Will you collect multiple samples from the same location?</t>
  </si>
  <si>
    <t>{
    "objective": [
        "obj_inventory",
        "obj_unknown", 
    ]
}</t>
  </si>
  <si>
    <t>objective=="obj_inventory"</t>
  </si>
  <si>
    <t>i_target_feature</t>
  </si>
  <si>
    <t>c_targetfeature</t>
  </si>
  <si>
    <t>Do you plan to target specific feature(s)? 
(e.g., facing the camera towards a game trail or mineral lick)</t>
  </si>
  <si>
    <t>c_cam_targ_feature_multi</t>
  </si>
  <si>
    <t>{
    "cam_targ_feature": [
        "TRUE"
    ]
}</t>
  </si>
  <si>
    <t>cam_targ_feature==TRUE</t>
  </si>
  <si>
    <t>Will all cameras target the same feature?</t>
  </si>
  <si>
    <t>i_bait_lure</t>
  </si>
  <si>
    <t>c_baitlure</t>
  </si>
  <si>
    <t>none, baitlure_single, baitlure_multi</t>
  </si>
  <si>
    <t>factor</t>
  </si>
  <si>
    <t>No bait/lure, YES - single type of bait/lure, YES - Multiple types of bait/lure</t>
  </si>
  <si>
    <t>Do you plan to use bait or lure? If so, will you use the same type of bait or lure, or multiple types?</t>
  </si>
  <si>
    <t>add for study design if combining data from muliple setups?</t>
  </si>
  <si>
    <t>c_cam_protocol_ht_angle</t>
  </si>
  <si>
    <t>Consistent, Variable</t>
  </si>
  <si>
    <t>Was the placement Camera Height and Camera Angle consistent or variable across Camera Locations?</t>
  </si>
  <si>
    <t>c_cam_settings</t>
  </si>
  <si>
    <t>Do you plan to use data from cameras with different settings?
(e.g., if pooling data from multiple studies, protocols for camera settings may differ)</t>
  </si>
  <si>
    <t>Discuss potential effects of using multiple make/models / how you might address in analysis; loop into analytical recommendations below</t>
  </si>
  <si>
    <t>c_cam_make_model</t>
  </si>
  <si>
    <t>Do you plan to use cameras of the same make and model?</t>
  </si>
  <si>
    <t>need to provide recommendations that incorp range of rarity</t>
  </si>
  <si>
    <t>{
    "obj_targ_sp": [
        "multiple"
    ],
    "sp_detprob_cat": [
        "multiple"
    ]
}</t>
  </si>
  <si>
    <t xml:space="preserve">
obj_targ_sp=="multiple" &amp; 
sp_detprob_cat=="multiple"</t>
  </si>
  <si>
    <t>How detectable is the least detectable Target Species?</t>
  </si>
  <si>
    <t>{
    "obj_targ_sp": [
        "multiple"
    ]
}</t>
  </si>
  <si>
    <t xml:space="preserve">
obj_targ_sp=="multiple")</t>
  </si>
  <si>
    <t>How detectable is the most detectable Target Species?</t>
  </si>
  <si>
    <t>How common is the most common Target Species?</t>
  </si>
  <si>
    <t>How common is the rarest Target Species?</t>
  </si>
  <si>
    <t>Examples of comparable species users can refer to in order to select the most appropriate option</t>
  </si>
  <si>
    <t>c_sp_behav_mult</t>
  </si>
  <si>
    <t>Same sp_behav codes from Q above, however, labels differ from what user see when obj_targ_sp=="single" and "variable" is now an option available to users</t>
  </si>
  <si>
    <t>exploratory, neutral, avoidant, unkn, variable</t>
  </si>
  <si>
    <t xml:space="preserve">
obj_targ_sp=="multiple") + ?</t>
  </si>
  <si>
    <t>Same behaviour - Exploratory, Same behaviour - Neutral, Same behaviour - Avoidant, I'm not sure, Variable</t>
  </si>
  <si>
    <t>Are all of the "target species" similarly likely to investigate the camera or stake?&lt;br&gt;(e.g., moose, coyote) or be camera shy (e.g., lynx)&lt;br&gt;If all are similar, which best describes the likelihood of investigating the camera?</t>
  </si>
  <si>
    <t>obj_targ_sp=="single" &amp; ((marking_code=="Marked" &amp; marking_allsub=="Subset") | marking_code=="Partially marked") &amp;
3ormore_cat_ids==FALSE &amp;
lowdens_mvmtmed==FALSE &amp;
auxillary_info=="neither" &amp;
count_possible==FALSE &amp;
rarity!="common")</t>
  </si>
  <si>
    <t>{
    "cam_high_dens": [
        "FALSE"
    ]
}</t>
  </si>
  <si>
    <t>cam_high_dens == FALSE</t>
  </si>
  <si>
    <t>Is the study population large?</t>
  </si>
  <si>
    <t>i_focal_binned_distance</t>
  </si>
  <si>
    <t>Measured, Binned</t>
  </si>
  <si>
    <t>obj_targ_sp=="single" &amp; 
objective %in% c("obj_density","obj_pop_size","obj_abundance")) &amp; ((marking_code=="Marked" &amp; marking_allsub=="Subset") | marking_code=="Partially marked") &amp;
3ormore_cat_ids==FALSE</t>
  </si>
  <si>
    <t>{
    "auxillary_info": [
        "timeinfront"
    ]
}</t>
  </si>
  <si>
    <t>Focal area measured or detections binned by distance?</t>
  </si>
  <si>
    <t>{
    "auxillary_info": [
        "mvmt_speed",
        "timelapse"
    ]
}</t>
  </si>
  <si>
    <t>auxillary_info %in% c("mvmt_speed","timelapse")</t>
  </si>
  <si>
    <t>Can counts of individuals be determined?</t>
  </si>
  <si>
    <t>cannot_collect, dist_to_cam, mvmt_speed, timelapse, timeinfront, none</t>
  </si>
  <si>
    <t xml:space="preserve">obj_targ_sp=="single" &amp; objective %in% c("obj_density","obj_pop_size","obj_abundance")) &amp; ((marking_code=="Marked" &amp; marking_allsub=="Subset") | marking_code=="Partially marked") </t>
  </si>
  <si>
    <t>{
    "3ormore_cat_ids": [
        "FALSE"
    ]
}</t>
  </si>
  <si>
    <t>"3ormore_cat_ids"=="FALSE"</t>
  </si>
  <si>
    <t>Cannot be collected, Distance from animals to the camera, Animal movement speed, Collecting time-lapse images, Measuring time individuals spend in front of the camera, None of these options</t>
  </si>
  <si>
    <t>Can additional information be collected/accessed? If so, what type?</t>
  </si>
  <si>
    <t>i_sp_3identifying_traits</t>
  </si>
  <si>
    <t>obj_targ_sp=="single" &amp; objective %in% c("obj_density","obj_pop_size","obj_abundance"))</t>
  </si>
  <si>
    <t>{
    {
        "marking_code": [
            "Marked"
        ],
        "marking_allsub": [
            "Subset",
        ]
    } or
    {
        "marking_code": [
            "Partially marked"
        ],
    }
}</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</si>
  <si>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</si>
  <si>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</si>
  <si>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All, Subset</t>
  </si>
  <si>
    <t>obj_targ_sp=="single"  &amp; objective %in% c("obj_density","obj_pop_size","obj_abundance"))</t>
  </si>
  <si>
    <t>{
    "marking_code": [
        "Marked"
    ]
}</t>
  </si>
  <si>
    <t>Are ALL or a SUBET individuals naturally/artifically 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</si>
  <si>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</si>
  <si>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</si>
  <si>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</si>
  <si>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</si>
  <si>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i_behav_seasonal</t>
  </si>
  <si>
    <t>c_sp_season</t>
  </si>
  <si>
    <t>obj_targ_sp=="multiple" &amp; study_season_num=="Multiple"</t>
  </si>
  <si>
    <t>Does the [or one of the, if multiple] Target Species' behaviour vary by season?</t>
  </si>
  <si>
    <t>If obj_targ_sp=="multiple", any objective could warrant consideration unless all species have similar behaviour (unlikely)</t>
  </si>
  <si>
    <t>i_behav</t>
  </si>
  <si>
    <t>c_sp_behav</t>
  </si>
  <si>
    <t>If obj_targ_sp=="single", user will not be able to select "Variable"</t>
  </si>
  <si>
    <t>obj_targ_sp=="multiple"</t>
  </si>
  <si>
    <t>Exploratory, Neutral, Avoidant, I'm not sure, Variable</t>
  </si>
  <si>
    <t>Is the Target Species known or likely to investigate the camera (e.g., moose, coyote) or be camera shy (e.g., lynx)?</t>
  </si>
  <si>
    <t>Anne: may depend if using lure/bait? Incorporate "Unknown" into recommendations</t>
  </si>
  <si>
    <t>i_det_prob</t>
  </si>
  <si>
    <t>c_detprob</t>
  </si>
  <si>
    <t>If obj_targ_sp=="single", user will not be able to select "Multiple"</t>
  </si>
  <si>
    <t>{
    "obj_targ_sp": [
        "single"
    ],
    "objective": [
        "obj_occupancy", 
        "obj_inventory", 
        "obj_density",
        "obj_unknown", 
    ]
}</t>
  </si>
  <si>
    <t>obj_targ_sp=="single" &amp; objective %in% c("obj_inventory","obj_occupancy","obj_density"))</t>
  </si>
  <si>
    <t>Are all of the Target Species similarly detectable?&lt;br&gt;If all are similar, which best describes the Target Species detectability?</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</si>
  <si>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</si>
  <si>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</si>
  <si>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</si>
  <si>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"obj_unknown", 
    ],
    "sp_type": [
         "ungulate"
    ]
}</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</si>
  <si>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</si>
  <si>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c_sp_rarity_mult</t>
  </si>
  <si>
    <t>Are all of the Target Species similarly rare or common?&lt;br&gt;If all are similar, which best describes the Target Species rarity?</t>
  </si>
  <si>
    <t>c_sp_size</t>
  </si>
  <si>
    <t>Same sp_size codes from Q above, however, labels differ from what user see when obj_targ_sp=="single" and "multiple" is now an option available to users</t>
  </si>
  <si>
    <t>Are all of the Target Species within a same body size category? If so, which category?</t>
  </si>
  <si>
    <t>i_sp_body_size</t>
  </si>
  <si>
    <t>{
    "obj_targ_sp": [
        "single"
    ],
    "objective": [
        "obj_divers_rich",
        "obj_unknown", 
    ]
}</t>
  </si>
  <si>
    <t>obj_targ_sp=="single" &amp; objective=="obj_divers_rich"</t>
  </si>
  <si>
    <t>i_home_range_data</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</si>
  <si>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</si>
  <si>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</si>
  <si>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obj_targ_sp=="single" &amp; objective %in% c("obj_occupancy","obj_rel_abund","obj_density","obj_abundance" ,"obj_pop_size", "obj_behaviour"))</t>
  </si>
  <si>
    <t>if objective == "obj_divers_rich" or objective == "obj_rel_abund" or objective == "obj_density" or objective == "obj_abundance" or objective == "obj_pop_size" or objective == "obj_behaviour"</t>
  </si>
  <si>
    <t>numeric</t>
  </si>
  <si>
    <t>Add note in sample_design recommendations if response if(sp_occ_restr=="unkn")</t>
  </si>
  <si>
    <t>{
    "obj_targ_sp": [
        "single"
    ],
    "objective": [
        "obj_inventory",
        "obj_density",
        "obj_unknown", 
    ]
}</t>
  </si>
  <si>
    <t xml:space="preserve">obj_targ_sp=="single" &amp; objective %in% c("obj_inventory","obj_density"))
</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</si>
  <si>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</si>
  <si>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</si>
  <si>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</si>
  <si>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</si>
  <si>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Corrina: will this questionelicit some confusion? thinking of bears specifically (not carnivore), but some folks may lump them into this class.</t>
  </si>
  <si>
    <t>i_carnivore</t>
  </si>
  <si>
    <t>{
    "obj_targ_sp": [
        "single"
    ],
    "objective": [
        "obj_rel_abund", 
        "obj_density",
        "obj_unknown", 
    ]
}</t>
  </si>
  <si>
    <t>obj_targ_sp=="single" &amp; objective %in% c("obj_rel_abund","obj_density")</t>
  </si>
  <si>
    <t>Add note in sample_design recommendations if response if(sp_info=="unkn")</t>
  </si>
  <si>
    <t>{
    "obj_targ_sp": [
        "single"
    ],
    "objective": [
        "obj_inventory",
        "obj_unknown", 
    ]
}</t>
  </si>
  <si>
    <t>obj_targ_sp=="single" &amp; objective=="obj_inventory"</t>
  </si>
  <si>
    <t>c_sp_behav_season</t>
  </si>
  <si>
    <t>c_study_season_num</t>
  </si>
  <si>
    <t>How many seasons will the study contain?</t>
  </si>
  <si>
    <t>simplify, if answer = unsure, provide user with options that would be available if either YES, NO selected</t>
  </si>
  <si>
    <t>i_sp_accum_asymptote</t>
  </si>
  <si>
    <t>{
    "objective": [
        "obj_divers_rich",
        "obj_unknown", 
    ]
}</t>
  </si>
  <si>
    <t>if objective == "obj_divers_rich"</t>
  </si>
  <si>
    <t>{
    "user_entry": [
        "analysis"
    ]
}</t>
  </si>
  <si>
    <t>user_entry=="analysis"</t>
  </si>
  <si>
    <t>How many months did you sample in total?</t>
  </si>
  <si>
    <t>where "NO" will be included as "0" in surv_dur_mth_min; which should make it easy to formulate recommendations (&gt;0; no min)</t>
  </si>
  <si>
    <t>logical, integer</t>
  </si>
  <si>
    <t>where "NO" will be included as "999" in surv_dur_mth_max; which should make it easy to in formulate recommendations (multiplicative of 0 is 0)</t>
  </si>
  <si>
    <t>{
    "objective": [
        "obj_density",
        "obj_unknown"
    ]
}</t>
  </si>
  <si>
    <t>objective=="obj_density"</t>
  </si>
  <si>
    <t>Can cameras be deployed close together (i.e., high camera density)?</t>
  </si>
  <si>
    <t>{
    "lowdens_mvmtmed": [
        "FALSE"
    ],
    "auxillary_info": [
        "none"
    ]
}</t>
  </si>
  <si>
    <t>lowdens_mvmtmed==FALSE &amp;
auxillary_info=="none'"</t>
  </si>
  <si>
    <t>repeat</t>
  </si>
  <si>
    <t>cam_strat_covar_num&lt;-ifelse(cam_strat_covar=="NO",0,cam_strat_covar)</t>
  </si>
  <si>
    <t>{
    "objective": [
        "obj_divers_rich",
        "obj_rel_abund",
        "obj_behaviour",
        "obj_unknown", 
    ]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</si>
  <si>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</si>
  <si>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</si>
  <si>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</si>
  <si>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</si>
  <si>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</si>
  <si>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</si>
  <si>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</si>
  <si>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Will you place Camera Locations across a known density gradient?</t>
  </si>
  <si>
    <t>c_study_area_num</t>
  </si>
  <si>
    <t>Do you plan to use data from multiple study areas?</t>
  </si>
  <si>
    <t>num_cam_avail&lt;-ifelse(num_cams_limited=="NO","999",num_cam_avail)</t>
  </si>
  <si>
    <t>where "NO" will be included as "999" in num_cams_avail; which should make it easy to in formulate recommendations (number of cams referred to as &gt; 20, &gt; 30 etc.)</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</si>
  <si>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</si>
  <si>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</si>
  <si>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</si>
  <si>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</si>
  <si>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study_design, analysis</t>
  </si>
  <si>
    <t>Design a new remote camera project, Analyze data that was already collected</t>
  </si>
  <si>
    <t>Are you looking to design a new remote camera project, or analyze data that was already collected?</t>
  </si>
  <si>
    <t>c_baitlure_var</t>
  </si>
  <si>
    <t>baitlure_allcams,baitlure_subsetcams</t>
  </si>
  <si>
    <t>All Camera Locations, A subset of Camera Locations</t>
  </si>
  <si>
    <t>Will bait/lure be placed at all or a subset of Camera Locations?</t>
  </si>
  <si>
    <t>objective=="obj_density &amp;
marking_code=="Unmarked"</t>
  </si>
  <si>
    <t>{
    {
        "marking_code": [
            "Unmarked"
        ]
}</t>
  </si>
  <si>
    <t>Was the Camera Direction either random or consistent?</t>
  </si>
  <si>
    <t>obj_pop_size</t>
  </si>
  <si>
    <t>notes_questions</t>
  </si>
  <si>
    <t>info_code</t>
  </si>
  <si>
    <t>info</t>
  </si>
  <si>
    <t>analysis_consideration_code</t>
  </si>
  <si>
    <t>analysis_
consideration</t>
  </si>
  <si>
    <t>field_relationship_notes</t>
  </si>
  <si>
    <t>unneeded_based_on_order</t>
  </si>
  <si>
    <t>ask_question_if_logic</t>
  </si>
  <si>
    <t>field_type</t>
  </si>
  <si>
    <t>page_code</t>
  </si>
  <si>
    <t>ss</t>
  </si>
  <si>
    <t>01_06_cam_direction_ds</t>
  </si>
  <si>
    <t>Design a new remote camera project&lt;br&gt;Analyze data that was already collected</t>
  </si>
  <si>
    <t>Species inventory&lt;br&gt;Species diversity &amp; richness&lt;br&gt;Occupancy&lt;br&gt;Relative abundance&lt;br&gt;Absolute abundance&lt;br&gt;Population size&lt;br&gt;Density&lt;br&gt;Vital rates&lt;br&gt;Behaviour&lt;br&gt;Unknown</t>
  </si>
  <si>
    <t>YES&lt;br&gt;NO</t>
  </si>
  <si>
    <t>YES&lt;br&gt;NO&lt;br&gt;I'm not sure</t>
  </si>
  <si>
    <t>Single&lt;br&gt;Multiple</t>
  </si>
  <si>
    <t>Poorly known&lt;br&gt;Well known&lt;br&gt;I'm not sure</t>
  </si>
  <si>
    <t>Carnivore&lt;br&gt;Ungulate&lt;br&gt;Other</t>
  </si>
  <si>
    <t>Small&lt;br&gt;Medium&lt;br&gt;Large&lt;br&gt;Multiple</t>
  </si>
  <si>
    <t>Common&lt;br&gt;Less common&lt;br&gt;Rare&lt;br&gt;Very rare&lt;br&gt;Unknown&lt;br&gt;Multiple</t>
  </si>
  <si>
    <t>Low&lt;br&gt;Medium&lt;br&gt;High&lt;br&gt;Unknown&lt;br&gt;Multiple</t>
  </si>
  <si>
    <t>Exploratory&lt;br&gt;Neutral&lt;br&gt;Avoidant&lt;br&gt;I'm not sure&lt;br&gt;Variable</t>
  </si>
  <si>
    <t>Marked&lt;br&gt;Partially marked&lt;br&gt;Unmarked</t>
  </si>
  <si>
    <t>All&lt;br&gt;Subset</t>
  </si>
  <si>
    <t>Cannot be collected&lt;br&gt;Distance from animals to the camera&lt;br&gt;Animal movement speed&lt;br&gt;Collecting time-lapse images&lt;br&gt;Measuring time individuals spend in front of the camera&lt;br&gt;None of these options</t>
  </si>
  <si>
    <t>Measured&lt;br&gt;Binned</t>
  </si>
  <si>
    <t>Same behaviour - Exploratory&lt;br&gt;Same behaviour - Neutral&lt;br&gt;Same behaviour - Avoidant&lt;br&gt;I'm not sure&lt;br&gt;Variable</t>
  </si>
  <si>
    <t>Consistent&lt;br&gt;Variable</t>
  </si>
  <si>
    <t>No bait/lure&lt;br&gt;YES - single type of bait/lure&lt;br&gt;YES - Multiple types of bait/lure</t>
  </si>
  <si>
    <t>All Camera Locations&lt;br&gt;A subset of Camera Locations</t>
  </si>
  <si>
    <t>What's your objective?&lt;br&gt;Select "Unknown" if you're not sure.</t>
  </si>
  <si>
    <t>Do you have a limited number of cameras?&lt;br&gt;If so, how many?</t>
  </si>
  <si>
    <t>Do you plan to strategically place camera locations to include multiple habitats or otherwise differing categories (e.g., different land cover types, or near vs. far from a disturbance)?&lt;br&gt;If so, how many covariates? (e.g., 5 different habitat types would be 5 covariates)</t>
  </si>
  <si>
    <t>Is home range size information available for your Target Species (can be taken from the literature)?&lt;br&gt;If so, enter the home range diameter (in metres)</t>
  </si>
  <si>
    <t>Do you plan to strategically place camera locations to include multiple habitats or otherwise differing categories?&lt;br&gt;(e.g., different land cover types, or near vs. far from a disturbance)</t>
  </si>
  <si>
    <t>Is there a minimum number of months you can sample in total?&lt;br&gt;If so, how many?</t>
  </si>
  <si>
    <t>Is there a maximum number of months you can sample?&lt;br&gt;If so, how many?</t>
  </si>
  <si>
    <t>Are all of the Target Species within a same body size category?&lt;br&gt;If so, which category?</t>
  </si>
  <si>
    <t>Are there 3+ categories of traits that can be be used to identify individuals?&lt;br&gt; (i.e., information used to identify individuals that can be divided into distinct groups, e.g, sex class, age class, coat colour, markings and antler point count; Clarke et al., 2023)</t>
  </si>
  <si>
    <t>Are you using / &lt;br&gt;Do you plan to use mixed models?</t>
  </si>
  <si>
    <t>Can additional information be collected/accessed?&lt;br&gt; If so, what type?</t>
  </si>
  <si>
    <t>Do individuals have natural or artificial marks such that they can be uniquely identified?&lt;br&gt;(i.e. are the individuals, population, or species "marked," "unmarked," or "partially marked")</t>
  </si>
  <si>
    <t>Do you believe that another process may be contributing to excess zeros?</t>
  </si>
  <si>
    <t>Which option best categorizes the most common Target Species?</t>
  </si>
  <si>
    <t>Which option best categorizes the rarest Target Species?</t>
  </si>
  <si>
    <t>Do you plan to target specific feature(s)?&lt;br&gt;(e.g., facing the camera towards a game trail or mineral lick)</t>
  </si>
  <si>
    <t>Do you plan to use bait or lure?&lt;br&gt;If so, will you use the same type of bait or lure, or multiple types?</t>
  </si>
  <si>
    <t>Do you plan to use data from cameras with different settings?&lt;br&gt;(e.g., if pooling data from multiple studies, protocols for camera settings may differ)</t>
  </si>
  <si>
    <t>Will you place cameras across a known density gradient?</t>
  </si>
  <si>
    <t>question_text_NEW</t>
  </si>
  <si>
    <t>ORDER</t>
  </si>
  <si>
    <t>MARKDOWN</t>
  </si>
  <si>
    <t>Because you chose…</t>
  </si>
  <si>
    <t>Consider the following in your analysis</t>
  </si>
  <si>
    <t>Multiple study areas</t>
  </si>
  <si>
    <t>include latitude, topography, temp, and or NVDI as covariates in analysis (Hofmeester et al., 2019).</t>
  </si>
  <si>
    <t>Multiples study seasons</t>
  </si>
  <si>
    <t>correct for multiple seasons by including season or temperature as covariates (Hofmeester et al., 2019).</t>
  </si>
  <si>
    <t>Bait/lure placed at a subset of cameras</t>
  </si>
  <si>
    <t>if placing bait/lure at a subset of cameras, correct for variability in bait/lure effects by including ***bait/lure presence*** as a covariate.</t>
  </si>
  <si>
    <t>Variable camera settings</t>
  </si>
  <si>
    <t>include each setting that differs as a covariate.</t>
  </si>
  <si>
    <t>correct for variable placement on detection probability by including FOV Target Feature "type" as a covariate.</t>
  </si>
  <si>
    <t>Variable camera make/model</t>
  </si>
  <si>
    <t>measure sensitivity of PIR sensor of each model and use as a covariate (Hofmeester et al., 2019) or include camera model as a covariate (Kelly &amp; Holub, 2015).</t>
  </si>
  <si>
    <t>Variable camera height and/or angle</t>
  </si>
  <si>
    <t>include camera height and/or camera angle as covariates (Hofmeester et al., 2019).</t>
  </si>
  <si>
    <t>Target species - Body size["Multiple" or "Unknown"]</t>
  </si>
  <si>
    <t>correct for variable body size of your target species by including body mass and diet as variables (O’Brien, Kinnaird, and Wibisono 2011; Hofmeester et al., 2019).</t>
  </si>
  <si>
    <t>Is the data overdispersed?&lt;br&gt;\[Poisson GLM vs. negative binomial model\]</t>
  </si>
  <si>
    <t>Try using a zero-inflated model. Is overdispersion still present when accounting for by zero-inflation?&lt;br&gt; (i.e., is the zero-inflated model still overdispersed) \[Zero-inflated poisson vs. Zero-inflated negative binomial model\]</t>
  </si>
  <si>
    <t>Do you believe that another process may be contributing to excess zeros? [Zero-inflation poisson vs. Hurdle model]</t>
  </si>
  <si>
    <t>Try using a zero-inflated model. Is overdispersion still present when accounting for by zero-inflation? (i.e., is the zero-inflated model still overdispersed)</t>
  </si>
  <si>
    <t>Try including a random effect for "Camera Location." Is the data still zero-inflated when accounting for a "Camera Location" random effect? \[Zero-inflation due to spatial autocorrelation of sites; mixed effects model\]</t>
  </si>
  <si>
    <t>Is the data zero-inflated? \[Poisson / Negative binomial vs. Zero-inflated / Hurdle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</si>
</sst>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2">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sz val="11"/>
      <color rgb="FF0F0F0F"/>
      <name val="Arial"/>
      <family val="2"/>
    </font>
    <font>
      <sz val="11"/>
      <color rgb="FF000000"/>
      <name val="Times New Roman"/>
      <family val="1"/>
    </font>
    <font>
      <b/>
      <sz val="11"/>
      <color theme="1"/>
      <name val="Arial"/>
      <family val="2"/>
    </font>
    <font>
      <u/>
      <sz val="11"/>
      <color rgb="FF365F91"/>
      <name val="Arial"/>
      <family val="2"/>
    </font>
    <font>
      <sz val="12"/>
      <color rgb="FF1F2328"/>
      <name val="Segoe UI"/>
      <family val="2"/>
    </font>
    <font>
      <sz val="12"/>
      <color theme="1"/>
      <name val="Aptos Narrow"/>
      <family val="2"/>
      <scheme val="minor"/>
    </font>
    <font>
      <i/>
      <sz val="12"/>
      <color theme="1"/>
      <name val="Calibri"/>
      <family val="2"/>
    </font>
    <font>
      <b/>
      <sz val="12"/>
      <color theme="1"/>
      <name val="Calibri"/>
      <family val="2"/>
    </font>
    <font>
      <sz val="12"/>
      <color rgb="FF000000"/>
      <name val="Calibri"/>
      <family val="2"/>
    </font>
    <font>
      <sz val="12"/>
      <color rgb="FF333333"/>
      <name val="Calibri"/>
      <family val="2"/>
    </font>
    <font>
      <sz val="12"/>
      <name val="Calibri"/>
      <family val="2"/>
    </font>
    <font>
      <b/>
      <sz val="12"/>
      <color rgb="FFFF0000"/>
      <name val="Calibri"/>
      <family val="2"/>
    </font>
    <font>
      <b/>
      <sz val="12"/>
      <color theme="1"/>
      <name val="Arial"/>
      <family val="2"/>
    </font>
    <font>
      <b/>
      <sz val="11"/>
      <color rgb="FF000000"/>
      <name val="Arial"/>
      <family val="2"/>
    </font>
  </fonts>
  <fills count="27">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CCCCCC"/>
        <bgColor rgb="FFCCCCCC"/>
      </patternFill>
    </fill>
    <fill>
      <patternFill patternType="solid">
        <fgColor rgb="FFFEF2CB"/>
        <bgColor rgb="FFFEF2CB"/>
      </patternFill>
    </fill>
    <fill>
      <patternFill patternType="solid">
        <fgColor theme="7" tint="0.79998168889431442"/>
        <bgColor rgb="FFFFFF00"/>
      </patternFill>
    </fill>
    <fill>
      <patternFill patternType="solid">
        <fgColor theme="9" tint="0.59999389629810485"/>
        <bgColor indexed="64"/>
      </patternFill>
    </fill>
    <fill>
      <patternFill patternType="solid">
        <fgColor rgb="FFFFFFFF"/>
        <bgColor rgb="FFFFFFFF"/>
      </patternFill>
    </fill>
    <fill>
      <patternFill patternType="solid">
        <fgColor rgb="FFFFFF00"/>
        <bgColor rgb="FFCCCCCC"/>
      </patternFill>
    </fill>
    <fill>
      <patternFill patternType="solid">
        <fgColor rgb="FFFFFF00"/>
        <bgColor rgb="FFFEF2CB"/>
      </patternFill>
    </fill>
    <fill>
      <patternFill patternType="solid">
        <fgColor rgb="FFFFE598"/>
        <bgColor rgb="FFFFE598"/>
      </patternFill>
    </fill>
    <fill>
      <patternFill patternType="solid">
        <fgColor rgb="FFDEEAF6"/>
        <bgColor rgb="FFDEEAF6"/>
      </patternFill>
    </fill>
    <fill>
      <patternFill patternType="solid">
        <fgColor theme="9" tint="0.59999389629810485"/>
        <bgColor rgb="FFFBE4D5"/>
      </patternFill>
    </fill>
    <fill>
      <patternFill patternType="solid">
        <fgColor theme="7" tint="0.79998168889431442"/>
        <bgColor rgb="FFFBE4D5"/>
      </patternFill>
    </fill>
  </fills>
  <borders count="10">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5" fillId="0" borderId="0"/>
    <xf numFmtId="0" fontId="26" fillId="0" borderId="0" applyNumberFormat="0" applyFill="0" applyBorder="0" applyAlignment="0" applyProtection="0"/>
  </cellStyleXfs>
  <cellXfs count="160">
    <xf numFmtId="0" fontId="0" fillId="0" borderId="0" xfId="0"/>
    <xf numFmtId="0" fontId="1"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13" fillId="0" borderId="0" xfId="0" applyFont="1" applyAlignment="1">
      <alignment vertical="center"/>
    </xf>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22" fillId="7" borderId="0" xfId="0" applyFont="1" applyFill="1"/>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5" fillId="6" borderId="0" xfId="0" applyFont="1" applyFill="1"/>
    <xf numFmtId="0" fontId="26" fillId="0" borderId="0" xfId="2"/>
    <xf numFmtId="0" fontId="27"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4"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3"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8" fillId="7" borderId="0" xfId="0" applyFont="1" applyFill="1" applyAlignment="1">
      <alignment vertical="center"/>
    </xf>
    <xf numFmtId="0" fontId="24" fillId="0" borderId="0" xfId="0" applyFont="1" applyAlignment="1">
      <alignment vertical="center"/>
    </xf>
    <xf numFmtId="0" fontId="30" fillId="0" borderId="0" xfId="0" applyFont="1" applyAlignment="1">
      <alignment vertical="center"/>
    </xf>
    <xf numFmtId="0" fontId="30" fillId="0" borderId="0" xfId="0" applyFont="1"/>
    <xf numFmtId="15" fontId="28" fillId="0" borderId="0" xfId="0" applyNumberFormat="1" applyFont="1"/>
    <xf numFmtId="0" fontId="32" fillId="0" borderId="0" xfId="0" applyFont="1"/>
    <xf numFmtId="0" fontId="11" fillId="7" borderId="0" xfId="0" applyFont="1" applyFill="1"/>
    <xf numFmtId="0" fontId="26" fillId="0" borderId="0" xfId="2" applyFill="1" applyAlignment="1"/>
    <xf numFmtId="0" fontId="33" fillId="0" borderId="0" xfId="0" applyFont="1"/>
    <xf numFmtId="0" fontId="24" fillId="0" borderId="0" xfId="0" applyFont="1"/>
    <xf numFmtId="0" fontId="5" fillId="0" borderId="0" xfId="1"/>
    <xf numFmtId="0" fontId="5" fillId="9" borderId="0" xfId="1" applyFill="1"/>
    <xf numFmtId="0" fontId="4" fillId="9" borderId="0" xfId="1" applyFont="1" applyFill="1"/>
    <xf numFmtId="0" fontId="5" fillId="0" borderId="0" xfId="1" applyAlignment="1">
      <alignment horizontal="center"/>
    </xf>
    <xf numFmtId="0" fontId="6" fillId="16" borderId="1" xfId="1" applyFont="1" applyFill="1" applyBorder="1" applyAlignment="1">
      <alignment horizontal="left" vertical="top"/>
    </xf>
    <xf numFmtId="0" fontId="5" fillId="0" borderId="0" xfId="1" applyAlignment="1">
      <alignment horizontal="left" vertical="top"/>
    </xf>
    <xf numFmtId="0" fontId="6" fillId="0" borderId="1" xfId="1" applyFont="1" applyBorder="1" applyAlignment="1">
      <alignment horizontal="left" vertical="top" wrapText="1"/>
    </xf>
    <xf numFmtId="0" fontId="34" fillId="17" borderId="1" xfId="1" applyFont="1" applyFill="1" applyBorder="1" applyAlignment="1">
      <alignment horizontal="left" vertical="top" wrapText="1"/>
    </xf>
    <xf numFmtId="0" fontId="6" fillId="0" borderId="1" xfId="1" applyFont="1" applyBorder="1" applyAlignment="1">
      <alignment horizontal="left" vertical="top"/>
    </xf>
    <xf numFmtId="0" fontId="6" fillId="9" borderId="1" xfId="1" applyFont="1" applyFill="1" applyBorder="1" applyAlignment="1">
      <alignment horizontal="left" vertical="top"/>
    </xf>
    <xf numFmtId="0" fontId="6" fillId="18" borderId="1" xfId="1" applyFont="1" applyFill="1" applyBorder="1" applyAlignment="1">
      <alignment horizontal="left" vertical="top" wrapText="1"/>
    </xf>
    <xf numFmtId="0" fontId="35" fillId="9" borderId="1" xfId="1" applyFont="1" applyFill="1" applyBorder="1" applyAlignment="1">
      <alignment horizontal="left" vertical="top" wrapText="1"/>
    </xf>
    <xf numFmtId="0" fontId="6" fillId="0" borderId="0" xfId="1" applyFont="1" applyAlignment="1">
      <alignment horizontal="left" vertical="top" wrapText="1"/>
    </xf>
    <xf numFmtId="0" fontId="5" fillId="0" borderId="1" xfId="1" applyBorder="1" applyAlignment="1">
      <alignment horizontal="left" vertical="top"/>
    </xf>
    <xf numFmtId="0" fontId="6" fillId="19" borderId="1" xfId="1" applyFont="1" applyFill="1" applyBorder="1" applyAlignment="1">
      <alignment horizontal="left" vertical="top" wrapText="1"/>
    </xf>
    <xf numFmtId="0" fontId="5" fillId="8" borderId="1" xfId="1" applyFill="1" applyBorder="1" applyAlignment="1">
      <alignment horizontal="left" vertical="top"/>
    </xf>
    <xf numFmtId="0" fontId="36" fillId="20" borderId="3" xfId="1" applyFont="1" applyFill="1" applyBorder="1" applyAlignment="1">
      <alignment horizontal="left" vertical="top"/>
    </xf>
    <xf numFmtId="0" fontId="14" fillId="7" borderId="1" xfId="1" applyFont="1" applyFill="1" applyBorder="1" applyAlignment="1">
      <alignment horizontal="left" vertical="top" wrapText="1"/>
    </xf>
    <xf numFmtId="0" fontId="34" fillId="0" borderId="1" xfId="1" applyFont="1" applyBorder="1" applyAlignment="1">
      <alignment horizontal="left" vertical="top" wrapText="1"/>
    </xf>
    <xf numFmtId="0" fontId="36" fillId="20" borderId="1" xfId="1" applyFont="1" applyFill="1" applyBorder="1" applyAlignment="1">
      <alignment horizontal="left" vertical="top"/>
    </xf>
    <xf numFmtId="0" fontId="5" fillId="8" borderId="0" xfId="1" applyFill="1" applyAlignment="1">
      <alignment horizontal="left" vertical="top"/>
    </xf>
    <xf numFmtId="0" fontId="6" fillId="6" borderId="1" xfId="1" applyFont="1" applyFill="1" applyBorder="1" applyAlignment="1">
      <alignment horizontal="left" vertical="top" wrapText="1"/>
    </xf>
    <xf numFmtId="0" fontId="37" fillId="0" borderId="1" xfId="1" applyFont="1" applyBorder="1" applyAlignment="1">
      <alignment horizontal="left" vertical="top"/>
    </xf>
    <xf numFmtId="0" fontId="38" fillId="0" borderId="1" xfId="1" applyFont="1" applyBorder="1" applyAlignment="1">
      <alignment horizontal="left" vertical="top" wrapText="1"/>
    </xf>
    <xf numFmtId="0" fontId="6" fillId="0" borderId="3" xfId="1" applyFont="1" applyBorder="1" applyAlignment="1">
      <alignment horizontal="left" vertical="top" wrapText="1"/>
    </xf>
    <xf numFmtId="0" fontId="6" fillId="7" borderId="1" xfId="1" applyFont="1" applyFill="1" applyBorder="1" applyAlignment="1">
      <alignment horizontal="left" vertical="top" wrapText="1"/>
    </xf>
    <xf numFmtId="0" fontId="35" fillId="7" borderId="1" xfId="1" applyFont="1" applyFill="1" applyBorder="1" applyAlignment="1">
      <alignment horizontal="left" vertical="top" wrapText="1"/>
    </xf>
    <xf numFmtId="0" fontId="6" fillId="12" borderId="1" xfId="1" applyFont="1" applyFill="1" applyBorder="1" applyAlignment="1">
      <alignment horizontal="left" vertical="top" wrapText="1"/>
    </xf>
    <xf numFmtId="0" fontId="34" fillId="12" borderId="1" xfId="1" applyFont="1" applyFill="1" applyBorder="1" applyAlignment="1">
      <alignment horizontal="left" vertical="top" wrapText="1"/>
    </xf>
    <xf numFmtId="0" fontId="6" fillId="12" borderId="1" xfId="1" applyFont="1" applyFill="1" applyBorder="1" applyAlignment="1">
      <alignment horizontal="left" vertical="top"/>
    </xf>
    <xf numFmtId="0" fontId="6" fillId="18" borderId="4" xfId="1" applyFont="1" applyFill="1" applyBorder="1" applyAlignment="1">
      <alignment horizontal="left" vertical="top" wrapText="1"/>
    </xf>
    <xf numFmtId="0" fontId="35" fillId="18" borderId="1" xfId="1" applyFont="1" applyFill="1" applyBorder="1" applyAlignment="1">
      <alignment horizontal="left" vertical="top" wrapText="1"/>
    </xf>
    <xf numFmtId="0" fontId="6" fillId="21" borderId="1" xfId="1" applyFont="1" applyFill="1" applyBorder="1" applyAlignment="1">
      <alignment horizontal="left" vertical="top"/>
    </xf>
    <xf numFmtId="0" fontId="6" fillId="9" borderId="4" xfId="1" applyFont="1" applyFill="1" applyBorder="1" applyAlignment="1">
      <alignment horizontal="left" vertical="top" wrapText="1"/>
    </xf>
    <xf numFmtId="0" fontId="5" fillId="7" borderId="0" xfId="1" applyFill="1"/>
    <xf numFmtId="0" fontId="5" fillId="7" borderId="0" xfId="1" applyFill="1" applyAlignment="1">
      <alignment horizontal="left" vertical="top"/>
    </xf>
    <xf numFmtId="0" fontId="6" fillId="7" borderId="3" xfId="1" applyFont="1" applyFill="1" applyBorder="1" applyAlignment="1">
      <alignment horizontal="left" vertical="top" wrapText="1"/>
    </xf>
    <xf numFmtId="0" fontId="34" fillId="22" borderId="1" xfId="1" applyFont="1" applyFill="1" applyBorder="1" applyAlignment="1">
      <alignment horizontal="left" vertical="top" wrapText="1"/>
    </xf>
    <xf numFmtId="0" fontId="6" fillId="7" borderId="1" xfId="1" applyFont="1" applyFill="1" applyBorder="1" applyAlignment="1">
      <alignment horizontal="left" vertical="top"/>
    </xf>
    <xf numFmtId="0" fontId="14" fillId="0" borderId="1" xfId="1" applyFont="1" applyBorder="1" applyAlignment="1">
      <alignment horizontal="left" vertical="top"/>
    </xf>
    <xf numFmtId="0" fontId="14" fillId="9" borderId="1" xfId="1" applyFont="1" applyFill="1" applyBorder="1" applyAlignment="1">
      <alignment horizontal="left" vertical="top" wrapText="1"/>
    </xf>
    <xf numFmtId="0" fontId="14" fillId="0" borderId="1" xfId="1" applyFont="1" applyBorder="1" applyAlignment="1">
      <alignment horizontal="left" vertical="top" wrapText="1"/>
    </xf>
    <xf numFmtId="0" fontId="14" fillId="9" borderId="4" xfId="1" applyFont="1" applyFill="1" applyBorder="1" applyAlignment="1">
      <alignment horizontal="left" vertical="top" wrapText="1"/>
    </xf>
    <xf numFmtId="0" fontId="39" fillId="9" borderId="1" xfId="1" applyFont="1" applyFill="1" applyBorder="1" applyAlignment="1">
      <alignment horizontal="left" vertical="top" wrapText="1"/>
    </xf>
    <xf numFmtId="0" fontId="20" fillId="9" borderId="4" xfId="1" applyFont="1" applyFill="1" applyBorder="1" applyAlignment="1">
      <alignment horizontal="left" vertical="top" wrapText="1"/>
    </xf>
    <xf numFmtId="0" fontId="6" fillId="9" borderId="5" xfId="1" applyFont="1" applyFill="1" applyBorder="1" applyAlignment="1">
      <alignment horizontal="left" vertical="top" wrapText="1"/>
    </xf>
    <xf numFmtId="0" fontId="20" fillId="9"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8" borderId="1" xfId="1" applyFont="1" applyFill="1" applyBorder="1" applyAlignment="1">
      <alignment horizontal="left" vertical="top"/>
    </xf>
    <xf numFmtId="0" fontId="36" fillId="9" borderId="1" xfId="1" applyFont="1" applyFill="1" applyBorder="1" applyAlignment="1">
      <alignment horizontal="left" vertical="top"/>
    </xf>
    <xf numFmtId="0" fontId="4" fillId="0" borderId="0" xfId="1" applyFont="1" applyAlignment="1">
      <alignment horizontal="left" vertical="top"/>
    </xf>
    <xf numFmtId="0" fontId="35" fillId="23" borderId="3" xfId="1" applyFont="1" applyFill="1" applyBorder="1" applyAlignment="1">
      <alignment horizontal="left" vertical="top" wrapText="1"/>
    </xf>
    <xf numFmtId="0" fontId="35" fillId="24" borderId="1" xfId="1" applyFont="1" applyFill="1" applyBorder="1" applyAlignment="1">
      <alignment horizontal="left" vertical="top" wrapText="1"/>
    </xf>
    <xf numFmtId="0" fontId="35" fillId="16" borderId="1" xfId="1" applyFont="1" applyFill="1" applyBorder="1" applyAlignment="1">
      <alignment horizontal="left" vertical="top"/>
    </xf>
    <xf numFmtId="0" fontId="35" fillId="10" borderId="1" xfId="1" applyFont="1" applyFill="1" applyBorder="1" applyAlignment="1">
      <alignment horizontal="left" vertical="top" wrapText="1"/>
    </xf>
    <xf numFmtId="0" fontId="35" fillId="13" borderId="1" xfId="1" applyFont="1" applyFill="1" applyBorder="1" applyAlignment="1">
      <alignment horizontal="left" vertical="top"/>
    </xf>
    <xf numFmtId="0" fontId="35" fillId="25" borderId="1" xfId="1" applyFont="1" applyFill="1" applyBorder="1" applyAlignment="1">
      <alignment horizontal="left" vertical="top" wrapText="1"/>
    </xf>
    <xf numFmtId="0" fontId="35" fillId="0" borderId="1" xfId="1" applyFont="1" applyBorder="1" applyAlignment="1">
      <alignment horizontal="left" vertical="top" wrapText="1"/>
    </xf>
    <xf numFmtId="0" fontId="35" fillId="13" borderId="1" xfId="1" applyFont="1" applyFill="1" applyBorder="1" applyAlignment="1">
      <alignment horizontal="left" vertical="top" wrapText="1"/>
    </xf>
    <xf numFmtId="0" fontId="35" fillId="16" borderId="1" xfId="1" applyFont="1" applyFill="1" applyBorder="1" applyAlignment="1">
      <alignment horizontal="left" vertical="top" wrapText="1"/>
    </xf>
    <xf numFmtId="0" fontId="35" fillId="26" borderId="1" xfId="1" applyFont="1" applyFill="1" applyBorder="1" applyAlignment="1">
      <alignment horizontal="left" vertical="top" wrapText="1"/>
    </xf>
    <xf numFmtId="0" fontId="6" fillId="0" borderId="0" xfId="1" applyFont="1" applyBorder="1" applyAlignment="1">
      <alignment horizontal="left" vertical="top" wrapText="1"/>
    </xf>
    <xf numFmtId="0" fontId="10" fillId="7" borderId="0" xfId="0" applyFont="1" applyFill="1"/>
    <xf numFmtId="0" fontId="5" fillId="8" borderId="0" xfId="1" applyFill="1" applyBorder="1" applyAlignment="1">
      <alignment horizontal="left" vertical="top"/>
    </xf>
    <xf numFmtId="0" fontId="5" fillId="0" borderId="0" xfId="1" applyBorder="1" applyAlignment="1">
      <alignment horizontal="left" vertical="top"/>
    </xf>
    <xf numFmtId="0" fontId="35" fillId="9" borderId="0" xfId="1" applyFont="1" applyFill="1" applyBorder="1" applyAlignment="1">
      <alignment horizontal="left" vertical="top" wrapText="1"/>
    </xf>
    <xf numFmtId="0" fontId="13" fillId="0" borderId="0" xfId="1" applyFont="1" applyBorder="1" applyAlignment="1">
      <alignment horizontal="left" vertical="top"/>
    </xf>
    <xf numFmtId="0" fontId="10" fillId="5" borderId="0" xfId="0" applyFont="1" applyFill="1" applyAlignment="1">
      <alignment horizontal="left" vertical="top"/>
    </xf>
    <xf numFmtId="0" fontId="0" fillId="0" borderId="1" xfId="0" applyBorder="1" applyAlignment="1">
      <alignment horizontal="left" vertical="top"/>
    </xf>
    <xf numFmtId="0" fontId="20" fillId="9" borderId="5" xfId="1" applyFont="1" applyFill="1" applyBorder="1" applyAlignment="1">
      <alignment horizontal="left" vertical="top" wrapText="1"/>
    </xf>
    <xf numFmtId="0" fontId="6" fillId="9" borderId="1" xfId="0" applyFont="1" applyFill="1" applyBorder="1" applyAlignment="1">
      <alignment horizontal="left" vertical="top" wrapText="1"/>
    </xf>
    <xf numFmtId="0" fontId="40" fillId="0" borderId="6" xfId="0" applyFont="1" applyBorder="1" applyAlignment="1">
      <alignment vertical="center" wrapText="1"/>
    </xf>
    <xf numFmtId="0" fontId="41" fillId="0" borderId="7" xfId="0" applyFont="1" applyBorder="1" applyAlignment="1">
      <alignment vertical="center" wrapText="1"/>
    </xf>
    <xf numFmtId="0" fontId="24" fillId="0" borderId="8" xfId="0" applyFont="1" applyBorder="1" applyAlignment="1">
      <alignment vertical="center"/>
    </xf>
    <xf numFmtId="0" fontId="24" fillId="0" borderId="9" xfId="0" applyFont="1" applyBorder="1" applyAlignment="1">
      <alignment vertical="center"/>
    </xf>
  </cellXfs>
  <cellStyles count="3">
    <cellStyle name="Hyperlink" xfId="2" builtinId="8"/>
    <cellStyle name="Normal" xfId="0" builtinId="0"/>
    <cellStyle name="Normal 2" xfId="1" xr:uid="{E7F4B3A1-D101-4933-801E-52D84A9801FC}"/>
  </cellStyles>
  <dxfs count="148">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47">
      <pivotArea collapsedLevelsAreSubtotals="1" fieldPosition="0">
        <references count="1">
          <reference field="1" count="1">
            <x v="3"/>
          </reference>
        </references>
      </pivotArea>
    </format>
    <format dxfId="146">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n.wikipedia.org/wiki/List_of_XML_and_HTML_character_entity_referenc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100"/>
  <sheetViews>
    <sheetView workbookViewId="0">
      <selection activeCell="B17" sqref="B17"/>
    </sheetView>
  </sheetViews>
  <sheetFormatPr defaultRowHeight="14.25"/>
  <cols>
    <col min="1" max="1" width="14.625" customWidth="1"/>
    <col min="2" max="2" width="45" customWidth="1"/>
    <col min="3" max="3" width="32.375" customWidth="1"/>
    <col min="4" max="4" width="32" customWidth="1"/>
  </cols>
  <sheetData>
    <row r="1" spans="1:4">
      <c r="A1" t="s">
        <v>2910</v>
      </c>
      <c r="B1" t="s">
        <v>2909</v>
      </c>
      <c r="C1" t="s">
        <v>2908</v>
      </c>
    </row>
    <row r="2" spans="1:4">
      <c r="A2" t="s">
        <v>1317</v>
      </c>
      <c r="B2" t="s">
        <v>1319</v>
      </c>
      <c r="C2" t="s">
        <v>2911</v>
      </c>
      <c r="D2" t="s">
        <v>2913</v>
      </c>
    </row>
    <row r="3" spans="1:4">
      <c r="D3" t="s">
        <v>2912</v>
      </c>
    </row>
    <row r="12" spans="1:4">
      <c r="A12" t="s">
        <v>3639</v>
      </c>
    </row>
    <row r="13" spans="1:4">
      <c r="A13" t="s">
        <v>3640</v>
      </c>
    </row>
    <row r="14" spans="1:4">
      <c r="A14" t="s">
        <v>3641</v>
      </c>
    </row>
    <row r="15" spans="1:4">
      <c r="A15" t="s">
        <v>3642</v>
      </c>
    </row>
    <row r="16" spans="1:4">
      <c r="A16" t="s">
        <v>3643</v>
      </c>
    </row>
    <row r="17" spans="1:1">
      <c r="A17" t="s">
        <v>3644</v>
      </c>
    </row>
    <row r="18" spans="1:1">
      <c r="A18" t="s">
        <v>3645</v>
      </c>
    </row>
    <row r="19" spans="1:1">
      <c r="A19" t="s">
        <v>3646</v>
      </c>
    </row>
    <row r="20" spans="1:1">
      <c r="A20" t="s">
        <v>3647</v>
      </c>
    </row>
    <row r="21" spans="1:1">
      <c r="A21" t="s">
        <v>3648</v>
      </c>
    </row>
    <row r="22" spans="1:1">
      <c r="A22" t="s">
        <v>3649</v>
      </c>
    </row>
    <row r="23" spans="1:1">
      <c r="A23" t="s">
        <v>3650</v>
      </c>
    </row>
    <row r="24" spans="1:1">
      <c r="A24" t="s">
        <v>3651</v>
      </c>
    </row>
    <row r="25" spans="1:1">
      <c r="A25" t="s">
        <v>3652</v>
      </c>
    </row>
    <row r="26" spans="1:1">
      <c r="A26" t="s">
        <v>3653</v>
      </c>
    </row>
    <row r="27" spans="1:1">
      <c r="A27" t="s">
        <v>3654</v>
      </c>
    </row>
    <row r="28" spans="1:1">
      <c r="A28" t="s">
        <v>3655</v>
      </c>
    </row>
    <row r="29" spans="1:1">
      <c r="A29" t="s">
        <v>3656</v>
      </c>
    </row>
    <row r="30" spans="1:1">
      <c r="A30" t="s">
        <v>3657</v>
      </c>
    </row>
    <row r="31" spans="1:1">
      <c r="A31" t="s">
        <v>3635</v>
      </c>
    </row>
    <row r="32" spans="1:1">
      <c r="A32" t="s">
        <v>3658</v>
      </c>
    </row>
    <row r="33" spans="1:1">
      <c r="A33" t="s">
        <v>3659</v>
      </c>
    </row>
    <row r="34" spans="1:1">
      <c r="A34" t="s">
        <v>3660</v>
      </c>
    </row>
    <row r="35" spans="1:1">
      <c r="A35" t="s">
        <v>3661</v>
      </c>
    </row>
    <row r="36" spans="1:1">
      <c r="A36" t="s">
        <v>3662</v>
      </c>
    </row>
    <row r="37" spans="1:1">
      <c r="A37" t="s">
        <v>3663</v>
      </c>
    </row>
    <row r="38" spans="1:1">
      <c r="A38" t="s">
        <v>3664</v>
      </c>
    </row>
    <row r="39" spans="1:1">
      <c r="A39" t="s">
        <v>3665</v>
      </c>
    </row>
    <row r="40" spans="1:1">
      <c r="A40" t="s">
        <v>3666</v>
      </c>
    </row>
    <row r="41" spans="1:1">
      <c r="A41" t="s">
        <v>3667</v>
      </c>
    </row>
    <row r="42" spans="1:1">
      <c r="A42" t="s">
        <v>3668</v>
      </c>
    </row>
    <row r="43" spans="1:1">
      <c r="A43" t="s">
        <v>3669</v>
      </c>
    </row>
    <row r="44" spans="1:1">
      <c r="A44" t="s">
        <v>3670</v>
      </c>
    </row>
    <row r="45" spans="1:1">
      <c r="A45" t="s">
        <v>3671</v>
      </c>
    </row>
    <row r="46" spans="1:1">
      <c r="A46" t="s">
        <v>3672</v>
      </c>
    </row>
    <row r="47" spans="1:1">
      <c r="A47" t="s">
        <v>3673</v>
      </c>
    </row>
    <row r="48" spans="1:1">
      <c r="A48" t="s">
        <v>3674</v>
      </c>
    </row>
    <row r="49" spans="1:1">
      <c r="A49" t="s">
        <v>3675</v>
      </c>
    </row>
    <row r="50" spans="1:1">
      <c r="A50" t="s">
        <v>3676</v>
      </c>
    </row>
    <row r="51" spans="1:1">
      <c r="A51" t="s">
        <v>3677</v>
      </c>
    </row>
    <row r="52" spans="1:1">
      <c r="A52" t="s">
        <v>3678</v>
      </c>
    </row>
    <row r="53" spans="1:1">
      <c r="A53" t="s">
        <v>3679</v>
      </c>
    </row>
    <row r="54" spans="1:1">
      <c r="A54" t="s">
        <v>3680</v>
      </c>
    </row>
    <row r="55" spans="1:1">
      <c r="A55" t="s">
        <v>3681</v>
      </c>
    </row>
    <row r="56" spans="1:1">
      <c r="A56" t="s">
        <v>3682</v>
      </c>
    </row>
    <row r="57" spans="1:1">
      <c r="A57" t="s">
        <v>3683</v>
      </c>
    </row>
    <row r="58" spans="1:1">
      <c r="A58" t="s">
        <v>3684</v>
      </c>
    </row>
    <row r="59" spans="1:1">
      <c r="A59" t="s">
        <v>3685</v>
      </c>
    </row>
    <row r="60" spans="1:1">
      <c r="A60" t="s">
        <v>3686</v>
      </c>
    </row>
    <row r="61" spans="1:1">
      <c r="A61" t="s">
        <v>3687</v>
      </c>
    </row>
    <row r="62" spans="1:1">
      <c r="A62" t="s">
        <v>3688</v>
      </c>
    </row>
    <row r="63" spans="1:1">
      <c r="A63" t="s">
        <v>3689</v>
      </c>
    </row>
    <row r="64" spans="1:1">
      <c r="A64" t="s">
        <v>3690</v>
      </c>
    </row>
    <row r="65" spans="1:1">
      <c r="A65" t="s">
        <v>3691</v>
      </c>
    </row>
    <row r="66" spans="1:1">
      <c r="A66" t="s">
        <v>3692</v>
      </c>
    </row>
    <row r="67" spans="1:1">
      <c r="A67" t="s">
        <v>3693</v>
      </c>
    </row>
    <row r="68" spans="1:1">
      <c r="A68" t="s">
        <v>3694</v>
      </c>
    </row>
    <row r="69" spans="1:1">
      <c r="A69" t="s">
        <v>3695</v>
      </c>
    </row>
    <row r="70" spans="1:1">
      <c r="A70" t="s">
        <v>3696</v>
      </c>
    </row>
    <row r="71" spans="1:1">
      <c r="A71" t="s">
        <v>3697</v>
      </c>
    </row>
    <row r="72" spans="1:1">
      <c r="A72" t="s">
        <v>3698</v>
      </c>
    </row>
    <row r="73" spans="1:1">
      <c r="A73" t="s">
        <v>3699</v>
      </c>
    </row>
    <row r="74" spans="1:1">
      <c r="A74" t="s">
        <v>3700</v>
      </c>
    </row>
    <row r="75" spans="1:1">
      <c r="A75" t="s">
        <v>3701</v>
      </c>
    </row>
    <row r="76" spans="1:1">
      <c r="A76" t="s">
        <v>3702</v>
      </c>
    </row>
    <row r="77" spans="1:1">
      <c r="A77" t="s">
        <v>3703</v>
      </c>
    </row>
    <row r="78" spans="1:1">
      <c r="A78" t="s">
        <v>3704</v>
      </c>
    </row>
    <row r="79" spans="1:1">
      <c r="A79" t="s">
        <v>3705</v>
      </c>
    </row>
    <row r="80" spans="1:1">
      <c r="A80" t="s">
        <v>3706</v>
      </c>
    </row>
    <row r="81" spans="1:1">
      <c r="A81" t="s">
        <v>3707</v>
      </c>
    </row>
    <row r="82" spans="1:1">
      <c r="A82" t="s">
        <v>3708</v>
      </c>
    </row>
    <row r="83" spans="1:1">
      <c r="A83" t="s">
        <v>3709</v>
      </c>
    </row>
    <row r="84" spans="1:1">
      <c r="A84" t="s">
        <v>3710</v>
      </c>
    </row>
    <row r="85" spans="1:1">
      <c r="A85" t="s">
        <v>3711</v>
      </c>
    </row>
    <row r="86" spans="1:1">
      <c r="A86" t="s">
        <v>3712</v>
      </c>
    </row>
    <row r="87" spans="1:1">
      <c r="A87" t="s">
        <v>3713</v>
      </c>
    </row>
    <row r="88" spans="1:1">
      <c r="A88" t="s">
        <v>3714</v>
      </c>
    </row>
    <row r="89" spans="1:1">
      <c r="A89" t="s">
        <v>3715</v>
      </c>
    </row>
    <row r="90" spans="1:1">
      <c r="A90" t="s">
        <v>3716</v>
      </c>
    </row>
    <row r="91" spans="1:1">
      <c r="A91" t="s">
        <v>3717</v>
      </c>
    </row>
    <row r="92" spans="1:1">
      <c r="A92" t="s">
        <v>3718</v>
      </c>
    </row>
    <row r="93" spans="1:1">
      <c r="A93" t="s">
        <v>3719</v>
      </c>
    </row>
    <row r="94" spans="1:1">
      <c r="A94" t="s">
        <v>3720</v>
      </c>
    </row>
    <row r="95" spans="1:1">
      <c r="A95" t="s">
        <v>3721</v>
      </c>
    </row>
    <row r="96" spans="1:1">
      <c r="A96" t="s">
        <v>3722</v>
      </c>
    </row>
    <row r="97" spans="1:1">
      <c r="A97" t="s">
        <v>3723</v>
      </c>
    </row>
    <row r="98" spans="1:1">
      <c r="A98" t="s">
        <v>3636</v>
      </c>
    </row>
    <row r="99" spans="1:1">
      <c r="A99" t="s">
        <v>3637</v>
      </c>
    </row>
    <row r="100" spans="1:1">
      <c r="A100" t="s">
        <v>3638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41"/>
  <sheetViews>
    <sheetView topLeftCell="A11" workbookViewId="0">
      <selection activeCell="B26" sqref="B26"/>
    </sheetView>
  </sheetViews>
  <sheetFormatPr defaultRowHeight="14.25"/>
  <cols>
    <col min="1" max="1" width="34.125" customWidth="1"/>
    <col min="2" max="2" width="43" customWidth="1"/>
    <col min="3" max="3" width="11.625" customWidth="1"/>
    <col min="4" max="4" width="108.375" customWidth="1"/>
  </cols>
  <sheetData>
    <row r="1" spans="1:5" ht="15">
      <c r="A1" s="16" t="s">
        <v>381</v>
      </c>
      <c r="B1" s="16" t="s">
        <v>3450</v>
      </c>
      <c r="C1" s="16" t="s">
        <v>3451</v>
      </c>
      <c r="D1" s="16" t="s">
        <v>3452</v>
      </c>
      <c r="E1" s="16" t="s">
        <v>1964</v>
      </c>
    </row>
    <row r="2" spans="1:5" ht="15">
      <c r="A2" s="16"/>
      <c r="B2" s="16"/>
      <c r="C2" s="16"/>
      <c r="D2" s="16"/>
      <c r="E2" s="16"/>
    </row>
    <row r="3" spans="1:5" ht="15">
      <c r="A3" s="16"/>
      <c r="B3" s="16"/>
      <c r="C3" s="16"/>
      <c r="D3" s="16"/>
      <c r="E3" s="16"/>
    </row>
    <row r="4" spans="1:5" ht="15">
      <c r="A4" s="16" t="s">
        <v>3885</v>
      </c>
      <c r="B4" s="16"/>
      <c r="C4" s="16"/>
      <c r="D4" s="16"/>
      <c r="E4" s="16"/>
    </row>
    <row r="5" spans="1:5" ht="15">
      <c r="A5" s="16"/>
      <c r="B5" s="16"/>
      <c r="C5" s="16"/>
      <c r="D5" s="16"/>
      <c r="E5" s="16"/>
    </row>
    <row r="6" spans="1:5" ht="15">
      <c r="A6" s="16"/>
      <c r="B6" s="16"/>
      <c r="C6" s="16"/>
      <c r="D6" s="16"/>
      <c r="E6" s="16"/>
    </row>
    <row r="7" spans="1:5" ht="15">
      <c r="A7" s="16"/>
      <c r="B7" s="16"/>
      <c r="C7" s="16"/>
      <c r="D7" s="16"/>
      <c r="E7" s="16"/>
    </row>
    <row r="8" spans="1:5" ht="15">
      <c r="A8" t="s">
        <v>3730</v>
      </c>
      <c r="E8" s="78"/>
    </row>
    <row r="9" spans="1:5" ht="15">
      <c r="A9" t="s">
        <v>3729</v>
      </c>
      <c r="D9" s="77"/>
      <c r="E9" s="28"/>
    </row>
    <row r="10" spans="1:5" ht="15">
      <c r="A10" t="s">
        <v>3799</v>
      </c>
      <c r="E10" s="77"/>
    </row>
    <row r="11" spans="1:5">
      <c r="A11" t="s">
        <v>3726</v>
      </c>
      <c r="B11" s="79"/>
      <c r="E11" s="61"/>
    </row>
    <row r="12" spans="1:5">
      <c r="A12" t="s">
        <v>3725</v>
      </c>
    </row>
    <row r="13" spans="1:5" ht="15">
      <c r="A13" t="s">
        <v>3727</v>
      </c>
      <c r="D13" s="74"/>
    </row>
    <row r="14" spans="1:5">
      <c r="A14" t="s">
        <v>3789</v>
      </c>
    </row>
    <row r="15" spans="1:5">
      <c r="A15" t="s">
        <v>3868</v>
      </c>
    </row>
    <row r="16" spans="1:5" ht="15">
      <c r="B16" s="74"/>
    </row>
    <row r="17" spans="1:4" ht="15">
      <c r="A17" t="s">
        <v>3800</v>
      </c>
      <c r="B17" s="74"/>
    </row>
    <row r="19" spans="1:4" ht="15">
      <c r="A19" s="83"/>
      <c r="D19" s="74"/>
    </row>
    <row r="20" spans="1:4" ht="15">
      <c r="A20" s="74"/>
      <c r="B20" s="74"/>
      <c r="C20" s="74"/>
    </row>
    <row r="21" spans="1:4" ht="15">
      <c r="D21" s="74"/>
    </row>
    <row r="22" spans="1:4" ht="15">
      <c r="D22" s="74"/>
    </row>
    <row r="23" spans="1:4" ht="15">
      <c r="B23" s="74"/>
      <c r="C23" s="74"/>
      <c r="D23" s="74"/>
    </row>
    <row r="24" spans="1:4" ht="15">
      <c r="D24" s="74"/>
    </row>
    <row r="25" spans="1:4" ht="15">
      <c r="B25" s="74"/>
      <c r="C25" s="74"/>
      <c r="D25" s="74"/>
    </row>
    <row r="26" spans="1:4" ht="15">
      <c r="B26" s="74"/>
      <c r="C26" s="74"/>
      <c r="D26" s="74"/>
    </row>
    <row r="27" spans="1:4" ht="15">
      <c r="B27" s="74"/>
      <c r="C27" s="74"/>
      <c r="D27" s="74"/>
    </row>
    <row r="28" spans="1:4" ht="15">
      <c r="B28" s="74"/>
      <c r="D28" s="74"/>
    </row>
    <row r="29" spans="1:4" ht="15">
      <c r="B29" s="74"/>
      <c r="D29" s="74"/>
    </row>
    <row r="30" spans="1:4" ht="15">
      <c r="D30" s="74" t="s">
        <v>3873</v>
      </c>
    </row>
    <row r="31" spans="1:4" ht="15">
      <c r="A31" s="74" t="s">
        <v>3623</v>
      </c>
      <c r="B31" s="74"/>
    </row>
    <row r="32" spans="1:4" ht="15">
      <c r="A32" s="74" t="s">
        <v>4128</v>
      </c>
      <c r="B32" s="74"/>
    </row>
    <row r="33" spans="1:2" ht="15">
      <c r="B33" s="74"/>
    </row>
    <row r="34" spans="1:2" ht="15">
      <c r="B34" s="74"/>
    </row>
    <row r="35" spans="1:2" ht="15">
      <c r="B35" s="74"/>
    </row>
    <row r="36" spans="1:2" ht="15">
      <c r="A36" s="84" t="s">
        <v>4126</v>
      </c>
      <c r="B36" s="74"/>
    </row>
    <row r="37" spans="1:2" ht="15">
      <c r="A37" s="84" t="s">
        <v>4127</v>
      </c>
      <c r="B37" s="74"/>
    </row>
    <row r="38" spans="1:2" ht="15">
      <c r="B38" s="74"/>
    </row>
    <row r="39" spans="1:2" ht="15">
      <c r="B39" s="74"/>
    </row>
    <row r="40" spans="1:2" ht="15">
      <c r="B40" s="74"/>
    </row>
    <row r="41" spans="1:2" ht="15">
      <c r="B41" s="74"/>
    </row>
  </sheetData>
  <sortState xmlns:xlrd2="http://schemas.microsoft.com/office/spreadsheetml/2017/richdata2" ref="A14:A18">
    <sortCondition ref="A14:A18"/>
  </sortState>
  <conditionalFormatting sqref="A1:A7">
    <cfRule type="duplicateValues" dxfId="30" priority="1"/>
  </conditionalFormatting>
  <conditionalFormatting sqref="D1:E7">
    <cfRule type="containsText" dxfId="29" priority="2" operator="containsText" text="](">
      <formula>NOT(ISERROR(SEARCH("](",D1)))</formula>
    </cfRule>
    <cfRule type="containsText" dxfId="28" priority="3" operator="containsText" text="&lt;&gt;">
      <formula>NOT(ISERROR(SEARCH("&lt;&gt;",D1)))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2:C32"/>
  <sheetViews>
    <sheetView workbookViewId="0">
      <selection activeCell="C3" sqref="C3"/>
    </sheetView>
  </sheetViews>
  <sheetFormatPr defaultRowHeight="14.25"/>
  <cols>
    <col min="1" max="1" width="44.5" customWidth="1"/>
  </cols>
  <sheetData>
    <row r="2" spans="1:3">
      <c r="A2" t="s">
        <v>4042</v>
      </c>
      <c r="B2" t="s">
        <v>4064</v>
      </c>
      <c r="C2" t="s">
        <v>4095</v>
      </c>
    </row>
    <row r="3" spans="1:3">
      <c r="A3" t="s">
        <v>4043</v>
      </c>
      <c r="B3" t="s">
        <v>4065</v>
      </c>
      <c r="C3" t="s">
        <v>4096</v>
      </c>
    </row>
    <row r="4" spans="1:3">
      <c r="A4" t="s">
        <v>4044</v>
      </c>
      <c r="B4" t="s">
        <v>4066</v>
      </c>
      <c r="C4" t="s">
        <v>4097</v>
      </c>
    </row>
    <row r="5" spans="1:3">
      <c r="A5" t="s">
        <v>567</v>
      </c>
      <c r="B5" t="s">
        <v>4067</v>
      </c>
      <c r="C5" t="s">
        <v>4098</v>
      </c>
    </row>
    <row r="6" spans="1:3">
      <c r="A6" t="s">
        <v>4045</v>
      </c>
      <c r="B6" t="s">
        <v>4068</v>
      </c>
      <c r="C6" t="s">
        <v>4099</v>
      </c>
    </row>
    <row r="7" spans="1:3">
      <c r="A7" t="s">
        <v>4046</v>
      </c>
      <c r="B7" t="s">
        <v>4069</v>
      </c>
      <c r="C7" t="s">
        <v>4100</v>
      </c>
    </row>
    <row r="8" spans="1:3">
      <c r="A8" t="s">
        <v>2312</v>
      </c>
      <c r="B8" t="s">
        <v>4070</v>
      </c>
      <c r="C8" t="s">
        <v>4101</v>
      </c>
    </row>
    <row r="9" spans="1:3">
      <c r="A9" t="s">
        <v>559</v>
      </c>
      <c r="B9" t="s">
        <v>4071</v>
      </c>
      <c r="C9" t="s">
        <v>4102</v>
      </c>
    </row>
    <row r="10" spans="1:3">
      <c r="A10" t="s">
        <v>4047</v>
      </c>
      <c r="B10" t="s">
        <v>4072</v>
      </c>
      <c r="C10" t="s">
        <v>4103</v>
      </c>
    </row>
    <row r="11" spans="1:3">
      <c r="A11" t="s">
        <v>544</v>
      </c>
      <c r="B11" t="s">
        <v>4073</v>
      </c>
      <c r="C11" t="s">
        <v>4104</v>
      </c>
    </row>
    <row r="12" spans="1:3">
      <c r="A12" t="s">
        <v>4048</v>
      </c>
      <c r="B12" t="s">
        <v>4074</v>
      </c>
      <c r="C12" t="s">
        <v>4105</v>
      </c>
    </row>
    <row r="13" spans="1:3">
      <c r="A13" t="s">
        <v>4049</v>
      </c>
      <c r="B13" t="s">
        <v>4075</v>
      </c>
      <c r="C13" t="s">
        <v>4106</v>
      </c>
    </row>
    <row r="14" spans="1:3">
      <c r="A14" t="s">
        <v>534</v>
      </c>
      <c r="B14" t="s">
        <v>4076</v>
      </c>
      <c r="C14" t="s">
        <v>4107</v>
      </c>
    </row>
    <row r="15" spans="1:3">
      <c r="A15" t="s">
        <v>4050</v>
      </c>
      <c r="B15" t="s">
        <v>4077</v>
      </c>
      <c r="C15" t="s">
        <v>4108</v>
      </c>
    </row>
    <row r="16" spans="1:3">
      <c r="A16" t="s">
        <v>4051</v>
      </c>
      <c r="B16" t="s">
        <v>4078</v>
      </c>
      <c r="C16" t="s">
        <v>4109</v>
      </c>
    </row>
    <row r="17" spans="1:3">
      <c r="A17" t="s">
        <v>4052</v>
      </c>
      <c r="B17" t="s">
        <v>4079</v>
      </c>
      <c r="C17" t="s">
        <v>4110</v>
      </c>
    </row>
    <row r="18" spans="1:3">
      <c r="A18" t="s">
        <v>4053</v>
      </c>
      <c r="B18" t="s">
        <v>4080</v>
      </c>
      <c r="C18" t="s">
        <v>4111</v>
      </c>
    </row>
    <row r="19" spans="1:3">
      <c r="A19" t="s">
        <v>4054</v>
      </c>
      <c r="B19" t="s">
        <v>4081</v>
      </c>
      <c r="C19" t="s">
        <v>4112</v>
      </c>
    </row>
    <row r="20" spans="1:3">
      <c r="A20" t="s">
        <v>376</v>
      </c>
      <c r="B20" t="s">
        <v>4082</v>
      </c>
      <c r="C20" t="s">
        <v>4113</v>
      </c>
    </row>
    <row r="21" spans="1:3">
      <c r="A21" t="s">
        <v>4055</v>
      </c>
      <c r="B21" t="s">
        <v>4083</v>
      </c>
      <c r="C21" t="s">
        <v>4114</v>
      </c>
    </row>
    <row r="22" spans="1:3">
      <c r="A22" t="s">
        <v>4056</v>
      </c>
      <c r="B22" t="s">
        <v>4084</v>
      </c>
      <c r="C22" t="s">
        <v>4115</v>
      </c>
    </row>
    <row r="23" spans="1:3">
      <c r="A23" t="s">
        <v>4057</v>
      </c>
      <c r="B23" t="s">
        <v>4085</v>
      </c>
      <c r="C23" t="s">
        <v>4116</v>
      </c>
    </row>
    <row r="24" spans="1:3">
      <c r="A24" t="s">
        <v>4058</v>
      </c>
      <c r="B24" t="s">
        <v>4086</v>
      </c>
      <c r="C24" t="s">
        <v>4117</v>
      </c>
    </row>
    <row r="25" spans="1:3">
      <c r="A25" t="s">
        <v>4059</v>
      </c>
      <c r="B25" t="s">
        <v>4087</v>
      </c>
      <c r="C25" t="s">
        <v>4118</v>
      </c>
    </row>
    <row r="26" spans="1:3">
      <c r="A26" t="s">
        <v>4060</v>
      </c>
      <c r="B26" t="s">
        <v>4088</v>
      </c>
      <c r="C26" t="s">
        <v>4119</v>
      </c>
    </row>
    <row r="27" spans="1:3">
      <c r="A27" t="s">
        <v>1240</v>
      </c>
      <c r="B27" t="s">
        <v>4089</v>
      </c>
      <c r="C27" t="s">
        <v>4120</v>
      </c>
    </row>
    <row r="28" spans="1:3">
      <c r="A28" t="s">
        <v>4061</v>
      </c>
      <c r="B28" t="s">
        <v>4090</v>
      </c>
      <c r="C28" t="s">
        <v>4121</v>
      </c>
    </row>
    <row r="29" spans="1:3">
      <c r="A29" t="s">
        <v>434</v>
      </c>
      <c r="B29" t="s">
        <v>4091</v>
      </c>
      <c r="C29" t="s">
        <v>4122</v>
      </c>
    </row>
    <row r="30" spans="1:3">
      <c r="A30" t="s">
        <v>4062</v>
      </c>
      <c r="B30" t="s">
        <v>4092</v>
      </c>
      <c r="C30" t="s">
        <v>4123</v>
      </c>
    </row>
    <row r="31" spans="1:3">
      <c r="A31" t="s">
        <v>406</v>
      </c>
      <c r="B31" t="s">
        <v>4093</v>
      </c>
      <c r="C31" t="s">
        <v>4124</v>
      </c>
    </row>
    <row r="32" spans="1:3">
      <c r="A32" t="s">
        <v>4063</v>
      </c>
      <c r="B32" t="s">
        <v>4094</v>
      </c>
      <c r="C32" t="s">
        <v>4125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4"/>
    <col min="2" max="5" width="9" style="37"/>
  </cols>
  <sheetData>
    <row r="1" spans="1:4">
      <c r="A1" s="34" t="s">
        <v>2799</v>
      </c>
      <c r="B1" s="35" t="s">
        <v>2810</v>
      </c>
      <c r="D1" s="61" t="s">
        <v>2814</v>
      </c>
    </row>
    <row r="2" spans="1:4">
      <c r="A2" s="34" t="s">
        <v>2800</v>
      </c>
      <c r="B2" s="37" t="s">
        <v>2797</v>
      </c>
    </row>
    <row r="3" spans="1:4">
      <c r="A3" s="34" t="s">
        <v>2801</v>
      </c>
      <c r="B3" s="37" t="s">
        <v>2796</v>
      </c>
    </row>
    <row r="4" spans="1:4">
      <c r="A4" s="34" t="s">
        <v>2802</v>
      </c>
      <c r="B4" s="37" t="s">
        <v>2798</v>
      </c>
    </row>
    <row r="5" spans="1:4">
      <c r="A5" s="34" t="s">
        <v>2803</v>
      </c>
    </row>
    <row r="6" spans="1:4">
      <c r="A6" t="s">
        <v>2805</v>
      </c>
      <c r="B6" s="35" t="s">
        <v>2804</v>
      </c>
    </row>
    <row r="7" spans="1:4">
      <c r="A7" t="s">
        <v>2806</v>
      </c>
      <c r="B7" s="37" t="s">
        <v>2807</v>
      </c>
    </row>
    <row r="8" spans="1:4">
      <c r="A8" t="s">
        <v>2808</v>
      </c>
      <c r="B8" s="35" t="s">
        <v>2809</v>
      </c>
    </row>
    <row r="9" spans="1:4">
      <c r="A9" t="s">
        <v>2811</v>
      </c>
      <c r="B9" s="35" t="s">
        <v>2812</v>
      </c>
    </row>
    <row r="10" spans="1:4">
      <c r="A10" s="34" t="s">
        <v>2816</v>
      </c>
      <c r="B10" s="35" t="s">
        <v>2815</v>
      </c>
    </row>
    <row r="11" spans="1:4">
      <c r="A11" s="34" t="s">
        <v>2821</v>
      </c>
      <c r="B11" s="35" t="s">
        <v>2822</v>
      </c>
    </row>
    <row r="12" spans="1:4">
      <c r="A12" s="34" t="s">
        <v>2817</v>
      </c>
      <c r="B12" s="35" t="s">
        <v>2818</v>
      </c>
    </row>
    <row r="13" spans="1:4">
      <c r="A13" s="36" t="s">
        <v>2819</v>
      </c>
      <c r="B13" s="35" t="s">
        <v>2820</v>
      </c>
    </row>
    <row r="14" spans="1:4">
      <c r="A14" t="s">
        <v>2824</v>
      </c>
      <c r="B14" s="35" t="s">
        <v>2823</v>
      </c>
    </row>
    <row r="15" spans="1:4" ht="15.75">
      <c r="A15" t="s">
        <v>3024</v>
      </c>
      <c r="B15" s="62" t="s">
        <v>3025</v>
      </c>
    </row>
    <row r="16" spans="1:4" ht="15.75">
      <c r="A16" t="s">
        <v>3029</v>
      </c>
      <c r="B16" s="62" t="s">
        <v>3027</v>
      </c>
    </row>
    <row r="17" spans="1:2" ht="15.75">
      <c r="A17" t="s">
        <v>3030</v>
      </c>
      <c r="B17" s="62" t="s">
        <v>3028</v>
      </c>
    </row>
    <row r="18" spans="1:2" ht="15.75">
      <c r="A18" t="s">
        <v>3031</v>
      </c>
      <c r="B18" s="62" t="s">
        <v>3032</v>
      </c>
    </row>
    <row r="19" spans="1:2" ht="15.75">
      <c r="A19" t="s">
        <v>3026</v>
      </c>
      <c r="B19" s="62" t="s">
        <v>3033</v>
      </c>
    </row>
  </sheetData>
  <conditionalFormatting sqref="A2:A4">
    <cfRule type="containsText" dxfId="27" priority="1" operator="containsText" text="\">
      <formula>NOT(ISERROR(SEARCH("\",A2)))</formula>
    </cfRule>
    <cfRule type="containsText" dxfId="26" priority="2" operator="containsText" text="/">
      <formula>NOT(ISERROR(SEARCH("/",A2)))</formula>
    </cfRule>
  </conditionalFormatting>
  <conditionalFormatting sqref="B2:B5">
    <cfRule type="containsText" dxfId="25" priority="9" operator="containsText" text="\">
      <formula>NOT(ISERROR(SEARCH("\",B2)))</formula>
    </cfRule>
    <cfRule type="containsText" dxfId="24" priority="10" operator="containsText" text="/">
      <formula>NOT(ISERROR(SEARCH("/",B2)))</formula>
    </cfRule>
  </conditionalFormatting>
  <conditionalFormatting sqref="B7">
    <cfRule type="containsText" dxfId="23" priority="7" operator="containsText" text="\">
      <formula>NOT(ISERROR(SEARCH("\",B7)))</formula>
    </cfRule>
    <cfRule type="containsText" dxfId="22"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topLeftCell="A27"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5" t="s">
        <v>854</v>
      </c>
      <c r="B1" s="5" t="s">
        <v>381</v>
      </c>
      <c r="C1" s="5" t="s">
        <v>880</v>
      </c>
      <c r="D1" s="5" t="s">
        <v>380</v>
      </c>
    </row>
    <row r="2" spans="1:4">
      <c r="A2" t="s">
        <v>1159</v>
      </c>
      <c r="B2" t="s">
        <v>894</v>
      </c>
      <c r="C2" t="s">
        <v>892</v>
      </c>
      <c r="D2" t="str">
        <f>"    "&amp;B2&amp;": "&amp;""""&amp;C2&amp;""""</f>
        <v xml:space="preserve">    b1: "    -   "</v>
      </c>
    </row>
    <row r="3" spans="1:4">
      <c r="A3" t="s">
        <v>1159</v>
      </c>
      <c r="B3" t="s">
        <v>893</v>
      </c>
      <c r="C3" t="s">
        <v>891</v>
      </c>
      <c r="D3" t="str">
        <f>"    "&amp;B3&amp;": "&amp;""""&amp;C3&amp;""""</f>
        <v xml:space="preserve">    b2: "-   "</v>
      </c>
    </row>
    <row r="4" spans="1:4">
      <c r="A4" t="s">
        <v>1915</v>
      </c>
      <c r="B4" t="s">
        <v>2843</v>
      </c>
      <c r="C4" t="s">
        <v>2843</v>
      </c>
      <c r="D4" t="str">
        <f>"    "&amp;B4&amp;": "&amp;""""&amp;C4&amp;""""</f>
        <v xml:space="preserve">    name_mod_name: "name_mod_name"</v>
      </c>
    </row>
    <row r="5" spans="1:4">
      <c r="A5" t="s">
        <v>1915</v>
      </c>
      <c r="B5" t="s">
        <v>3074</v>
      </c>
      <c r="C5" t="s">
        <v>3074</v>
      </c>
      <c r="D5" t="str">
        <f t="shared" ref="D5:D68" si="0">"    "&amp;B5&amp;": "&amp;""""&amp;C5&amp;""""</f>
        <v xml:space="preserve">    ref_bib_figure1_ref_id: "ref_bib_figure1_ref_id"</v>
      </c>
    </row>
    <row r="6" spans="1:4">
      <c r="A6" t="s">
        <v>1915</v>
      </c>
      <c r="B6" t="s">
        <v>3083</v>
      </c>
      <c r="C6" t="s">
        <v>3083</v>
      </c>
      <c r="D6" t="str">
        <f t="shared" si="0"/>
        <v xml:space="preserve">    ref_bib_figure10_ref_id: "ref_bib_figure10_ref_id"</v>
      </c>
    </row>
    <row r="7" spans="1:4">
      <c r="A7" t="s">
        <v>1915</v>
      </c>
      <c r="B7" t="s">
        <v>3084</v>
      </c>
      <c r="C7" t="s">
        <v>3084</v>
      </c>
      <c r="D7" t="str">
        <f t="shared" si="0"/>
        <v xml:space="preserve">    ref_bib_figure11_ref_id: "ref_bib_figure11_ref_id"</v>
      </c>
    </row>
    <row r="8" spans="1:4">
      <c r="A8" t="s">
        <v>1915</v>
      </c>
      <c r="B8" t="s">
        <v>3085</v>
      </c>
      <c r="C8" t="s">
        <v>3085</v>
      </c>
      <c r="D8" t="str">
        <f t="shared" si="0"/>
        <v xml:space="preserve">    ref_bib_figure12_ref_id: "ref_bib_figure12_ref_id"</v>
      </c>
    </row>
    <row r="9" spans="1:4">
      <c r="A9" t="s">
        <v>1915</v>
      </c>
      <c r="B9" t="s">
        <v>3086</v>
      </c>
      <c r="C9" t="s">
        <v>3086</v>
      </c>
      <c r="D9" t="str">
        <f t="shared" si="0"/>
        <v xml:space="preserve">    ref_bib_figure13_ref_id: "ref_bib_figure13_ref_id"</v>
      </c>
    </row>
    <row r="10" spans="1:4">
      <c r="A10" t="s">
        <v>1915</v>
      </c>
      <c r="B10" t="s">
        <v>3087</v>
      </c>
      <c r="C10" t="s">
        <v>3087</v>
      </c>
      <c r="D10" t="str">
        <f t="shared" si="0"/>
        <v xml:space="preserve">    ref_bib_figure14_ref_id: "ref_bib_figure14_ref_id"</v>
      </c>
    </row>
    <row r="11" spans="1:4">
      <c r="A11" t="s">
        <v>1915</v>
      </c>
      <c r="B11" t="s">
        <v>3088</v>
      </c>
      <c r="C11" t="s">
        <v>3088</v>
      </c>
      <c r="D11" t="str">
        <f t="shared" si="0"/>
        <v xml:space="preserve">    ref_bib_figure15_ref_id: "ref_bib_figure15_ref_id"</v>
      </c>
    </row>
    <row r="12" spans="1:4">
      <c r="A12" t="s">
        <v>1915</v>
      </c>
      <c r="B12" t="s">
        <v>3089</v>
      </c>
      <c r="C12" t="s">
        <v>3089</v>
      </c>
      <c r="D12" t="str">
        <f t="shared" si="0"/>
        <v xml:space="preserve">    ref_bib_figure16_ref_id: "ref_bib_figure16_ref_id"</v>
      </c>
    </row>
    <row r="13" spans="1:4">
      <c r="A13" t="s">
        <v>1915</v>
      </c>
      <c r="B13" t="s">
        <v>3090</v>
      </c>
      <c r="C13" t="s">
        <v>3090</v>
      </c>
      <c r="D13" t="str">
        <f t="shared" si="0"/>
        <v xml:space="preserve">    ref_bib_figure17_ref_id: "ref_bib_figure17_ref_id"</v>
      </c>
    </row>
    <row r="14" spans="1:4">
      <c r="A14" t="s">
        <v>1915</v>
      </c>
      <c r="B14" t="s">
        <v>3091</v>
      </c>
      <c r="C14" t="s">
        <v>3091</v>
      </c>
      <c r="D14" t="str">
        <f t="shared" si="0"/>
        <v xml:space="preserve">    ref_bib_figure18_ref_id: "ref_bib_figure18_ref_id"</v>
      </c>
    </row>
    <row r="15" spans="1:4">
      <c r="A15" t="s">
        <v>1915</v>
      </c>
      <c r="B15" t="s">
        <v>3092</v>
      </c>
      <c r="C15" t="s">
        <v>3092</v>
      </c>
      <c r="D15" t="str">
        <f t="shared" si="0"/>
        <v xml:space="preserve">    ref_bib_figure19_ref_id: "ref_bib_figure19_ref_id"</v>
      </c>
    </row>
    <row r="16" spans="1:4">
      <c r="A16" t="s">
        <v>1915</v>
      </c>
      <c r="B16" t="s">
        <v>3075</v>
      </c>
      <c r="C16" t="s">
        <v>3075</v>
      </c>
      <c r="D16" t="str">
        <f t="shared" si="0"/>
        <v xml:space="preserve">    ref_bib_figure2_ref_id: "ref_bib_figure2_ref_id"</v>
      </c>
    </row>
    <row r="17" spans="1:4">
      <c r="A17" t="s">
        <v>1915</v>
      </c>
      <c r="B17" t="s">
        <v>3093</v>
      </c>
      <c r="C17" t="s">
        <v>3093</v>
      </c>
      <c r="D17" t="str">
        <f t="shared" si="0"/>
        <v xml:space="preserve">    ref_bib_figure20_ref_id: "ref_bib_figure20_ref_id"</v>
      </c>
    </row>
    <row r="18" spans="1:4">
      <c r="A18" t="s">
        <v>1915</v>
      </c>
      <c r="B18" t="s">
        <v>3076</v>
      </c>
      <c r="C18" t="s">
        <v>3076</v>
      </c>
      <c r="D18" t="str">
        <f t="shared" si="0"/>
        <v xml:space="preserve">    ref_bib_figure3_ref_id: "ref_bib_figure3_ref_id"</v>
      </c>
    </row>
    <row r="19" spans="1:4">
      <c r="A19" t="s">
        <v>1915</v>
      </c>
      <c r="B19" t="s">
        <v>3077</v>
      </c>
      <c r="C19" t="s">
        <v>3077</v>
      </c>
      <c r="D19" t="str">
        <f t="shared" si="0"/>
        <v xml:space="preserve">    ref_bib_figure4_ref_id: "ref_bib_figure4_ref_id"</v>
      </c>
    </row>
    <row r="20" spans="1:4">
      <c r="A20" t="s">
        <v>1915</v>
      </c>
      <c r="B20" t="s">
        <v>3078</v>
      </c>
      <c r="C20" t="s">
        <v>3078</v>
      </c>
      <c r="D20" t="str">
        <f t="shared" si="0"/>
        <v xml:space="preserve">    ref_bib_figure5_ref_id: "ref_bib_figure5_ref_id"</v>
      </c>
    </row>
    <row r="21" spans="1:4">
      <c r="A21" t="s">
        <v>1915</v>
      </c>
      <c r="B21" t="s">
        <v>3079</v>
      </c>
      <c r="C21" t="s">
        <v>3079</v>
      </c>
      <c r="D21" t="str">
        <f t="shared" si="0"/>
        <v xml:space="preserve">    ref_bib_figure6_ref_id: "ref_bib_figure6_ref_id"</v>
      </c>
    </row>
    <row r="22" spans="1:4">
      <c r="A22" t="s">
        <v>1915</v>
      </c>
      <c r="B22" t="s">
        <v>3080</v>
      </c>
      <c r="C22" t="s">
        <v>3080</v>
      </c>
      <c r="D22" t="str">
        <f t="shared" si="0"/>
        <v xml:space="preserve">    ref_bib_figure7_ref_id: "ref_bib_figure7_ref_id"</v>
      </c>
    </row>
    <row r="23" spans="1:4">
      <c r="A23" t="s">
        <v>1915</v>
      </c>
      <c r="B23" t="s">
        <v>3081</v>
      </c>
      <c r="C23" t="s">
        <v>3081</v>
      </c>
      <c r="D23" t="str">
        <f t="shared" si="0"/>
        <v xml:space="preserve">    ref_bib_figure8_ref_id: "ref_bib_figure8_ref_id"</v>
      </c>
    </row>
    <row r="24" spans="1:4">
      <c r="A24" t="s">
        <v>1915</v>
      </c>
      <c r="B24" t="s">
        <v>3082</v>
      </c>
      <c r="C24" t="s">
        <v>3082</v>
      </c>
      <c r="D24" t="str">
        <f t="shared" si="0"/>
        <v xml:space="preserve">    ref_bib_figure9_ref_id: "ref_bib_figure9_ref_id"</v>
      </c>
    </row>
    <row r="25" spans="1:4">
      <c r="A25" t="s">
        <v>1915</v>
      </c>
      <c r="B25" t="s">
        <v>1901</v>
      </c>
      <c r="C25" t="s">
        <v>1901</v>
      </c>
      <c r="D25" t="str">
        <f t="shared" si="0"/>
        <v xml:space="preserve">    ref_bib_resource1_ref_id: "ref_bib_resource1_ref_id"</v>
      </c>
    </row>
    <row r="26" spans="1:4">
      <c r="A26" t="s">
        <v>1915</v>
      </c>
      <c r="B26" t="s">
        <v>1950</v>
      </c>
      <c r="C26" t="s">
        <v>1950</v>
      </c>
      <c r="D26" t="str">
        <f t="shared" si="0"/>
        <v xml:space="preserve">    ref_bib_resource10_ref_id: "ref_bib_resource10_ref_id"</v>
      </c>
    </row>
    <row r="27" spans="1:4">
      <c r="A27" t="s">
        <v>1915</v>
      </c>
      <c r="B27" t="s">
        <v>1951</v>
      </c>
      <c r="C27" t="s">
        <v>1951</v>
      </c>
      <c r="D27" t="str">
        <f t="shared" si="0"/>
        <v xml:space="preserve">    ref_bib_resource11_ref_id: "ref_bib_resource11_ref_id"</v>
      </c>
    </row>
    <row r="28" spans="1:4">
      <c r="A28" t="s">
        <v>1915</v>
      </c>
      <c r="B28" t="s">
        <v>1952</v>
      </c>
      <c r="C28" t="s">
        <v>1952</v>
      </c>
      <c r="D28" t="str">
        <f t="shared" si="0"/>
        <v xml:space="preserve">    ref_bib_resource12_ref_id: "ref_bib_resource12_ref_id"</v>
      </c>
    </row>
    <row r="29" spans="1:4">
      <c r="A29" t="s">
        <v>1915</v>
      </c>
      <c r="B29" t="s">
        <v>1953</v>
      </c>
      <c r="C29" t="s">
        <v>1953</v>
      </c>
      <c r="D29" t="str">
        <f t="shared" si="0"/>
        <v xml:space="preserve">    ref_bib_resource13_ref_id: "ref_bib_resource13_ref_id"</v>
      </c>
    </row>
    <row r="30" spans="1:4">
      <c r="A30" t="s">
        <v>1915</v>
      </c>
      <c r="B30" t="s">
        <v>3034</v>
      </c>
      <c r="C30" t="s">
        <v>3034</v>
      </c>
      <c r="D30" t="str">
        <f t="shared" si="0"/>
        <v xml:space="preserve">    ref_bib_resource14_ref_id: "ref_bib_resource14_ref_id"</v>
      </c>
    </row>
    <row r="31" spans="1:4">
      <c r="A31" t="s">
        <v>1915</v>
      </c>
      <c r="B31" t="s">
        <v>3035</v>
      </c>
      <c r="C31" t="s">
        <v>3035</v>
      </c>
      <c r="D31" t="str">
        <f t="shared" si="0"/>
        <v xml:space="preserve">    ref_bib_resource15_ref_id: "ref_bib_resource15_ref_id"</v>
      </c>
    </row>
    <row r="32" spans="1:4">
      <c r="A32" t="s">
        <v>1915</v>
      </c>
      <c r="B32" t="s">
        <v>3036</v>
      </c>
      <c r="C32" t="s">
        <v>3036</v>
      </c>
      <c r="D32" t="str">
        <f t="shared" si="0"/>
        <v xml:space="preserve">    ref_bib_resource16_ref_id: "ref_bib_resource16_ref_id"</v>
      </c>
    </row>
    <row r="33" spans="1:4">
      <c r="A33" t="s">
        <v>1915</v>
      </c>
      <c r="B33" t="s">
        <v>3037</v>
      </c>
      <c r="C33" t="s">
        <v>3037</v>
      </c>
      <c r="D33" t="str">
        <f t="shared" si="0"/>
        <v xml:space="preserve">    ref_bib_resource17_ref_id: "ref_bib_resource17_ref_id"</v>
      </c>
    </row>
    <row r="34" spans="1:4">
      <c r="A34" t="s">
        <v>1915</v>
      </c>
      <c r="B34" t="s">
        <v>3038</v>
      </c>
      <c r="C34" t="s">
        <v>3038</v>
      </c>
      <c r="D34" t="str">
        <f t="shared" si="0"/>
        <v xml:space="preserve">    ref_bib_resource18_ref_id: "ref_bib_resource18_ref_id"</v>
      </c>
    </row>
    <row r="35" spans="1:4">
      <c r="A35" t="s">
        <v>1915</v>
      </c>
      <c r="B35" t="s">
        <v>3039</v>
      </c>
      <c r="C35" t="s">
        <v>3039</v>
      </c>
      <c r="D35" t="str">
        <f t="shared" si="0"/>
        <v xml:space="preserve">    ref_bib_resource19_ref_id: "ref_bib_resource19_ref_id"</v>
      </c>
    </row>
    <row r="36" spans="1:4">
      <c r="A36" t="s">
        <v>1915</v>
      </c>
      <c r="B36" t="s">
        <v>1909</v>
      </c>
      <c r="C36" t="s">
        <v>1909</v>
      </c>
      <c r="D36" t="str">
        <f t="shared" si="0"/>
        <v xml:space="preserve">    ref_bib_resource2_ref_id: "ref_bib_resource2_ref_id"</v>
      </c>
    </row>
    <row r="37" spans="1:4">
      <c r="A37" t="s">
        <v>1915</v>
      </c>
      <c r="B37" t="s">
        <v>3040</v>
      </c>
      <c r="C37" t="s">
        <v>3040</v>
      </c>
      <c r="D37" t="str">
        <f t="shared" si="0"/>
        <v xml:space="preserve">    ref_bib_resource20_ref_id: "ref_bib_resource20_ref_id"</v>
      </c>
    </row>
    <row r="38" spans="1:4">
      <c r="A38" t="s">
        <v>1915</v>
      </c>
      <c r="B38" t="s">
        <v>1910</v>
      </c>
      <c r="C38" t="s">
        <v>1910</v>
      </c>
      <c r="D38" t="str">
        <f t="shared" si="0"/>
        <v xml:space="preserve">    ref_bib_resource3_ref_id: "ref_bib_resource3_ref_id"</v>
      </c>
    </row>
    <row r="39" spans="1:4">
      <c r="A39" t="s">
        <v>1915</v>
      </c>
      <c r="B39" t="s">
        <v>1911</v>
      </c>
      <c r="C39" t="s">
        <v>1911</v>
      </c>
      <c r="D39" t="str">
        <f t="shared" si="0"/>
        <v xml:space="preserve">    ref_bib_resource4_ref_id: "ref_bib_resource4_ref_id"</v>
      </c>
    </row>
    <row r="40" spans="1:4">
      <c r="A40" t="s">
        <v>1915</v>
      </c>
      <c r="B40" t="s">
        <v>1900</v>
      </c>
      <c r="C40" t="s">
        <v>1900</v>
      </c>
      <c r="D40" t="str">
        <f t="shared" si="0"/>
        <v xml:space="preserve">    ref_bib_resource5_ref_id: "ref_bib_resource5_ref_id"</v>
      </c>
    </row>
    <row r="41" spans="1:4">
      <c r="A41" t="s">
        <v>1915</v>
      </c>
      <c r="B41" t="s">
        <v>1912</v>
      </c>
      <c r="C41" t="s">
        <v>1912</v>
      </c>
      <c r="D41" t="str">
        <f t="shared" si="0"/>
        <v xml:space="preserve">    ref_bib_resource6_ref_id: "ref_bib_resource6_ref_id"</v>
      </c>
    </row>
    <row r="42" spans="1:4">
      <c r="A42" t="s">
        <v>1915</v>
      </c>
      <c r="B42" t="s">
        <v>1913</v>
      </c>
      <c r="C42" t="s">
        <v>1913</v>
      </c>
      <c r="D42" t="str">
        <f t="shared" si="0"/>
        <v xml:space="preserve">    ref_bib_resource7_ref_id: "ref_bib_resource7_ref_id"</v>
      </c>
    </row>
    <row r="43" spans="1:4">
      <c r="A43" t="s">
        <v>1915</v>
      </c>
      <c r="B43" t="s">
        <v>1914</v>
      </c>
      <c r="C43" t="s">
        <v>1914</v>
      </c>
      <c r="D43" t="str">
        <f t="shared" si="0"/>
        <v xml:space="preserve">    ref_bib_resource8_ref_id: "ref_bib_resource8_ref_id"</v>
      </c>
    </row>
    <row r="44" spans="1:4">
      <c r="A44" t="s">
        <v>1915</v>
      </c>
      <c r="B44" t="s">
        <v>1949</v>
      </c>
      <c r="C44" t="s">
        <v>1949</v>
      </c>
      <c r="D44" t="str">
        <f t="shared" si="0"/>
        <v xml:space="preserve">    ref_bib_resource9_ref_id: "ref_bib_resource9_ref_id"</v>
      </c>
    </row>
    <row r="45" spans="1:4">
      <c r="A45" t="s">
        <v>1915</v>
      </c>
      <c r="B45" t="s">
        <v>1894</v>
      </c>
      <c r="C45" t="s">
        <v>1894</v>
      </c>
      <c r="D45" t="str">
        <f t="shared" si="0"/>
        <v xml:space="preserve">    ref_intext_figure1_ref_id: "ref_intext_figure1_ref_id"</v>
      </c>
    </row>
    <row r="46" spans="1:4">
      <c r="A46" t="s">
        <v>1915</v>
      </c>
      <c r="B46" t="s">
        <v>3063</v>
      </c>
      <c r="C46" t="s">
        <v>3063</v>
      </c>
      <c r="D46" t="str">
        <f t="shared" si="0"/>
        <v xml:space="preserve">    ref_intext_figure10_ref_id: "ref_intext_figure10_ref_id"</v>
      </c>
    </row>
    <row r="47" spans="1:4">
      <c r="A47" t="s">
        <v>1915</v>
      </c>
      <c r="B47" t="s">
        <v>3064</v>
      </c>
      <c r="C47" t="s">
        <v>3064</v>
      </c>
      <c r="D47" t="str">
        <f t="shared" si="0"/>
        <v xml:space="preserve">    ref_intext_figure11_ref_id: "ref_intext_figure11_ref_id"</v>
      </c>
    </row>
    <row r="48" spans="1:4">
      <c r="A48" t="s">
        <v>1915</v>
      </c>
      <c r="B48" t="s">
        <v>3065</v>
      </c>
      <c r="C48" t="s">
        <v>3065</v>
      </c>
      <c r="D48" t="str">
        <f t="shared" si="0"/>
        <v xml:space="preserve">    ref_intext_figure12_ref_id: "ref_intext_figure12_ref_id"</v>
      </c>
    </row>
    <row r="49" spans="1:4">
      <c r="A49" t="s">
        <v>1915</v>
      </c>
      <c r="B49" t="s">
        <v>3066</v>
      </c>
      <c r="C49" t="s">
        <v>3066</v>
      </c>
      <c r="D49" t="str">
        <f t="shared" si="0"/>
        <v xml:space="preserve">    ref_intext_figure13_ref_id: "ref_intext_figure13_ref_id"</v>
      </c>
    </row>
    <row r="50" spans="1:4">
      <c r="A50" t="s">
        <v>1915</v>
      </c>
      <c r="B50" t="s">
        <v>3067</v>
      </c>
      <c r="C50" t="s">
        <v>3067</v>
      </c>
      <c r="D50" t="str">
        <f t="shared" si="0"/>
        <v xml:space="preserve">    ref_intext_figure14_ref_id: "ref_intext_figure14_ref_id"</v>
      </c>
    </row>
    <row r="51" spans="1:4">
      <c r="A51" t="s">
        <v>1915</v>
      </c>
      <c r="B51" t="s">
        <v>3068</v>
      </c>
      <c r="C51" t="s">
        <v>3068</v>
      </c>
      <c r="D51" t="str">
        <f t="shared" si="0"/>
        <v xml:space="preserve">    ref_intext_figure15_ref_id: "ref_intext_figure15_ref_id"</v>
      </c>
    </row>
    <row r="52" spans="1:4">
      <c r="A52" t="s">
        <v>1915</v>
      </c>
      <c r="B52" t="s">
        <v>3069</v>
      </c>
      <c r="C52" t="s">
        <v>3069</v>
      </c>
      <c r="D52" t="str">
        <f t="shared" si="0"/>
        <v xml:space="preserve">    ref_intext_figure16_ref_id: "ref_intext_figure16_ref_id"</v>
      </c>
    </row>
    <row r="53" spans="1:4">
      <c r="A53" t="s">
        <v>1915</v>
      </c>
      <c r="B53" t="s">
        <v>3070</v>
      </c>
      <c r="C53" t="s">
        <v>3070</v>
      </c>
      <c r="D53" t="str">
        <f t="shared" si="0"/>
        <v xml:space="preserve">    ref_intext_figure17_ref_id: "ref_intext_figure17_ref_id"</v>
      </c>
    </row>
    <row r="54" spans="1:4">
      <c r="A54" t="s">
        <v>1915</v>
      </c>
      <c r="B54" t="s">
        <v>3071</v>
      </c>
      <c r="C54" t="s">
        <v>3071</v>
      </c>
      <c r="D54" t="str">
        <f t="shared" si="0"/>
        <v xml:space="preserve">    ref_intext_figure18_ref_id: "ref_intext_figure18_ref_id"</v>
      </c>
    </row>
    <row r="55" spans="1:4">
      <c r="A55" t="s">
        <v>1915</v>
      </c>
      <c r="B55" t="s">
        <v>3072</v>
      </c>
      <c r="C55" t="s">
        <v>3072</v>
      </c>
      <c r="D55" t="str">
        <f t="shared" si="0"/>
        <v xml:space="preserve">    ref_intext_figure19_ref_id: "ref_intext_figure19_ref_id"</v>
      </c>
    </row>
    <row r="56" spans="1:4">
      <c r="A56" t="s">
        <v>1915</v>
      </c>
      <c r="B56" t="s">
        <v>1895</v>
      </c>
      <c r="C56" t="s">
        <v>1895</v>
      </c>
      <c r="D56" t="str">
        <f t="shared" si="0"/>
        <v xml:space="preserve">    ref_intext_figure2_ref_id: "ref_intext_figure2_ref_id"</v>
      </c>
    </row>
    <row r="57" spans="1:4">
      <c r="A57" t="s">
        <v>1915</v>
      </c>
      <c r="B57" t="s">
        <v>3073</v>
      </c>
      <c r="C57" t="s">
        <v>3073</v>
      </c>
      <c r="D57" t="str">
        <f t="shared" si="0"/>
        <v xml:space="preserve">    ref_intext_figure20_ref_id: "ref_intext_figure20_ref_id"</v>
      </c>
    </row>
    <row r="58" spans="1:4">
      <c r="A58" t="s">
        <v>1915</v>
      </c>
      <c r="B58" t="s">
        <v>1896</v>
      </c>
      <c r="C58" t="s">
        <v>1896</v>
      </c>
      <c r="D58" t="str">
        <f t="shared" si="0"/>
        <v xml:space="preserve">    ref_intext_figure3_ref_id: "ref_intext_figure3_ref_id"</v>
      </c>
    </row>
    <row r="59" spans="1:4">
      <c r="A59" t="s">
        <v>1915</v>
      </c>
      <c r="B59" t="s">
        <v>1897</v>
      </c>
      <c r="C59" t="s">
        <v>1897</v>
      </c>
      <c r="D59" t="str">
        <f t="shared" si="0"/>
        <v xml:space="preserve">    ref_intext_figure4_ref_id: "ref_intext_figure4_ref_id"</v>
      </c>
    </row>
    <row r="60" spans="1:4">
      <c r="A60" t="s">
        <v>1915</v>
      </c>
      <c r="B60" t="s">
        <v>1898</v>
      </c>
      <c r="C60" t="s">
        <v>1898</v>
      </c>
      <c r="D60" t="str">
        <f t="shared" si="0"/>
        <v xml:space="preserve">    ref_intext_figure5_ref_id: "ref_intext_figure5_ref_id"</v>
      </c>
    </row>
    <row r="61" spans="1:4">
      <c r="A61" t="s">
        <v>1915</v>
      </c>
      <c r="B61" t="s">
        <v>1893</v>
      </c>
      <c r="C61" t="s">
        <v>1893</v>
      </c>
      <c r="D61" t="str">
        <f t="shared" si="0"/>
        <v xml:space="preserve">    ref_intext_figure6_ref_id: "ref_intext_figure6_ref_id"</v>
      </c>
    </row>
    <row r="62" spans="1:4">
      <c r="A62" t="s">
        <v>1915</v>
      </c>
      <c r="B62" t="s">
        <v>1899</v>
      </c>
      <c r="C62" t="s">
        <v>1899</v>
      </c>
      <c r="D62" t="str">
        <f t="shared" si="0"/>
        <v xml:space="preserve">    ref_intext_figure7_ref_id: "ref_intext_figure7_ref_id"</v>
      </c>
    </row>
    <row r="63" spans="1:4">
      <c r="A63" t="s">
        <v>1915</v>
      </c>
      <c r="B63" t="s">
        <v>3061</v>
      </c>
      <c r="C63" t="s">
        <v>3061</v>
      </c>
      <c r="D63" t="str">
        <f t="shared" si="0"/>
        <v xml:space="preserve">    ref_intext_figure8_ref_id: "ref_intext_figure8_ref_id"</v>
      </c>
    </row>
    <row r="64" spans="1:4">
      <c r="A64" t="s">
        <v>1915</v>
      </c>
      <c r="B64" t="s">
        <v>3062</v>
      </c>
      <c r="C64" t="s">
        <v>3062</v>
      </c>
      <c r="D64" t="str">
        <f t="shared" si="0"/>
        <v xml:space="preserve">    ref_intext_figure9_ref_id: "ref_intext_figure9_ref_id"</v>
      </c>
    </row>
    <row r="65" spans="1:4">
      <c r="A65" t="s">
        <v>1915</v>
      </c>
      <c r="B65" t="s">
        <v>3041</v>
      </c>
      <c r="C65" t="s">
        <v>3041</v>
      </c>
      <c r="D65" t="str">
        <f t="shared" si="0"/>
        <v xml:space="preserve">    ref_intext_resource1_ref_id: "ref_intext_resource1_ref_id"</v>
      </c>
    </row>
    <row r="66" spans="1:4">
      <c r="A66" t="s">
        <v>1915</v>
      </c>
      <c r="B66" t="s">
        <v>3050</v>
      </c>
      <c r="C66" t="s">
        <v>3050</v>
      </c>
      <c r="D66" t="str">
        <f t="shared" si="0"/>
        <v xml:space="preserve">    ref_intext_resource10_ref_id: "ref_intext_resource10_ref_id"</v>
      </c>
    </row>
    <row r="67" spans="1:4">
      <c r="A67" t="s">
        <v>1915</v>
      </c>
      <c r="B67" t="s">
        <v>3051</v>
      </c>
      <c r="C67" t="s">
        <v>3051</v>
      </c>
      <c r="D67" t="str">
        <f t="shared" si="0"/>
        <v xml:space="preserve">    ref_intext_resource11_ref_id: "ref_intext_resource11_ref_id"</v>
      </c>
    </row>
    <row r="68" spans="1:4">
      <c r="A68" t="s">
        <v>1915</v>
      </c>
      <c r="B68" t="s">
        <v>3052</v>
      </c>
      <c r="C68" t="s">
        <v>3052</v>
      </c>
      <c r="D68" t="str">
        <f t="shared" si="0"/>
        <v xml:space="preserve">    ref_intext_resource12_ref_id: "ref_intext_resource12_ref_id"</v>
      </c>
    </row>
    <row r="69" spans="1:4">
      <c r="A69" t="s">
        <v>1915</v>
      </c>
      <c r="B69" t="s">
        <v>3053</v>
      </c>
      <c r="C69" t="s">
        <v>3053</v>
      </c>
      <c r="D69" t="str">
        <f t="shared" ref="D69:D94" si="1">"    "&amp;B69&amp;": "&amp;""""&amp;C69&amp;""""</f>
        <v xml:space="preserve">    ref_intext_resource13_ref_id: "ref_intext_resource13_ref_id"</v>
      </c>
    </row>
    <row r="70" spans="1:4">
      <c r="A70" t="s">
        <v>1915</v>
      </c>
      <c r="B70" t="s">
        <v>3054</v>
      </c>
      <c r="C70" t="s">
        <v>3054</v>
      </c>
      <c r="D70" t="str">
        <f t="shared" si="1"/>
        <v xml:space="preserve">    ref_intext_resource14_ref_id: "ref_intext_resource14_ref_id"</v>
      </c>
    </row>
    <row r="71" spans="1:4">
      <c r="A71" t="s">
        <v>1915</v>
      </c>
      <c r="B71" t="s">
        <v>3055</v>
      </c>
      <c r="C71" t="s">
        <v>3055</v>
      </c>
      <c r="D71" t="str">
        <f t="shared" si="1"/>
        <v xml:space="preserve">    ref_intext_resource15_ref_id: "ref_intext_resource15_ref_id"</v>
      </c>
    </row>
    <row r="72" spans="1:4">
      <c r="A72" t="s">
        <v>1915</v>
      </c>
      <c r="B72" t="s">
        <v>3056</v>
      </c>
      <c r="C72" t="s">
        <v>3056</v>
      </c>
      <c r="D72" t="str">
        <f t="shared" si="1"/>
        <v xml:space="preserve">    ref_intext_resource16_ref_id: "ref_intext_resource16_ref_id"</v>
      </c>
    </row>
    <row r="73" spans="1:4">
      <c r="A73" t="s">
        <v>1915</v>
      </c>
      <c r="B73" t="s">
        <v>3057</v>
      </c>
      <c r="C73" t="s">
        <v>3057</v>
      </c>
      <c r="D73" t="str">
        <f t="shared" si="1"/>
        <v xml:space="preserve">    ref_intext_resource17_ref_id: "ref_intext_resource17_ref_id"</v>
      </c>
    </row>
    <row r="74" spans="1:4">
      <c r="A74" t="s">
        <v>1915</v>
      </c>
      <c r="B74" t="s">
        <v>3058</v>
      </c>
      <c r="C74" t="s">
        <v>3058</v>
      </c>
      <c r="D74" t="str">
        <f t="shared" si="1"/>
        <v xml:space="preserve">    ref_intext_resource18_ref_id: "ref_intext_resource18_ref_id"</v>
      </c>
    </row>
    <row r="75" spans="1:4">
      <c r="A75" t="s">
        <v>1915</v>
      </c>
      <c r="B75" t="s">
        <v>3059</v>
      </c>
      <c r="C75" t="s">
        <v>3059</v>
      </c>
      <c r="D75" t="str">
        <f t="shared" si="1"/>
        <v xml:space="preserve">    ref_intext_resource19_ref_id: "ref_intext_resource19_ref_id"</v>
      </c>
    </row>
    <row r="76" spans="1:4">
      <c r="A76" t="s">
        <v>1915</v>
      </c>
      <c r="B76" t="s">
        <v>3042</v>
      </c>
      <c r="C76" t="s">
        <v>3042</v>
      </c>
      <c r="D76" t="str">
        <f t="shared" si="1"/>
        <v xml:space="preserve">    ref_intext_resource2_ref_id: "ref_intext_resource2_ref_id"</v>
      </c>
    </row>
    <row r="77" spans="1:4">
      <c r="A77" t="s">
        <v>1915</v>
      </c>
      <c r="B77" t="s">
        <v>3060</v>
      </c>
      <c r="C77" t="s">
        <v>3060</v>
      </c>
      <c r="D77" t="str">
        <f t="shared" si="1"/>
        <v xml:space="preserve">    ref_intext_resource20_ref_id: "ref_intext_resource20_ref_id"</v>
      </c>
    </row>
    <row r="78" spans="1:4">
      <c r="A78" t="s">
        <v>1915</v>
      </c>
      <c r="B78" t="s">
        <v>3043</v>
      </c>
      <c r="C78" t="s">
        <v>3043</v>
      </c>
      <c r="D78" t="str">
        <f t="shared" si="1"/>
        <v xml:space="preserve">    ref_intext_resource3_ref_id: "ref_intext_resource3_ref_id"</v>
      </c>
    </row>
    <row r="79" spans="1:4">
      <c r="A79" t="s">
        <v>1915</v>
      </c>
      <c r="B79" t="s">
        <v>3044</v>
      </c>
      <c r="C79" t="s">
        <v>3044</v>
      </c>
      <c r="D79" t="str">
        <f t="shared" si="1"/>
        <v xml:space="preserve">    ref_intext_resource4_ref_id: "ref_intext_resource4_ref_id"</v>
      </c>
    </row>
    <row r="80" spans="1:4">
      <c r="A80" t="s">
        <v>1915</v>
      </c>
      <c r="B80" t="s">
        <v>3045</v>
      </c>
      <c r="C80" t="s">
        <v>3045</v>
      </c>
      <c r="D80" t="str">
        <f t="shared" si="1"/>
        <v xml:space="preserve">    ref_intext_resource5_ref_id: "ref_intext_resource5_ref_id"</v>
      </c>
    </row>
    <row r="81" spans="1:4">
      <c r="A81" t="s">
        <v>1915</v>
      </c>
      <c r="B81" t="s">
        <v>3046</v>
      </c>
      <c r="C81" t="s">
        <v>3046</v>
      </c>
      <c r="D81" t="str">
        <f t="shared" si="1"/>
        <v xml:space="preserve">    ref_intext_resource6_ref_id: "ref_intext_resource6_ref_id"</v>
      </c>
    </row>
    <row r="82" spans="1:4">
      <c r="A82" t="s">
        <v>1915</v>
      </c>
      <c r="B82" t="s">
        <v>3047</v>
      </c>
      <c r="C82" t="s">
        <v>3047</v>
      </c>
      <c r="D82" t="str">
        <f t="shared" si="1"/>
        <v xml:space="preserve">    ref_intext_resource7_ref_id: "ref_intext_resource7_ref_id"</v>
      </c>
    </row>
    <row r="83" spans="1:4">
      <c r="A83" t="s">
        <v>1915</v>
      </c>
      <c r="B83" t="s">
        <v>3048</v>
      </c>
      <c r="C83" t="s">
        <v>3048</v>
      </c>
      <c r="D83" t="str">
        <f t="shared" si="1"/>
        <v xml:space="preserve">    ref_intext_resource8_ref_id: "ref_intext_resource8_ref_id"</v>
      </c>
    </row>
    <row r="84" spans="1:4">
      <c r="A84" t="s">
        <v>1915</v>
      </c>
      <c r="B84" t="s">
        <v>3049</v>
      </c>
      <c r="C84" t="s">
        <v>3049</v>
      </c>
      <c r="D84" t="str">
        <f t="shared" si="1"/>
        <v xml:space="preserve">    ref_intext_resource9_ref_id: "ref_intext_resource9_ref_id"</v>
      </c>
    </row>
    <row r="85" spans="1:4">
      <c r="A85" t="s">
        <v>1915</v>
      </c>
      <c r="B85" t="s">
        <v>1903</v>
      </c>
      <c r="C85" t="s">
        <v>1903</v>
      </c>
      <c r="D85" t="str">
        <f t="shared" si="1"/>
        <v xml:space="preserve">    ref_intext_vid1_ref_id: "ref_intext_vid1_ref_id"</v>
      </c>
    </row>
    <row r="86" spans="1:4">
      <c r="A86" t="s">
        <v>1915</v>
      </c>
      <c r="B86" t="s">
        <v>1904</v>
      </c>
      <c r="C86" t="s">
        <v>1904</v>
      </c>
      <c r="D86" t="str">
        <f t="shared" si="1"/>
        <v xml:space="preserve">    ref_intext_vid2_ref_id: "ref_intext_vid2_ref_id"</v>
      </c>
    </row>
    <row r="87" spans="1:4">
      <c r="A87" t="s">
        <v>1915</v>
      </c>
      <c r="B87" t="s">
        <v>1905</v>
      </c>
      <c r="C87" t="s">
        <v>1905</v>
      </c>
      <c r="D87" t="str">
        <f t="shared" si="1"/>
        <v xml:space="preserve">    ref_intext_vid3_ref_id: "ref_intext_vid3_ref_id"</v>
      </c>
    </row>
    <row r="88" spans="1:4">
      <c r="A88" t="s">
        <v>1915</v>
      </c>
      <c r="B88" t="s">
        <v>1906</v>
      </c>
      <c r="C88" t="s">
        <v>1906</v>
      </c>
      <c r="D88" t="str">
        <f t="shared" si="1"/>
        <v xml:space="preserve">    ref_intext_vid4_ref_id: "ref_intext_vid4_ref_id"</v>
      </c>
    </row>
    <row r="89" spans="1:4">
      <c r="A89" t="s">
        <v>1915</v>
      </c>
      <c r="B89" t="s">
        <v>1907</v>
      </c>
      <c r="C89" t="s">
        <v>1907</v>
      </c>
      <c r="D89" t="str">
        <f t="shared" si="1"/>
        <v xml:space="preserve">    ref_intext_vid5_ref_id: "ref_intext_vid5_ref_id"</v>
      </c>
    </row>
    <row r="90" spans="1:4">
      <c r="A90" t="s">
        <v>1915</v>
      </c>
      <c r="B90" t="s">
        <v>1908</v>
      </c>
      <c r="C90" t="s">
        <v>1908</v>
      </c>
      <c r="D90" t="str">
        <f t="shared" si="1"/>
        <v xml:space="preserve">    ref_intext_vid6_ref_id: "ref_intext_vid6_ref_id"</v>
      </c>
    </row>
    <row r="91" spans="1:4">
      <c r="A91" t="s">
        <v>1915</v>
      </c>
      <c r="B91" t="s">
        <v>1902</v>
      </c>
      <c r="C91" t="s">
        <v>1902</v>
      </c>
      <c r="D91" t="str">
        <f t="shared" si="1"/>
        <v xml:space="preserve">    ref_intext_vid7_ref_id: "ref_intext_vid7_ref_id"</v>
      </c>
    </row>
    <row r="92" spans="1:4">
      <c r="A92" t="s">
        <v>1915</v>
      </c>
      <c r="B92" t="s">
        <v>3094</v>
      </c>
      <c r="C92" t="s">
        <v>3094</v>
      </c>
      <c r="D92" t="str">
        <f t="shared" si="1"/>
        <v xml:space="preserve">    ref_intext_vid8_ref_id: "ref_intext_vid8_ref_id"</v>
      </c>
    </row>
    <row r="93" spans="1:4">
      <c r="A93" t="s">
        <v>1915</v>
      </c>
      <c r="B93" t="s">
        <v>3095</v>
      </c>
      <c r="C93" t="s">
        <v>3095</v>
      </c>
      <c r="D93" t="str">
        <f t="shared" si="1"/>
        <v xml:space="preserve">    ref_intext_vid9_ref_id: "ref_intext_vid9_ref_id"</v>
      </c>
    </row>
    <row r="94" spans="1:4">
      <c r="A94" t="s">
        <v>1915</v>
      </c>
      <c r="B94" t="s">
        <v>2844</v>
      </c>
      <c r="C94" t="s">
        <v>2844</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21" priority="8"/>
  </conditionalFormatting>
  <conditionalFormatting sqref="B11:B14">
    <cfRule type="duplicateValues" dxfId="20" priority="9"/>
  </conditionalFormatting>
  <conditionalFormatting sqref="B15:B23">
    <cfRule type="duplicateValues" dxfId="19" priority="7"/>
  </conditionalFormatting>
  <conditionalFormatting sqref="B24:B30">
    <cfRule type="duplicateValues" dxfId="18" priority="14"/>
  </conditionalFormatting>
  <conditionalFormatting sqref="B31:B34">
    <cfRule type="duplicateValues" dxfId="17" priority="15"/>
  </conditionalFormatting>
  <conditionalFormatting sqref="B35:B43">
    <cfRule type="duplicateValues" dxfId="16" priority="13"/>
  </conditionalFormatting>
  <conditionalFormatting sqref="B64:B83">
    <cfRule type="duplicateValues" dxfId="15" priority="4"/>
  </conditionalFormatting>
  <conditionalFormatting sqref="B84:B1048576 B44:B63 B1:B3">
    <cfRule type="duplicateValues" dxfId="14" priority="48"/>
  </conditionalFormatting>
  <conditionalFormatting sqref="C4">
    <cfRule type="duplicateValues" dxfId="13" priority="2"/>
  </conditionalFormatting>
  <conditionalFormatting sqref="C94">
    <cfRule type="duplicateValues" dxfId="12" priority="1"/>
  </conditionalFormatting>
  <conditionalFormatting sqref="E45:E64">
    <cfRule type="duplicateValues" dxfId="11" priority="6"/>
  </conditionalFormatting>
  <conditionalFormatting sqref="F24:F25">
    <cfRule type="duplicateValues" dxfId="10" priority="16"/>
  </conditionalFormatting>
  <conditionalFormatting sqref="F26:F32">
    <cfRule type="duplicateValues" dxfId="9" priority="11"/>
  </conditionalFormatting>
  <conditionalFormatting sqref="F33:F36">
    <cfRule type="duplicateValues" dxfId="8" priority="12"/>
  </conditionalFormatting>
  <conditionalFormatting sqref="F37:F43">
    <cfRule type="duplicateValues" dxfId="7" priority="50"/>
  </conditionalFormatting>
  <conditionalFormatting sqref="F44">
    <cfRule type="duplicateValues" dxfId="6" priority="53"/>
  </conditionalFormatting>
  <conditionalFormatting sqref="G86:G94">
    <cfRule type="duplicateValues" dxfId="5" priority="3"/>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workbookViewId="0">
      <pane ySplit="1" topLeftCell="A88" activePane="bottomLeft" state="frozen"/>
      <selection pane="bottomLeft" activeCell="G104" sqref="G104"/>
    </sheetView>
  </sheetViews>
  <sheetFormatPr defaultRowHeight="14.25"/>
  <cols>
    <col min="1" max="1" width="9" style="14"/>
    <col min="2" max="2" width="11.125" style="14" customWidth="1"/>
    <col min="3" max="3" width="12.125" style="14" customWidth="1"/>
    <col min="4" max="4" width="11.125" style="14" customWidth="1"/>
    <col min="5" max="5" width="59.625" style="14" hidden="1" customWidth="1"/>
    <col min="6" max="6" width="43.25" style="14" hidden="1" customWidth="1"/>
    <col min="7" max="7" width="29.125" style="14" customWidth="1"/>
    <col min="8" max="8" width="48.75" style="14" customWidth="1"/>
    <col min="9" max="9" width="27.375" style="14" hidden="1" customWidth="1"/>
    <col min="10" max="10" width="39.375" style="73" hidden="1" customWidth="1"/>
    <col min="11" max="11" width="82.875" style="73" customWidth="1"/>
    <col min="12" max="12" width="9" style="14" hidden="1" customWidth="1"/>
    <col min="13" max="15" width="0" style="14" hidden="1" customWidth="1"/>
    <col min="16" max="16" width="35" style="14" customWidth="1"/>
    <col min="17" max="17" width="52.5" style="14" customWidth="1"/>
    <col min="18" max="18" width="9" style="14"/>
  </cols>
  <sheetData>
    <row r="1" spans="1:17" ht="15">
      <c r="A1" s="14" t="s">
        <v>2314</v>
      </c>
      <c r="B1" s="15" t="s">
        <v>1254</v>
      </c>
      <c r="C1" s="14" t="s">
        <v>1190</v>
      </c>
      <c r="D1" s="15" t="s">
        <v>854</v>
      </c>
      <c r="E1" s="15" t="s">
        <v>3905</v>
      </c>
      <c r="F1" s="15" t="s">
        <v>3906</v>
      </c>
      <c r="G1" s="15" t="s">
        <v>723</v>
      </c>
      <c r="H1" s="15" t="s">
        <v>878</v>
      </c>
      <c r="I1" s="15" t="s">
        <v>1255</v>
      </c>
      <c r="J1" s="63" t="s">
        <v>3551</v>
      </c>
      <c r="K1" s="63" t="s">
        <v>726</v>
      </c>
      <c r="L1" s="15" t="s">
        <v>725</v>
      </c>
      <c r="M1" s="15" t="s">
        <v>724</v>
      </c>
      <c r="N1" s="15" t="s">
        <v>490</v>
      </c>
      <c r="O1" s="15" t="s">
        <v>2235</v>
      </c>
      <c r="P1" s="16" t="s">
        <v>1194</v>
      </c>
      <c r="Q1" s="16" t="s">
        <v>1193</v>
      </c>
    </row>
    <row r="2" spans="1:17" ht="15">
      <c r="B2" s="14">
        <v>1</v>
      </c>
      <c r="C2" s="14" t="s">
        <v>2827</v>
      </c>
      <c r="D2" s="14" t="s">
        <v>876</v>
      </c>
      <c r="E2" s="33" t="s">
        <v>3335</v>
      </c>
      <c r="F2" s="33" t="str">
        <f t="shared" ref="F2:F65" si="0">"{term}`"&amp;H2&amp;"`"</f>
        <v>{term}`***Access Method**`</v>
      </c>
      <c r="G2" s="17" t="s">
        <v>720</v>
      </c>
      <c r="H2" s="18" t="s">
        <v>2847</v>
      </c>
      <c r="I2" s="19" t="str">
        <f t="shared" ref="I2:I33" si="1">"(#"&amp;G2&amp;")=@{{ "&amp;D2&amp;"_"&amp;G2&amp;" }}@@: {{ "&amp;D2&amp;"_def_"&amp;G2&amp;" }}@@"</f>
        <v>(#access_method)=@{{ field_access_method }}@@: {{ field_def_access_method }}@@</v>
      </c>
      <c r="J2" s="64" t="s">
        <v>732</v>
      </c>
      <c r="K2" s="64" t="s">
        <v>732</v>
      </c>
      <c r="L2" s="17"/>
      <c r="M2" s="20" t="b">
        <v>0</v>
      </c>
      <c r="N2" s="21" t="b">
        <v>1</v>
      </c>
      <c r="O2" s="21" t="b">
        <v>1</v>
      </c>
      <c r="P2" s="14" t="str">
        <f t="shared" ref="P2:P65" si="2">"    "&amp;D2&amp;"_"&amp;G2&amp;": """&amp;H2&amp;""""</f>
        <v xml:space="preserve">    field_access_method: "***Access Method**"</v>
      </c>
      <c r="Q2" s="14" t="str">
        <f t="shared" ref="Q2:Q65" si="3">IF(K2=999,"",("    "&amp;D2&amp;"_def_"&amp;G2&amp;": """&amp;K2&amp;""""))</f>
        <v xml:space="preserve">    field_def_access_method: "The method used to reach the camera location (e.g., on 'Foot,' 'ATV,' 'Helicopter,' etc.)."</v>
      </c>
    </row>
    <row r="3" spans="1:17" ht="15">
      <c r="B3" s="14">
        <v>5</v>
      </c>
      <c r="C3" s="17" t="s">
        <v>517</v>
      </c>
      <c r="D3" s="14" t="s">
        <v>876</v>
      </c>
      <c r="E3" s="33" t="s">
        <v>3237</v>
      </c>
      <c r="F3" s="33" t="str">
        <f t="shared" si="0"/>
        <v>{term}`***Animal ID**`</v>
      </c>
      <c r="G3" s="17" t="s">
        <v>718</v>
      </c>
      <c r="H3" s="22" t="s">
        <v>2846</v>
      </c>
      <c r="I3" s="19" t="str">
        <f t="shared" si="1"/>
        <v>(#animal_id)=@{{ field_animal_id }}@@: {{ field_def_animal_id }}@@</v>
      </c>
      <c r="J3" s="64" t="s">
        <v>719</v>
      </c>
      <c r="K3" s="64" t="s">
        <v>719</v>
      </c>
      <c r="L3" s="17" t="b">
        <v>1</v>
      </c>
      <c r="M3" s="20" t="b">
        <v>0</v>
      </c>
      <c r="N3" s="21" t="b">
        <v>1</v>
      </c>
      <c r="O3" s="23" t="b">
        <v>0</v>
      </c>
      <c r="P3" s="14" t="str">
        <f t="shared" si="2"/>
        <v xml:space="preserve">    field_animal_id: "***Animal ID**"</v>
      </c>
      <c r="Q3" s="14" t="str">
        <f t="shared" si="3"/>
        <v xml:space="preserve">    field_def_animal_id: "A unique ID for an animal that can be uniquely identified (e.g., marked in some way). If multiple unique individuals are identified, enter an Animal ID for each as a unique row. Leave blank if not applicable."</v>
      </c>
    </row>
    <row r="4" spans="1:17" ht="15">
      <c r="B4" s="14">
        <v>9</v>
      </c>
      <c r="C4" s="14" t="s">
        <v>2830</v>
      </c>
      <c r="D4" s="14" t="s">
        <v>876</v>
      </c>
      <c r="E4" s="33" t="s">
        <v>3387</v>
      </c>
      <c r="F4" s="33" t="str">
        <f t="shared" si="0"/>
        <v>{term}`***Batteries Replaced**`</v>
      </c>
      <c r="G4" s="17" t="s">
        <v>716</v>
      </c>
      <c r="H4" s="22" t="s">
        <v>2848</v>
      </c>
      <c r="I4" s="19" t="str">
        <f t="shared" si="1"/>
        <v>(#batteries_replaced)=@{{ field_batteries_replaced }}@@: {{ field_def_batteries_replaced }}@@</v>
      </c>
      <c r="J4" s="64" t="s">
        <v>717</v>
      </c>
      <c r="K4" s="64" t="s">
        <v>717</v>
      </c>
      <c r="L4" s="17"/>
      <c r="M4" s="20" t="b">
        <v>0</v>
      </c>
      <c r="N4" s="21" t="b">
        <v>1</v>
      </c>
      <c r="O4" s="21" t="b">
        <v>1</v>
      </c>
      <c r="P4" s="14" t="str">
        <f t="shared" si="2"/>
        <v xml:space="preserve">    field_batteries_replaced: "***Batteries Replaced**"</v>
      </c>
      <c r="Q4" s="14" t="str">
        <f t="shared" si="3"/>
        <v xml:space="preserve">    field_def_batteries_replaced: "Whether the camera's batteries were replaced."</v>
      </c>
    </row>
    <row r="5" spans="1:17" ht="15">
      <c r="B5" s="14">
        <v>103</v>
      </c>
      <c r="C5" s="14" t="s">
        <v>2830</v>
      </c>
      <c r="D5" s="14" t="s">
        <v>876</v>
      </c>
      <c r="E5" s="33" t="s">
        <v>3139</v>
      </c>
      <c r="F5" s="33" t="str">
        <f t="shared" si="0"/>
        <v>{term}`***New SD Card ID`</v>
      </c>
      <c r="G5" s="17" t="s">
        <v>731</v>
      </c>
      <c r="H5" s="22" t="s">
        <v>2845</v>
      </c>
      <c r="I5" s="19" t="str">
        <f t="shared" si="1"/>
        <v>(#sd_id_new)=@{{ field_sd_id_new }}@@: {{ field_def_sd_id_new }}@@</v>
      </c>
      <c r="J5" s="64">
        <v>999</v>
      </c>
      <c r="K5" s="64">
        <v>999</v>
      </c>
      <c r="L5" s="17"/>
      <c r="M5" s="20" t="b">
        <v>0</v>
      </c>
      <c r="N5" s="21" t="b">
        <v>1</v>
      </c>
      <c r="O5" s="21" t="b">
        <v>1</v>
      </c>
      <c r="P5" s="14" t="str">
        <f t="shared" si="2"/>
        <v xml:space="preserve">    field_sd_id_new: "***New SD Card ID"</v>
      </c>
      <c r="Q5" s="14" t="str">
        <f t="shared" si="3"/>
        <v/>
      </c>
    </row>
    <row r="6" spans="1:17" ht="15">
      <c r="B6" s="14">
        <v>107</v>
      </c>
      <c r="C6" s="14" t="s">
        <v>2830</v>
      </c>
      <c r="D6" s="14" t="s">
        <v>876</v>
      </c>
      <c r="E6" s="33" t="s">
        <v>3342</v>
      </c>
      <c r="F6" s="33" t="str">
        <f t="shared" si="0"/>
        <v>{term}`**\*# Of Images**`</v>
      </c>
      <c r="G6" s="17" t="s">
        <v>721</v>
      </c>
      <c r="H6" s="18" t="s">
        <v>1935</v>
      </c>
      <c r="I6" s="19" t="str">
        <f t="shared" si="1"/>
        <v>(#number_of_images)=@{{ field_number_of_images }}@@: {{ field_def_number_of_images }}@@</v>
      </c>
      <c r="J6" s="64" t="s">
        <v>722</v>
      </c>
      <c r="K6" s="64" t="s">
        <v>722</v>
      </c>
      <c r="L6" s="17"/>
      <c r="M6" s="20" t="b">
        <v>0</v>
      </c>
      <c r="N6" s="21" t="b">
        <v>1</v>
      </c>
      <c r="O6" s="21" t="b">
        <v>1</v>
      </c>
      <c r="P6" s="14" t="str">
        <f t="shared" si="2"/>
        <v xml:space="preserve">    field_number_of_images: "**\*# Of Images**"</v>
      </c>
      <c r="Q6" s="14" t="str">
        <f t="shared" si="3"/>
        <v xml:space="preserve">    field_def_number_of_images: "The number of images on an SD card."</v>
      </c>
    </row>
    <row r="7" spans="1:17" ht="15">
      <c r="B7" s="14">
        <v>10</v>
      </c>
      <c r="C7" s="14" t="s">
        <v>2830</v>
      </c>
      <c r="D7" s="14" t="s">
        <v>876</v>
      </c>
      <c r="E7" s="33" t="s">
        <v>3292</v>
      </c>
      <c r="F7" s="33" t="str">
        <f t="shared" si="0"/>
        <v>{term}`**\*Behaviour**`</v>
      </c>
      <c r="G7" s="17" t="s">
        <v>715</v>
      </c>
      <c r="H7" s="18" t="s">
        <v>1916</v>
      </c>
      <c r="I7" s="19" t="str">
        <f t="shared" si="1"/>
        <v>(#behaviour)=@{{ field_behaviour }}@@: {{ field_def_behaviour }}@@</v>
      </c>
      <c r="J7" s="64" t="s">
        <v>737</v>
      </c>
      <c r="K7" s="64" t="s">
        <v>737</v>
      </c>
      <c r="L7" s="17"/>
      <c r="M7" s="20" t="b">
        <v>0</v>
      </c>
      <c r="N7" s="21" t="b">
        <v>1</v>
      </c>
      <c r="O7" s="21" t="b">
        <v>1</v>
      </c>
      <c r="P7" s="14" t="str">
        <f t="shared" si="2"/>
        <v xml:space="preserve">    field_behaviour: "**\*Behaviour**"</v>
      </c>
      <c r="Q7" s="14" t="str">
        <f t="shared" si="3"/>
        <v xml:space="preserve">    field_def_behaviour: "The behaviour of the individual(s) being categorized (e.g., 'Standing,' 'Drinking,' 'Vigilant,' etc.)."</v>
      </c>
    </row>
    <row r="8" spans="1:17" ht="15">
      <c r="B8" s="14">
        <v>11</v>
      </c>
      <c r="C8" s="14" t="s">
        <v>2830</v>
      </c>
      <c r="D8" s="14" t="s">
        <v>876</v>
      </c>
      <c r="E8" s="33" t="s">
        <v>3380</v>
      </c>
      <c r="F8" s="33" t="str">
        <f t="shared" si="0"/>
        <v>{term}`**\*Camera Active On Arrival**`</v>
      </c>
      <c r="G8" s="17" t="s">
        <v>713</v>
      </c>
      <c r="H8" s="22" t="s">
        <v>1917</v>
      </c>
      <c r="I8" s="19" t="str">
        <f t="shared" si="1"/>
        <v>(#camera_active_on_arrival)=@{{ field_camera_active_on_arrival }}@@: {{ field_def_camera_active_on_arrival }}@@</v>
      </c>
      <c r="J8" s="64" t="s">
        <v>714</v>
      </c>
      <c r="K8" s="64" t="s">
        <v>714</v>
      </c>
      <c r="L8" s="17"/>
      <c r="M8" s="20" t="b">
        <v>0</v>
      </c>
      <c r="N8" s="21" t="b">
        <v>1</v>
      </c>
      <c r="O8" s="21" t="b">
        <v>1</v>
      </c>
      <c r="P8" s="14" t="str">
        <f t="shared" si="2"/>
        <v xml:space="preserve">    field_camera_active_on_arrival: "**\*Camera Active On Arrival**"</v>
      </c>
      <c r="Q8" s="14" t="str">
        <f t="shared" si="3"/>
        <v xml:space="preserve">    field_def_camera_active_on_arrival: "Whether a camera was functional upon arrival."</v>
      </c>
    </row>
    <row r="9" spans="1:17" ht="15">
      <c r="B9" s="14">
        <v>12</v>
      </c>
      <c r="C9" s="14" t="s">
        <v>2830</v>
      </c>
      <c r="D9" s="14" t="s">
        <v>876</v>
      </c>
      <c r="E9" s="33" t="s">
        <v>3381</v>
      </c>
      <c r="F9" s="33" t="str">
        <f t="shared" si="0"/>
        <v>{term}`**\*Camera Active On Departure**`</v>
      </c>
      <c r="G9" s="17" t="s">
        <v>711</v>
      </c>
      <c r="H9" s="22" t="s">
        <v>1918</v>
      </c>
      <c r="I9" s="19" t="str">
        <f t="shared" si="1"/>
        <v>(#camera_active_on_departure)=@{{ field_camera_active_on_departure }}@@: {{ field_def_camera_active_on_departure }}@@</v>
      </c>
      <c r="J9" s="64" t="s">
        <v>712</v>
      </c>
      <c r="K9" s="64" t="s">
        <v>712</v>
      </c>
      <c r="L9" s="17"/>
      <c r="M9" s="20" t="b">
        <v>0</v>
      </c>
      <c r="N9" s="21" t="b">
        <v>1</v>
      </c>
      <c r="O9" s="21" t="b">
        <v>1</v>
      </c>
      <c r="P9" s="14" t="str">
        <f t="shared" si="2"/>
        <v xml:space="preserve">    field_camera_active_on_departure: "**\*Camera Active On Departure**"</v>
      </c>
      <c r="Q9" s="14" t="str">
        <f t="shared" si="3"/>
        <v xml:space="preserve">    field_def_camera_active_on_departure: "Whether a camera was functional upon departure."</v>
      </c>
    </row>
    <row r="10" spans="1:17" ht="15">
      <c r="B10" s="14">
        <v>14</v>
      </c>
      <c r="C10" s="14" t="s">
        <v>2829</v>
      </c>
      <c r="D10" s="14" t="s">
        <v>876</v>
      </c>
      <c r="E10" s="33" t="s">
        <v>3336</v>
      </c>
      <c r="F10" s="33" t="str">
        <f t="shared" si="0"/>
        <v>{term}`**\*Camera Attachment**`</v>
      </c>
      <c r="G10" s="17" t="s">
        <v>710</v>
      </c>
      <c r="H10" s="22" t="s">
        <v>1919</v>
      </c>
      <c r="I10" s="19" t="str">
        <f t="shared" si="1"/>
        <v>(#camera_attachment)=@{{ field_camera_attachment }}@@: {{ field_def_camera_attachment }}@@</v>
      </c>
      <c r="J10" s="64" t="s">
        <v>831</v>
      </c>
      <c r="K10" s="64" t="s">
        <v>831</v>
      </c>
      <c r="L10" s="17" t="b">
        <v>1</v>
      </c>
      <c r="M10" s="20" t="b">
        <v>0</v>
      </c>
      <c r="N10" s="21" t="b">
        <v>1</v>
      </c>
      <c r="O10" s="21" t="b">
        <v>1</v>
      </c>
      <c r="P10" s="14" t="str">
        <f t="shared" si="2"/>
        <v xml:space="preserve">    field_camera_attachment: "**\*Camera Attachment**"</v>
      </c>
      <c r="Q10" s="14" t="str">
        <f t="shared" si="3"/>
        <v xml:space="preserve">    field_def_camera_attachment: "The method*/tools used to attach the camera (e.g., attached to a tree with a bungee cord; reported as codes such as 'Tree + Bungee*/Strap'). If 'Other,' describe in the Camera Location Comments."</v>
      </c>
    </row>
    <row r="11" spans="1:17" ht="15">
      <c r="B11" s="14">
        <v>15</v>
      </c>
      <c r="C11" s="14" t="s">
        <v>2830</v>
      </c>
      <c r="D11" s="14" t="s">
        <v>876</v>
      </c>
      <c r="E11" s="33" t="s">
        <v>3386</v>
      </c>
      <c r="F11" s="33" t="str">
        <f t="shared" si="0"/>
        <v>{term}`**\*Camera Damaged**`</v>
      </c>
      <c r="G11" s="17" t="s">
        <v>708</v>
      </c>
      <c r="H11" s="22" t="s">
        <v>1920</v>
      </c>
      <c r="I11" s="19" t="str">
        <f t="shared" si="1"/>
        <v>(#camera_damaged)=@{{ field_camera_damaged }}@@: {{ field_def_camera_damaged }}@@</v>
      </c>
      <c r="J11" s="64" t="s">
        <v>709</v>
      </c>
      <c r="K11" s="64" t="s">
        <v>709</v>
      </c>
      <c r="L11" s="17"/>
      <c r="M11" s="20" t="b">
        <v>0</v>
      </c>
      <c r="N11" s="21" t="b">
        <v>1</v>
      </c>
      <c r="O11" s="21" t="b">
        <v>1</v>
      </c>
      <c r="P11" s="14" t="str">
        <f t="shared" si="2"/>
        <v xml:space="preserve">    field_camera_damaged: "**\*Camera Damaged**"</v>
      </c>
      <c r="Q11" s="14" t="str">
        <f t="shared" si="3"/>
        <v xml:space="preserve">    field_def_camera_damaged: "Whether the camera was damaged or malfunctioning; if there is any damage to the device (physical or mechanical), the crew should describe the damage in the Service*/Retrieval Comments."</v>
      </c>
    </row>
    <row r="12" spans="1:17" ht="15">
      <c r="B12" s="14">
        <v>17</v>
      </c>
      <c r="C12" s="14" t="s">
        <v>2829</v>
      </c>
      <c r="D12" s="14" t="s">
        <v>876</v>
      </c>
      <c r="E12" s="33" t="s">
        <v>3299</v>
      </c>
      <c r="F12" s="33" t="str">
        <f t="shared" si="0"/>
        <v>{term}`**\*Camera Direction (degrees)**`</v>
      </c>
      <c r="G12" s="17" t="s">
        <v>707</v>
      </c>
      <c r="H12" s="18" t="s">
        <v>1921</v>
      </c>
      <c r="I12" s="19" t="str">
        <f t="shared" si="1"/>
        <v>(#camera_direction)=@{{ field_camera_direction }}@@: {{ field_def_camera_direction }}@@</v>
      </c>
      <c r="J12" s="64" t="s">
        <v>738</v>
      </c>
      <c r="K12" s="64" t="s">
        <v>738</v>
      </c>
      <c r="L12" s="17"/>
      <c r="M12" s="20" t="b">
        <v>0</v>
      </c>
      <c r="N12" s="21" t="b">
        <v>1</v>
      </c>
      <c r="O12" s="21" t="b">
        <v>1</v>
      </c>
      <c r="P12" s="14" t="str">
        <f t="shared" si="2"/>
        <v xml:space="preserve">    field_camera_direction: "**\*Camera Direction (degrees)**"</v>
      </c>
      <c r="Q12" s="14" t="str">
        <f t="shared" si="3"/>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3" spans="1:17" ht="15">
      <c r="B13" s="14">
        <v>21</v>
      </c>
      <c r="C13" s="14" t="s">
        <v>2834</v>
      </c>
      <c r="D13" s="14" t="s">
        <v>876</v>
      </c>
      <c r="E13" s="33" t="s">
        <v>3254</v>
      </c>
      <c r="F13" s="33" t="str">
        <f t="shared" si="0"/>
        <v>{term}`**\*Camera Location Characteristic(s)**`</v>
      </c>
      <c r="G13" s="17" t="s">
        <v>706</v>
      </c>
      <c r="H13" s="22" t="s">
        <v>1922</v>
      </c>
      <c r="I13" s="19" t="str">
        <f t="shared" si="1"/>
        <v>(#camera_location_characteristics)=@{{ field_camera_location_characteristics }}@@: {{ field_def_camera_location_characteristics }}@@</v>
      </c>
      <c r="J13" s="64" t="s">
        <v>740</v>
      </c>
      <c r="K13" s="64" t="s">
        <v>740</v>
      </c>
      <c r="L13" s="17" t="b">
        <v>1</v>
      </c>
      <c r="M13" s="20" t="b">
        <v>0</v>
      </c>
      <c r="N13" s="21" t="b">
        <v>1</v>
      </c>
      <c r="O13" s="21" t="b">
        <v>1</v>
      </c>
      <c r="P13" s="14" t="str">
        <f t="shared" si="2"/>
        <v xml:space="preserve">    field_camera_location_characteristics: "**\*Camera Location Characteristic(s)**"</v>
      </c>
      <c r="Q13" s="14" t="str">
        <f t="shared" si="3"/>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4" spans="1:17" ht="15">
      <c r="B14" s="14">
        <v>22</v>
      </c>
      <c r="C14" s="14" t="s">
        <v>2834</v>
      </c>
      <c r="D14" s="14" t="s">
        <v>876</v>
      </c>
      <c r="E14" s="33" t="s">
        <v>3263</v>
      </c>
      <c r="F14" s="33" t="str">
        <f t="shared" si="0"/>
        <v>{term}`**\*Camera Location Comments**`</v>
      </c>
      <c r="G14" s="17" t="s">
        <v>704</v>
      </c>
      <c r="H14" s="22" t="s">
        <v>1923</v>
      </c>
      <c r="I14" s="19" t="str">
        <f t="shared" si="1"/>
        <v>(#camera_location_comments)=@{{ field_camera_location_comments }}@@: {{ field_def_camera_location_comments }}@@</v>
      </c>
      <c r="J14" s="64" t="s">
        <v>705</v>
      </c>
      <c r="K14" s="64" t="s">
        <v>705</v>
      </c>
      <c r="L14" s="17"/>
      <c r="M14" s="20" t="b">
        <v>0</v>
      </c>
      <c r="N14" s="21" t="b">
        <v>1</v>
      </c>
      <c r="O14" s="21" t="b">
        <v>1</v>
      </c>
      <c r="P14" s="14" t="str">
        <f t="shared" si="2"/>
        <v xml:space="preserve">    field_camera_location_comments: "**\*Camera Location Comments**"</v>
      </c>
      <c r="Q14" s="14" t="str">
        <f t="shared" si="3"/>
        <v xml:space="preserve">    field_def_camera_location_comments: "Comments describing additional details about a camera location."</v>
      </c>
    </row>
    <row r="15" spans="1:17" ht="15">
      <c r="B15" s="14">
        <v>36</v>
      </c>
      <c r="C15" s="14" t="s">
        <v>2832</v>
      </c>
      <c r="D15" s="14" t="s">
        <v>876</v>
      </c>
      <c r="E15" s="33" t="s">
        <v>3327</v>
      </c>
      <c r="F15" s="33" t="str">
        <f t="shared" si="0"/>
        <v>{term}`**\*Deployment Area Photo Numbers**`</v>
      </c>
      <c r="G15" s="17" t="s">
        <v>703</v>
      </c>
      <c r="H15" s="22" t="s">
        <v>1924</v>
      </c>
      <c r="I15" s="19" t="str">
        <f t="shared" si="1"/>
        <v>(#deployment_area_photo_numbers)=@{{ field_deployment_area_photo_numbers }}@@: {{ field_def_deployment_area_photo_numbers }}@@</v>
      </c>
      <c r="J15" s="64" t="s">
        <v>746</v>
      </c>
      <c r="K15" s="64" t="s">
        <v>746</v>
      </c>
      <c r="L15" s="17" t="b">
        <v>1</v>
      </c>
      <c r="M15" s="20" t="b">
        <v>0</v>
      </c>
      <c r="N15" s="21" t="b">
        <v>1</v>
      </c>
      <c r="O15" s="21" t="b">
        <v>1</v>
      </c>
      <c r="P15" s="14" t="str">
        <f t="shared" si="2"/>
        <v xml:space="preserve">    field_deployment_area_photo_numbers: "**\*Deployment Area Photo Numbers**"</v>
      </c>
      <c r="Q15" s="14" t="str">
        <f t="shared" si="3"/>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6" spans="1:17" ht="15">
      <c r="B16" s="14">
        <v>38</v>
      </c>
      <c r="C16" s="14" t="s">
        <v>2832</v>
      </c>
      <c r="D16" s="14" t="s">
        <v>876</v>
      </c>
      <c r="E16" s="33" t="s">
        <v>3384</v>
      </c>
      <c r="F16" s="33" t="str">
        <f t="shared" si="0"/>
        <v>{term}`**\*Deployment Area Photos Taken**`</v>
      </c>
      <c r="G16" s="17" t="s">
        <v>702</v>
      </c>
      <c r="H16" s="22" t="s">
        <v>1925</v>
      </c>
      <c r="I16" s="19" t="str">
        <f t="shared" si="1"/>
        <v>(#deployment_area_photos_taken)=@{{ field_deployment_area_photos_taken }}@@: {{ field_def_deployment_area_photos_taken }}@@</v>
      </c>
      <c r="J16" s="64" t="s">
        <v>834</v>
      </c>
      <c r="K16" s="64" t="s">
        <v>834</v>
      </c>
      <c r="L16" s="17"/>
      <c r="M16" s="20" t="b">
        <v>0</v>
      </c>
      <c r="N16" s="21" t="b">
        <v>1</v>
      </c>
      <c r="O16" s="21" t="b">
        <v>1</v>
      </c>
      <c r="P16" s="14" t="str">
        <f t="shared" si="2"/>
        <v xml:space="preserve">    field_deployment_area_photos_taken: "**\*Deployment Area Photos Taken**"</v>
      </c>
      <c r="Q16" s="14" t="str">
        <f t="shared" si="3"/>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7" spans="2:17" ht="15">
      <c r="B17" s="14">
        <v>39</v>
      </c>
      <c r="C17" s="14" t="s">
        <v>2832</v>
      </c>
      <c r="D17" s="14" t="s">
        <v>876</v>
      </c>
      <c r="E17" s="33" t="s">
        <v>3265</v>
      </c>
      <c r="F17" s="33" t="str">
        <f t="shared" si="0"/>
        <v>{term}`**\*Deployment Comments**`</v>
      </c>
      <c r="G17" s="17" t="s">
        <v>700</v>
      </c>
      <c r="H17" s="22" t="s">
        <v>1926</v>
      </c>
      <c r="I17" s="19" t="str">
        <f t="shared" si="1"/>
        <v>(#deployment_comments)=@{{ field_deployment_comments }}@@: {{ field_def_deployment_comments }}@@</v>
      </c>
      <c r="J17" s="64" t="s">
        <v>701</v>
      </c>
      <c r="K17" s="64" t="s">
        <v>701</v>
      </c>
      <c r="L17" s="17"/>
      <c r="M17" s="20" t="b">
        <v>0</v>
      </c>
      <c r="N17" s="21" t="b">
        <v>1</v>
      </c>
      <c r="O17" s="21" t="b">
        <v>1</v>
      </c>
      <c r="P17" s="14" t="str">
        <f t="shared" si="2"/>
        <v xml:space="preserve">    field_deployment_comments: "**\*Deployment Comments**"</v>
      </c>
      <c r="Q17" s="14" t="str">
        <f t="shared" si="3"/>
        <v xml:space="preserve">    field_def_deployment_comments: "Comments describing additional details about the deployment."</v>
      </c>
    </row>
    <row r="18" spans="2:17" ht="15">
      <c r="B18" s="14">
        <v>42</v>
      </c>
      <c r="C18" s="14" t="s">
        <v>2832</v>
      </c>
      <c r="D18" s="14" t="s">
        <v>876</v>
      </c>
      <c r="E18" s="33" t="s">
        <v>3368</v>
      </c>
      <c r="F18" s="33" t="str">
        <f t="shared" si="0"/>
        <v>{term}`**\*Deployment Image Count**`</v>
      </c>
      <c r="G18" s="17" t="s">
        <v>698</v>
      </c>
      <c r="H18" s="22" t="s">
        <v>1927</v>
      </c>
      <c r="I18" s="19" t="str">
        <f t="shared" si="1"/>
        <v>(#deployment_image_count)=@{{ field_deployment_image_count }}@@: {{ field_def_deployment_image_count }}@@</v>
      </c>
      <c r="J18" s="64" t="s">
        <v>699</v>
      </c>
      <c r="K18" s="64" t="s">
        <v>699</v>
      </c>
      <c r="L18" s="17"/>
      <c r="M18" s="20" t="b">
        <v>0</v>
      </c>
      <c r="N18" s="21" t="b">
        <v>1</v>
      </c>
      <c r="O18" s="23" t="b">
        <v>0</v>
      </c>
      <c r="P18" s="14" t="str">
        <f t="shared" si="2"/>
        <v xml:space="preserve">    field_deployment_image_count: "**\*Deployment Image Count**"</v>
      </c>
      <c r="Q18" s="14" t="str">
        <f t="shared" si="3"/>
        <v xml:space="preserve">    field_def_deployment_image_count: "The total number of images collected during the deployment, including false triggers (i.e., empty images with no wildlife or human present species) and those triggered by a time-lapse setting (if applicable)."</v>
      </c>
    </row>
    <row r="19" spans="2:17" ht="15">
      <c r="B19" s="14">
        <v>60</v>
      </c>
      <c r="C19" s="14" t="s">
        <v>2829</v>
      </c>
      <c r="D19" s="14" t="s">
        <v>876</v>
      </c>
      <c r="E19" s="33" t="s">
        <v>3310</v>
      </c>
      <c r="F19" s="33" t="str">
        <f t="shared" si="0"/>
        <v>{term}`**\*FOV Target Feature Distance (m)**`</v>
      </c>
      <c r="G19" s="17" t="s">
        <v>696</v>
      </c>
      <c r="H19" s="18" t="s">
        <v>1928</v>
      </c>
      <c r="I19" s="19" t="str">
        <f t="shared" si="1"/>
        <v>(#fov_target_distance)=@{{ field_fov_target_distance }}@@: {{ field_def_fov_target_distance }}@@</v>
      </c>
      <c r="J19" s="64" t="s">
        <v>697</v>
      </c>
      <c r="K19" s="64" t="s">
        <v>697</v>
      </c>
      <c r="L19" s="17" t="b">
        <v>1</v>
      </c>
      <c r="M19" s="20" t="b">
        <v>0</v>
      </c>
      <c r="N19" s="21" t="b">
        <v>1</v>
      </c>
      <c r="O19" s="21" t="b">
        <v>1</v>
      </c>
      <c r="P19" s="14" t="str">
        <f t="shared" si="2"/>
        <v xml:space="preserve">    field_fov_target_distance: "**\*FOV Target Feature Distance (m)**"</v>
      </c>
      <c r="Q19" s="14" t="str">
        <f t="shared" si="3"/>
        <v xml:space="preserve">    field_def_fov_target_distance: "The distance from the camera to the FOV Target Feature (in metres; to the nearest 0.5 m). Leave blank if not applicable."</v>
      </c>
    </row>
    <row r="20" spans="2:17" ht="15">
      <c r="B20" s="14">
        <v>62</v>
      </c>
      <c r="C20" s="17" t="s">
        <v>517</v>
      </c>
      <c r="D20" s="14" t="s">
        <v>876</v>
      </c>
      <c r="E20" s="33" t="s">
        <v>3285</v>
      </c>
      <c r="F20" s="33" t="str">
        <f t="shared" si="0"/>
        <v>{term}`**\*Human Transport Mode*/Activity**`</v>
      </c>
      <c r="G20" s="17" t="s">
        <v>695</v>
      </c>
      <c r="H20" s="22" t="s">
        <v>1929</v>
      </c>
      <c r="I20" s="19" t="str">
        <f t="shared" si="1"/>
        <v>(#human_transport_mode_activity)=@{{ field_human_transport_mode_activity }}@@: {{ field_def_human_transport_mode_activity }}@@</v>
      </c>
      <c r="J20" s="64" t="s">
        <v>752</v>
      </c>
      <c r="K20" s="64" t="s">
        <v>752</v>
      </c>
      <c r="L20" s="17" t="b">
        <v>1</v>
      </c>
      <c r="M20" s="20" t="b">
        <v>0</v>
      </c>
      <c r="N20" s="21" t="b">
        <v>1</v>
      </c>
      <c r="O20" s="23" t="b">
        <v>0</v>
      </c>
      <c r="P20" s="14" t="str">
        <f t="shared" si="2"/>
        <v xml:space="preserve">    field_human_transport_mode_activity: "**\*Human Transport Mode*/Activity**"</v>
      </c>
      <c r="Q20" s="14" t="str">
        <f t="shared" si="3"/>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21" spans="2:17" ht="15">
      <c r="B21" s="14">
        <v>67</v>
      </c>
      <c r="C21" s="14" t="s">
        <v>2831</v>
      </c>
      <c r="D21" s="14" t="s">
        <v>876</v>
      </c>
      <c r="E21" s="33" t="s">
        <v>3325</v>
      </c>
      <c r="F21" s="33" t="str">
        <f t="shared" si="0"/>
        <v>{term}`**\*Image Flash Output**`</v>
      </c>
      <c r="G21" s="17" t="s">
        <v>694</v>
      </c>
      <c r="H21" s="22" t="s">
        <v>1930</v>
      </c>
      <c r="I21" s="19" t="str">
        <f t="shared" si="1"/>
        <v>(#image_flash_output)=@{{ field_image_flash_output }}@@: {{ field_def_image_flash_output }}@@</v>
      </c>
      <c r="J21" s="64" t="s">
        <v>835</v>
      </c>
      <c r="K21" s="64" t="s">
        <v>835</v>
      </c>
      <c r="L21" s="17" t="b">
        <v>1</v>
      </c>
      <c r="M21" s="20" t="b">
        <v>0</v>
      </c>
      <c r="N21" s="21" t="b">
        <v>1</v>
      </c>
      <c r="O21" s="23" t="b">
        <v>0</v>
      </c>
      <c r="P21" s="14" t="str">
        <f t="shared" si="2"/>
        <v xml:space="preserve">    field_image_flash_output: "**\*Image Flash Output**"</v>
      </c>
      <c r="Q21" s="14" t="str">
        <f t="shared" si="3"/>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2" spans="2:17" ht="15">
      <c r="B22" s="14">
        <v>68</v>
      </c>
      <c r="C22" s="14" t="s">
        <v>2831</v>
      </c>
      <c r="D22" s="14" t="s">
        <v>876</v>
      </c>
      <c r="E22" s="33" t="s">
        <v>3326</v>
      </c>
      <c r="F22" s="33" t="str">
        <f t="shared" si="0"/>
        <v>{term}`**\*Image Infrared Illuminator`</v>
      </c>
      <c r="G22" s="17" t="s">
        <v>693</v>
      </c>
      <c r="H22" s="22" t="s">
        <v>1931</v>
      </c>
      <c r="I22" s="19" t="str">
        <f t="shared" si="1"/>
        <v>(#image_infrared_illuminator)=@{{ field_image_infrared_illuminator }}@@: {{ field_def_image_infrared_illuminator }}@@</v>
      </c>
      <c r="J22" s="64" t="s">
        <v>755</v>
      </c>
      <c r="K22" s="64" t="s">
        <v>755</v>
      </c>
      <c r="L22" s="17" t="b">
        <v>1</v>
      </c>
      <c r="M22" s="20" t="b">
        <v>0</v>
      </c>
      <c r="N22" s="21" t="b">
        <v>1</v>
      </c>
      <c r="O22" s="23" t="b">
        <v>0</v>
      </c>
      <c r="P22" s="14" t="str">
        <f t="shared" si="2"/>
        <v xml:space="preserve">    field_image_infrared_illuminator: "**\*Image Infrared Illuminator"</v>
      </c>
      <c r="Q22" s="14" t="str">
        <f t="shared" si="3"/>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3" spans="2:17" ht="15">
      <c r="B23" s="14">
        <v>75</v>
      </c>
      <c r="C23" s="14" t="s">
        <v>2831</v>
      </c>
      <c r="D23" s="14" t="s">
        <v>876</v>
      </c>
      <c r="E23" s="33" t="s">
        <v>3370</v>
      </c>
      <c r="F23" s="33" t="str">
        <f t="shared" si="0"/>
        <v>{term}`**\*Image Trigger Mode`</v>
      </c>
      <c r="G23" s="17" t="s">
        <v>692</v>
      </c>
      <c r="H23" s="22" t="s">
        <v>1932</v>
      </c>
      <c r="I23" s="19" t="str">
        <f t="shared" si="1"/>
        <v>(#image_trigger_mode)=@{{ field_image_trigger_mode }}@@: {{ field_def_image_trigger_mode }}@@</v>
      </c>
      <c r="J23" s="64" t="s">
        <v>760</v>
      </c>
      <c r="K23" s="64" t="s">
        <v>760</v>
      </c>
      <c r="L23" s="17" t="b">
        <v>1</v>
      </c>
      <c r="M23" s="20" t="b">
        <v>0</v>
      </c>
      <c r="N23" s="21" t="b">
        <v>1</v>
      </c>
      <c r="O23" s="23" t="b">
        <v>0</v>
      </c>
      <c r="P23" s="14" t="str">
        <f t="shared" si="2"/>
        <v xml:space="preserve">    field_image_trigger_mode: "**\*Image Trigger Mode"</v>
      </c>
      <c r="Q23" s="14" t="str">
        <f t="shared" si="3"/>
        <v xml:space="preserve">    field_def_image_trigger_mode: "The type of trigger mode used to capture the image as reported in the image Exif data (e.g., 'Time Lapse,' 'Motion Detection,' 'CodeLoc Not Entered,' 'External Sensor'). Record 'Unknown' if not known."</v>
      </c>
    </row>
    <row r="24" spans="2:17" ht="15">
      <c r="B24" s="14">
        <v>76</v>
      </c>
      <c r="C24" s="14" t="s">
        <v>525</v>
      </c>
      <c r="D24" s="14" t="s">
        <v>876</v>
      </c>
      <c r="E24" s="33" t="s">
        <v>3266</v>
      </c>
      <c r="F24" s="33" t="str">
        <f t="shared" si="0"/>
        <v>{term}`**\*Image*/Sequence Comments`</v>
      </c>
      <c r="G24" s="17" t="s">
        <v>691</v>
      </c>
      <c r="H24" s="22" t="s">
        <v>1933</v>
      </c>
      <c r="I24" s="19" t="str">
        <f t="shared" si="1"/>
        <v>(#image_sequence_comments)=@{{ field_image_sequence_comments }}@@: {{ field_def_image_sequence_comments }}@@</v>
      </c>
      <c r="J24" s="64" t="s">
        <v>836</v>
      </c>
      <c r="K24" s="64" t="s">
        <v>836</v>
      </c>
      <c r="L24" s="17"/>
      <c r="M24" s="20" t="b">
        <v>0</v>
      </c>
      <c r="N24" s="21" t="b">
        <v>1</v>
      </c>
      <c r="O24" s="23" t="b">
        <v>0</v>
      </c>
      <c r="P24" s="14" t="str">
        <f t="shared" si="2"/>
        <v xml:space="preserve">    field_image_sequence_comments: "**\*Image*/Sequence Comments"</v>
      </c>
      <c r="Q24" s="14" t="str">
        <f t="shared" si="3"/>
        <v xml:space="preserve">    field_def_image_sequence_comments: "Comments describing additional details about the image*/sequence."</v>
      </c>
    </row>
    <row r="25" spans="2:17" ht="15">
      <c r="B25" s="14">
        <v>88</v>
      </c>
      <c r="C25" s="14" t="s">
        <v>2830</v>
      </c>
      <c r="D25" s="14" t="s">
        <v>876</v>
      </c>
      <c r="E25" s="33" t="s">
        <v>3371</v>
      </c>
      <c r="F25" s="33" t="str">
        <f t="shared" si="0"/>
        <v>{term}`**\*Key ID`</v>
      </c>
      <c r="G25" s="17" t="s">
        <v>690</v>
      </c>
      <c r="H25" s="22" t="s">
        <v>1934</v>
      </c>
      <c r="I25" s="19" t="str">
        <f t="shared" si="1"/>
        <v>(#key_id)=@{{ field_key_id }}@@: {{ field_def_key_id }}@@</v>
      </c>
      <c r="J25" s="64" t="s">
        <v>839</v>
      </c>
      <c r="K25" s="64" t="s">
        <v>839</v>
      </c>
      <c r="L25" s="17"/>
      <c r="M25" s="20" t="b">
        <v>0</v>
      </c>
      <c r="N25" s="21" t="b">
        <v>1</v>
      </c>
      <c r="O25" s="21" t="b">
        <v>1</v>
      </c>
      <c r="P25" s="14" t="str">
        <f t="shared" si="2"/>
        <v xml:space="preserve">    field_key_id: "**\*Key ID"</v>
      </c>
      <c r="Q25" s="14" t="str">
        <f t="shared" si="3"/>
        <v xml:space="preserve">    field_def_key_id: "The unique ID for the specific key or set of keys used to lock*/secure the camera to the post, tree, etc."</v>
      </c>
    </row>
    <row r="26" spans="2:17" ht="15">
      <c r="B26" s="14">
        <v>128</v>
      </c>
      <c r="C26" s="14" t="s">
        <v>2830</v>
      </c>
      <c r="D26" s="14" t="s">
        <v>876</v>
      </c>
      <c r="E26" s="33" t="s">
        <v>3356</v>
      </c>
      <c r="F26" s="33" t="str">
        <f t="shared" si="0"/>
        <v>{term}`**\*Remaining Battery (%)`</v>
      </c>
      <c r="G26" s="17" t="s">
        <v>688</v>
      </c>
      <c r="H26" s="22" t="s">
        <v>1936</v>
      </c>
      <c r="I26" s="19" t="str">
        <f t="shared" si="1"/>
        <v>(#remaining_battery_percent)=@{{ field_remaining_battery_percent }}@@: {{ field_def_remaining_battery_percent }}@@</v>
      </c>
      <c r="J26" s="64" t="s">
        <v>689</v>
      </c>
      <c r="K26" s="64" t="s">
        <v>689</v>
      </c>
      <c r="L26" s="17"/>
      <c r="M26" s="20" t="b">
        <v>0</v>
      </c>
      <c r="N26" s="21" t="b">
        <v>1</v>
      </c>
      <c r="O26" s="21" t="b">
        <v>1</v>
      </c>
      <c r="P26" s="14" t="str">
        <f t="shared" si="2"/>
        <v xml:space="preserve">    field_remaining_battery_percent: "**\*Remaining Battery (%)"</v>
      </c>
      <c r="Q26" s="14" t="str">
        <f t="shared" si="3"/>
        <v xml:space="preserve">    field_def_remaining_battery_percent: "The remaining battery power (%) of batteries within a camera."</v>
      </c>
    </row>
    <row r="27" spans="2:17" ht="15">
      <c r="B27" s="14">
        <v>133</v>
      </c>
      <c r="C27" s="14" t="s">
        <v>2830</v>
      </c>
      <c r="D27" s="14" t="s">
        <v>876</v>
      </c>
      <c r="E27" s="33" t="s">
        <v>3324</v>
      </c>
      <c r="F27" s="33" t="str">
        <f t="shared" si="0"/>
        <v>{term}`**\*SD Card ID`</v>
      </c>
      <c r="G27" s="17" t="s">
        <v>687</v>
      </c>
      <c r="H27" s="22" t="s">
        <v>1937</v>
      </c>
      <c r="I27" s="19" t="str">
        <f t="shared" si="1"/>
        <v>(#sd_card_id)=@{{ field_sd_card_id }}@@: {{ field_def_sd_card_id }}@@</v>
      </c>
      <c r="J27" s="64" t="s">
        <v>775</v>
      </c>
      <c r="K27" s="64" t="s">
        <v>775</v>
      </c>
      <c r="L27" s="17"/>
      <c r="M27" s="20" t="b">
        <v>0</v>
      </c>
      <c r="N27" s="21" t="b">
        <v>1</v>
      </c>
      <c r="O27" s="21" t="b">
        <v>1</v>
      </c>
      <c r="P27" s="14" t="str">
        <f t="shared" si="2"/>
        <v xml:space="preserve">    field_sd_card_id: "**\*SD Card ID"</v>
      </c>
      <c r="Q27" s="14" t="str">
        <f t="shared" si="3"/>
        <v xml:space="preserve">    field_def_sd_card_id: "The ID label on an SD card (e.g., 'cmu_100')."</v>
      </c>
    </row>
    <row r="28" spans="2:17" ht="15">
      <c r="B28" s="14">
        <v>134</v>
      </c>
      <c r="C28" s="14" t="s">
        <v>2830</v>
      </c>
      <c r="D28" s="14" t="s">
        <v>876</v>
      </c>
      <c r="E28" s="33" t="s">
        <v>3388</v>
      </c>
      <c r="F28" s="33" t="str">
        <f t="shared" si="0"/>
        <v>{term}`**\*SD Card Replaced`</v>
      </c>
      <c r="G28" s="17" t="s">
        <v>685</v>
      </c>
      <c r="H28" s="22" t="s">
        <v>1938</v>
      </c>
      <c r="I28" s="19" t="str">
        <f t="shared" si="1"/>
        <v>(#sd_card_replaced)=@{{ field_sd_card_replaced }}@@: {{ field_def_sd_card_replaced }}@@</v>
      </c>
      <c r="J28" s="64" t="s">
        <v>686</v>
      </c>
      <c r="K28" s="64" t="s">
        <v>686</v>
      </c>
      <c r="L28" s="17"/>
      <c r="M28" s="20" t="b">
        <v>0</v>
      </c>
      <c r="N28" s="21" t="b">
        <v>1</v>
      </c>
      <c r="O28" s="21" t="b">
        <v>1</v>
      </c>
      <c r="P28" s="14" t="str">
        <f t="shared" si="2"/>
        <v xml:space="preserve">    field_sd_card_replaced: "**\*SD Card Replaced"</v>
      </c>
      <c r="Q28" s="14" t="str">
        <f t="shared" si="3"/>
        <v xml:space="preserve">    field_def_sd_card_replaced: "Whether the SD card was replaced."</v>
      </c>
    </row>
    <row r="29" spans="2:17" ht="15">
      <c r="B29" s="14">
        <v>135</v>
      </c>
      <c r="C29" s="14" t="s">
        <v>2830</v>
      </c>
      <c r="D29" s="14" t="s">
        <v>876</v>
      </c>
      <c r="E29" s="33" t="s">
        <v>3357</v>
      </c>
      <c r="F29" s="33" t="str">
        <f t="shared" si="0"/>
        <v>{term}`**\*SD Card Status (% Full)`</v>
      </c>
      <c r="G29" s="17" t="s">
        <v>683</v>
      </c>
      <c r="H29" s="22" t="s">
        <v>1939</v>
      </c>
      <c r="I29" s="19" t="str">
        <f t="shared" si="1"/>
        <v>(#sd_card_status)=@{{ field_sd_card_status }}@@: {{ field_def_sd_card_status }}@@</v>
      </c>
      <c r="J29" s="64" t="s">
        <v>684</v>
      </c>
      <c r="K29" s="64" t="s">
        <v>684</v>
      </c>
      <c r="L29" s="17"/>
      <c r="M29" s="20" t="b">
        <v>0</v>
      </c>
      <c r="N29" s="21" t="b">
        <v>1</v>
      </c>
      <c r="O29" s="21" t="b">
        <v>1</v>
      </c>
      <c r="P29" s="14" t="str">
        <f t="shared" si="2"/>
        <v xml:space="preserve">    field_sd_card_status: "**\*SD Card Status (% Full)"</v>
      </c>
      <c r="Q29" s="14" t="str">
        <f t="shared" si="3"/>
        <v xml:space="preserve">    field_def_sd_card_status: "The remaining storage capacity on an SD card; collected during a camera service or retrieval."</v>
      </c>
    </row>
    <row r="30" spans="2:17" ht="15">
      <c r="B30" s="14">
        <v>136</v>
      </c>
      <c r="C30" s="14" t="s">
        <v>2829</v>
      </c>
      <c r="D30" s="14" t="s">
        <v>876</v>
      </c>
      <c r="E30" s="33" t="s">
        <v>3313</v>
      </c>
      <c r="F30" s="33" t="str">
        <f t="shared" si="0"/>
        <v>{term}`**\*Security`</v>
      </c>
      <c r="G30" s="17" t="s">
        <v>682</v>
      </c>
      <c r="H30" s="22" t="s">
        <v>1940</v>
      </c>
      <c r="I30" s="19" t="str">
        <f t="shared" si="1"/>
        <v>(#security)=@{{ field_security }}@@: {{ field_def_security }}@@</v>
      </c>
      <c r="J30" s="64" t="s">
        <v>776</v>
      </c>
      <c r="K30" s="64" t="s">
        <v>776</v>
      </c>
      <c r="L30" s="17" t="b">
        <v>1</v>
      </c>
      <c r="M30" s="20" t="b">
        <v>0</v>
      </c>
      <c r="N30" s="21" t="b">
        <v>1</v>
      </c>
      <c r="O30" s="21" t="b">
        <v>1</v>
      </c>
      <c r="P30" s="14" t="str">
        <f t="shared" si="2"/>
        <v xml:space="preserve">    field_security: "**\*Security"</v>
      </c>
      <c r="Q30" s="14" t="str">
        <f t="shared" si="3"/>
        <v xml:space="preserve">    field_def_security: "The equipment used to secure the camera (e.g., 'Security box,' 'Bracket,' 'Bracket + Screws,' or 'None')."</v>
      </c>
    </row>
    <row r="31" spans="2:17" ht="15">
      <c r="B31" s="14">
        <v>140</v>
      </c>
      <c r="C31" s="14" t="s">
        <v>2829</v>
      </c>
      <c r="D31" s="14" t="s">
        <v>876</v>
      </c>
      <c r="E31" s="33" t="s">
        <v>3267</v>
      </c>
      <c r="F31" s="33" t="str">
        <f t="shared" si="0"/>
        <v>{term}`**\*Service*/Retrieval Comments`</v>
      </c>
      <c r="G31" s="17" t="s">
        <v>680</v>
      </c>
      <c r="H31" s="22" t="s">
        <v>1941</v>
      </c>
      <c r="I31" s="19" t="str">
        <f t="shared" si="1"/>
        <v>(#service_retrieval_comments)=@{{ field_service_retrieval_comments }}@@: {{ field_def_service_retrieval_comments }}@@</v>
      </c>
      <c r="J31" s="64" t="s">
        <v>681</v>
      </c>
      <c r="K31" s="64" t="s">
        <v>681</v>
      </c>
      <c r="L31" s="17"/>
      <c r="M31" s="20" t="b">
        <v>0</v>
      </c>
      <c r="N31" s="21" t="b">
        <v>1</v>
      </c>
      <c r="O31" s="21" t="b">
        <v>1</v>
      </c>
      <c r="P31" s="14" t="str">
        <f t="shared" si="2"/>
        <v xml:space="preserve">    field_service_retrieval_comments: "**\*Service*/Retrieval Comments"</v>
      </c>
      <c r="Q31" s="14" t="str">
        <f t="shared" si="3"/>
        <v xml:space="preserve">    field_def_service_retrieval_comments: "Comments describing additional details about the Service*/Retrieval."</v>
      </c>
    </row>
    <row r="32" spans="2:17" ht="15">
      <c r="B32" s="14">
        <v>152</v>
      </c>
      <c r="C32" s="14" t="s">
        <v>2829</v>
      </c>
      <c r="D32" s="14" t="s">
        <v>876</v>
      </c>
      <c r="E32" s="33" t="s">
        <v>3309</v>
      </c>
      <c r="F32" s="33" t="str">
        <f t="shared" si="0"/>
        <v>{term}`**\*Stake Distance (m)`</v>
      </c>
      <c r="G32" s="17" t="s">
        <v>678</v>
      </c>
      <c r="H32" s="22" t="s">
        <v>1942</v>
      </c>
      <c r="I32" s="19" t="str">
        <f t="shared" si="1"/>
        <v>(#stake_distance)=@{{ field_stake_distance }}@@: {{ field_def_stake_distance }}@@</v>
      </c>
      <c r="J32" s="64" t="s">
        <v>679</v>
      </c>
      <c r="K32" s="64" t="s">
        <v>679</v>
      </c>
      <c r="L32" s="17" t="b">
        <v>1</v>
      </c>
      <c r="M32" s="20" t="b">
        <v>0</v>
      </c>
      <c r="N32" s="21" t="b">
        <v>1</v>
      </c>
      <c r="O32" s="21" t="b">
        <v>1</v>
      </c>
      <c r="P32" s="14" t="str">
        <f t="shared" si="2"/>
        <v xml:space="preserve">    field_stake_distance: "**\*Stake Distance (m)"</v>
      </c>
      <c r="Q32" s="14" t="str">
        <f t="shared" si="3"/>
        <v xml:space="preserve">    field_def_stake_distance: "The distance from the camera to a stake (in metres to the nearest 0.05 m). Leave blank if not applicable."</v>
      </c>
    </row>
    <row r="33" spans="2:17" ht="15">
      <c r="B33" s="14">
        <v>164</v>
      </c>
      <c r="C33" s="14" t="s">
        <v>2298</v>
      </c>
      <c r="D33" s="14" t="s">
        <v>876</v>
      </c>
      <c r="E33" s="33" t="s">
        <v>3200</v>
      </c>
      <c r="F33" s="33" t="str">
        <f t="shared" si="0"/>
        <v>{term}`**\*Survey Design Description`</v>
      </c>
      <c r="G33" s="17" t="s">
        <v>2300</v>
      </c>
      <c r="H33" s="22" t="s">
        <v>2309</v>
      </c>
      <c r="I33" s="19" t="str">
        <f t="shared" si="1"/>
        <v>(#survey_design_description)=@{{ field_survey_design_description }}@@: {{ field_def_survey_design_description }}@@</v>
      </c>
      <c r="J33" s="64" t="s">
        <v>3117</v>
      </c>
      <c r="K33" s="64" t="s">
        <v>3117</v>
      </c>
      <c r="L33" s="17"/>
      <c r="M33" s="20" t="b">
        <v>0</v>
      </c>
      <c r="N33" s="21" t="b">
        <v>1</v>
      </c>
      <c r="O33" s="21" t="b">
        <v>1</v>
      </c>
      <c r="P33" s="14" t="str">
        <f t="shared" si="2"/>
        <v xml:space="preserve">    field_survey_design_description: "**\*Survey Design Description"</v>
      </c>
      <c r="Q33" s="14" t="str">
        <f t="shared" si="3"/>
        <v xml:space="preserve">    field_def_survey_design_description: "A description of any additional details about the [Survey Design](/09_gloss_ref/09_glossary.md#survey_design)."</v>
      </c>
    </row>
    <row r="34" spans="2:17" ht="15">
      <c r="B34" s="14">
        <v>173</v>
      </c>
      <c r="C34" s="14" t="s">
        <v>2829</v>
      </c>
      <c r="D34" s="14" t="s">
        <v>876</v>
      </c>
      <c r="E34" s="33" t="s">
        <v>3382</v>
      </c>
      <c r="F34" s="33" t="str">
        <f t="shared" si="0"/>
        <v>{term}`**\*Test Image Taken`</v>
      </c>
      <c r="G34" s="17" t="s">
        <v>676</v>
      </c>
      <c r="H34" s="22" t="s">
        <v>1943</v>
      </c>
      <c r="I34" s="19" t="str">
        <f t="shared" ref="I34:I65" si="4">"(#"&amp;G34&amp;")=@{{ "&amp;D34&amp;"_"&amp;G34&amp;" }}@@: {{ "&amp;D34&amp;"_def_"&amp;G34&amp;" }}@@"</f>
        <v>(#test_image_taken)=@{{ field_test_image_taken }}@@: {{ field_def_test_image_taken }}@@</v>
      </c>
      <c r="J34" s="64" t="s">
        <v>677</v>
      </c>
      <c r="K34" s="64" t="s">
        <v>677</v>
      </c>
      <c r="L34" s="17"/>
      <c r="M34" s="20" t="b">
        <v>0</v>
      </c>
      <c r="N34" s="21" t="b">
        <v>1</v>
      </c>
      <c r="O34" s="21" t="b">
        <v>1</v>
      </c>
      <c r="P34" s="14" t="str">
        <f t="shared" si="2"/>
        <v xml:space="preserve">    field_test_image_taken: "**\*Test Image Taken"</v>
      </c>
      <c r="Q34" s="14" t="str">
        <f t="shared" si="3"/>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35" spans="2:17" ht="15">
      <c r="B35" s="14">
        <v>185</v>
      </c>
      <c r="C35" s="14" t="s">
        <v>2829</v>
      </c>
      <c r="D35" s="14" t="s">
        <v>876</v>
      </c>
      <c r="E35" s="33" t="s">
        <v>3271</v>
      </c>
      <c r="F35" s="33" t="str">
        <f t="shared" si="0"/>
        <v>{term}`**\*Video Length (seconds)`</v>
      </c>
      <c r="G35" s="17" t="s">
        <v>674</v>
      </c>
      <c r="H35" s="22" t="s">
        <v>1944</v>
      </c>
      <c r="I35" s="19" t="str">
        <f t="shared" si="4"/>
        <v>(#settings_video_length)=@{{ field_settings_video_length }}@@: {{ field_def_settings_video_length }}@@</v>
      </c>
      <c r="J35" s="64" t="s">
        <v>675</v>
      </c>
      <c r="K35" s="64" t="s">
        <v>675</v>
      </c>
      <c r="L35" s="17" t="b">
        <v>1</v>
      </c>
      <c r="M35" s="20" t="b">
        <v>0</v>
      </c>
      <c r="N35" s="21" t="b">
        <v>1</v>
      </c>
      <c r="O35" s="21" t="b">
        <v>1</v>
      </c>
      <c r="P35" s="14" t="str">
        <f t="shared" si="2"/>
        <v xml:space="preserve">    field_settings_video_length: "**\*Video Length (seconds)"</v>
      </c>
      <c r="Q35" s="14" t="str">
        <f t="shared" si="3"/>
        <v xml:space="preserve">    field_def_settings_video_length: "If applicable, describes the camera setting that specifies the minimum video duration (in seconds) that the camera will record when triggered. Leave blank if not applicable."</v>
      </c>
    </row>
    <row r="36" spans="2:17" ht="15">
      <c r="B36" s="14">
        <v>189</v>
      </c>
      <c r="C36" s="14" t="s">
        <v>2829</v>
      </c>
      <c r="D36" s="14" t="s">
        <v>876</v>
      </c>
      <c r="E36" s="33" t="s">
        <v>3264</v>
      </c>
      <c r="F36" s="33" t="str">
        <f t="shared" si="0"/>
        <v>{term}`**\*Visit Comments`</v>
      </c>
      <c r="G36" s="17" t="s">
        <v>673</v>
      </c>
      <c r="H36" s="22" t="s">
        <v>1945</v>
      </c>
      <c r="I36" s="19" t="str">
        <f t="shared" si="4"/>
        <v>(#visit_comments)=@{{ field_visit_comments }}@@: {{ field_def_visit_comments }}@@</v>
      </c>
      <c r="J36" s="64" t="s">
        <v>851</v>
      </c>
      <c r="K36" s="64" t="s">
        <v>851</v>
      </c>
      <c r="L36" s="17"/>
      <c r="M36" s="20" t="b">
        <v>0</v>
      </c>
      <c r="N36" s="21" t="b">
        <v>1</v>
      </c>
      <c r="O36" s="23" t="b">
        <v>0</v>
      </c>
      <c r="P36" s="14" t="str">
        <f t="shared" si="2"/>
        <v xml:space="preserve">    field_visit_comments: "**\*Visit Comments"</v>
      </c>
      <c r="Q36" s="14" t="str">
        <f t="shared" si="3"/>
        <v xml:space="preserve">    field_def_visit_comments: "Comments describing additional details about the deployment and*/or Service*/Retrieval visits."</v>
      </c>
    </row>
    <row r="37" spans="2:17" ht="15">
      <c r="B37" s="14">
        <v>193</v>
      </c>
      <c r="C37" s="14" t="s">
        <v>2836</v>
      </c>
      <c r="D37" s="14" t="s">
        <v>876</v>
      </c>
      <c r="E37" s="33" t="s">
        <v>3383</v>
      </c>
      <c r="F37" s="33" t="str">
        <f t="shared" si="0"/>
        <v>{term}`**\*Walktest Complete`</v>
      </c>
      <c r="G37" s="17" t="s">
        <v>672</v>
      </c>
      <c r="H37" s="22" t="s">
        <v>1946</v>
      </c>
      <c r="I37" s="19" t="str">
        <f t="shared" si="4"/>
        <v>(#walktest_complete)=@{{ field_walktest_complete }}@@: {{ field_def_walktest_complete }}@@</v>
      </c>
      <c r="J37" s="64" t="s">
        <v>850</v>
      </c>
      <c r="K37" s="64" t="s">
        <v>850</v>
      </c>
      <c r="L37" s="17"/>
      <c r="M37" s="20" t="b">
        <v>0</v>
      </c>
      <c r="N37" s="21" t="b">
        <v>1</v>
      </c>
      <c r="O37" s="21" t="b">
        <v>1</v>
      </c>
      <c r="P37" s="14" t="str">
        <f t="shared" si="2"/>
        <v xml:space="preserve">    field_walktest_complete: "**\*Walktest Complete"</v>
      </c>
      <c r="Q37" s="14" t="str">
        <f t="shared" si="3"/>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38" spans="2:17" ht="15">
      <c r="B38" s="14">
        <v>194</v>
      </c>
      <c r="C38" s="14" t="s">
        <v>2836</v>
      </c>
      <c r="D38" s="14" t="s">
        <v>876</v>
      </c>
      <c r="E38" s="33" t="s">
        <v>3323</v>
      </c>
      <c r="F38" s="33" t="str">
        <f t="shared" si="0"/>
        <v>{term}`**\*Walktest Distance (m) **`</v>
      </c>
      <c r="G38" s="17" t="s">
        <v>670</v>
      </c>
      <c r="H38" s="22" t="s">
        <v>1947</v>
      </c>
      <c r="I38" s="19" t="str">
        <f t="shared" si="4"/>
        <v>(#walktest_distance)=@{{ field_walktest_distance }}@@: {{ field_def_walktest_distance }}@@</v>
      </c>
      <c r="J38" s="64" t="s">
        <v>671</v>
      </c>
      <c r="K38" s="64" t="s">
        <v>671</v>
      </c>
      <c r="L38" s="17" t="b">
        <v>1</v>
      </c>
      <c r="M38" s="20" t="b">
        <v>0</v>
      </c>
      <c r="N38" s="21" t="b">
        <v>1</v>
      </c>
      <c r="O38" s="21" t="b">
        <v>1</v>
      </c>
      <c r="P38" s="14" t="str">
        <f t="shared" si="2"/>
        <v xml:space="preserve">    field_walktest_distance: "**\*Walktest Distance (m) **"</v>
      </c>
      <c r="Q38" s="14" t="str">
        <f t="shared" si="3"/>
        <v xml:space="preserve">    field_def_walktest_distance: "The horizontal distance from the camera at which the crew performs the walktest (metres; to the nearest 0.05 m). Leave blank if not applicable."</v>
      </c>
    </row>
    <row r="39" spans="2:17" ht="15">
      <c r="B39" s="14">
        <v>195</v>
      </c>
      <c r="C39" s="14" t="s">
        <v>2836</v>
      </c>
      <c r="D39" s="14" t="s">
        <v>876</v>
      </c>
      <c r="E39" s="33" t="s">
        <v>3373</v>
      </c>
      <c r="F39" s="33" t="str">
        <f t="shared" si="0"/>
        <v>{term}`**\*Walktest Height (m)**`</v>
      </c>
      <c r="G39" s="17" t="s">
        <v>668</v>
      </c>
      <c r="H39" s="22" t="s">
        <v>1948</v>
      </c>
      <c r="I39" s="19" t="str">
        <f t="shared" si="4"/>
        <v>(#walktest_height)=@{{ field_walktest_height }}@@: {{ field_def_walktest_height }}@@</v>
      </c>
      <c r="J39" s="64" t="s">
        <v>669</v>
      </c>
      <c r="K39" s="64" t="s">
        <v>669</v>
      </c>
      <c r="L39" s="17" t="b">
        <v>1</v>
      </c>
      <c r="M39" s="20" t="b">
        <v>0</v>
      </c>
      <c r="N39" s="21" t="b">
        <v>1</v>
      </c>
      <c r="O39" s="21" t="b">
        <v>1</v>
      </c>
      <c r="P39" s="14" t="str">
        <f t="shared" si="2"/>
        <v xml:space="preserve">    field_walktest_height: "**\*Walktest Height (m)**"</v>
      </c>
      <c r="Q39" s="14" t="str">
        <f t="shared" si="3"/>
        <v xml:space="preserve">    field_def_walktest_height: "The vertical distance from the camera at which the crew performs the walktest (metres; to the nearest 0.05 m). Leave blank if not applicable."</v>
      </c>
    </row>
    <row r="40" spans="2:17" ht="15">
      <c r="B40" s="14">
        <v>2</v>
      </c>
      <c r="C40" s="17" t="s">
        <v>517</v>
      </c>
      <c r="D40" s="14" t="s">
        <v>877</v>
      </c>
      <c r="E40" s="33" t="s">
        <v>3251</v>
      </c>
      <c r="F40" s="33" t="str">
        <f t="shared" si="0"/>
        <v>{term}`**Adult**`</v>
      </c>
      <c r="G40" s="17" t="s">
        <v>666</v>
      </c>
      <c r="H40" s="22" t="s">
        <v>2349</v>
      </c>
      <c r="I40" s="19" t="str">
        <f t="shared" si="4"/>
        <v>(#age_class_adult)=@{{ field_option_age_class_adult }}@@: {{ field_option_def_age_class_adult }}@@</v>
      </c>
      <c r="J40" s="64" t="s">
        <v>667</v>
      </c>
      <c r="K40" s="64" t="s">
        <v>667</v>
      </c>
      <c r="L40" s="17"/>
      <c r="M40" s="20" t="s">
        <v>383</v>
      </c>
      <c r="N40" s="21" t="b">
        <v>1</v>
      </c>
      <c r="O40" s="23" t="b">
        <v>0</v>
      </c>
      <c r="P40" s="14" t="str">
        <f t="shared" si="2"/>
        <v xml:space="preserve">    field_option_age_class_adult: "**Adult**"</v>
      </c>
      <c r="Q40" s="14" t="str">
        <f t="shared" si="3"/>
        <v xml:space="preserve">    field_option_def_age_class_adult: "Animals that are old enough to breed; reproductively mature."</v>
      </c>
    </row>
    <row r="41" spans="2:17" ht="15">
      <c r="B41" s="14">
        <v>3</v>
      </c>
      <c r="C41" s="17" t="s">
        <v>517</v>
      </c>
      <c r="D41" s="14" t="s">
        <v>876</v>
      </c>
      <c r="E41" s="33" t="s">
        <v>3286</v>
      </c>
      <c r="F41" s="33" t="str">
        <f t="shared" si="0"/>
        <v>{term}`**Age Class**`</v>
      </c>
      <c r="G41" s="17" t="s">
        <v>665</v>
      </c>
      <c r="H41" s="22" t="s">
        <v>2316</v>
      </c>
      <c r="I41" s="19" t="str">
        <f t="shared" si="4"/>
        <v>(#age_class)=@{{ field_age_class }}@@: {{ field_def_age_class }}@@</v>
      </c>
      <c r="J41" s="64" t="s">
        <v>733</v>
      </c>
      <c r="K41" s="64" t="s">
        <v>733</v>
      </c>
      <c r="L41" s="17"/>
      <c r="M41" s="20" t="b">
        <v>1</v>
      </c>
      <c r="N41" s="21" t="b">
        <v>1</v>
      </c>
      <c r="O41" s="21" t="b">
        <v>1</v>
      </c>
      <c r="P41" s="14" t="str">
        <f t="shared" si="2"/>
        <v xml:space="preserve">    field_age_class: "**Age Class**"</v>
      </c>
      <c r="Q41" s="14" t="str">
        <f t="shared" si="3"/>
        <v xml:space="preserve">    field_def_age_class: "The age classification of individual(s) being categorized (e.g., 'Adult,' 'Juvenile,' 'Subadult,' 'Subadult - Young of Year,' 'Subadult - Yearling,' or 'Unknown'). "</v>
      </c>
    </row>
    <row r="42" spans="2:17" ht="15">
      <c r="B42" s="14">
        <v>4</v>
      </c>
      <c r="C42" s="17" t="s">
        <v>517</v>
      </c>
      <c r="D42" s="14" t="s">
        <v>876</v>
      </c>
      <c r="E42" s="33" t="s">
        <v>3318</v>
      </c>
      <c r="F42" s="33" t="str">
        <f t="shared" si="0"/>
        <v>{term}`**Analyst**`</v>
      </c>
      <c r="G42" s="17" t="s">
        <v>663</v>
      </c>
      <c r="H42" s="22" t="s">
        <v>2317</v>
      </c>
      <c r="I42" s="19" t="str">
        <f t="shared" si="4"/>
        <v>(#analyst)=@{{ field_analyst }}@@: {{ field_def_analyst }}@@</v>
      </c>
      <c r="J42" s="64" t="s">
        <v>664</v>
      </c>
      <c r="K42" s="64" t="s">
        <v>664</v>
      </c>
      <c r="L42" s="17"/>
      <c r="M42" s="20" t="b">
        <v>1</v>
      </c>
      <c r="N42" s="21" t="b">
        <v>1</v>
      </c>
      <c r="O42" s="21" t="b">
        <v>1</v>
      </c>
      <c r="P42" s="14" t="str">
        <f t="shared" si="2"/>
        <v xml:space="preserve">    field_analyst: "**Analyst**"</v>
      </c>
      <c r="Q42" s="14" t="str">
        <f t="shared" si="3"/>
        <v xml:space="preserve">    field_def_analyst: "The first and last names of the individual who provided the observation data point (species identification and associated information). If there are multiple analysts for an observation, enter the primary analyst."</v>
      </c>
    </row>
    <row r="43" spans="2:17" ht="15">
      <c r="B43" s="14">
        <v>8</v>
      </c>
      <c r="C43" s="14" t="s">
        <v>2825</v>
      </c>
      <c r="D43" s="14" t="s">
        <v>876</v>
      </c>
      <c r="E43" s="33" t="s">
        <v>3369</v>
      </c>
      <c r="F43" s="33" t="str">
        <f t="shared" si="0"/>
        <v>{term}`**Bait*/Lure Type**`</v>
      </c>
      <c r="G43" s="17" t="s">
        <v>662</v>
      </c>
      <c r="H43" s="18" t="s">
        <v>2318</v>
      </c>
      <c r="I43" s="19" t="str">
        <f t="shared" si="4"/>
        <v>(#baitlure_bait_lure_type)=@{{ field_baitlure_bait_lure_type }}@@: {{ field_def_baitlure_bait_lure_type }}@@</v>
      </c>
      <c r="J43" s="64" t="s">
        <v>830</v>
      </c>
      <c r="K43" s="64" t="s">
        <v>830</v>
      </c>
      <c r="L43" s="17" t="b">
        <v>1</v>
      </c>
      <c r="M43" s="20" t="b">
        <v>1</v>
      </c>
      <c r="N43" s="21" t="b">
        <v>1</v>
      </c>
      <c r="O43" s="21" t="b">
        <v>1</v>
      </c>
      <c r="P43" s="14" t="str">
        <f t="shared" si="2"/>
        <v xml:space="preserve">    field_baitlure_bait_lure_type: "**Bait*/Lure Type**"</v>
      </c>
      <c r="Q43" s="14" t="str">
        <f t="shared" si="3"/>
        <v xml:space="preserve">    field_def_baitlure_bait_lure_type: "The type of bait or lure used at a camera location. Record 'None' if a Bait*/Lure Type was not used and 'Unknown' if not known. If 'Other,' describe in the Deployment Comments."</v>
      </c>
    </row>
    <row r="44" spans="2:17" ht="15">
      <c r="B44" s="14">
        <v>18</v>
      </c>
      <c r="C44" s="14" t="s">
        <v>2829</v>
      </c>
      <c r="D44" s="14" t="s">
        <v>876</v>
      </c>
      <c r="E44" s="33" t="s">
        <v>3322</v>
      </c>
      <c r="F44" s="33" t="str">
        <f t="shared" si="0"/>
        <v>{term}`**Camera Height (m) **`</v>
      </c>
      <c r="G44" s="17" t="s">
        <v>660</v>
      </c>
      <c r="H44" s="22" t="s">
        <v>2319</v>
      </c>
      <c r="I44" s="19" t="str">
        <f t="shared" si="4"/>
        <v>(#camera_height)=@{{ field_camera_height }}@@: {{ field_def_camera_height }}@@</v>
      </c>
      <c r="J44" s="64" t="s">
        <v>661</v>
      </c>
      <c r="K44" s="64" t="s">
        <v>661</v>
      </c>
      <c r="L44" s="17"/>
      <c r="M44" s="20" t="b">
        <v>1</v>
      </c>
      <c r="N44" s="21" t="b">
        <v>1</v>
      </c>
      <c r="O44" s="21" t="b">
        <v>1</v>
      </c>
      <c r="P44" s="14" t="str">
        <f t="shared" si="2"/>
        <v xml:space="preserve">    field_camera_height: "**Camera Height (m) **"</v>
      </c>
      <c r="Q44" s="14" t="str">
        <f t="shared" si="3"/>
        <v xml:space="preserve">    field_def_camera_height: "The height from the ground (below snow) to the bottom of the lens (metres; to the nearest 0.05 m)."</v>
      </c>
    </row>
    <row r="45" spans="2:17" ht="15">
      <c r="B45" s="14">
        <v>19</v>
      </c>
      <c r="C45" s="14" t="s">
        <v>2830</v>
      </c>
      <c r="D45" s="14" t="s">
        <v>876</v>
      </c>
      <c r="E45" s="33" t="s">
        <v>3228</v>
      </c>
      <c r="F45" s="33" t="str">
        <f t="shared" si="0"/>
        <v>{term}`**Camera ID**`</v>
      </c>
      <c r="G45" s="17" t="s">
        <v>658</v>
      </c>
      <c r="H45" s="22" t="s">
        <v>2320</v>
      </c>
      <c r="I45" s="19" t="str">
        <f t="shared" si="4"/>
        <v>(#camera_id)=@{{ field_camera_id }}@@: {{ field_def_camera_id }}@@</v>
      </c>
      <c r="J45" s="64" t="s">
        <v>659</v>
      </c>
      <c r="K45" s="64" t="s">
        <v>659</v>
      </c>
      <c r="L45" s="17"/>
      <c r="M45" s="20" t="b">
        <v>1</v>
      </c>
      <c r="N45" s="21" t="b">
        <v>1</v>
      </c>
      <c r="O45" s="21" t="b">
        <v>1</v>
      </c>
      <c r="P45" s="14" t="str">
        <f t="shared" si="2"/>
        <v xml:space="preserve">    field_camera_id: "**Camera ID**"</v>
      </c>
      <c r="Q45" s="14" t="str">
        <f t="shared" si="3"/>
        <v xml:space="preserve">    field_def_camera_id: "A unique alphanumeric ID for the camera that distinguishes it from other cameras of the same make or model."</v>
      </c>
    </row>
    <row r="46" spans="2:17" ht="15">
      <c r="B46" s="14">
        <v>23</v>
      </c>
      <c r="C46" s="14" t="s">
        <v>2834</v>
      </c>
      <c r="D46" s="14" t="s">
        <v>876</v>
      </c>
      <c r="E46" s="33" t="s">
        <v>3235</v>
      </c>
      <c r="F46" s="33" t="str">
        <f t="shared" si="0"/>
        <v>{term}`**Camera Location Name**`</v>
      </c>
      <c r="G46" s="17" t="s">
        <v>657</v>
      </c>
      <c r="H46" s="22" t="s">
        <v>2849</v>
      </c>
      <c r="I46" s="19" t="str">
        <f t="shared" si="4"/>
        <v>(#camera_location_name)=@{{ field_camera_location_name }}@@: {{ field_def_camera_location_name }}@@</v>
      </c>
      <c r="J46" s="64" t="s">
        <v>741</v>
      </c>
      <c r="K46" s="64" t="s">
        <v>741</v>
      </c>
      <c r="L46" s="17"/>
      <c r="M46" s="20" t="b">
        <v>1</v>
      </c>
      <c r="N46" s="21" t="b">
        <v>1</v>
      </c>
      <c r="O46" s="21" t="b">
        <v>1</v>
      </c>
      <c r="P46" s="14" t="str">
        <f t="shared" si="2"/>
        <v xml:space="preserve">    field_camera_location_name: "**Camera Location Name**"</v>
      </c>
      <c r="Q46" s="14" t="str">
        <f t="shared" si="3"/>
        <v xml:space="preserve">    field_def_camera_location_name: "A unique alphanumeric identifier for the location where a single camera was placed (e.g., 'bh1,' 'bh2')."</v>
      </c>
    </row>
    <row r="47" spans="2:17" ht="15">
      <c r="B47" s="14">
        <v>24</v>
      </c>
      <c r="C47" s="14" t="s">
        <v>2830</v>
      </c>
      <c r="D47" s="14" t="s">
        <v>876</v>
      </c>
      <c r="E47" s="33" t="s">
        <v>3332</v>
      </c>
      <c r="F47" s="33" t="str">
        <f t="shared" si="0"/>
        <v>{term}`**Camera Make**`</v>
      </c>
      <c r="G47" s="17" t="s">
        <v>656</v>
      </c>
      <c r="H47" s="22" t="s">
        <v>2321</v>
      </c>
      <c r="I47" s="19" t="str">
        <f t="shared" si="4"/>
        <v>(#camera_make)=@{{ field_camera_make }}@@: {{ field_def_camera_make }}@@</v>
      </c>
      <c r="J47" s="64" t="s">
        <v>742</v>
      </c>
      <c r="K47" s="64" t="s">
        <v>742</v>
      </c>
      <c r="L47" s="17"/>
      <c r="M47" s="20" t="b">
        <v>1</v>
      </c>
      <c r="N47" s="21" t="b">
        <v>1</v>
      </c>
      <c r="O47" s="21" t="b">
        <v>1</v>
      </c>
      <c r="P47" s="14" t="str">
        <f t="shared" si="2"/>
        <v xml:space="preserve">    field_camera_make: "**Camera Make**"</v>
      </c>
      <c r="Q47" s="14" t="str">
        <f t="shared" si="3"/>
        <v xml:space="preserve">    field_def_camera_make: "The make of a particular camera (i.e., the manufacturer, e.g., 'Reconyx' or 'Bushnell')."</v>
      </c>
    </row>
    <row r="48" spans="2:17" ht="15">
      <c r="B48" s="14">
        <v>25</v>
      </c>
      <c r="C48" s="14" t="s">
        <v>2830</v>
      </c>
      <c r="D48" s="14" t="s">
        <v>876</v>
      </c>
      <c r="E48" s="33" t="s">
        <v>3337</v>
      </c>
      <c r="F48" s="33" t="str">
        <f t="shared" si="0"/>
        <v>{term}`**Camera Model**`</v>
      </c>
      <c r="G48" s="17" t="s">
        <v>655</v>
      </c>
      <c r="H48" s="22" t="s">
        <v>2322</v>
      </c>
      <c r="I48" s="19" t="str">
        <f t="shared" si="4"/>
        <v>(#camera_model)=@{{ field_camera_model }}@@: {{ field_def_camera_model }}@@</v>
      </c>
      <c r="J48" s="64" t="s">
        <v>743</v>
      </c>
      <c r="K48" s="64" t="s">
        <v>743</v>
      </c>
      <c r="L48" s="17"/>
      <c r="M48" s="20" t="b">
        <v>1</v>
      </c>
      <c r="N48" s="21" t="b">
        <v>1</v>
      </c>
      <c r="O48" s="21" t="b">
        <v>1</v>
      </c>
      <c r="P48" s="14" t="str">
        <f t="shared" si="2"/>
        <v xml:space="preserve">    field_camera_model: "**Camera Model**"</v>
      </c>
      <c r="Q48" s="14" t="str">
        <f t="shared" si="3"/>
        <v xml:space="preserve">    field_def_camera_model: "The model number or name of a particular camera (e.g., 'PC900' or 'Trophy Cam HD')."</v>
      </c>
    </row>
    <row r="49" spans="2:17" ht="15">
      <c r="B49" s="14">
        <v>26</v>
      </c>
      <c r="C49" s="14" t="s">
        <v>2830</v>
      </c>
      <c r="D49" s="14" t="s">
        <v>876</v>
      </c>
      <c r="E49" s="33" t="s">
        <v>3359</v>
      </c>
      <c r="F49" s="33" t="str">
        <f t="shared" si="0"/>
        <v>{term}`**Camera Serial Number**`</v>
      </c>
      <c r="G49" s="17" t="s">
        <v>654</v>
      </c>
      <c r="H49" s="22" t="s">
        <v>2323</v>
      </c>
      <c r="I49" s="19" t="str">
        <f t="shared" si="4"/>
        <v>(#camera_serial_number)=@{{ field_camera_serial_number }}@@: {{ field_def_camera_serial_number }}@@</v>
      </c>
      <c r="J49" s="64" t="s">
        <v>744</v>
      </c>
      <c r="K49" s="64" t="s">
        <v>744</v>
      </c>
      <c r="L49" s="17"/>
      <c r="M49" s="20" t="b">
        <v>1</v>
      </c>
      <c r="N49" s="21" t="b">
        <v>1</v>
      </c>
      <c r="O49" s="21" t="b">
        <v>1</v>
      </c>
      <c r="P49" s="14" t="str">
        <f t="shared" si="2"/>
        <v xml:space="preserve">    field_camera_serial_number: "**Camera Serial Number**"</v>
      </c>
      <c r="Q49" s="14" t="str">
        <f t="shared" si="3"/>
        <v xml:space="preserve">    field_def_camera_serial_number: "The serial number of a particular camera, which is usually found inside the camera cover (e.g., 'P900FF04152022')."</v>
      </c>
    </row>
    <row r="50" spans="2:17" ht="15">
      <c r="B50" s="14">
        <v>40</v>
      </c>
      <c r="C50" s="14" t="s">
        <v>2832</v>
      </c>
      <c r="D50" s="14" t="s">
        <v>876</v>
      </c>
      <c r="E50" s="33" t="s">
        <v>3319</v>
      </c>
      <c r="F50" s="33" t="str">
        <f t="shared" si="0"/>
        <v>{term}`**Deployment Crew**`</v>
      </c>
      <c r="G50" s="17" t="s">
        <v>652</v>
      </c>
      <c r="H50" s="22" t="s">
        <v>2324</v>
      </c>
      <c r="I50" s="19" t="str">
        <f t="shared" si="4"/>
        <v>(#deployment_crew)=@{{ field_deployment_crew }}@@: {{ field_def_deployment_crew }}@@</v>
      </c>
      <c r="J50" s="64" t="s">
        <v>653</v>
      </c>
      <c r="K50" s="64" t="s">
        <v>653</v>
      </c>
      <c r="L50" s="17"/>
      <c r="M50" s="20" t="b">
        <v>1</v>
      </c>
      <c r="N50" s="21" t="b">
        <v>1</v>
      </c>
      <c r="O50" s="21" t="b">
        <v>1</v>
      </c>
      <c r="P50" s="14" t="str">
        <f t="shared" si="2"/>
        <v xml:space="preserve">    field_deployment_crew: "**Deployment Crew**"</v>
      </c>
      <c r="Q50" s="14" t="str">
        <f t="shared" si="3"/>
        <v xml:space="preserve">    field_def_deployment_crew: "The first and last names of the individuals who collected data during the deployment visit."</v>
      </c>
    </row>
    <row r="51" spans="2:17" ht="15">
      <c r="B51" s="14">
        <v>41</v>
      </c>
      <c r="C51" s="14" t="s">
        <v>2832</v>
      </c>
      <c r="D51" s="14" t="s">
        <v>876</v>
      </c>
      <c r="E51" s="33" t="s">
        <v>3305</v>
      </c>
      <c r="F51" s="33" t="str">
        <f t="shared" si="0"/>
        <v>{term}`**Deployment End Date Time (DD-MMM-YYYY HH:MM:SS)**`</v>
      </c>
      <c r="G51" s="17" t="s">
        <v>650</v>
      </c>
      <c r="H51" s="22" t="s">
        <v>2325</v>
      </c>
      <c r="I51" s="19" t="str">
        <f t="shared" si="4"/>
        <v>(#deployment_end_date_time)=@{{ field_deployment_end_date_time }}@@: {{ field_def_deployment_end_date_time }}@@</v>
      </c>
      <c r="J51" s="64" t="s">
        <v>651</v>
      </c>
      <c r="K51" s="64" t="s">
        <v>651</v>
      </c>
      <c r="L51" s="17"/>
      <c r="M51" s="20" t="b">
        <v>1</v>
      </c>
      <c r="N51" s="21" t="b">
        <v>1</v>
      </c>
      <c r="O51" s="21" t="b">
        <v>1</v>
      </c>
      <c r="P51" s="14" t="str">
        <f t="shared" si="2"/>
        <v xml:space="preserve">    field_deployment_end_date_time: "**Deployment End Date Time (DD-MMM-YYYY HH:MM:SS)**"</v>
      </c>
      <c r="Q51" s="14" t="str">
        <f t="shared" si="3"/>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2" spans="2:17" ht="15">
      <c r="B52" s="14">
        <v>44</v>
      </c>
      <c r="C52" s="14" t="s">
        <v>2832</v>
      </c>
      <c r="D52" s="14" t="s">
        <v>876</v>
      </c>
      <c r="E52" s="33" t="s">
        <v>3230</v>
      </c>
      <c r="F52" s="33" t="str">
        <f t="shared" si="0"/>
        <v>{term}`**Deployment Name**`</v>
      </c>
      <c r="G52" s="17" t="s">
        <v>649</v>
      </c>
      <c r="H52" s="22" t="s">
        <v>2326</v>
      </c>
      <c r="I52" s="19" t="str">
        <f t="shared" si="4"/>
        <v>(#deployment_name)=@{{ field_deployment_name }}@@: {{ field_def_deployment_name }}@@</v>
      </c>
      <c r="J52" s="64" t="s">
        <v>3554</v>
      </c>
      <c r="K52" s="64" t="s">
        <v>2383</v>
      </c>
      <c r="L52" s="17"/>
      <c r="M52" s="20" t="b">
        <v>1</v>
      </c>
      <c r="N52" s="21" t="b">
        <v>1</v>
      </c>
      <c r="O52" s="21" t="b">
        <v>1</v>
      </c>
      <c r="P52" s="14" t="str">
        <f t="shared" si="2"/>
        <v xml:space="preserve">    field_deployment_name: "**Deployment Name**"</v>
      </c>
      <c r="Q52" s="14" t="str">
        <f t="shared" si="3"/>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4">
        <v>45</v>
      </c>
      <c r="C53" s="14" t="s">
        <v>2832</v>
      </c>
      <c r="D53" s="14" t="s">
        <v>876</v>
      </c>
      <c r="E53" s="33" t="s">
        <v>3304</v>
      </c>
      <c r="F53" s="33" t="str">
        <f t="shared" si="0"/>
        <v>{term}`**Deployment Start Date Time (DD-MMM-YYYY HH:MM:SS)**`</v>
      </c>
      <c r="G53" s="17" t="s">
        <v>647</v>
      </c>
      <c r="H53" s="22" t="s">
        <v>2327</v>
      </c>
      <c r="I53" s="19" t="str">
        <f t="shared" si="4"/>
        <v>(#deployment_start_date_time)=@{{ field_deployment_start_date_time }}@@: {{ field_def_deployment_start_date_time }}@@</v>
      </c>
      <c r="J53" s="64" t="s">
        <v>648</v>
      </c>
      <c r="K53" s="64" t="s">
        <v>648</v>
      </c>
      <c r="L53" s="17"/>
      <c r="M53" s="20" t="b">
        <v>1</v>
      </c>
      <c r="N53" s="21" t="b">
        <v>1</v>
      </c>
      <c r="O53" s="21" t="b">
        <v>1</v>
      </c>
      <c r="P53" s="14" t="str">
        <f t="shared" si="2"/>
        <v xml:space="preserve">    field_deployment_start_date_time: "**Deployment Start Date Time (DD-MMM-YYYY HH:MM:SS)**"</v>
      </c>
      <c r="Q53" s="14" t="str">
        <f t="shared" si="3"/>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ht="15">
      <c r="B54" s="14">
        <v>53</v>
      </c>
      <c r="C54" s="14" t="s">
        <v>2834</v>
      </c>
      <c r="D54" s="14" t="s">
        <v>876</v>
      </c>
      <c r="E54" s="33" t="s">
        <v>3311</v>
      </c>
      <c r="F54" s="33" t="str">
        <f t="shared" si="0"/>
        <v>{term}`**Easting Camera Location**`</v>
      </c>
      <c r="G54" s="17" t="s">
        <v>645</v>
      </c>
      <c r="H54" s="18" t="s">
        <v>646</v>
      </c>
      <c r="I54" s="19" t="str">
        <f t="shared" si="4"/>
        <v>(#easting_camera_location)=@{{ field_easting_camera_location }}@@: {{ field_def_easting_camera_location }}@@</v>
      </c>
      <c r="J54" s="64" t="s">
        <v>748</v>
      </c>
      <c r="K54" s="64" t="s">
        <v>748</v>
      </c>
      <c r="L54" s="17" t="b">
        <v>1</v>
      </c>
      <c r="M54" s="20" t="b">
        <v>1</v>
      </c>
      <c r="N54" s="21" t="b">
        <v>1</v>
      </c>
      <c r="O54" s="21" t="b">
        <v>1</v>
      </c>
      <c r="P54" s="14" t="str">
        <f t="shared" si="2"/>
        <v xml:space="preserve">    field_easting_camera_location: "**Easting Camera Location**"</v>
      </c>
      <c r="Q54" s="14" t="str">
        <f t="shared" si="3"/>
        <v xml:space="preserve">    field_def_easting_camera_location: "The easting UTM coordinate of the camera location (e.g., '337875'). Record using the NAD83 datum. Leave blank if recording the Longitude instead."</v>
      </c>
    </row>
    <row r="55" spans="2:17" ht="15">
      <c r="B55" s="14">
        <v>55</v>
      </c>
      <c r="C55" s="17" t="s">
        <v>517</v>
      </c>
      <c r="D55" s="14" t="s">
        <v>876</v>
      </c>
      <c r="E55" s="33" t="s">
        <v>3385</v>
      </c>
      <c r="F55" s="33" t="str">
        <f t="shared" si="0"/>
        <v>{term}`**Event Type**`</v>
      </c>
      <c r="G55" s="17" t="s">
        <v>644</v>
      </c>
      <c r="H55" s="18" t="s">
        <v>2328</v>
      </c>
      <c r="I55" s="19" t="str">
        <f t="shared" si="4"/>
        <v>(#event_type)=@{{ field_event_type }}@@: {{ field_def_event_type }}@@</v>
      </c>
      <c r="J55" s="64" t="s">
        <v>749</v>
      </c>
      <c r="K55" s="64" t="s">
        <v>749</v>
      </c>
      <c r="L55" s="17"/>
      <c r="M55" s="20" t="b">
        <v>1</v>
      </c>
      <c r="N55" s="21" t="b">
        <v>1</v>
      </c>
      <c r="O55" s="23" t="b">
        <v>0</v>
      </c>
      <c r="P55" s="14" t="str">
        <f t="shared" si="2"/>
        <v xml:space="preserve">    field_event_type: "**Event Type**"</v>
      </c>
      <c r="Q55" s="14" t="str">
        <f t="shared" si="3"/>
        <v xml:space="preserve">    field_def_event_type: "Whether detections were reported as an individual image captured by the camera ('Image'), a 'Sequence,' or 'Tag.'"</v>
      </c>
    </row>
    <row r="56" spans="2:17" ht="15">
      <c r="B56" s="14">
        <v>59</v>
      </c>
      <c r="C56" s="14" t="s">
        <v>2829</v>
      </c>
      <c r="D56" s="14" t="s">
        <v>876</v>
      </c>
      <c r="E56" s="33" t="s">
        <v>3226</v>
      </c>
      <c r="F56" s="33" t="str">
        <f t="shared" si="0"/>
        <v>{term}`**FOV Target Feature**`</v>
      </c>
      <c r="G56" s="17" t="s">
        <v>642</v>
      </c>
      <c r="H56" s="18" t="s">
        <v>643</v>
      </c>
      <c r="I56" s="19" t="str">
        <f t="shared" si="4"/>
        <v>(#fov_target)=@{{ field_fov_target }}@@: {{ field_def_fov_target }}@@</v>
      </c>
      <c r="J56" s="64" t="s">
        <v>750</v>
      </c>
      <c r="K56" s="64" t="s">
        <v>750</v>
      </c>
      <c r="L56" s="17" t="b">
        <v>1</v>
      </c>
      <c r="M56" s="20" t="b">
        <v>1</v>
      </c>
      <c r="N56" s="21" t="b">
        <v>1</v>
      </c>
      <c r="O56" s="21" t="b">
        <v>1</v>
      </c>
      <c r="P56" s="14" t="str">
        <f t="shared" si="2"/>
        <v xml:space="preserve">    field_fov_target: "**FOV Target Feature**"</v>
      </c>
      <c r="Q56" s="14" t="str">
        <f t="shared" si="3"/>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7" spans="2:17" ht="15">
      <c r="B57" s="14">
        <v>61</v>
      </c>
      <c r="C57" s="14" t="s">
        <v>2827</v>
      </c>
      <c r="D57" s="14" t="s">
        <v>876</v>
      </c>
      <c r="E57" s="33" t="s">
        <v>3333</v>
      </c>
      <c r="F57" s="33" t="str">
        <f t="shared" si="0"/>
        <v>{term}`**GPS Unit Accuracy (m) **`</v>
      </c>
      <c r="G57" s="17" t="s">
        <v>641</v>
      </c>
      <c r="H57" s="22" t="s">
        <v>2329</v>
      </c>
      <c r="I57" s="19" t="str">
        <f t="shared" si="4"/>
        <v>(#gps_unit_accuracy)=@{{ field_gps_unit_accuracy }}@@: {{ field_def_gps_unit_accuracy }}@@</v>
      </c>
      <c r="J57" s="64" t="s">
        <v>751</v>
      </c>
      <c r="K57" s="64" t="s">
        <v>751</v>
      </c>
      <c r="L57" s="17"/>
      <c r="M57" s="20" t="b">
        <v>1</v>
      </c>
      <c r="N57" s="21" t="b">
        <v>1</v>
      </c>
      <c r="O57" s="21" t="b">
        <v>1</v>
      </c>
      <c r="P57" s="14" t="str">
        <f t="shared" si="2"/>
        <v xml:space="preserve">    field_gps_unit_accuracy: "**GPS Unit Accuracy (m) **"</v>
      </c>
      <c r="Q57" s="14" t="str">
        <f t="shared" si="3"/>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58" spans="2:17" ht="15">
      <c r="B58" s="14">
        <v>69</v>
      </c>
      <c r="C58" s="14" t="s">
        <v>2830</v>
      </c>
      <c r="D58" s="14" t="s">
        <v>876</v>
      </c>
      <c r="E58" s="33" t="s">
        <v>3234</v>
      </c>
      <c r="F58" s="33" t="str">
        <f t="shared" si="0"/>
        <v>{term}`**Image Name**`</v>
      </c>
      <c r="G58" s="17" t="s">
        <v>640</v>
      </c>
      <c r="H58" s="22" t="s">
        <v>2330</v>
      </c>
      <c r="I58" s="19" t="str">
        <f t="shared" si="4"/>
        <v>(#image_name)=@{{ field_image_name }}@@: {{ field_def_image_name }}@@</v>
      </c>
      <c r="J58" s="64" t="s">
        <v>756</v>
      </c>
      <c r="K58" s="64" t="s">
        <v>756</v>
      </c>
      <c r="L58" s="17"/>
      <c r="M58" s="20" t="b">
        <v>1</v>
      </c>
      <c r="N58" s="21" t="b">
        <v>1</v>
      </c>
      <c r="O58" s="21" t="b">
        <v>1</v>
      </c>
      <c r="P58" s="14" t="str">
        <f t="shared" si="2"/>
        <v xml:space="preserve">    field_image_name: "**Image Name**"</v>
      </c>
      <c r="Q58" s="14" t="str">
        <f t="shared" si="3"/>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59" spans="2:17" ht="15">
      <c r="B59" s="14">
        <v>72</v>
      </c>
      <c r="C59" s="14" t="s">
        <v>2837</v>
      </c>
      <c r="D59" s="14" t="s">
        <v>876</v>
      </c>
      <c r="E59" s="33" t="s">
        <v>3303</v>
      </c>
      <c r="F59" s="33" t="str">
        <f t="shared" si="0"/>
        <v>{term}`**Image Set End Date Time (DD-MMM-YYYY HH:MM:SS)**`</v>
      </c>
      <c r="G59" s="17" t="s">
        <v>639</v>
      </c>
      <c r="H59" s="22" t="s">
        <v>2331</v>
      </c>
      <c r="I59" s="19" t="str">
        <f t="shared" si="4"/>
        <v>(#image_set_end_date_time)=@{{ field_image_set_end_date_time }}@@: {{ field_def_image_set_end_date_time }}@@</v>
      </c>
      <c r="J59" s="64" t="s">
        <v>758</v>
      </c>
      <c r="K59" s="64" t="s">
        <v>758</v>
      </c>
      <c r="L59" s="17"/>
      <c r="M59" s="20" t="b">
        <v>1</v>
      </c>
      <c r="N59" s="21" t="b">
        <v>1</v>
      </c>
      <c r="O59" s="21" t="b">
        <v>1</v>
      </c>
      <c r="P59" s="14" t="str">
        <f t="shared" si="2"/>
        <v xml:space="preserve">    field_image_set_end_date_time: "**Image Set End Date Time (DD-MMM-YYYY HH:MM:SS)**"</v>
      </c>
      <c r="Q59" s="14" t="str">
        <f t="shared" si="3"/>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60" spans="2:17" ht="15">
      <c r="B60" s="14">
        <v>73</v>
      </c>
      <c r="C60" s="14" t="s">
        <v>2837</v>
      </c>
      <c r="D60" s="14" t="s">
        <v>876</v>
      </c>
      <c r="E60" s="33" t="s">
        <v>3302</v>
      </c>
      <c r="F60" s="33" t="str">
        <f t="shared" si="0"/>
        <v>{term}`**Image Set Start Date Time (DD-MMM-YYYY HH:MM:SS)**`</v>
      </c>
      <c r="G60" s="17" t="s">
        <v>638</v>
      </c>
      <c r="H60" s="22" t="s">
        <v>2332</v>
      </c>
      <c r="I60" s="19" t="str">
        <f t="shared" si="4"/>
        <v>(#image_set_start_date_time)=@{{ field_image_set_start_date_time }}@@: {{ field_def_image_set_start_date_time }}@@</v>
      </c>
      <c r="J60" s="64" t="s">
        <v>759</v>
      </c>
      <c r="K60" s="64" t="s">
        <v>759</v>
      </c>
      <c r="L60" s="17"/>
      <c r="M60" s="20" t="b">
        <v>1</v>
      </c>
      <c r="N60" s="21" t="b">
        <v>1</v>
      </c>
      <c r="O60" s="21" t="b">
        <v>1</v>
      </c>
      <c r="P60" s="14" t="str">
        <f t="shared" si="2"/>
        <v xml:space="preserve">    field_image_set_start_date_time: "**Image Set Start Date Time (DD-MMM-YYYY HH:MM:SS)**"</v>
      </c>
      <c r="Q60" s="14" t="str">
        <f t="shared" si="3"/>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61" spans="2:17" ht="15">
      <c r="B61" s="14">
        <v>77</v>
      </c>
      <c r="C61" s="17" t="s">
        <v>517</v>
      </c>
      <c r="D61" s="14" t="s">
        <v>876</v>
      </c>
      <c r="E61" s="33" t="s">
        <v>3301</v>
      </c>
      <c r="F61" s="33" t="str">
        <f t="shared" si="0"/>
        <v>{term}`**Image*/Sequence Date Time (DD-MMM-YYYY HH:MM:SS)**`</v>
      </c>
      <c r="G61" s="17" t="s">
        <v>636</v>
      </c>
      <c r="H61" s="22" t="s">
        <v>637</v>
      </c>
      <c r="I61" s="19" t="str">
        <f t="shared" si="4"/>
        <v>(#image_sequence_date_time)=@{{ field_image_sequence_date_time }}@@: {{ field_def_image_sequence_date_time }}@@</v>
      </c>
      <c r="J61" s="71" t="s">
        <v>837</v>
      </c>
      <c r="K61" s="71" t="s">
        <v>837</v>
      </c>
      <c r="L61" s="17"/>
      <c r="M61" s="20" t="b">
        <v>1</v>
      </c>
      <c r="N61" s="21" t="b">
        <v>1</v>
      </c>
      <c r="O61" s="23" t="b">
        <v>0</v>
      </c>
      <c r="P61" s="14" t="str">
        <f t="shared" si="2"/>
        <v xml:space="preserve">    field_image_sequence_date_time: "**Image*/Sequence Date Time (DD-MMM-YYYY HH:MM:SS)**"</v>
      </c>
      <c r="Q61" s="14" t="str">
        <f t="shared" si="3"/>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62" spans="2:17" ht="15">
      <c r="B62" s="14">
        <v>80</v>
      </c>
      <c r="C62" s="17" t="s">
        <v>517</v>
      </c>
      <c r="D62" s="14" t="s">
        <v>876</v>
      </c>
      <c r="E62" s="33" t="s">
        <v>3346</v>
      </c>
      <c r="F62" s="33" t="str">
        <f t="shared" si="0"/>
        <v>{term}`**Individual Count**`</v>
      </c>
      <c r="G62" s="17" t="s">
        <v>635</v>
      </c>
      <c r="H62" s="22" t="s">
        <v>2333</v>
      </c>
      <c r="I62" s="19" t="str">
        <f t="shared" si="4"/>
        <v>(#individual_count)=@{{ field_individual_count }}@@: {{ field_def_individual_count }}@@</v>
      </c>
      <c r="J62" s="64" t="s">
        <v>838</v>
      </c>
      <c r="K62" s="64" t="s">
        <v>838</v>
      </c>
      <c r="L62" s="17"/>
      <c r="M62" s="20" t="b">
        <v>1</v>
      </c>
      <c r="N62" s="21" t="b">
        <v>1</v>
      </c>
      <c r="O62" s="21" t="b">
        <v>1</v>
      </c>
      <c r="P62" s="14" t="str">
        <f t="shared" si="2"/>
        <v xml:space="preserve">    field_individual_count: "**Individual Count**"</v>
      </c>
      <c r="Q62" s="14" t="str">
        <f t="shared" si="3"/>
        <v xml:space="preserve">    field_def_individual_count: "The number of unique individuals being categorized. Depending on the Event Type, this may be recorded as the total number of individuals, or according to Age Class and*/or Sex Class."</v>
      </c>
    </row>
    <row r="63" spans="2:17" ht="15">
      <c r="B63" s="14">
        <v>86</v>
      </c>
      <c r="C63" s="17" t="s">
        <v>517</v>
      </c>
      <c r="D63" s="14" t="s">
        <v>877</v>
      </c>
      <c r="E63" s="33" t="s">
        <v>3248</v>
      </c>
      <c r="F63" s="33" t="str">
        <f t="shared" si="0"/>
        <v>{term}`**Juvenile**`</v>
      </c>
      <c r="G63" s="17" t="s">
        <v>632</v>
      </c>
      <c r="H63" s="22" t="s">
        <v>634</v>
      </c>
      <c r="I63" s="19" t="str">
        <f t="shared" si="4"/>
        <v>(#age_class_juvenile)=@{{ field_option_age_class_juvenile }}@@: {{ field_option_def_age_class_juvenile }}@@</v>
      </c>
      <c r="J63" s="64" t="s">
        <v>633</v>
      </c>
      <c r="K63" s="64" t="s">
        <v>633</v>
      </c>
      <c r="L63" s="17"/>
      <c r="M63" s="20" t="s">
        <v>383</v>
      </c>
      <c r="N63" s="21" t="b">
        <v>1</v>
      </c>
      <c r="O63" s="23" t="b">
        <v>0</v>
      </c>
      <c r="P63" s="14" t="str">
        <f t="shared" si="2"/>
        <v xml:space="preserve">    field_option_age_class_juvenile: "**Juvenile**"</v>
      </c>
      <c r="Q63" s="14" t="str">
        <f t="shared" si="3"/>
        <v xml:space="preserve">    field_option_def_age_class_juvenile: "Animals in their first summer, with clearly juvenile features (e.g., spots); mammals older than neonates but that still require parental care."</v>
      </c>
    </row>
    <row r="64" spans="2:17" ht="15">
      <c r="B64" s="14">
        <v>89</v>
      </c>
      <c r="C64" s="14" t="s">
        <v>2834</v>
      </c>
      <c r="D64" s="14" t="s">
        <v>876</v>
      </c>
      <c r="E64" s="33" t="s">
        <v>3328</v>
      </c>
      <c r="F64" s="33" t="str">
        <f t="shared" si="0"/>
        <v>{term}`**Latitude Camera Location**`</v>
      </c>
      <c r="G64" s="17" t="s">
        <v>631</v>
      </c>
      <c r="H64" s="22" t="s">
        <v>2334</v>
      </c>
      <c r="I64" s="19" t="str">
        <f t="shared" si="4"/>
        <v>(#latitude_camera_location)=@{{ field_latitude_camera_location }}@@: {{ field_def_latitude_camera_location }}@@</v>
      </c>
      <c r="J64" s="64" t="s">
        <v>763</v>
      </c>
      <c r="K64" s="64" t="s">
        <v>763</v>
      </c>
      <c r="L64" s="17" t="b">
        <v>1</v>
      </c>
      <c r="M64" s="20" t="b">
        <v>1</v>
      </c>
      <c r="N64" s="21" t="b">
        <v>1</v>
      </c>
      <c r="O64" s="21" t="b">
        <v>1</v>
      </c>
      <c r="P64" s="14" t="str">
        <f t="shared" si="2"/>
        <v xml:space="preserve">    field_latitude_camera_location: "**Latitude Camera Location**"</v>
      </c>
      <c r="Q64" s="14" t="str">
        <f t="shared" si="3"/>
        <v xml:space="preserve">    field_def_latitude_camera_location: "The latitude of the camera location in decimal degrees to five decimal places (e.g., '53.78136'). Leave blank if recording Northing instead."</v>
      </c>
    </row>
    <row r="65" spans="2:17" ht="15">
      <c r="B65" s="14">
        <v>90</v>
      </c>
      <c r="C65" s="14" t="s">
        <v>2834</v>
      </c>
      <c r="D65" s="14" t="s">
        <v>876</v>
      </c>
      <c r="E65" s="33" t="s">
        <v>3331</v>
      </c>
      <c r="F65" s="33" t="str">
        <f t="shared" si="0"/>
        <v>{term}`**Longitude Camera Location**`</v>
      </c>
      <c r="G65" s="17" t="s">
        <v>630</v>
      </c>
      <c r="H65" s="22" t="s">
        <v>2335</v>
      </c>
      <c r="I65" s="19" t="str">
        <f t="shared" si="4"/>
        <v>(#longitude_camera_location)=@{{ field_longitude_camera_location }}@@: {{ field_def_longitude_camera_location }}@@</v>
      </c>
      <c r="J65" s="64" t="s">
        <v>764</v>
      </c>
      <c r="K65" s="64" t="s">
        <v>764</v>
      </c>
      <c r="L65" s="17" t="b">
        <v>1</v>
      </c>
      <c r="M65" s="20" t="b">
        <v>1</v>
      </c>
      <c r="N65" s="21" t="b">
        <v>1</v>
      </c>
      <c r="O65" s="21" t="b">
        <v>1</v>
      </c>
      <c r="P65" s="14" t="str">
        <f t="shared" si="2"/>
        <v xml:space="preserve">    field_longitude_camera_location: "**Longitude Camera Location**"</v>
      </c>
      <c r="Q65" s="14" t="str">
        <f t="shared" si="3"/>
        <v xml:space="preserve">    field_def_longitude_camera_location: "The longitude of the camera location in decimal degrees to five decimal places (e.g., '-113.46067'). Leave blank if recording Easting instead."</v>
      </c>
    </row>
    <row r="66" spans="2:17" ht="15">
      <c r="B66" s="14">
        <v>97</v>
      </c>
      <c r="C66" s="14" t="s">
        <v>2833</v>
      </c>
      <c r="D66" s="14" t="s">
        <v>876</v>
      </c>
      <c r="E66" s="33" t="s">
        <v>3365</v>
      </c>
      <c r="F66" s="33" t="str">
        <f t="shared" ref="F66:F129" si="5">"{term}`"&amp;H66&amp;"`"</f>
        <v>{term}`**Motion Image Interval (seconds)**`</v>
      </c>
      <c r="G66" s="17" t="s">
        <v>629</v>
      </c>
      <c r="H66" s="22" t="s">
        <v>2336</v>
      </c>
      <c r="I66" s="19" t="str">
        <f t="shared" ref="I66:I97" si="6">"(#"&amp;G66&amp;")=@{{ "&amp;D66&amp;"_"&amp;G66&amp;" }}@@: {{ "&amp;D66&amp;"_def_"&amp;G66&amp;" }}@@"</f>
        <v>(#settings_motion_image_interval)=@{{ field_settings_motion_image_interval }}@@: {{ field_def_settings_motion_image_interval }}@@</v>
      </c>
      <c r="J66" s="64" t="s">
        <v>779</v>
      </c>
      <c r="K66" s="64" t="s">
        <v>779</v>
      </c>
      <c r="L66" s="17" t="b">
        <v>1</v>
      </c>
      <c r="M66" s="20" t="b">
        <v>1</v>
      </c>
      <c r="N66" s="21" t="b">
        <v>1</v>
      </c>
      <c r="O66" s="21" t="b">
        <v>1</v>
      </c>
      <c r="P66" s="14" t="str">
        <f t="shared" ref="P66:P129" si="7">"    "&amp;D66&amp;"_"&amp;G66&amp;": """&amp;H66&amp;""""</f>
        <v xml:space="preserve">    field_settings_motion_image_interval: "**Motion Image Interval (seconds)**"</v>
      </c>
      <c r="Q66" s="14" t="str">
        <f t="shared" ref="Q66:Q129" si="8">IF(K66=999,"",("    "&amp;D66&amp;"_def_"&amp;G66&amp;": """&amp;K66&amp;""""))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7" spans="2:17" ht="15">
      <c r="B67" s="14">
        <v>99</v>
      </c>
      <c r="C67" s="14" t="s">
        <v>2830</v>
      </c>
      <c r="D67" s="14" t="s">
        <v>876</v>
      </c>
      <c r="E67" s="33" t="s">
        <v>3135</v>
      </c>
      <c r="F67" s="33" t="str">
        <f t="shared" si="5"/>
        <v>{term}`**New Camera ID**`</v>
      </c>
      <c r="G67" s="17" t="s">
        <v>730</v>
      </c>
      <c r="H67" s="22" t="s">
        <v>628</v>
      </c>
      <c r="I67" s="19" t="str">
        <f t="shared" si="6"/>
        <v>(#cam_id_new)=@{{ field_cam_id_new }}@@: {{ field_def_cam_id_new }}@@</v>
      </c>
      <c r="J67" s="64">
        <v>999</v>
      </c>
      <c r="K67" s="64">
        <v>999</v>
      </c>
      <c r="L67" s="17"/>
      <c r="M67" s="20" t="b">
        <v>1</v>
      </c>
      <c r="N67" s="23" t="b">
        <v>0</v>
      </c>
      <c r="O67" s="23" t="b">
        <v>0</v>
      </c>
      <c r="P67" s="14" t="str">
        <f t="shared" si="7"/>
        <v xml:space="preserve">    field_cam_id_new: "**New Camera ID**"</v>
      </c>
      <c r="Q67" s="14" t="str">
        <f t="shared" si="8"/>
        <v/>
      </c>
    </row>
    <row r="68" spans="2:17" ht="15">
      <c r="B68" s="14">
        <v>100</v>
      </c>
      <c r="C68" s="14" t="s">
        <v>2830</v>
      </c>
      <c r="D68" s="14" t="s">
        <v>876</v>
      </c>
      <c r="E68" s="33" t="s">
        <v>3136</v>
      </c>
      <c r="F68" s="33" t="str">
        <f t="shared" si="5"/>
        <v>{term}`**New Camera Make**`</v>
      </c>
      <c r="G68" s="17" t="s">
        <v>727</v>
      </c>
      <c r="H68" s="22" t="s">
        <v>627</v>
      </c>
      <c r="I68" s="19" t="str">
        <f t="shared" si="6"/>
        <v>(#camera_make_new)=@{{ field_camera_make_new }}@@: {{ field_def_camera_make_new }}@@</v>
      </c>
      <c r="J68" s="64">
        <v>999</v>
      </c>
      <c r="K68" s="64">
        <v>999</v>
      </c>
      <c r="L68" s="17"/>
      <c r="M68" s="20" t="b">
        <v>1</v>
      </c>
      <c r="N68" s="23" t="b">
        <v>0</v>
      </c>
      <c r="O68" s="23" t="b">
        <v>0</v>
      </c>
      <c r="P68" s="14" t="str">
        <f t="shared" si="7"/>
        <v xml:space="preserve">    field_camera_make_new: "**New Camera Make**"</v>
      </c>
      <c r="Q68" s="14" t="str">
        <f t="shared" si="8"/>
        <v/>
      </c>
    </row>
    <row r="69" spans="2:17" ht="15">
      <c r="B69" s="14">
        <v>101</v>
      </c>
      <c r="C69" s="14" t="s">
        <v>2830</v>
      </c>
      <c r="D69" s="14" t="s">
        <v>876</v>
      </c>
      <c r="E69" s="33" t="s">
        <v>3137</v>
      </c>
      <c r="F69" s="33" t="str">
        <f t="shared" si="5"/>
        <v>{term}`**New Camera Model**`</v>
      </c>
      <c r="G69" s="17" t="s">
        <v>728</v>
      </c>
      <c r="H69" s="22" t="s">
        <v>626</v>
      </c>
      <c r="I69" s="19" t="str">
        <f t="shared" si="6"/>
        <v>(#camera_model_new)=@{{ field_camera_model_new }}@@: {{ field_def_camera_model_new }}@@</v>
      </c>
      <c r="J69" s="64">
        <v>999</v>
      </c>
      <c r="K69" s="64">
        <v>999</v>
      </c>
      <c r="L69" s="17"/>
      <c r="M69" s="20" t="b">
        <v>1</v>
      </c>
      <c r="N69" s="23" t="b">
        <v>0</v>
      </c>
      <c r="O69" s="23" t="b">
        <v>0</v>
      </c>
      <c r="P69" s="14" t="str">
        <f t="shared" si="7"/>
        <v xml:space="preserve">    field_camera_model_new: "**New Camera Model**"</v>
      </c>
      <c r="Q69" s="14" t="str">
        <f t="shared" si="8"/>
        <v/>
      </c>
    </row>
    <row r="70" spans="2:17" ht="15">
      <c r="B70" s="14">
        <v>102</v>
      </c>
      <c r="C70" s="14" t="s">
        <v>2830</v>
      </c>
      <c r="D70" s="14" t="s">
        <v>876</v>
      </c>
      <c r="E70" s="33" t="s">
        <v>3138</v>
      </c>
      <c r="F70" s="33" t="str">
        <f t="shared" si="5"/>
        <v>{term}`**New Camera Serial Number**`</v>
      </c>
      <c r="G70" s="17" t="s">
        <v>729</v>
      </c>
      <c r="H70" s="22" t="s">
        <v>625</v>
      </c>
      <c r="I70" s="19" t="str">
        <f t="shared" si="6"/>
        <v>(#camera_serial_number_new)=@{{ field_camera_serial_number_new }}@@: {{ field_def_camera_serial_number_new }}@@</v>
      </c>
      <c r="J70" s="64">
        <v>999</v>
      </c>
      <c r="K70" s="64">
        <v>999</v>
      </c>
      <c r="L70" s="17"/>
      <c r="M70" s="20" t="b">
        <v>1</v>
      </c>
      <c r="N70" s="23" t="b">
        <v>0</v>
      </c>
      <c r="O70" s="23" t="b">
        <v>0</v>
      </c>
      <c r="P70" s="14" t="str">
        <f t="shared" si="7"/>
        <v xml:space="preserve">    field_camera_serial_number_new: "**New Camera Serial Number**"</v>
      </c>
      <c r="Q70" s="14" t="str">
        <f t="shared" si="8"/>
        <v/>
      </c>
    </row>
    <row r="71" spans="2:17" ht="15">
      <c r="B71" s="14">
        <v>105</v>
      </c>
      <c r="C71" s="14" t="s">
        <v>2834</v>
      </c>
      <c r="D71" s="14" t="s">
        <v>876</v>
      </c>
      <c r="E71" s="33" t="s">
        <v>3338</v>
      </c>
      <c r="F71" s="33" t="str">
        <f t="shared" si="5"/>
        <v>{term}`**Northing Camera Location**`</v>
      </c>
      <c r="G71" s="17" t="s">
        <v>623</v>
      </c>
      <c r="H71" s="22" t="s">
        <v>2337</v>
      </c>
      <c r="I71" s="19" t="str">
        <f t="shared" si="6"/>
        <v>(#northing_camera_location)=@{{ field_northing_camera_location }}@@: {{ field_def_northing_camera_location }}@@</v>
      </c>
      <c r="J71" s="64" t="s">
        <v>769</v>
      </c>
      <c r="K71" s="64" t="s">
        <v>769</v>
      </c>
      <c r="L71" s="17" t="b">
        <v>1</v>
      </c>
      <c r="M71" s="20" t="b">
        <v>1</v>
      </c>
      <c r="N71" s="21" t="b">
        <v>1</v>
      </c>
      <c r="O71" s="21" t="b">
        <v>1</v>
      </c>
      <c r="P71" s="14" t="str">
        <f t="shared" si="7"/>
        <v xml:space="preserve">    field_northing_camera_location: "**Northing Camera Location**"</v>
      </c>
      <c r="Q71" s="14" t="str">
        <f t="shared" si="8"/>
        <v xml:space="preserve">    field_def_northing_camera_location: "The northing UTM coordinate of the camera location (e.g., '5962006'). Record using the NAD83 datum. Leave blank if recording the Latitude instead."</v>
      </c>
    </row>
    <row r="72" spans="2:17" ht="15">
      <c r="B72" s="14">
        <v>112</v>
      </c>
      <c r="C72" s="14" t="s">
        <v>2833</v>
      </c>
      <c r="D72" s="14" t="s">
        <v>876</v>
      </c>
      <c r="E72" s="33" t="s">
        <v>3295</v>
      </c>
      <c r="F72" s="33" t="str">
        <f t="shared" si="5"/>
        <v>{term}`**Photos Per Trigger**`</v>
      </c>
      <c r="G72" s="17" t="s">
        <v>621</v>
      </c>
      <c r="H72" s="22" t="s">
        <v>2338</v>
      </c>
      <c r="I72" s="19" t="str">
        <f t="shared" si="6"/>
        <v>(#settings_photos_per_trigger)=@{{ field_settings_photos_per_trigger }}@@: {{ field_def_settings_photos_per_trigger }}@@</v>
      </c>
      <c r="J72" s="64" t="s">
        <v>622</v>
      </c>
      <c r="K72" s="64" t="s">
        <v>622</v>
      </c>
      <c r="L72" s="17"/>
      <c r="M72" s="20" t="b">
        <v>1</v>
      </c>
      <c r="N72" s="21" t="b">
        <v>1</v>
      </c>
      <c r="O72" s="21" t="b">
        <v>1</v>
      </c>
      <c r="P72" s="14" t="str">
        <f t="shared" si="7"/>
        <v xml:space="preserve">    field_settings_photos_per_trigger: "**Photos Per Trigger**"</v>
      </c>
      <c r="Q72" s="14" t="str">
        <f t="shared" si="8"/>
        <v xml:space="preserve">    field_def_settings_photos_per_trigger: "The camera setting that describes the number of photos taken each time the camera is triggered."</v>
      </c>
    </row>
    <row r="73" spans="2:17" ht="15">
      <c r="B73" s="14">
        <v>116</v>
      </c>
      <c r="C73" s="17" t="s">
        <v>472</v>
      </c>
      <c r="D73" s="14" t="s">
        <v>876</v>
      </c>
      <c r="E73" s="33" t="s">
        <v>3312</v>
      </c>
      <c r="F73" s="33" t="str">
        <f t="shared" si="5"/>
        <v>{term}`**Project Coordinator Email**`</v>
      </c>
      <c r="G73" s="17" t="s">
        <v>618</v>
      </c>
      <c r="H73" s="22" t="s">
        <v>620</v>
      </c>
      <c r="I73" s="19" t="str">
        <f t="shared" si="6"/>
        <v>(#project_coordinator_email)=@{{ field_project_coordinator_email }}@@: {{ field_def_project_coordinator_email }}@@</v>
      </c>
      <c r="J73" s="64" t="s">
        <v>619</v>
      </c>
      <c r="K73" s="64" t="s">
        <v>619</v>
      </c>
      <c r="L73" s="17"/>
      <c r="M73" s="20" t="b">
        <v>1</v>
      </c>
      <c r="N73" s="21" t="b">
        <v>1</v>
      </c>
      <c r="O73" s="23" t="b">
        <v>0</v>
      </c>
      <c r="P73" s="14" t="str">
        <f t="shared" si="7"/>
        <v xml:space="preserve">    field_project_coordinator_email: "**Project Coordinator Email**"</v>
      </c>
      <c r="Q73" s="14" t="str">
        <f t="shared" si="8"/>
        <v xml:space="preserve">    field_def_project_coordinator_email: "The email address of the Project Coordinator."</v>
      </c>
    </row>
    <row r="74" spans="2:17" ht="15">
      <c r="B74" s="14">
        <v>115</v>
      </c>
      <c r="C74" s="17" t="s">
        <v>472</v>
      </c>
      <c r="D74" s="14" t="s">
        <v>876</v>
      </c>
      <c r="E74" s="33" t="s">
        <v>3316</v>
      </c>
      <c r="F74" s="33" t="str">
        <f t="shared" si="5"/>
        <v>{term}`**Project Coordinator**`</v>
      </c>
      <c r="G74" s="17" t="s">
        <v>615</v>
      </c>
      <c r="H74" s="22" t="s">
        <v>617</v>
      </c>
      <c r="I74" s="19" t="str">
        <f t="shared" si="6"/>
        <v>(#project_coordinator)=@{{ field_project_coordinator }}@@: {{ field_def_project_coordinator }}@@</v>
      </c>
      <c r="J74" s="64" t="s">
        <v>616</v>
      </c>
      <c r="K74" s="64" t="s">
        <v>616</v>
      </c>
      <c r="L74" s="17"/>
      <c r="M74" s="20" t="b">
        <v>1</v>
      </c>
      <c r="N74" s="21" t="b">
        <v>1</v>
      </c>
      <c r="O74" s="23" t="b">
        <v>0</v>
      </c>
      <c r="P74" s="14" t="str">
        <f t="shared" si="7"/>
        <v xml:space="preserve">    field_project_coordinator: "**Project Coordinator**"</v>
      </c>
      <c r="Q74" s="14" t="str">
        <f t="shared" si="8"/>
        <v xml:space="preserve">    field_def_project_coordinator: "The first and last name of the primary contact for the project."</v>
      </c>
    </row>
    <row r="75" spans="2:17" ht="15">
      <c r="B75" s="14">
        <v>117</v>
      </c>
      <c r="C75" s="17" t="s">
        <v>472</v>
      </c>
      <c r="D75" s="14" t="s">
        <v>876</v>
      </c>
      <c r="E75" s="33" t="s">
        <v>3201</v>
      </c>
      <c r="F75" s="33" t="str">
        <f t="shared" si="5"/>
        <v>{term}`**Project Description**`</v>
      </c>
      <c r="G75" s="17" t="s">
        <v>612</v>
      </c>
      <c r="H75" s="22" t="s">
        <v>614</v>
      </c>
      <c r="I75" s="19" t="str">
        <f t="shared" si="6"/>
        <v>(#project_description)=@{{ field_project_description }}@@: {{ field_def_project_description }}@@</v>
      </c>
      <c r="J75" s="64" t="s">
        <v>613</v>
      </c>
      <c r="K75" s="64" t="s">
        <v>613</v>
      </c>
      <c r="L75" s="17"/>
      <c r="M75" s="20" t="b">
        <v>1</v>
      </c>
      <c r="N75" s="21" t="b">
        <v>1</v>
      </c>
      <c r="O75" s="23" t="b">
        <v>0</v>
      </c>
      <c r="P75" s="14" t="str">
        <f t="shared" si="7"/>
        <v xml:space="preserve">    field_project_description: "**Project Description**"</v>
      </c>
      <c r="Q75" s="14" t="str">
        <f t="shared" si="8"/>
        <v xml:space="preserve">    field_def_project_description: "A description of the project objective(s) and general methods."</v>
      </c>
    </row>
    <row r="76" spans="2:17" ht="15">
      <c r="B76" s="14">
        <v>118</v>
      </c>
      <c r="C76" s="17" t="s">
        <v>472</v>
      </c>
      <c r="D76" s="14" t="s">
        <v>876</v>
      </c>
      <c r="E76" s="33" t="s">
        <v>3232</v>
      </c>
      <c r="F76" s="33" t="str">
        <f t="shared" si="5"/>
        <v>{term}`**Project Name**`</v>
      </c>
      <c r="G76" s="17" t="s">
        <v>611</v>
      </c>
      <c r="H76" s="22" t="s">
        <v>2339</v>
      </c>
      <c r="I76" s="19" t="str">
        <f t="shared" si="6"/>
        <v>(#project_name)=@{{ field_project_name }}@@: {{ field_def_project_name }}@@</v>
      </c>
      <c r="J76" s="64" t="s">
        <v>771</v>
      </c>
      <c r="K76" s="64" t="s">
        <v>771</v>
      </c>
      <c r="L76" s="17"/>
      <c r="M76" s="20" t="b">
        <v>1</v>
      </c>
      <c r="N76" s="21" t="b">
        <v>1</v>
      </c>
      <c r="O76" s="21" t="b">
        <v>1</v>
      </c>
      <c r="P76" s="14" t="str">
        <f t="shared" si="7"/>
        <v xml:space="preserve">    field_project_name: "**Project Name**"</v>
      </c>
      <c r="Q76" s="14" t="str">
        <f t="shared" si="8"/>
        <v xml:space="preserve">    field_def_project_name: "A unique alphanumeric identifier for each project. Ideally, the Project Name should include an abbreviation for the organization, a brief project name, and the year the project began (e.g., 'uofa_oilsands_2018')."</v>
      </c>
    </row>
    <row r="77" spans="2:17" ht="15">
      <c r="B77" s="14">
        <v>120</v>
      </c>
      <c r="C77" s="14" t="s">
        <v>2827</v>
      </c>
      <c r="D77" s="14" t="s">
        <v>876</v>
      </c>
      <c r="E77" s="33" t="s">
        <v>3355</v>
      </c>
      <c r="F77" s="33" t="str">
        <f t="shared" si="5"/>
        <v>{term}`**Purpose of Visit**`</v>
      </c>
      <c r="G77" s="17" t="s">
        <v>609</v>
      </c>
      <c r="H77" s="22" t="s">
        <v>610</v>
      </c>
      <c r="I77" s="19" t="str">
        <f t="shared" si="6"/>
        <v>(#purpose_of_visit)=@{{ field_purpose_of_visit }}@@: {{ field_def_purpose_of_visit }}@@</v>
      </c>
      <c r="J77" s="64" t="s">
        <v>841</v>
      </c>
      <c r="K77" s="64" t="s">
        <v>841</v>
      </c>
      <c r="L77" s="17"/>
      <c r="M77" s="20" t="b">
        <v>1</v>
      </c>
      <c r="N77" s="21" t="b">
        <v>1</v>
      </c>
      <c r="O77" s="21" t="b">
        <v>1</v>
      </c>
      <c r="P77" s="14" t="str">
        <f t="shared" si="7"/>
        <v xml:space="preserve">    field_purpose_of_visit: "**Purpose of Visit**"</v>
      </c>
      <c r="Q77" s="14" t="str">
        <f t="shared" si="8"/>
        <v xml:space="preserve">    field_def_purpose_of_visit: "The reason for visiting the camera location (i.e. to deploy the camera ['Deployment'], retrieve the camera ['Retrieve'] or to change batteries*/SD card or replace the camera ['Service'])."</v>
      </c>
    </row>
    <row r="78" spans="2:17" ht="15">
      <c r="B78" s="14">
        <v>121</v>
      </c>
      <c r="C78" s="14" t="s">
        <v>2833</v>
      </c>
      <c r="D78" s="14" t="s">
        <v>876</v>
      </c>
      <c r="E78" s="33" t="s">
        <v>3372</v>
      </c>
      <c r="F78" s="33" t="str">
        <f t="shared" si="5"/>
        <v>{term}`**Quiet Period (seconds)**`</v>
      </c>
      <c r="G78" s="17" t="s">
        <v>608</v>
      </c>
      <c r="H78" s="22" t="s">
        <v>2340</v>
      </c>
      <c r="I78" s="19" t="str">
        <f t="shared" si="6"/>
        <v>(#settings_quiet_period)=@{{ field_settings_quiet_period }}@@: {{ field_def_settings_quiet_period }}@@</v>
      </c>
      <c r="J78" s="64" t="s">
        <v>780</v>
      </c>
      <c r="K78" s="64" t="s">
        <v>780</v>
      </c>
      <c r="L78" s="17" t="b">
        <v>1</v>
      </c>
      <c r="M78" s="20" t="b">
        <v>1</v>
      </c>
      <c r="N78" s="21" t="b">
        <v>1</v>
      </c>
      <c r="O78" s="21" t="b">
        <v>1</v>
      </c>
      <c r="P78" s="14" t="str">
        <f t="shared" si="7"/>
        <v xml:space="preserve">    field_settings_quiet_period: "**Quiet Period (seconds)**"</v>
      </c>
      <c r="Q78" s="14"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9" spans="2:17" ht="15">
      <c r="B79" s="14">
        <v>131</v>
      </c>
      <c r="C79" s="14" t="s">
        <v>2834</v>
      </c>
      <c r="D79" s="14" t="s">
        <v>876</v>
      </c>
      <c r="E79" s="33" t="s">
        <v>3225</v>
      </c>
      <c r="F79" s="33" t="str">
        <f t="shared" si="5"/>
        <v>{term}`**Sample Station Name**`</v>
      </c>
      <c r="G79" s="17" t="s">
        <v>607</v>
      </c>
      <c r="H79" s="22" t="s">
        <v>2341</v>
      </c>
      <c r="I79" s="19" t="str">
        <f t="shared" si="6"/>
        <v>(#sample_station_name)=@{{ field_sample_station_name }}@@: {{ field_def_sample_station_name }}@@</v>
      </c>
      <c r="J79" s="64" t="s">
        <v>773</v>
      </c>
      <c r="K79" s="64" t="s">
        <v>773</v>
      </c>
      <c r="L79" s="17" t="b">
        <v>1</v>
      </c>
      <c r="M79" s="20" t="b">
        <v>1</v>
      </c>
      <c r="N79" s="21" t="b">
        <v>1</v>
      </c>
      <c r="O79" s="21" t="b">
        <v>1</v>
      </c>
      <c r="P79" s="14" t="str">
        <f t="shared" si="7"/>
        <v xml:space="preserve">    field_sample_station_name: "**Sample Station Name**"</v>
      </c>
      <c r="Q79" s="14" t="str">
        <f t="shared" si="8"/>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80" spans="2:17" ht="15">
      <c r="B80" s="14">
        <v>138</v>
      </c>
      <c r="D80" s="14" t="s">
        <v>876</v>
      </c>
      <c r="E80" s="33" t="s">
        <v>3229</v>
      </c>
      <c r="F80" s="33" t="str">
        <f t="shared" si="5"/>
        <v>{term}`**Sequence Name**`</v>
      </c>
      <c r="G80" s="17" t="s">
        <v>606</v>
      </c>
      <c r="H80" s="22" t="s">
        <v>2342</v>
      </c>
      <c r="I80" s="19" t="str">
        <f t="shared" si="6"/>
        <v>(#sequence_name)=@{{ field_sequence_name }}@@: {{ field_def_sequence_name }}@@</v>
      </c>
      <c r="J80" s="64" t="s">
        <v>777</v>
      </c>
      <c r="K80" s="64" t="s">
        <v>777</v>
      </c>
      <c r="L80" s="17" t="b">
        <v>1</v>
      </c>
      <c r="M80" s="20" t="b">
        <v>1</v>
      </c>
      <c r="N80" s="21" t="b">
        <v>1</v>
      </c>
      <c r="O80" s="21" t="b">
        <v>1</v>
      </c>
      <c r="P80" s="14" t="str">
        <f t="shared" si="7"/>
        <v xml:space="preserve">    field_sequence_name: "**Sequence Name**"</v>
      </c>
      <c r="Q80" s="14" t="str">
        <f t="shared" si="8"/>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1" spans="2:17" ht="15">
      <c r="B81" s="14">
        <v>141</v>
      </c>
      <c r="C81" s="14" t="s">
        <v>2835</v>
      </c>
      <c r="D81" s="14" t="s">
        <v>876</v>
      </c>
      <c r="E81" s="33" t="s">
        <v>3320</v>
      </c>
      <c r="F81" s="33" t="str">
        <f t="shared" si="5"/>
        <v>{term}`**Service*/Retrieval Crew**`</v>
      </c>
      <c r="G81" s="17" t="s">
        <v>603</v>
      </c>
      <c r="H81" s="22" t="s">
        <v>605</v>
      </c>
      <c r="I81" s="19" t="str">
        <f t="shared" si="6"/>
        <v>(#service_retrieval_crew)=@{{ field_service_retrieval_crew }}@@: {{ field_def_service_retrieval_crew }}@@</v>
      </c>
      <c r="J81" s="64" t="s">
        <v>604</v>
      </c>
      <c r="K81" s="64" t="s">
        <v>604</v>
      </c>
      <c r="L81" s="17"/>
      <c r="M81" s="20" t="b">
        <v>1</v>
      </c>
      <c r="N81" s="21" t="b">
        <v>1</v>
      </c>
      <c r="O81" s="21" t="b">
        <v>1</v>
      </c>
      <c r="P81" s="14" t="str">
        <f t="shared" si="7"/>
        <v xml:space="preserve">    field_service_retrieval_crew: "**Service*/Retrieval Crew**"</v>
      </c>
      <c r="Q81" s="14" t="str">
        <f t="shared" si="8"/>
        <v xml:space="preserve">    field_def_service_retrieval_crew: "The first and last names of the individuals who collected data during the Service*/Retrieval visit."</v>
      </c>
    </row>
    <row r="82" spans="2:17" ht="15">
      <c r="B82" s="14">
        <v>144</v>
      </c>
      <c r="C82" s="17" t="s">
        <v>517</v>
      </c>
      <c r="D82" s="14" t="s">
        <v>876</v>
      </c>
      <c r="E82" s="33" t="s">
        <v>3361</v>
      </c>
      <c r="F82" s="33" t="str">
        <f t="shared" si="5"/>
        <v>{term}`**Sex Class**`</v>
      </c>
      <c r="G82" s="17" t="s">
        <v>602</v>
      </c>
      <c r="H82" s="22" t="s">
        <v>2343</v>
      </c>
      <c r="I82" s="19" t="str">
        <f t="shared" si="6"/>
        <v>(#sex_class)=@{{ field_sex_class }}@@: {{ field_def_sex_class }}@@</v>
      </c>
      <c r="J82" s="64" t="s">
        <v>781</v>
      </c>
      <c r="K82" s="64" t="s">
        <v>781</v>
      </c>
      <c r="L82" s="17"/>
      <c r="M82" s="20" t="b">
        <v>1</v>
      </c>
      <c r="N82" s="21" t="b">
        <v>1</v>
      </c>
      <c r="O82" s="21" t="b">
        <v>1</v>
      </c>
      <c r="P82" s="14" t="str">
        <f t="shared" si="7"/>
        <v xml:space="preserve">    field_sex_class: "**Sex Class**"</v>
      </c>
      <c r="Q82" s="14" t="str">
        <f t="shared" si="8"/>
        <v xml:space="preserve">    field_def_sex_class: "The sex classification of individual(s) being categorized (e.g., 'Male,' 'Female,' or 'Unknown')."</v>
      </c>
    </row>
    <row r="83" spans="2:17" ht="15">
      <c r="B83" s="14">
        <v>151</v>
      </c>
      <c r="C83" s="17" t="s">
        <v>517</v>
      </c>
      <c r="D83" s="14" t="s">
        <v>876</v>
      </c>
      <c r="E83" s="33" t="s">
        <v>3298</v>
      </c>
      <c r="F83" s="33" t="str">
        <f t="shared" si="5"/>
        <v>{term}`**Species**`</v>
      </c>
      <c r="G83" s="17" t="s">
        <v>600</v>
      </c>
      <c r="H83" s="22" t="s">
        <v>601</v>
      </c>
      <c r="I83" s="19" t="str">
        <f t="shared" si="6"/>
        <v>(#species)=@{{ field_species }}@@: {{ field_def_species }}@@</v>
      </c>
      <c r="J83" s="64" t="s">
        <v>782</v>
      </c>
      <c r="K83" s="64" t="s">
        <v>782</v>
      </c>
      <c r="L83" s="17"/>
      <c r="M83" s="20" t="b">
        <v>1</v>
      </c>
      <c r="N83" s="21" t="b">
        <v>1</v>
      </c>
      <c r="O83" s="23" t="b">
        <v>0</v>
      </c>
      <c r="P83" s="14" t="str">
        <f t="shared" si="7"/>
        <v xml:space="preserve">    field_species: "**Species**"</v>
      </c>
      <c r="Q83" s="14" t="str">
        <f t="shared" si="8"/>
        <v xml:space="preserve">    field_def_species: "The capitalized common name of the species being categorized ('tagged')."</v>
      </c>
    </row>
    <row r="84" spans="2:17" ht="15">
      <c r="B84" s="14">
        <v>157</v>
      </c>
      <c r="C84" s="17" t="s">
        <v>427</v>
      </c>
      <c r="D84" s="14" t="s">
        <v>876</v>
      </c>
      <c r="E84" s="33" t="s">
        <v>3199</v>
      </c>
      <c r="F84" s="33" t="str">
        <f t="shared" si="5"/>
        <v>{term}`**Study Area Description**`</v>
      </c>
      <c r="G84" s="17" t="s">
        <v>597</v>
      </c>
      <c r="H84" s="22" t="s">
        <v>599</v>
      </c>
      <c r="I84" s="19" t="str">
        <f t="shared" si="6"/>
        <v>(#study_area_description)=@{{ field_study_area_description }}@@: {{ field_def_study_area_description }}@@</v>
      </c>
      <c r="J84" s="64" t="s">
        <v>598</v>
      </c>
      <c r="K84" s="64" t="s">
        <v>598</v>
      </c>
      <c r="L84" s="17"/>
      <c r="M84" s="20" t="b">
        <v>1</v>
      </c>
      <c r="N84" s="21" t="b">
        <v>1</v>
      </c>
      <c r="O84" s="23" t="b">
        <v>0</v>
      </c>
      <c r="P84" s="14" t="str">
        <f t="shared" si="7"/>
        <v xml:space="preserve">    field_study_area_description: "**Study Area Description**"</v>
      </c>
      <c r="Q84" s="14" t="str">
        <f t="shared" si="8"/>
        <v xml:space="preserve">    field_def_study_area_description: "A description for each unique research or monitoring area including its location, the habitat type(s), land use(s) and habitat disturbances (where applicable)."</v>
      </c>
    </row>
    <row r="85" spans="2:17" ht="15">
      <c r="B85" s="14">
        <v>158</v>
      </c>
      <c r="C85" s="17" t="s">
        <v>427</v>
      </c>
      <c r="D85" s="14" t="s">
        <v>876</v>
      </c>
      <c r="E85" s="33" t="s">
        <v>3233</v>
      </c>
      <c r="F85" s="33" t="str">
        <f t="shared" si="5"/>
        <v>{term}`**Study Area Name**`</v>
      </c>
      <c r="G85" s="17" t="s">
        <v>596</v>
      </c>
      <c r="H85" s="22" t="s">
        <v>2344</v>
      </c>
      <c r="I85" s="19" t="str">
        <f t="shared" si="6"/>
        <v>(#study_area_name)=@{{ field_study_area_name }}@@: {{ field_def_study_area_name }}@@</v>
      </c>
      <c r="J85" s="64" t="s">
        <v>3556</v>
      </c>
      <c r="K85" s="64" t="s">
        <v>2384</v>
      </c>
      <c r="L85" s="17"/>
      <c r="M85" s="20" t="b">
        <v>1</v>
      </c>
      <c r="N85" s="21" t="b">
        <v>1</v>
      </c>
      <c r="O85" s="21" t="b">
        <v>1</v>
      </c>
      <c r="P85" s="14" t="str">
        <f t="shared" si="7"/>
        <v xml:space="preserve">    field_study_area_name: "**Study Area Name**"</v>
      </c>
      <c r="Q85" s="14" t="str">
        <f t="shared" si="8"/>
        <v xml:space="preserve">    field_def_study_area_name: "A unique alphanumeric identifier for each study area (e.g.,'oilsands_ref1'). If only one area was [survey](/09_gloss_ref/09_glossary.md#survey)ed, the Project Name and Study Area Name should be the same."</v>
      </c>
    </row>
    <row r="86" spans="2:17" ht="15">
      <c r="B86" s="14">
        <v>160</v>
      </c>
      <c r="C86" s="17" t="s">
        <v>517</v>
      </c>
      <c r="D86" s="14" t="s">
        <v>877</v>
      </c>
      <c r="E86" s="33" t="s">
        <v>3247</v>
      </c>
      <c r="F86" s="33" t="str">
        <f t="shared" si="5"/>
        <v>{term}`**Subadult - Yearling**`</v>
      </c>
      <c r="G86" s="17" t="s">
        <v>594</v>
      </c>
      <c r="H86" s="22" t="s">
        <v>595</v>
      </c>
      <c r="I86" s="19" t="str">
        <f t="shared" si="6"/>
        <v>(#age_class_subadult_yearling)=@{{ field_option_age_class_subadult_yearling }}@@: {{ field_option_def_age_class_subadult_yearling }}@@</v>
      </c>
      <c r="J86" s="64" t="s">
        <v>735</v>
      </c>
      <c r="K86" s="64" t="s">
        <v>735</v>
      </c>
      <c r="L86" s="17"/>
      <c r="M86" s="20" t="s">
        <v>383</v>
      </c>
      <c r="N86" s="21" t="b">
        <v>1</v>
      </c>
      <c r="O86" s="23" t="b">
        <v>0</v>
      </c>
      <c r="P86" s="14" t="str">
        <f t="shared" si="7"/>
        <v xml:space="preserve">    field_option_age_class_subadult_yearling: "**Subadult - Yearling**"</v>
      </c>
      <c r="Q86" s="14" t="str">
        <f t="shared" si="8"/>
        <v xml:space="preserve">    field_option_def_age_class_subadult_yearling: "Animals approximately one year old; has lived through one winter season; between 'Young of Year' and 'Adult.'"</v>
      </c>
    </row>
    <row r="87" spans="2:17" ht="15">
      <c r="B87" s="14">
        <v>161</v>
      </c>
      <c r="C87" s="17" t="s">
        <v>517</v>
      </c>
      <c r="D87" s="14" t="s">
        <v>877</v>
      </c>
      <c r="E87" s="33" t="s">
        <v>3249</v>
      </c>
      <c r="F87" s="33" t="str">
        <f t="shared" si="5"/>
        <v>{term}`**Subadult - Young of Year**`</v>
      </c>
      <c r="G87" s="17" t="s">
        <v>592</v>
      </c>
      <c r="H87" s="22" t="s">
        <v>593</v>
      </c>
      <c r="I87" s="19" t="str">
        <f t="shared" si="6"/>
        <v>(#age_class_subadult_youngofyear)=@{{ field_option_age_class_subadult_youngofyear }}@@: {{ field_option_def_age_class_subadult_youngofyear }}@@</v>
      </c>
      <c r="J87" s="64" t="s">
        <v>736</v>
      </c>
      <c r="K87" s="64" t="s">
        <v>736</v>
      </c>
      <c r="L87" s="17"/>
      <c r="M87" s="20" t="s">
        <v>383</v>
      </c>
      <c r="N87" s="21" t="b">
        <v>1</v>
      </c>
      <c r="O87" s="23" t="b">
        <v>0</v>
      </c>
      <c r="P87" s="14" t="str">
        <f t="shared" si="7"/>
        <v xml:space="preserve">    field_option_age_class_subadult_youngofyear: "**Subadult - Young of Year**"</v>
      </c>
      <c r="Q87" s="14" t="str">
        <f t="shared" si="8"/>
        <v xml:space="preserve">    field_option_def_age_class_subadult_youngofyear: "Animals less than one year old; born in the previous year's spring, but has not yet lived through a winter season; between 'Juvenile' and 'Yearling.'"</v>
      </c>
    </row>
    <row r="88" spans="2:17" ht="15">
      <c r="B88" s="14">
        <v>159</v>
      </c>
      <c r="C88" s="17" t="s">
        <v>517</v>
      </c>
      <c r="D88" s="14" t="s">
        <v>877</v>
      </c>
      <c r="E88" s="33" t="s">
        <v>3250</v>
      </c>
      <c r="F88" s="33" t="str">
        <f t="shared" si="5"/>
        <v>{term}`**Subadult**`</v>
      </c>
      <c r="G88" s="17" t="s">
        <v>590</v>
      </c>
      <c r="H88" s="22" t="s">
        <v>591</v>
      </c>
      <c r="I88" s="19" t="str">
        <f t="shared" si="6"/>
        <v>(#age_class_subadult)=@{{ field_option_age_class_subadult }}@@: {{ field_option_def_age_class_subadult }}@@</v>
      </c>
      <c r="J88" s="64" t="s">
        <v>734</v>
      </c>
      <c r="K88" s="64" t="s">
        <v>734</v>
      </c>
      <c r="L88" s="17"/>
      <c r="M88" s="20" t="s">
        <v>383</v>
      </c>
      <c r="N88" s="21" t="b">
        <v>1</v>
      </c>
      <c r="O88" s="23" t="b">
        <v>0</v>
      </c>
      <c r="P88" s="14" t="str">
        <f t="shared" si="7"/>
        <v xml:space="preserve">    field_option_age_class_subadult: "**Subadult**"</v>
      </c>
      <c r="Q88" s="14" t="str">
        <f t="shared" si="8"/>
        <v xml:space="preserve">    field_option_def_age_class_subadult: "Animals older than a 'Juvenile' but not yet an 'Adult'; a 'Subadult' may be further classified into 'Young of the Year' or 'Yearling.'"</v>
      </c>
    </row>
    <row r="89" spans="2:17" ht="15">
      <c r="B89" s="14">
        <v>163</v>
      </c>
      <c r="C89" s="17" t="s">
        <v>2298</v>
      </c>
      <c r="D89" s="14" t="s">
        <v>876</v>
      </c>
      <c r="E89" s="33" t="s">
        <v>3362</v>
      </c>
      <c r="F89" s="33" t="str">
        <f t="shared" si="5"/>
        <v>{term}`**Survey Design**`</v>
      </c>
      <c r="G89" s="17" t="s">
        <v>2299</v>
      </c>
      <c r="H89" s="22" t="s">
        <v>2308</v>
      </c>
      <c r="I89" s="19" t="str">
        <f t="shared" si="6"/>
        <v>(#survey_design)=@{{ field_survey_design }}@@: {{ field_def_survey_design }}@@</v>
      </c>
      <c r="J89" s="64" t="s">
        <v>3557</v>
      </c>
      <c r="K89" s="64" t="s">
        <v>3121</v>
      </c>
      <c r="L89" s="17" t="b">
        <v>1</v>
      </c>
      <c r="M89" s="20" t="b">
        <v>1</v>
      </c>
      <c r="N89" s="21" t="b">
        <v>1</v>
      </c>
      <c r="O89" s="21" t="b">
        <v>1</v>
      </c>
      <c r="P89" s="14" t="str">
        <f t="shared" si="7"/>
        <v xml:space="preserve">    field_survey_design: "**Survey Design**"</v>
      </c>
      <c r="Q89" s="14" t="str">
        <f t="shared" si="8"/>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90" spans="2:17" ht="15">
      <c r="B90" s="14">
        <v>165</v>
      </c>
      <c r="C90" s="17" t="s">
        <v>2298</v>
      </c>
      <c r="D90" s="14" t="s">
        <v>876</v>
      </c>
      <c r="E90" s="33" t="s">
        <v>3231</v>
      </c>
      <c r="F90" s="33" t="str">
        <f t="shared" si="5"/>
        <v>{term}`**Survey Name**`</v>
      </c>
      <c r="G90" s="17" t="s">
        <v>2301</v>
      </c>
      <c r="H90" s="22" t="s">
        <v>2310</v>
      </c>
      <c r="I90" s="19" t="str">
        <f t="shared" si="6"/>
        <v>(#survey_name)=@{{ field_survey_name }}@@: {{ field_def_survey_name }}@@</v>
      </c>
      <c r="J90" s="64" t="s">
        <v>3558</v>
      </c>
      <c r="K90" s="64" t="s">
        <v>2385</v>
      </c>
      <c r="L90" s="17"/>
      <c r="M90" s="20" t="b">
        <v>1</v>
      </c>
      <c r="N90" s="21" t="b">
        <v>1</v>
      </c>
      <c r="O90" s="21" t="b">
        <v>1</v>
      </c>
      <c r="P90" s="14" t="str">
        <f t="shared" si="7"/>
        <v xml:space="preserve">    field_survey_name: "**Survey Name**"</v>
      </c>
      <c r="Q90" s="14" t="str">
        <f t="shared" si="8"/>
        <v xml:space="preserve">    field_def_survey_name: "A unique alphanumeric identifier for each [survey](/09_gloss_ref/09_glossary.md#survey) period (e.g., 'fortmc_001')."</v>
      </c>
    </row>
    <row r="91" spans="2:17" ht="15">
      <c r="B91" s="14">
        <v>166</v>
      </c>
      <c r="C91" s="17" t="s">
        <v>2298</v>
      </c>
      <c r="D91" s="14" t="s">
        <v>876</v>
      </c>
      <c r="E91" s="33" t="s">
        <v>3363</v>
      </c>
      <c r="F91" s="33" t="str">
        <f t="shared" si="5"/>
        <v>{term}`**Survey Objectives**`</v>
      </c>
      <c r="G91" s="17" t="s">
        <v>2302</v>
      </c>
      <c r="H91" s="22" t="s">
        <v>2311</v>
      </c>
      <c r="I91" s="19" t="str">
        <f t="shared" si="6"/>
        <v>(#survey_objectives)=@{{ field_survey_objectives }}@@: {{ field_def_survey_objectives }}@@</v>
      </c>
      <c r="J91" s="64" t="s">
        <v>3559</v>
      </c>
      <c r="K91" s="64" t="s">
        <v>2386</v>
      </c>
      <c r="L91" s="17"/>
      <c r="M91" s="20" t="b">
        <v>1</v>
      </c>
      <c r="N91" s="21" t="b">
        <v>1</v>
      </c>
      <c r="O91" s="21" t="b">
        <v>1</v>
      </c>
      <c r="P91" s="14" t="str">
        <f t="shared" si="7"/>
        <v xml:space="preserve">    field_survey_objectives: "**Survey Objectives**"</v>
      </c>
      <c r="Q91" s="14"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92" spans="2:17" ht="15">
      <c r="B92" s="14">
        <v>169</v>
      </c>
      <c r="C92" s="17" t="s">
        <v>517</v>
      </c>
      <c r="D92" s="14" t="s">
        <v>876</v>
      </c>
      <c r="E92" s="33" t="s">
        <v>3378</v>
      </c>
      <c r="F92" s="33" t="str">
        <f t="shared" si="5"/>
        <v>{term}`**Tag**`</v>
      </c>
      <c r="G92" s="17" t="s">
        <v>588</v>
      </c>
      <c r="H92" s="22" t="s">
        <v>589</v>
      </c>
      <c r="I92" s="19" t="str">
        <f t="shared" si="6"/>
        <v>(#tag)=@{{ field_tag }}@@: {{ field_def_tag }}@@</v>
      </c>
      <c r="J92" s="71" t="s">
        <v>846</v>
      </c>
      <c r="K92" s="71" t="s">
        <v>846</v>
      </c>
      <c r="L92" s="17"/>
      <c r="M92" s="20" t="s">
        <v>383</v>
      </c>
      <c r="N92" s="21" t="b">
        <v>1</v>
      </c>
      <c r="O92" s="23" t="b">
        <v>0</v>
      </c>
      <c r="P92" s="14" t="str">
        <f t="shared" si="7"/>
        <v xml:space="preserve">    field_tag: "**Tag**"</v>
      </c>
      <c r="Q92" s="14"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93" spans="2:17" ht="15">
      <c r="B93" s="14">
        <v>170</v>
      </c>
      <c r="C93" s="17"/>
      <c r="D93" s="14" t="s">
        <v>876</v>
      </c>
      <c r="E93" s="33" t="s">
        <v>3300</v>
      </c>
      <c r="F93" s="33" t="str">
        <f t="shared" si="5"/>
        <v>{term}`**Target Species**`</v>
      </c>
      <c r="G93" s="17" t="s">
        <v>587</v>
      </c>
      <c r="H93" s="22" t="s">
        <v>2345</v>
      </c>
      <c r="I93" s="19" t="str">
        <f t="shared" si="6"/>
        <v>(#target_species)=@{{ field_target_species }}@@: {{ field_def_target_species }}@@</v>
      </c>
      <c r="J93" s="64" t="s">
        <v>3560</v>
      </c>
      <c r="K93" s="64" t="s">
        <v>2387</v>
      </c>
      <c r="L93" s="17"/>
      <c r="M93" s="20" t="b">
        <v>1</v>
      </c>
      <c r="N93" s="21" t="b">
        <v>1</v>
      </c>
      <c r="O93" s="21" t="b">
        <v>1</v>
      </c>
      <c r="P93" s="14" t="str">
        <f t="shared" si="7"/>
        <v xml:space="preserve">    field_target_species: "**Target Species**"</v>
      </c>
      <c r="Q93" s="14" t="str">
        <f t="shared" si="8"/>
        <v xml:space="preserve">    field_def_target_species: "The common name(s) of the species that the [survey](/09_gloss_ref/09_glossary.md#survey) was designed to detect."</v>
      </c>
    </row>
    <row r="94" spans="2:17" ht="15">
      <c r="B94" s="14">
        <v>179</v>
      </c>
      <c r="C94" s="14" t="s">
        <v>2833</v>
      </c>
      <c r="D94" s="14" t="s">
        <v>876</v>
      </c>
      <c r="E94" s="33" t="s">
        <v>3297</v>
      </c>
      <c r="F94" s="33" t="str">
        <f t="shared" si="5"/>
        <v>{term}`**Trigger Mode(s) ** (camera settings)`</v>
      </c>
      <c r="G94" s="17" t="s">
        <v>586</v>
      </c>
      <c r="H94" s="22" t="s">
        <v>2346</v>
      </c>
      <c r="I94" s="19" t="str">
        <f t="shared" si="6"/>
        <v>(#settings_trigger_modes)=@{{ field_settings_trigger_modes }}@@: {{ field_def_settings_trigger_modes }}@@</v>
      </c>
      <c r="J94" s="64" t="s">
        <v>843</v>
      </c>
      <c r="K94" s="64" t="s">
        <v>843</v>
      </c>
      <c r="L94" s="17"/>
      <c r="M94" s="20" t="b">
        <v>1</v>
      </c>
      <c r="N94" s="21" t="b">
        <v>1</v>
      </c>
      <c r="O94" s="21" t="b">
        <v>1</v>
      </c>
      <c r="P94" s="14" t="str">
        <f t="shared" si="7"/>
        <v xml:space="preserve">    field_settings_trigger_modes: "**Trigger Mode(s) ** (camera settings)"</v>
      </c>
      <c r="Q94" s="14" t="str">
        <f t="shared" si="8"/>
        <v xml:space="preserve">    field_def_settings_trigger_modes: "The camera setting(s) that determine how the camera will trigger: by motion ('Motion Image'), at set intervals ('Time-lapse image'), and*/or by video ('Video'; possible with newer camera models, such as Reconyx HP2X)."</v>
      </c>
    </row>
    <row r="95" spans="2:17" ht="15">
      <c r="B95" s="14">
        <v>180</v>
      </c>
      <c r="C95" s="14" t="s">
        <v>2833</v>
      </c>
      <c r="D95" s="14" t="s">
        <v>876</v>
      </c>
      <c r="E95" s="33" t="s">
        <v>3293</v>
      </c>
      <c r="F95" s="33" t="str">
        <f t="shared" si="5"/>
        <v>{term}`**Trigger Sensitivity**`</v>
      </c>
      <c r="G95" s="17" t="s">
        <v>585</v>
      </c>
      <c r="H95" s="22" t="s">
        <v>2347</v>
      </c>
      <c r="I95" s="19" t="str">
        <f t="shared" si="6"/>
        <v>(#settings_trigger_sensitivity)=@{{ field_settings_trigger_sensitivity }}@@: {{ field_def_settings_trigger_sensitivity }}@@</v>
      </c>
      <c r="J95" s="64" t="s">
        <v>844</v>
      </c>
      <c r="K95" s="64" t="s">
        <v>844</v>
      </c>
      <c r="L95" s="17"/>
      <c r="M95" s="20" t="b">
        <v>1</v>
      </c>
      <c r="N95" s="21" t="b">
        <v>1</v>
      </c>
      <c r="O95" s="21" t="b">
        <v>1</v>
      </c>
      <c r="P95" s="14" t="str">
        <f t="shared" si="7"/>
        <v xml:space="preserve">    field_settings_trigger_sensitivity: "**Trigger Sensitivity**"</v>
      </c>
      <c r="Q95" s="14"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6" spans="2:17" ht="15">
      <c r="B96" s="14">
        <v>184</v>
      </c>
      <c r="C96" s="14" t="s">
        <v>2834</v>
      </c>
      <c r="D96" s="14" t="s">
        <v>876</v>
      </c>
      <c r="E96" s="33" t="s">
        <v>3339</v>
      </c>
      <c r="F96" s="33" t="str">
        <f t="shared" si="5"/>
        <v>{term}`**UTM Zone Camera Location**`</v>
      </c>
      <c r="G96" s="17" t="s">
        <v>584</v>
      </c>
      <c r="H96" s="22" t="s">
        <v>2348</v>
      </c>
      <c r="I96" s="19" t="str">
        <f t="shared" si="6"/>
        <v>(#utm_zone_camera_location)=@{{ field_utm_zone_camera_location }}@@: {{ field_def_utm_zone_camera_location }}@@</v>
      </c>
      <c r="J96" s="64" t="s">
        <v>785</v>
      </c>
      <c r="K96" s="64" t="s">
        <v>785</v>
      </c>
      <c r="L96" s="17"/>
      <c r="M96" s="20" t="b">
        <v>1</v>
      </c>
      <c r="N96" s="21" t="b">
        <v>1</v>
      </c>
      <c r="O96" s="21" t="b">
        <v>1</v>
      </c>
      <c r="P96" s="14" t="str">
        <f t="shared" si="7"/>
        <v xml:space="preserve">    field_utm_zone_camera_location: "**UTM Zone Camera Location**"</v>
      </c>
      <c r="Q96" s="14"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 spans="1:17">
      <c r="A97" s="38"/>
      <c r="B97" s="38"/>
      <c r="C97" s="7" t="s">
        <v>370</v>
      </c>
      <c r="D97" s="7" t="s">
        <v>329</v>
      </c>
      <c r="E97" s="33" t="s">
        <v>3343</v>
      </c>
      <c r="F97" s="33" t="str">
        <f t="shared" si="5"/>
        <v>{term}`Absolute abundance / Population size`</v>
      </c>
      <c r="G97" s="7" t="s">
        <v>373</v>
      </c>
      <c r="H97" s="59" t="s">
        <v>2929</v>
      </c>
      <c r="I97" s="19" t="str">
        <f t="shared" si="6"/>
        <v>(#obj_abundance)=@{{ name_obj_abundance }}@@: {{ name_def_obj_abundance }}@@</v>
      </c>
      <c r="J97" s="66" t="s">
        <v>3126</v>
      </c>
      <c r="K97" s="66" t="s">
        <v>3126</v>
      </c>
      <c r="L97" s="38"/>
      <c r="M97" s="38"/>
      <c r="N97" s="38"/>
      <c r="O97" s="38"/>
      <c r="P97" s="38" t="str">
        <f t="shared" si="7"/>
        <v xml:space="preserve">    name_obj_abundance: "Absolute abundance / Population size"</v>
      </c>
      <c r="Q97" s="14" t="str">
        <f t="shared" si="8"/>
        <v xml:space="preserve">    name_def_obj_abundance: "The number of individuals in a population ({{ ref_intext_wearn_gloverkapfer_2017 }})."</v>
      </c>
    </row>
    <row r="98" spans="1:17">
      <c r="C98" t="s">
        <v>332</v>
      </c>
      <c r="D98" t="s">
        <v>2842</v>
      </c>
      <c r="E98" s="33" t="s">
        <v>3140</v>
      </c>
      <c r="F98" s="33" t="str">
        <f t="shared" si="5"/>
        <v>{term}`Alpha richness (α)`</v>
      </c>
      <c r="G98" t="s">
        <v>884</v>
      </c>
      <c r="H98" t="s">
        <v>3124</v>
      </c>
      <c r="J98" s="64" t="s">
        <v>3130</v>
      </c>
      <c r="K98" s="64" t="s">
        <v>3130</v>
      </c>
      <c r="P98" s="14" t="str">
        <f t="shared" si="7"/>
        <v xml:space="preserve">    mod_appl_mod_divers_rich_alpha: "Alpha richness (α)"</v>
      </c>
      <c r="Q98" s="14" t="str">
        <f t="shared" si="8"/>
        <v xml:space="preserve">    mod_appl_def_mod_divers_rich_alpha: "{{ term_def_mod_divers_rich_alpha }}"</v>
      </c>
    </row>
    <row r="99" spans="1:17">
      <c r="A99" s="14" t="s">
        <v>2315</v>
      </c>
      <c r="C99" s="14" t="s">
        <v>332</v>
      </c>
      <c r="D99" s="14" t="s">
        <v>0</v>
      </c>
      <c r="E99" s="33" t="s">
        <v>3140</v>
      </c>
      <c r="F99" s="33" t="str">
        <f t="shared" si="5"/>
        <v>{term}`Alpha richness (α)`</v>
      </c>
      <c r="G99" t="s">
        <v>884</v>
      </c>
      <c r="H99" t="s">
        <v>3124</v>
      </c>
      <c r="I99" s="19" t="str">
        <f>"(#"&amp;G99&amp;")=@{{ "&amp;D99&amp;"_"&amp;G99&amp;" }}@@: {{ "&amp;D99&amp;"_def_"&amp;G99&amp;" }}@@"</f>
        <v>(#mod_divers_rich_alpha)=@{{ term_mod_divers_rich_alpha }}@@: {{ term_def_mod_divers_rich_alpha }}@@</v>
      </c>
      <c r="J99" s="72" t="s">
        <v>3113</v>
      </c>
      <c r="K99" s="72" t="s">
        <v>3113</v>
      </c>
      <c r="P99" s="14" t="str">
        <f t="shared" si="7"/>
        <v xml:space="preserve">    term_mod_divers_rich_alpha: "Alpha richness (α)"</v>
      </c>
      <c r="Q99" s="14" t="str">
        <f t="shared" si="8"/>
        <v xml:space="preserve">    term_def_mod_divers_rich_alpha: "The number of species at the level of an individual camera location ({{ ref_intext_wearn_gloverkapfer_2017 }})."</v>
      </c>
    </row>
    <row r="100" spans="1:17">
      <c r="B100" s="14">
        <v>6</v>
      </c>
      <c r="C100" s="14" t="s">
        <v>2825</v>
      </c>
      <c r="D100" s="14" t="s">
        <v>0</v>
      </c>
      <c r="E100" s="33" t="s">
        <v>3283</v>
      </c>
      <c r="F100" s="33" t="str">
        <f t="shared" si="5"/>
        <v>{term}`Audible lure`</v>
      </c>
      <c r="G100" s="17" t="s">
        <v>582</v>
      </c>
      <c r="H100" s="19" t="s">
        <v>583</v>
      </c>
      <c r="I100" s="19" t="str">
        <f>"(#"&amp;G100&amp;")=@{{ "&amp;D100&amp;"_"&amp;G100&amp;" }}@@: {{ "&amp;D100&amp;"_def_"&amp;G100&amp;" }}@@"</f>
        <v>(#baitlure_audible_lure)=@{{ term_baitlure_audible_lure }}@@: {{ term_def_baitlure_audible_lure }}@@</v>
      </c>
      <c r="J100" s="64" t="s">
        <v>3403</v>
      </c>
      <c r="K100" s="64" t="s">
        <v>3403</v>
      </c>
      <c r="L100" s="17"/>
      <c r="M100" s="20" t="s">
        <v>383</v>
      </c>
      <c r="N100" s="23" t="b">
        <v>0</v>
      </c>
      <c r="O100" s="21" t="b">
        <v>1</v>
      </c>
      <c r="P100" s="14" t="str">
        <f t="shared" si="7"/>
        <v xml:space="preserve">    term_baitlure_audible_lure: "Audible lure"</v>
      </c>
      <c r="Q100" s="14" t="str">
        <f t="shared" si="8"/>
        <v xml:space="preserve">    term_def_baitlure_audible_lure: "Sounds imitating noises of prey or conspecifics that draw animals closer by eliciting curiosity ({{ ref_intext_schlexer_2008 }})."</v>
      </c>
    </row>
    <row r="101" spans="1:17">
      <c r="B101" s="14">
        <v>7</v>
      </c>
      <c r="C101" s="14" t="s">
        <v>2825</v>
      </c>
      <c r="D101" s="14" t="s">
        <v>0</v>
      </c>
      <c r="E101" s="33" t="s">
        <v>3202</v>
      </c>
      <c r="F101" s="33" t="str">
        <f t="shared" si="5"/>
        <v>{term}`Bait`</v>
      </c>
      <c r="G101" s="17" t="s">
        <v>580</v>
      </c>
      <c r="H101" s="17" t="s">
        <v>581</v>
      </c>
      <c r="I101" s="19" t="str">
        <f>"(#"&amp;G101&amp;")=@{{ "&amp;D101&amp;"_"&amp;G101&amp;" }}@@: {{ "&amp;D101&amp;"_def_"&amp;G101&amp;" }}@@"</f>
        <v>(#baitlure_bait)=@{{ term_baitlure_bait }}@@: {{ term_def_baitlure_bait }}@@</v>
      </c>
      <c r="J101" s="64" t="s">
        <v>3399</v>
      </c>
      <c r="K101" s="64" t="s">
        <v>3399</v>
      </c>
      <c r="L101" s="17"/>
      <c r="M101" s="20" t="s">
        <v>383</v>
      </c>
      <c r="N101" s="21" t="b">
        <v>1</v>
      </c>
      <c r="O101" s="21" t="b">
        <v>1</v>
      </c>
      <c r="P101" s="14" t="str">
        <f t="shared" si="7"/>
        <v xml:space="preserve">    term_baitlure_bait: "Bait"</v>
      </c>
      <c r="Q101" s="14" t="str">
        <f t="shared" si="8"/>
        <v xml:space="preserve">    term_def_baitlure_bait: "A food item (or other substance) that is placed to attract animals via the sense of taste and olfactory cues ({{ ref_intext_schlexer_2008 }})."</v>
      </c>
    </row>
    <row r="102" spans="1:17">
      <c r="C102" t="s">
        <v>332</v>
      </c>
      <c r="D102" t="s">
        <v>2842</v>
      </c>
      <c r="E102" s="33" t="s">
        <v>3148</v>
      </c>
      <c r="F102" s="33" t="str">
        <f t="shared" si="5"/>
        <v>{term}`Behaviour`</v>
      </c>
      <c r="G102" t="s">
        <v>360</v>
      </c>
      <c r="H102" s="14" t="s">
        <v>359</v>
      </c>
      <c r="J102" s="64" t="s">
        <v>2936</v>
      </c>
      <c r="K102" s="64" t="s">
        <v>2936</v>
      </c>
      <c r="P102" s="14" t="str">
        <f t="shared" si="7"/>
        <v xml:space="preserve">    mod_appl_mod_behaviour: "Behaviour"</v>
      </c>
      <c r="Q102" s="14" t="str">
        <f t="shared" si="8"/>
        <v xml:space="preserve">    mod_appl_def_mod_behaviour: "{{ term_def_mod_behaviour }}"</v>
      </c>
    </row>
    <row r="103" spans="1:17">
      <c r="C103" t="s">
        <v>332</v>
      </c>
      <c r="D103" t="s">
        <v>329</v>
      </c>
      <c r="E103" s="33" t="s">
        <v>3148</v>
      </c>
      <c r="F103" s="33" t="str">
        <f t="shared" si="5"/>
        <v>{term}`Behaviour`</v>
      </c>
      <c r="G103" t="s">
        <v>360</v>
      </c>
      <c r="H103" t="s">
        <v>359</v>
      </c>
      <c r="J103" s="64" t="s">
        <v>2936</v>
      </c>
      <c r="K103" s="64" t="s">
        <v>2936</v>
      </c>
      <c r="P103" s="14" t="str">
        <f t="shared" si="7"/>
        <v xml:space="preserve">    name_mod_behaviour: "Behaviour"</v>
      </c>
      <c r="Q103" s="14" t="str">
        <f t="shared" si="8"/>
        <v xml:space="preserve">    name_def_mod_behaviour: "{{ term_def_mod_behaviour }}"</v>
      </c>
    </row>
    <row r="104" spans="1:17">
      <c r="A104" s="38"/>
      <c r="B104" s="38"/>
      <c r="C104" s="7" t="s">
        <v>370</v>
      </c>
      <c r="D104" s="7" t="s">
        <v>329</v>
      </c>
      <c r="E104" s="33" t="s">
        <v>3256</v>
      </c>
      <c r="F104" s="33" t="str">
        <f t="shared" si="5"/>
        <v>{term}`Behaviour`</v>
      </c>
      <c r="G104" s="7" t="s">
        <v>369</v>
      </c>
      <c r="H104" s="7" t="s">
        <v>359</v>
      </c>
      <c r="I104" s="19" t="str">
        <f>"(#"&amp;G104&amp;")=@{{ "&amp;D104&amp;"_"&amp;G104&amp;" }}@@: {{ "&amp;D104&amp;"_def_"&amp;G104&amp;" }}@@"</f>
        <v>(#obj_behaviour)=@{{ name_obj_behaviour }}@@: {{ name_def_obj_behaviour }}@@</v>
      </c>
      <c r="J104" s="66" t="s">
        <v>3115</v>
      </c>
      <c r="K104" s="66" t="s">
        <v>3115</v>
      </c>
      <c r="L104" s="38"/>
      <c r="M104" s="38"/>
      <c r="N104" s="38"/>
      <c r="O104" s="38"/>
      <c r="P104" s="38" t="str">
        <f t="shared" si="7"/>
        <v xml:space="preserve">    name_obj_behaviour: "Behaviour"</v>
      </c>
      <c r="Q104" s="14" t="str">
        <f t="shared" si="8"/>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05" spans="1:17">
      <c r="C105" t="s">
        <v>332</v>
      </c>
      <c r="D105" t="s">
        <v>2842</v>
      </c>
      <c r="E105" s="33" t="s">
        <v>3154</v>
      </c>
      <c r="F105" s="33" t="str">
        <f t="shared" si="5"/>
        <v>{term}`Beta-diversity (β)`</v>
      </c>
      <c r="G105" t="s">
        <v>883</v>
      </c>
      <c r="H105" t="s">
        <v>3123</v>
      </c>
      <c r="J105" s="64" t="s">
        <v>2939</v>
      </c>
      <c r="K105" s="64" t="s">
        <v>2939</v>
      </c>
      <c r="P105" s="14" t="str">
        <f t="shared" si="7"/>
        <v xml:space="preserve">    mod_appl_mod_divers_rich_beta: "Beta-diversity (β)"</v>
      </c>
      <c r="Q105" s="14" t="str">
        <f t="shared" si="8"/>
        <v xml:space="preserve">    mod_appl_def_mod_divers_rich_beta: "{{ term_def_mod_divers_rich_beta }}"</v>
      </c>
    </row>
    <row r="106" spans="1:17">
      <c r="A106" s="14" t="s">
        <v>2315</v>
      </c>
      <c r="C106" s="14" t="s">
        <v>332</v>
      </c>
      <c r="D106" s="14" t="s">
        <v>0</v>
      </c>
      <c r="E106" s="33" t="s">
        <v>3154</v>
      </c>
      <c r="F106" s="33" t="str">
        <f t="shared" si="5"/>
        <v>{term}`Beta-diversity (β)`</v>
      </c>
      <c r="G106" t="s">
        <v>883</v>
      </c>
      <c r="H106" t="s">
        <v>3123</v>
      </c>
      <c r="I106" s="19" t="str">
        <f>"(#"&amp;G106&amp;")=@{{ "&amp;D106&amp;"_"&amp;G106&amp;" }}@@: {{ "&amp;D106&amp;"_def_"&amp;G106&amp;" }}@@"</f>
        <v>(#mod_divers_rich_beta)=@{{ term_mod_divers_rich_beta }}@@: {{ term_def_mod_divers_rich_beta }}@@</v>
      </c>
      <c r="J106" s="72" t="s">
        <v>3112</v>
      </c>
      <c r="K106" s="72" t="s">
        <v>3112</v>
      </c>
      <c r="P106" s="14" t="str">
        <f t="shared" si="7"/>
        <v xml:space="preserve">    term_mod_divers_rich_beta: "Beta-diversity (β)"</v>
      </c>
      <c r="Q106" s="14" t="str">
        <f t="shared" si="8"/>
        <v xml:space="preserve">    term_def_mod_divers_rich_beta: "The differences between the communities or, more formally, the variance among the communities ({{ ref_intext_wearn_gloverkapfer_2017 }})."</v>
      </c>
    </row>
    <row r="107" spans="1:17">
      <c r="B107" s="14">
        <v>13</v>
      </c>
      <c r="C107" s="14" t="s">
        <v>2829</v>
      </c>
      <c r="D107" s="14" t="s">
        <v>0</v>
      </c>
      <c r="E107" s="33" t="s">
        <v>3306</v>
      </c>
      <c r="F107" s="33" t="str">
        <f t="shared" si="5"/>
        <v>{term}`Camera angle`</v>
      </c>
      <c r="G107" s="17" t="s">
        <v>577</v>
      </c>
      <c r="H107" s="19" t="s">
        <v>579</v>
      </c>
      <c r="I107" s="19" t="str">
        <f>"(#"&amp;G107&amp;")=@{{ "&amp;D107&amp;"_"&amp;G107&amp;" }}@@: {{ "&amp;D107&amp;"_def_"&amp;G107&amp;" }}@@"</f>
        <v>(#camera_angle)=@{{ term_camera_angle }}@@: {{ term_def_camera_angle }}@@</v>
      </c>
      <c r="J107" s="64" t="s">
        <v>578</v>
      </c>
      <c r="K107" s="64" t="s">
        <v>578</v>
      </c>
      <c r="L107" s="17"/>
      <c r="M107" s="20" t="s">
        <v>383</v>
      </c>
      <c r="N107" s="23" t="b">
        <v>0</v>
      </c>
      <c r="O107" s="21" t="b">
        <v>1</v>
      </c>
      <c r="P107" s="14" t="str">
        <f t="shared" si="7"/>
        <v xml:space="preserve">    term_camera_angle: "Camera angle"</v>
      </c>
      <c r="Q107" s="14" t="str">
        <f t="shared" si="8"/>
        <v xml:space="preserve">    term_def_camera_angle: "The degree at which the camera is pointed toward the FOV Target Feature relative to the horizontal ground surface (with respect to slope, if applicable)."</v>
      </c>
    </row>
    <row r="108" spans="1:17">
      <c r="B108" s="14">
        <v>16</v>
      </c>
      <c r="C108" s="14" t="s">
        <v>2826</v>
      </c>
      <c r="D108" s="14" t="s">
        <v>0</v>
      </c>
      <c r="E108" s="33" t="s">
        <v>3340</v>
      </c>
      <c r="F108" s="33" t="str">
        <f t="shared" si="5"/>
        <v>{term}`Camera days per camera location`</v>
      </c>
      <c r="G108" s="17" t="s">
        <v>574</v>
      </c>
      <c r="H108" s="19" t="s">
        <v>576</v>
      </c>
      <c r="I108" s="19" t="str">
        <f>"(#"&amp;G108&amp;")=@{{ "&amp;D108&amp;"_"&amp;G108&amp;" }}@@: {{ "&amp;D108&amp;"_def_"&amp;G108&amp;" }}@@"</f>
        <v>(#camera_days_per_camera_location)=@{{ term_camera_days_per_camera_location }}@@: {{ term_def_camera_days_per_camera_location }}@@</v>
      </c>
      <c r="J108" s="64" t="s">
        <v>575</v>
      </c>
      <c r="K108" s="64" t="s">
        <v>575</v>
      </c>
      <c r="L108" s="17"/>
      <c r="M108" s="20" t="s">
        <v>383</v>
      </c>
      <c r="N108" s="23" t="b">
        <v>0</v>
      </c>
      <c r="O108" s="21" t="b">
        <v>1</v>
      </c>
      <c r="P108" s="14" t="str">
        <f t="shared" si="7"/>
        <v xml:space="preserve">    term_camera_days_per_camera_location: "Camera days per camera location"</v>
      </c>
      <c r="Q108" s="14"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9" spans="1:17">
      <c r="B109" s="14">
        <v>20</v>
      </c>
      <c r="C109" s="14" t="s">
        <v>2834</v>
      </c>
      <c r="D109" s="14" t="s">
        <v>0</v>
      </c>
      <c r="E109" s="33" t="s">
        <v>3330</v>
      </c>
      <c r="F109" s="33" t="str">
        <f t="shared" si="5"/>
        <v>{term}`Camera location`</v>
      </c>
      <c r="G109" s="17" t="s">
        <v>572</v>
      </c>
      <c r="H109" s="19" t="s">
        <v>573</v>
      </c>
      <c r="I109" s="19" t="str">
        <f>"(#"&amp;G109&amp;")=@{{ "&amp;D109&amp;"_"&amp;G109&amp;" }}@@: {{ "&amp;D109&amp;"_def_"&amp;G109&amp;" }}@@"</f>
        <v>(#camera_location)=@{{ term_camera_location }}@@: {{ term_def_camera_location }}@@</v>
      </c>
      <c r="J109" s="64" t="s">
        <v>739</v>
      </c>
      <c r="K109" s="64" t="s">
        <v>739</v>
      </c>
      <c r="L109" s="17"/>
      <c r="M109" s="20" t="s">
        <v>383</v>
      </c>
      <c r="N109" s="21" t="b">
        <v>1</v>
      </c>
      <c r="O109" s="21" t="b">
        <v>1</v>
      </c>
      <c r="P109" s="14" t="str">
        <f t="shared" si="7"/>
        <v xml:space="preserve">    term_camera_location: "Camera location"</v>
      </c>
      <c r="Q109" s="14" t="str">
        <f t="shared" si="8"/>
        <v xml:space="preserve">    term_def_camera_location: "The location where a single camera was placed (recorded as 'Camera Location Name')."</v>
      </c>
    </row>
    <row r="110" spans="1:17">
      <c r="B110" s="14">
        <v>27</v>
      </c>
      <c r="C110" s="14" t="s">
        <v>2826</v>
      </c>
      <c r="D110" s="14" t="s">
        <v>0</v>
      </c>
      <c r="E110" s="33" t="s">
        <v>3307</v>
      </c>
      <c r="F110" s="33" t="str">
        <f t="shared" si="5"/>
        <v>{term}`Camera spacing`</v>
      </c>
      <c r="G110" s="17" t="s">
        <v>570</v>
      </c>
      <c r="H110" s="19" t="s">
        <v>571</v>
      </c>
      <c r="I110" s="19" t="str">
        <f>"(#"&amp;G110&amp;")=@{{ "&amp;D110&amp;"_"&amp;G110&amp;" }}@@: {{ "&amp;D110&amp;"_def_"&amp;G110&amp;" }}@@"</f>
        <v>(#camera_spacing)=@{{ term_camera_spacing }}@@: {{ term_def_camera_spacing }}@@</v>
      </c>
      <c r="J110" s="64" t="s">
        <v>3552</v>
      </c>
      <c r="K110" s="64" t="s">
        <v>2388</v>
      </c>
      <c r="L110" s="17"/>
      <c r="M110" s="20" t="s">
        <v>383</v>
      </c>
      <c r="N110" s="23" t="b">
        <v>0</v>
      </c>
      <c r="O110" s="21" t="b">
        <v>1</v>
      </c>
      <c r="P110" s="14" t="str">
        <f t="shared" si="7"/>
        <v xml:space="preserve">    term_camera_spacing: "Camera spacing"</v>
      </c>
      <c r="Q110" s="14"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11" spans="1:17">
      <c r="C111" t="s">
        <v>332</v>
      </c>
      <c r="D111" t="s">
        <v>329</v>
      </c>
      <c r="E111" s="33" t="s">
        <v>3152</v>
      </c>
      <c r="F111" s="33" t="str">
        <f t="shared" si="5"/>
        <v>{term}`Capture-recapture (CR) / Capture-mark-recapture (CMR)`</v>
      </c>
      <c r="G111" t="s">
        <v>358</v>
      </c>
      <c r="H111" t="s">
        <v>1228</v>
      </c>
      <c r="J111" s="64" t="s">
        <v>2938</v>
      </c>
      <c r="K111" s="64" t="s">
        <v>2938</v>
      </c>
      <c r="P111" s="14" t="str">
        <f t="shared" si="7"/>
        <v xml:space="preserve">    name_mod_cr_cmr: "Capture-recapture (CR) / Capture-mark-recapture (CMR)"</v>
      </c>
      <c r="Q111" s="14" t="str">
        <f t="shared" si="8"/>
        <v xml:space="preserve">    name_def_mod_cr_cmr: "{{ term_def_mod_cr_cmr }}"</v>
      </c>
    </row>
    <row r="112" spans="1:17">
      <c r="B112" s="14">
        <v>28</v>
      </c>
      <c r="C112" s="14" t="s">
        <v>332</v>
      </c>
      <c r="D112" s="14" t="s">
        <v>0</v>
      </c>
      <c r="E112" s="33" t="s">
        <v>3208</v>
      </c>
      <c r="F112" s="33" t="str">
        <f t="shared" si="5"/>
        <v>{term}`Capture-recapture (CR) model */ Capture-mark-recapture (CMR) model (Karanth, 1995; Karanth &amp; Nichols, 1998)`</v>
      </c>
      <c r="G112" s="17" t="s">
        <v>358</v>
      </c>
      <c r="H112" s="17" t="s">
        <v>569</v>
      </c>
      <c r="I112" s="19" t="str">
        <f t="shared" ref="I112:I119" si="9">"(#"&amp;G112&amp;")=@{{ "&amp;D112&amp;"_"&amp;G112&amp;" }}@@: {{ "&amp;D112&amp;"_def_"&amp;G112&amp;" }}@@"</f>
        <v>(#mod_cr_cmr)=@{{ term_mod_cr_cmr }}@@: {{ term_def_mod_cr_cmr }}@@</v>
      </c>
      <c r="J112" s="64" t="s">
        <v>2392</v>
      </c>
      <c r="K112" s="64" t="s">
        <v>2392</v>
      </c>
      <c r="L112" s="17"/>
      <c r="M112" s="20" t="s">
        <v>383</v>
      </c>
      <c r="N112" s="23" t="b">
        <v>0</v>
      </c>
      <c r="O112" s="21" t="b">
        <v>1</v>
      </c>
      <c r="P112" s="14" t="str">
        <f t="shared" si="7"/>
        <v xml:space="preserve">    term_mod_cr_cmr: "Capture-recapture (CR) model */ Capture-mark-recapture (CMR) model (Karanth, 1995; Karanth &amp; Nichols, 1998)"</v>
      </c>
      <c r="Q112" s="14" t="str">
        <f t="shared" si="8"/>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13" spans="1:17">
      <c r="B113" s="14">
        <v>29</v>
      </c>
      <c r="C113" s="14" t="s">
        <v>332</v>
      </c>
      <c r="D113" s="14" t="s">
        <v>0</v>
      </c>
      <c r="E113" s="33" t="s">
        <v>3394</v>
      </c>
      <c r="F113" s="33" t="str">
        <f t="shared" si="5"/>
        <v>{term}`Categorical partial identity model (catSPIM) (Augustine et al., 2019; Sun et al., 2022)`</v>
      </c>
      <c r="G113" s="17" t="s">
        <v>351</v>
      </c>
      <c r="H113" s="19" t="s">
        <v>568</v>
      </c>
      <c r="I113" s="19" t="str">
        <f t="shared" si="9"/>
        <v>(#mod_catspim)=@{{ term_mod_catspim }}@@: {{ term_def_mod_catspim }}@@</v>
      </c>
      <c r="J113" s="64" t="s">
        <v>3397</v>
      </c>
      <c r="K113" s="64" t="s">
        <v>3397</v>
      </c>
      <c r="L113" s="17"/>
      <c r="M113" s="20" t="s">
        <v>383</v>
      </c>
      <c r="N113" s="23" t="b">
        <v>0</v>
      </c>
      <c r="O113" s="21" t="b">
        <v>1</v>
      </c>
      <c r="P113" s="14" t="str">
        <f t="shared" si="7"/>
        <v xml:space="preserve">    term_mod_catspim: "Categorical partial identity model (catSPIM) (Augustine et al., 2019; Sun et al., 2022)"</v>
      </c>
      <c r="Q113" s="14" t="str">
        <f t="shared" si="8"/>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14" spans="1:17">
      <c r="B114" s="14">
        <v>30</v>
      </c>
      <c r="C114" s="14" t="s">
        <v>2826</v>
      </c>
      <c r="D114" s="14" t="s">
        <v>0</v>
      </c>
      <c r="E114" s="33" t="s">
        <v>3280</v>
      </c>
      <c r="F114" s="33" t="str">
        <f t="shared" si="5"/>
        <v>{term}`Clustered design`</v>
      </c>
      <c r="G114" s="17" t="s">
        <v>566</v>
      </c>
      <c r="H114" s="17" t="s">
        <v>567</v>
      </c>
      <c r="I114" s="19" t="str">
        <f t="shared" si="9"/>
        <v>(#sampledesign_clustered)=@{{ term_sampledesign_clustered }}@@: {{ term_def_sampledesign_clustered }}@@</v>
      </c>
      <c r="J114" s="64" t="s">
        <v>2934</v>
      </c>
      <c r="K114" s="64" t="s">
        <v>2934</v>
      </c>
      <c r="L114" s="17"/>
      <c r="M114" s="20" t="s">
        <v>383</v>
      </c>
      <c r="N114" s="21" t="b">
        <v>1</v>
      </c>
      <c r="O114" s="21" t="b">
        <v>1</v>
      </c>
      <c r="P114" s="14" t="str">
        <f t="shared" si="7"/>
        <v xml:space="preserve">    term_sampledesign_clustered: "Clustered design"</v>
      </c>
      <c r="Q114" s="14" t="str">
        <f t="shared" si="8"/>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115" spans="1:17">
      <c r="B115" s="14">
        <v>31</v>
      </c>
      <c r="C115" s="14" t="s">
        <v>2826</v>
      </c>
      <c r="D115" s="14" t="s">
        <v>0</v>
      </c>
      <c r="E115" s="33" t="s">
        <v>3260</v>
      </c>
      <c r="F115" s="33" t="str">
        <f t="shared" si="5"/>
        <v>{term}`Convenience design`</v>
      </c>
      <c r="G115" s="17" t="s">
        <v>564</v>
      </c>
      <c r="H115" s="19" t="s">
        <v>565</v>
      </c>
      <c r="I115" s="19" t="str">
        <f t="shared" si="9"/>
        <v>(#sampledesign_convenience)=@{{ term_sampledesign_convenience }}@@: {{ term_def_sampledesign_convenience }}@@</v>
      </c>
      <c r="J115" s="64" t="s">
        <v>842</v>
      </c>
      <c r="K115" s="64" t="s">
        <v>842</v>
      </c>
      <c r="L115" s="17"/>
      <c r="M115" s="20" t="s">
        <v>383</v>
      </c>
      <c r="N115" s="21" t="b">
        <v>1</v>
      </c>
      <c r="O115" s="21" t="b">
        <v>1</v>
      </c>
      <c r="P115" s="14" t="str">
        <f t="shared" si="7"/>
        <v xml:space="preserve">    term_sampledesign_convenience: "Convenience design"</v>
      </c>
      <c r="Q115" s="14" t="str">
        <f t="shared" si="8"/>
        <v xml:space="preserve">    term_def_sampledesign_convenience: "Camera locations or sample stations are chosen based on logistic considerations (e.g., remoteness, access constraints, and*/or costs)."</v>
      </c>
    </row>
    <row r="116" spans="1:17">
      <c r="B116" s="14">
        <v>32</v>
      </c>
      <c r="C116" s="14" t="s">
        <v>2835</v>
      </c>
      <c r="D116" s="14" t="s">
        <v>0</v>
      </c>
      <c r="E116" s="33" t="s">
        <v>3317</v>
      </c>
      <c r="F116" s="33" t="str">
        <f t="shared" si="5"/>
        <v>{term}`Crew`</v>
      </c>
      <c r="G116" s="17" t="s">
        <v>562</v>
      </c>
      <c r="H116" s="19" t="s">
        <v>563</v>
      </c>
      <c r="I116" s="19" t="str">
        <f t="shared" si="9"/>
        <v>(#crew)=@{{ term_crew }}@@: {{ term_def_crew }}@@</v>
      </c>
      <c r="J116" s="64" t="s">
        <v>745</v>
      </c>
      <c r="K116" s="64" t="s">
        <v>745</v>
      </c>
      <c r="L116" s="17"/>
      <c r="M116" s="20" t="s">
        <v>383</v>
      </c>
      <c r="N116" s="21" t="b">
        <v>1</v>
      </c>
      <c r="O116" s="21" t="b">
        <v>1</v>
      </c>
      <c r="P116" s="14" t="str">
        <f t="shared" si="7"/>
        <v xml:space="preserve">    term_crew: "Crew"</v>
      </c>
      <c r="Q116" s="14" t="str">
        <f t="shared" si="8"/>
        <v xml:space="preserve">    term_def_crew: "The first and last names of all the individuals who collected data during the deployment visit ('Deployment Crew') and Service*/Retrieval visit ('Service*/Retrieval Crew')."</v>
      </c>
    </row>
    <row r="117" spans="1:17">
      <c r="B117" s="14">
        <v>33</v>
      </c>
      <c r="C117" s="17" t="s">
        <v>2828</v>
      </c>
      <c r="D117" s="14" t="s">
        <v>0</v>
      </c>
      <c r="E117" s="33" t="s">
        <v>3351</v>
      </c>
      <c r="F117" s="33" t="str">
        <f t="shared" si="5"/>
        <v>{term}`Cumulative detection probability`</v>
      </c>
      <c r="G117" s="17" t="s">
        <v>560</v>
      </c>
      <c r="H117" s="19" t="s">
        <v>561</v>
      </c>
      <c r="I117" s="19" t="str">
        <f t="shared" si="9"/>
        <v>(#cumulative_det_probability)=@{{ term_cumulative_det_probability }}@@: {{ term_def_cumulative_det_probability }}@@</v>
      </c>
      <c r="J117" s="64" t="s">
        <v>3553</v>
      </c>
      <c r="K117" s="64" t="s">
        <v>2389</v>
      </c>
      <c r="L117" s="17"/>
      <c r="M117" s="20" t="s">
        <v>383</v>
      </c>
      <c r="N117" s="23" t="b">
        <v>0</v>
      </c>
      <c r="O117" s="21" t="b">
        <v>1</v>
      </c>
      <c r="P117" s="14" t="str">
        <f t="shared" si="7"/>
        <v xml:space="preserve">    term_cumulative_det_probability: "Cumulative detection probability"</v>
      </c>
      <c r="Q117" s="14" t="str">
        <f t="shared" si="8"/>
        <v xml:space="preserve">    term_def_cumulative_det_probability: "The probability of detecting a species at least once during the entire [survey](/09_gloss_ref/09_glossary.md#survey) (Steenweg et al., 2019)."</v>
      </c>
    </row>
    <row r="118" spans="1:17">
      <c r="B118" s="14">
        <v>34</v>
      </c>
      <c r="C118" s="14" t="s">
        <v>370</v>
      </c>
      <c r="D118" s="14" t="s">
        <v>0</v>
      </c>
      <c r="E118" s="33" t="s">
        <v>3344</v>
      </c>
      <c r="F118" s="33" t="str">
        <f t="shared" si="5"/>
        <v>{term}`Density`</v>
      </c>
      <c r="G118" s="17" t="s">
        <v>2303</v>
      </c>
      <c r="H118" s="19" t="s">
        <v>2312</v>
      </c>
      <c r="I118" s="19" t="str">
        <f t="shared" si="9"/>
        <v>(#density)=@{{ term_density }}@@: {{ term_def_density }}@@</v>
      </c>
      <c r="J118" s="64" t="s">
        <v>2930</v>
      </c>
      <c r="K118" s="64" t="s">
        <v>2930</v>
      </c>
      <c r="L118" s="17"/>
      <c r="M118" s="20" t="s">
        <v>383</v>
      </c>
      <c r="N118" s="21" t="b">
        <v>1</v>
      </c>
      <c r="O118" s="21" t="b">
        <v>1</v>
      </c>
      <c r="P118" s="14" t="str">
        <f t="shared" si="7"/>
        <v xml:space="preserve">    term_density: "Density"</v>
      </c>
      <c r="Q118" s="14" t="str">
        <f t="shared" si="8"/>
        <v xml:space="preserve">    term_def_density: "The number of individuals per unit area ({{ ref_intext_wearn_gloverkapfer_2017 }})"</v>
      </c>
    </row>
    <row r="119" spans="1:17">
      <c r="A119" s="38"/>
      <c r="B119" s="38"/>
      <c r="C119" s="7" t="s">
        <v>370</v>
      </c>
      <c r="D119" s="7" t="s">
        <v>329</v>
      </c>
      <c r="E119" s="33" t="s">
        <v>3145</v>
      </c>
      <c r="F119" s="33" t="str">
        <f t="shared" si="5"/>
        <v>{term}`Density`</v>
      </c>
      <c r="G119" s="7" t="s">
        <v>2794</v>
      </c>
      <c r="H119" s="7" t="s">
        <v>2312</v>
      </c>
      <c r="I119" s="19" t="str">
        <f t="shared" si="9"/>
        <v>(#obj_density)=@{{ name_obj_density }}@@: {{ name_def_obj_density }}@@</v>
      </c>
      <c r="J119" s="66" t="s">
        <v>2927</v>
      </c>
      <c r="K119" s="66" t="s">
        <v>2927</v>
      </c>
      <c r="L119" s="38"/>
      <c r="M119" s="38"/>
      <c r="N119" s="38"/>
      <c r="O119" s="38"/>
      <c r="P119" s="38" t="str">
        <f t="shared" si="7"/>
        <v xml:space="preserve">    name_obj_density: "Density"</v>
      </c>
      <c r="Q119" s="14" t="str">
        <f t="shared" si="8"/>
        <v xml:space="preserve">    name_def_obj_density: "{{ term_def_density }}"</v>
      </c>
    </row>
    <row r="120" spans="1:17">
      <c r="C120" t="s">
        <v>332</v>
      </c>
      <c r="D120" t="s">
        <v>2842</v>
      </c>
      <c r="E120" s="33" t="s">
        <v>3186</v>
      </c>
      <c r="F120" s="33" t="str">
        <f t="shared" si="5"/>
        <v>{term}`Density / population size; Marked`</v>
      </c>
      <c r="G120" t="s">
        <v>357</v>
      </c>
      <c r="H120" s="14" t="s">
        <v>2562</v>
      </c>
      <c r="J120" s="64" t="s">
        <v>2956</v>
      </c>
      <c r="K120" s="64" t="s">
        <v>2956</v>
      </c>
      <c r="P120" s="14" t="str">
        <f t="shared" si="7"/>
        <v xml:space="preserve">    mod_appl_mod_scr_secr: "Density / population size; Marked"</v>
      </c>
      <c r="Q120" s="14" t="str">
        <f t="shared" si="8"/>
        <v xml:space="preserve">    mod_appl_def_mod_scr_secr: "{{ term_def_mod_scr_secr }}"</v>
      </c>
    </row>
    <row r="121" spans="1:17">
      <c r="C121" t="s">
        <v>332</v>
      </c>
      <c r="D121" t="s">
        <v>2842</v>
      </c>
      <c r="E121" s="33" t="s">
        <v>3146</v>
      </c>
      <c r="F121" s="33" t="str">
        <f t="shared" si="5"/>
        <v>{term}`Density / population size; Partially Marked`</v>
      </c>
      <c r="G121" t="s">
        <v>350</v>
      </c>
      <c r="H121" s="14" t="s">
        <v>2564</v>
      </c>
      <c r="J121" s="64" t="s">
        <v>2935</v>
      </c>
      <c r="K121" s="64" t="s">
        <v>2935</v>
      </c>
      <c r="P121" s="14" t="str">
        <f t="shared" si="7"/>
        <v xml:space="preserve">    mod_appl_mod_2flankspim: "Density / population size; Partially Marked"</v>
      </c>
      <c r="Q121" s="14" t="str">
        <f t="shared" si="8"/>
        <v xml:space="preserve">    mod_appl_def_mod_2flankspim: "{{ term_def_mod_2flankspim }}"</v>
      </c>
    </row>
    <row r="122" spans="1:17">
      <c r="C122" t="s">
        <v>332</v>
      </c>
      <c r="D122" t="s">
        <v>2842</v>
      </c>
      <c r="E122" s="33" t="s">
        <v>3149</v>
      </c>
      <c r="F122" s="33" t="str">
        <f t="shared" si="5"/>
        <v>{term}`Density / population size; Partially Marked`</v>
      </c>
      <c r="G122" t="s">
        <v>351</v>
      </c>
      <c r="H122" s="14" t="s">
        <v>2564</v>
      </c>
      <c r="J122" s="64" t="s">
        <v>2937</v>
      </c>
      <c r="K122" s="64" t="s">
        <v>2937</v>
      </c>
      <c r="P122" s="14" t="str">
        <f t="shared" si="7"/>
        <v xml:space="preserve">    mod_appl_mod_catspim: "Density / population size; Partially Marked"</v>
      </c>
      <c r="Q122" s="14" t="str">
        <f t="shared" si="8"/>
        <v xml:space="preserve">    mod_appl_def_mod_catspim: "{{ term_def_mod_catspim }}"</v>
      </c>
    </row>
    <row r="123" spans="1:17">
      <c r="C123" t="s">
        <v>332</v>
      </c>
      <c r="D123" t="s">
        <v>2842</v>
      </c>
      <c r="E123" s="33" t="s">
        <v>3188</v>
      </c>
      <c r="F123" s="33" t="str">
        <f t="shared" si="5"/>
        <v>{term}`Density; Marked`</v>
      </c>
      <c r="G123" t="s">
        <v>354</v>
      </c>
      <c r="H123" s="14" t="s">
        <v>2563</v>
      </c>
      <c r="J123" s="64" t="s">
        <v>2957</v>
      </c>
      <c r="K123" s="64" t="s">
        <v>2957</v>
      </c>
      <c r="P123" s="14" t="str">
        <f t="shared" si="7"/>
        <v xml:space="preserve">    mod_appl_mod_smr: "Density; Marked"</v>
      </c>
      <c r="Q123" s="14" t="str">
        <f t="shared" si="8"/>
        <v xml:space="preserve">    mod_appl_def_mod_smr: "{{ term_def_mod_smr }}"</v>
      </c>
    </row>
    <row r="124" spans="1:17">
      <c r="C124" t="s">
        <v>332</v>
      </c>
      <c r="D124" t="s">
        <v>2842</v>
      </c>
      <c r="E124" s="33" t="s">
        <v>3157</v>
      </c>
      <c r="F124" s="33" t="str">
        <f t="shared" si="5"/>
        <v>{term}`Density; Unmarked`</v>
      </c>
      <c r="G124" t="s">
        <v>338</v>
      </c>
      <c r="H124" s="14" t="s">
        <v>2560</v>
      </c>
      <c r="J124" s="64" t="s">
        <v>2943</v>
      </c>
      <c r="K124" s="64" t="s">
        <v>2943</v>
      </c>
      <c r="P124" s="14" t="str">
        <f t="shared" si="7"/>
        <v xml:space="preserve">    mod_appl_mod_ds: "Density; Unmarked"</v>
      </c>
      <c r="Q124" s="14" t="str">
        <f t="shared" si="8"/>
        <v xml:space="preserve">    mod_appl_def_mod_ds: "{{ term_def_mod_ds }}"</v>
      </c>
    </row>
    <row r="125" spans="1:17">
      <c r="C125" t="s">
        <v>332</v>
      </c>
      <c r="D125" t="s">
        <v>2842</v>
      </c>
      <c r="E125" s="33" t="s">
        <v>3162</v>
      </c>
      <c r="F125" s="33" t="str">
        <f t="shared" si="5"/>
        <v>{term}`Density; Unmarked`</v>
      </c>
      <c r="G125" t="s">
        <v>331</v>
      </c>
      <c r="H125" s="14" t="s">
        <v>2560</v>
      </c>
      <c r="J125" s="64" t="s">
        <v>2945</v>
      </c>
      <c r="K125" s="64" t="s">
        <v>2945</v>
      </c>
      <c r="P125" s="14" t="str">
        <f t="shared" si="7"/>
        <v xml:space="preserve">    mod_appl_mod_is: "Density; Unmarked"</v>
      </c>
      <c r="Q125" s="14" t="str">
        <f t="shared" si="8"/>
        <v xml:space="preserve">    mod_appl_def_mod_is: "{{ term_def_mod_is }}"</v>
      </c>
    </row>
    <row r="126" spans="1:17">
      <c r="C126" t="s">
        <v>332</v>
      </c>
      <c r="D126" t="s">
        <v>2842</v>
      </c>
      <c r="E126" s="33" t="s">
        <v>3179</v>
      </c>
      <c r="F126" s="33" t="str">
        <f t="shared" si="5"/>
        <v>{term}`Density; Unmarked`</v>
      </c>
      <c r="G126" t="s">
        <v>344</v>
      </c>
      <c r="H126" s="14" t="s">
        <v>2560</v>
      </c>
      <c r="J126" s="64" t="s">
        <v>2953</v>
      </c>
      <c r="K126" s="64" t="s">
        <v>2953</v>
      </c>
      <c r="P126" s="14" t="str">
        <f t="shared" si="7"/>
        <v xml:space="preserve">    mod_appl_mod_rem: "Density; Unmarked"</v>
      </c>
      <c r="Q126" s="14" t="str">
        <f t="shared" si="8"/>
        <v xml:space="preserve">    mod_appl_def_mod_rem: "{{ term_def_mod_rem }}"</v>
      </c>
    </row>
    <row r="127" spans="1:17">
      <c r="C127" t="s">
        <v>332</v>
      </c>
      <c r="D127" t="s">
        <v>2842</v>
      </c>
      <c r="E127" s="33" t="s">
        <v>3181</v>
      </c>
      <c r="F127" s="33" t="str">
        <f t="shared" si="5"/>
        <v>{term}`Density; Unmarked`</v>
      </c>
      <c r="G127" t="s">
        <v>342</v>
      </c>
      <c r="H127" s="14" t="s">
        <v>2560</v>
      </c>
      <c r="J127" s="64" t="s">
        <v>2954</v>
      </c>
      <c r="K127" s="64" t="s">
        <v>2954</v>
      </c>
      <c r="P127" s="14" t="str">
        <f t="shared" si="7"/>
        <v xml:space="preserve">    mod_appl_mod_rest: "Density; Unmarked"</v>
      </c>
      <c r="Q127" s="14" t="str">
        <f t="shared" si="8"/>
        <v xml:space="preserve">    mod_appl_def_mod_rest: "{{ term_def_mod_rest }}"</v>
      </c>
    </row>
    <row r="128" spans="1:17">
      <c r="C128" t="s">
        <v>332</v>
      </c>
      <c r="D128" t="s">
        <v>2842</v>
      </c>
      <c r="E128" s="33" t="s">
        <v>3184</v>
      </c>
      <c r="F128" s="33" t="str">
        <f t="shared" si="5"/>
        <v>{term}`Density; Unmarked`</v>
      </c>
      <c r="G128" t="s">
        <v>352</v>
      </c>
      <c r="H128" s="14" t="s">
        <v>2560</v>
      </c>
      <c r="J128" s="64" t="s">
        <v>2955</v>
      </c>
      <c r="K128" s="64" t="s">
        <v>2955</v>
      </c>
      <c r="P128" s="14" t="str">
        <f t="shared" si="7"/>
        <v xml:space="preserve">    mod_appl_mod_sc: "Density; Unmarked"</v>
      </c>
      <c r="Q128" s="14" t="str">
        <f t="shared" si="8"/>
        <v xml:space="preserve">    mod_appl_def_mod_sc: "{{ term_def_mod_sc }}"</v>
      </c>
    </row>
    <row r="129" spans="2:17">
      <c r="C129" t="s">
        <v>332</v>
      </c>
      <c r="D129" t="s">
        <v>2842</v>
      </c>
      <c r="E129" s="33" t="s">
        <v>3190</v>
      </c>
      <c r="F129" s="33" t="str">
        <f t="shared" si="5"/>
        <v>{term}`Density; Unmarked`</v>
      </c>
      <c r="G129" t="s">
        <v>334</v>
      </c>
      <c r="H129" s="14" t="s">
        <v>2560</v>
      </c>
      <c r="J129" s="64" t="s">
        <v>2958</v>
      </c>
      <c r="K129" s="64" t="s">
        <v>2958</v>
      </c>
      <c r="P129" s="14" t="str">
        <f t="shared" si="7"/>
        <v xml:space="preserve">    mod_appl_mod_ste: "Density; Unmarked"</v>
      </c>
      <c r="Q129" s="14" t="str">
        <f t="shared" si="8"/>
        <v xml:space="preserve">    mod_appl_def_mod_ste: "{{ term_def_mod_ste }}"</v>
      </c>
    </row>
    <row r="130" spans="2:17">
      <c r="C130" t="s">
        <v>332</v>
      </c>
      <c r="D130" t="s">
        <v>2842</v>
      </c>
      <c r="E130" s="33" t="s">
        <v>3192</v>
      </c>
      <c r="F130" s="33" t="str">
        <f t="shared" ref="F130:F193" si="10">"{term}`"&amp;H130&amp;"`"</f>
        <v>{term}`Density; Unmarked`</v>
      </c>
      <c r="G130" t="s">
        <v>340</v>
      </c>
      <c r="H130" s="14" t="s">
        <v>2560</v>
      </c>
      <c r="J130" s="64" t="s">
        <v>2959</v>
      </c>
      <c r="K130" s="64" t="s">
        <v>2959</v>
      </c>
      <c r="P130" s="14" t="str">
        <f t="shared" ref="P130:P193" si="11">"    "&amp;D130&amp;"_"&amp;G130&amp;": """&amp;H130&amp;""""</f>
        <v xml:space="preserve">    mod_appl_mod_tifc: "Density; Unmarked"</v>
      </c>
      <c r="Q130" s="14" t="str">
        <f t="shared" ref="Q130:Q193" si="12">IF(K130=999,"",("    "&amp;D130&amp;"_def_"&amp;G130&amp;": """&amp;K130&amp;""""))</f>
        <v xml:space="preserve">    mod_appl_def_mod_tifc: "{{ term_def_mod_tifc }}"</v>
      </c>
    </row>
    <row r="131" spans="2:17">
      <c r="C131" t="s">
        <v>332</v>
      </c>
      <c r="D131" t="s">
        <v>2842</v>
      </c>
      <c r="E131" s="33" t="s">
        <v>3194</v>
      </c>
      <c r="F131" s="33" t="str">
        <f t="shared" si="10"/>
        <v>{term}`Density; Unmarked`</v>
      </c>
      <c r="G131" t="s">
        <v>336</v>
      </c>
      <c r="H131" s="14" t="s">
        <v>2560</v>
      </c>
      <c r="J131" s="64" t="s">
        <v>2960</v>
      </c>
      <c r="K131" s="64" t="s">
        <v>2960</v>
      </c>
      <c r="P131" s="14" t="str">
        <f t="shared" si="11"/>
        <v xml:space="preserve">    mod_appl_mod_tte: "Density; Unmarked"</v>
      </c>
      <c r="Q131" s="14" t="str">
        <f t="shared" si="12"/>
        <v xml:space="preserve">    mod_appl_def_mod_tte: "{{ term_def_mod_tte }}"</v>
      </c>
    </row>
    <row r="132" spans="2:17">
      <c r="B132" s="14">
        <v>35</v>
      </c>
      <c r="C132" s="14" t="s">
        <v>2832</v>
      </c>
      <c r="D132" s="14" t="s">
        <v>0</v>
      </c>
      <c r="E132" s="33" t="s">
        <v>3238</v>
      </c>
      <c r="F132" s="33" t="str">
        <f t="shared" si="10"/>
        <v>{term}`Deployment`</v>
      </c>
      <c r="G132" s="17" t="s">
        <v>558</v>
      </c>
      <c r="H132" s="19" t="s">
        <v>559</v>
      </c>
      <c r="I132" s="19" t="str">
        <f t="shared" ref="I132:I140" si="13">"(#"&amp;G132&amp;")=@{{ "&amp;D132&amp;"_"&amp;G132&amp;" }}@@: {{ "&amp;D132&amp;"_def_"&amp;G132&amp;" }}@@"</f>
        <v>(#deployment)=@{{ term_deployment }}@@: {{ term_def_deployment }}@@</v>
      </c>
      <c r="J132" s="64" t="s">
        <v>832</v>
      </c>
      <c r="K132" s="64" t="s">
        <v>832</v>
      </c>
      <c r="L132" s="17"/>
      <c r="M132" s="20" t="s">
        <v>383</v>
      </c>
      <c r="N132" s="21" t="b">
        <v>1</v>
      </c>
      <c r="O132" s="21" t="b">
        <v>1</v>
      </c>
      <c r="P132" s="14" t="str">
        <f t="shared" si="11"/>
        <v xml:space="preserve">    term_deployment: "Deployment"</v>
      </c>
      <c r="Q132" s="14" t="str">
        <f t="shared" si="1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33" spans="2:17">
      <c r="B133" s="14">
        <v>37</v>
      </c>
      <c r="C133" s="14" t="s">
        <v>2832</v>
      </c>
      <c r="D133" s="14" t="s">
        <v>0</v>
      </c>
      <c r="E133" s="33" t="s">
        <v>3281</v>
      </c>
      <c r="F133" s="33" t="str">
        <f t="shared" si="10"/>
        <v>{term}`Deployment area photos`</v>
      </c>
      <c r="G133" s="17" t="s">
        <v>556</v>
      </c>
      <c r="H133" s="19" t="s">
        <v>557</v>
      </c>
      <c r="I133" s="19" t="str">
        <f t="shared" si="13"/>
        <v>(#deployment_area_photos)=@{{ term_deployment_area_photos }}@@: {{ term_def_deployment_area_photos }}@@</v>
      </c>
      <c r="J133" s="64" t="s">
        <v>833</v>
      </c>
      <c r="K133" s="64" t="s">
        <v>833</v>
      </c>
      <c r="L133" s="17"/>
      <c r="M133" s="20" t="s">
        <v>383</v>
      </c>
      <c r="N133" s="21" t="b">
        <v>1</v>
      </c>
      <c r="O133" s="21" t="b">
        <v>1</v>
      </c>
      <c r="P133" s="14" t="str">
        <f t="shared" si="11"/>
        <v xml:space="preserve">    term_deployment_area_photos: "Deployment area photos"</v>
      </c>
      <c r="Q133" s="14" t="str">
        <f t="shared" si="1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34" spans="2:17">
      <c r="B134" s="14">
        <v>43</v>
      </c>
      <c r="C134" s="14" t="s">
        <v>2832</v>
      </c>
      <c r="D134" s="14" t="s">
        <v>0</v>
      </c>
      <c r="E134" s="33" t="s">
        <v>3276</v>
      </c>
      <c r="F134" s="33" t="str">
        <f t="shared" si="10"/>
        <v>{term}`Deployment metadata`</v>
      </c>
      <c r="G134" s="17" t="s">
        <v>553</v>
      </c>
      <c r="H134" s="19" t="s">
        <v>555</v>
      </c>
      <c r="I134" s="19" t="str">
        <f t="shared" si="13"/>
        <v>(#deployment_metadata)=@{{ term_deployment_metadata }}@@: {{ term_def_deployment_metadata }}@@</v>
      </c>
      <c r="J134" s="64" t="s">
        <v>554</v>
      </c>
      <c r="K134" s="64" t="s">
        <v>554</v>
      </c>
      <c r="L134" s="17"/>
      <c r="M134" s="20" t="s">
        <v>383</v>
      </c>
      <c r="N134" s="21" t="b">
        <v>1</v>
      </c>
      <c r="O134" s="21" t="b">
        <v>1</v>
      </c>
      <c r="P134" s="14" t="str">
        <f t="shared" si="11"/>
        <v xml:space="preserve">    term_deployment_metadata: "Deployment metadata"</v>
      </c>
      <c r="Q134" s="14" t="str">
        <f t="shared" si="1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5" spans="2:17">
      <c r="B135" s="14">
        <v>46</v>
      </c>
      <c r="C135" s="14" t="s">
        <v>2832</v>
      </c>
      <c r="D135" s="14" t="s">
        <v>0</v>
      </c>
      <c r="E135" s="33" t="s">
        <v>3374</v>
      </c>
      <c r="F135" s="33" t="str">
        <f t="shared" si="10"/>
        <v>{term}`Deployment visit`</v>
      </c>
      <c r="G135" s="17" t="s">
        <v>550</v>
      </c>
      <c r="H135" s="19" t="s">
        <v>552</v>
      </c>
      <c r="I135" s="19" t="str">
        <f t="shared" si="13"/>
        <v>(#deployment_visit)=@{{ term_deployment_visit }}@@: {{ term_def_deployment_visit }}@@</v>
      </c>
      <c r="J135" s="64" t="s">
        <v>551</v>
      </c>
      <c r="K135" s="64" t="s">
        <v>551</v>
      </c>
      <c r="L135" s="17"/>
      <c r="M135" s="20" t="s">
        <v>383</v>
      </c>
      <c r="N135" s="21" t="b">
        <v>1</v>
      </c>
      <c r="O135" s="21" t="b">
        <v>1</v>
      </c>
      <c r="P135" s="14" t="str">
        <f t="shared" si="11"/>
        <v xml:space="preserve">    term_deployment_visit: "Deployment visit"</v>
      </c>
      <c r="Q135" s="14" t="str">
        <f t="shared" si="12"/>
        <v xml:space="preserve">    term_def_deployment_visit: "When a crew has gone to a location to deploy a remote camera."</v>
      </c>
    </row>
    <row r="136" spans="2:17">
      <c r="B136" s="14">
        <v>48</v>
      </c>
      <c r="C136" s="17" t="s">
        <v>2828</v>
      </c>
      <c r="D136" s="14" t="s">
        <v>0</v>
      </c>
      <c r="E136" s="33" t="s">
        <v>3143</v>
      </c>
      <c r="F136" s="33" t="str">
        <f t="shared" si="10"/>
        <v>{term}`Detection distance`</v>
      </c>
      <c r="G136" s="17" t="s">
        <v>547</v>
      </c>
      <c r="H136" s="19" t="s">
        <v>548</v>
      </c>
      <c r="I136" s="19" t="str">
        <f t="shared" si="13"/>
        <v>(#detection_distance)=@{{ term_detection_distance }}@@: {{ term_def_detection_distance }}@@</v>
      </c>
      <c r="J136" s="68" t="s">
        <v>3562</v>
      </c>
      <c r="K136" s="68" t="s">
        <v>3128</v>
      </c>
      <c r="L136" s="17"/>
      <c r="M136" s="20" t="s">
        <v>383</v>
      </c>
      <c r="N136" s="23" t="b">
        <v>0</v>
      </c>
      <c r="O136" s="21" t="b">
        <v>1</v>
      </c>
      <c r="P136" s="14" t="str">
        <f t="shared" si="11"/>
        <v xml:space="preserve">    term_detection_distance: "Detection distance"</v>
      </c>
      <c r="Q136" s="14" t="str">
        <f t="shared" si="12"/>
        <v xml:space="preserve">    term_def_detection_distance: "The maximum distance that a sensor can detect a target'(Wearn and Glover-Kapfer, 2017)."</v>
      </c>
    </row>
    <row r="137" spans="2:17">
      <c r="B137" s="14">
        <v>47</v>
      </c>
      <c r="C137" s="17" t="s">
        <v>2828</v>
      </c>
      <c r="D137" s="14" t="s">
        <v>0</v>
      </c>
      <c r="E137" s="33" t="s">
        <v>3205</v>
      </c>
      <c r="F137" s="33" t="str">
        <f t="shared" si="10"/>
        <v>{term}`Detection 'event'`</v>
      </c>
      <c r="G137" s="17" t="s">
        <v>549</v>
      </c>
      <c r="H137" s="19" t="s">
        <v>1256</v>
      </c>
      <c r="I137" s="19" t="str">
        <f t="shared" si="13"/>
        <v>(#detection_event)=@{{ term_detection_event }}@@: {{ term_def_detection_event }}@@</v>
      </c>
      <c r="J137" s="64" t="s">
        <v>747</v>
      </c>
      <c r="K137" s="64" t="s">
        <v>747</v>
      </c>
      <c r="L137" s="17"/>
      <c r="M137" s="20" t="s">
        <v>383</v>
      </c>
      <c r="N137" s="21" t="b">
        <v>1</v>
      </c>
      <c r="O137" s="21" t="b">
        <v>1</v>
      </c>
      <c r="P137" s="14" t="str">
        <f t="shared" si="11"/>
        <v xml:space="preserve">    term_detection_event: "Detection 'event'"</v>
      </c>
      <c r="Q137" s="14" t="str">
        <f t="shared" si="1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38" spans="2:17">
      <c r="B138" s="14">
        <v>49</v>
      </c>
      <c r="C138" s="17" t="s">
        <v>2828</v>
      </c>
      <c r="D138" s="14" t="s">
        <v>0</v>
      </c>
      <c r="E138" s="33" t="s">
        <v>3348</v>
      </c>
      <c r="F138" s="33" t="str">
        <f t="shared" si="10"/>
        <v>{term}`Detection probability (aka detectability)`</v>
      </c>
      <c r="G138" s="17" t="s">
        <v>545</v>
      </c>
      <c r="H138" s="19" t="s">
        <v>546</v>
      </c>
      <c r="I138" s="19" t="str">
        <f t="shared" si="13"/>
        <v>(#detection_probability)=@{{ term_detection_probability }}@@: {{ term_def_detection_probability }}@@</v>
      </c>
      <c r="J138" s="64" t="s">
        <v>2350</v>
      </c>
      <c r="K138" s="64" t="s">
        <v>2350</v>
      </c>
      <c r="L138" s="17"/>
      <c r="M138" s="20" t="s">
        <v>383</v>
      </c>
      <c r="N138" s="23" t="b">
        <v>0</v>
      </c>
      <c r="O138" s="21" t="b">
        <v>1</v>
      </c>
      <c r="P138" s="14" t="str">
        <f t="shared" si="11"/>
        <v xml:space="preserve">    term_detection_probability: "Detection probability (aka detectability)"</v>
      </c>
      <c r="Q138" s="14" t="str">
        <f t="shared" si="12"/>
        <v xml:space="preserve">    term_def_detection_probability: "The probability (likelihood) that an individual of the population of interest is included in the count at time or location *i*."</v>
      </c>
    </row>
    <row r="139" spans="2:17">
      <c r="B139" s="14">
        <v>50</v>
      </c>
      <c r="C139" s="17" t="s">
        <v>2828</v>
      </c>
      <c r="D139" s="14" t="s">
        <v>0</v>
      </c>
      <c r="E139" s="33" t="s">
        <v>3321</v>
      </c>
      <c r="F139" s="33" t="str">
        <f t="shared" si="10"/>
        <v>{term}`Detection rate`</v>
      </c>
      <c r="G139" s="17" t="s">
        <v>542</v>
      </c>
      <c r="H139" s="19" t="s">
        <v>544</v>
      </c>
      <c r="I139" s="19" t="str">
        <f t="shared" si="13"/>
        <v>(#detection_rate)=@{{ term_detection_rate }}@@: {{ term_def_detection_rate }}@@</v>
      </c>
      <c r="J139" s="64" t="s">
        <v>543</v>
      </c>
      <c r="K139" s="64" t="s">
        <v>543</v>
      </c>
      <c r="L139" s="17"/>
      <c r="M139" s="20" t="s">
        <v>383</v>
      </c>
      <c r="N139" s="23" t="b">
        <v>0</v>
      </c>
      <c r="O139" s="21" t="b">
        <v>1</v>
      </c>
      <c r="P139" s="14" t="str">
        <f t="shared" si="11"/>
        <v xml:space="preserve">    term_detection_rate: "Detection rate"</v>
      </c>
      <c r="Q139" s="14" t="str">
        <f t="shared" si="12"/>
        <v xml:space="preserve">    term_def_detection_rate: "The frequency of independent detections within a specified time period."</v>
      </c>
    </row>
    <row r="140" spans="2:17">
      <c r="B140" s="14">
        <v>51</v>
      </c>
      <c r="C140" s="17" t="s">
        <v>2828</v>
      </c>
      <c r="D140" s="14" t="s">
        <v>0</v>
      </c>
      <c r="E140" s="33" t="s">
        <v>3287</v>
      </c>
      <c r="F140" s="33" t="str">
        <f t="shared" si="10"/>
        <v>{term}`Detection zone`</v>
      </c>
      <c r="G140" s="17" t="s">
        <v>539</v>
      </c>
      <c r="H140" s="19" t="s">
        <v>541</v>
      </c>
      <c r="I140" s="19" t="str">
        <f t="shared" si="13"/>
        <v>(#detection_zone)=@{{ term_detection_zone }}@@: {{ term_def_detection_zone }}@@</v>
      </c>
      <c r="J140" s="64" t="s">
        <v>540</v>
      </c>
      <c r="K140" s="64" t="s">
        <v>540</v>
      </c>
      <c r="L140" s="17"/>
      <c r="M140" s="20" t="s">
        <v>383</v>
      </c>
      <c r="N140" s="21" t="b">
        <v>1</v>
      </c>
      <c r="O140" s="21" t="b">
        <v>1</v>
      </c>
      <c r="P140" s="14" t="str">
        <f t="shared" si="11"/>
        <v xml:space="preserve">    term_detection_zone: "Detection zone"</v>
      </c>
      <c r="Q140" s="14" t="str">
        <f t="shared" si="12"/>
        <v xml:space="preserve">    term_def_detection_zone: "The area (conical in shape) in which a remote camera can detect the heat signature and motion of an object (Rovero &amp; Zimmermann, 2016) (Figure 5)."</v>
      </c>
    </row>
    <row r="141" spans="2:17">
      <c r="C141" t="s">
        <v>332</v>
      </c>
      <c r="D141" t="s">
        <v>329</v>
      </c>
      <c r="E141" s="33" t="s">
        <v>3158</v>
      </c>
      <c r="F141" s="33" t="str">
        <f t="shared" si="10"/>
        <v>{term}`Distance sampling (DS)`</v>
      </c>
      <c r="G141" t="s">
        <v>338</v>
      </c>
      <c r="H141" t="s">
        <v>337</v>
      </c>
      <c r="J141" s="64" t="s">
        <v>2943</v>
      </c>
      <c r="K141" s="64" t="s">
        <v>2943</v>
      </c>
      <c r="P141" s="14" t="str">
        <f t="shared" si="11"/>
        <v xml:space="preserve">    name_mod_ds: "Distance sampling (DS)"</v>
      </c>
      <c r="Q141" s="14" t="str">
        <f t="shared" si="12"/>
        <v xml:space="preserve">    name_def_mod_ds: "{{ term_def_mod_ds }}"</v>
      </c>
    </row>
    <row r="142" spans="2:17">
      <c r="B142" s="14">
        <v>52</v>
      </c>
      <c r="C142" s="14" t="s">
        <v>332</v>
      </c>
      <c r="D142" s="14" t="s">
        <v>0</v>
      </c>
      <c r="E142" s="33" t="s">
        <v>3209</v>
      </c>
      <c r="F142" s="33" t="str">
        <f t="shared" si="10"/>
        <v>{term}`Distance sampling (DS) model (Howe et al., 2017)`</v>
      </c>
      <c r="G142" t="s">
        <v>338</v>
      </c>
      <c r="H142" s="19" t="s">
        <v>538</v>
      </c>
      <c r="I142" s="19" t="str">
        <f>"(#"&amp;G142&amp;")=@{{ "&amp;D142&amp;"_"&amp;G142&amp;" }}@@: {{ "&amp;D142&amp;"_def_"&amp;G142&amp;" }}@@"</f>
        <v>(#mod_ds)=@{{ term_mod_ds }}@@: {{ term_def_mod_ds }}@@</v>
      </c>
      <c r="J142" s="64" t="s">
        <v>3555</v>
      </c>
      <c r="K142" s="64" t="s">
        <v>2393</v>
      </c>
      <c r="L142" s="17"/>
      <c r="M142" s="20" t="s">
        <v>383</v>
      </c>
      <c r="N142" s="23" t="b">
        <v>0</v>
      </c>
      <c r="O142" s="21" t="b">
        <v>1</v>
      </c>
      <c r="P142" s="14" t="str">
        <f t="shared" si="11"/>
        <v xml:space="preserve">    term_mod_ds: "Distance sampling (DS) model (Howe et al., 2017)"</v>
      </c>
      <c r="Q142" s="14" t="str">
        <f t="shared" si="12"/>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3" spans="2:17">
      <c r="B143" s="14">
        <v>54</v>
      </c>
      <c r="C143" s="17" t="s">
        <v>2828</v>
      </c>
      <c r="D143" s="14" t="s">
        <v>0</v>
      </c>
      <c r="E143" s="33" t="s">
        <v>3308</v>
      </c>
      <c r="F143" s="33" t="str">
        <f t="shared" si="10"/>
        <v>{term}`Effective detection distance`</v>
      </c>
      <c r="G143" s="17" t="s">
        <v>535</v>
      </c>
      <c r="H143" s="19" t="s">
        <v>537</v>
      </c>
      <c r="I143" s="19" t="str">
        <f>"(#"&amp;G143&amp;")=@{{ "&amp;D143&amp;"_"&amp;G143&amp;" }}@@: {{ "&amp;D143&amp;"_def_"&amp;G143&amp;" }}@@"</f>
        <v>(#effective_detection_distance)=@{{ term_effective_detection_distance }}@@: {{ term_def_effective_detection_distance }}@@</v>
      </c>
      <c r="J143" s="64" t="s">
        <v>536</v>
      </c>
      <c r="K143" s="64" t="s">
        <v>536</v>
      </c>
      <c r="L143" s="17"/>
      <c r="M143" s="20" t="s">
        <v>383</v>
      </c>
      <c r="N143" s="23" t="b">
        <v>0</v>
      </c>
      <c r="O143" s="21" t="b">
        <v>1</v>
      </c>
      <c r="P143" s="14" t="str">
        <f t="shared" si="11"/>
        <v xml:space="preserve">    term_effective_detection_distance: "Effective detection distance"</v>
      </c>
      <c r="Q143" s="14" t="str">
        <f t="shared" si="1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44" spans="2:17">
      <c r="B144" s="14">
        <v>56</v>
      </c>
      <c r="C144" s="17" t="s">
        <v>2828</v>
      </c>
      <c r="D144" s="14" t="s">
        <v>0</v>
      </c>
      <c r="E144" s="33" t="s">
        <v>3257</v>
      </c>
      <c r="F144" s="33" t="str">
        <f t="shared" si="10"/>
        <v>{term}`False trigger`</v>
      </c>
      <c r="G144" s="17" t="s">
        <v>532</v>
      </c>
      <c r="H144" s="19" t="s">
        <v>534</v>
      </c>
      <c r="I144" s="19" t="str">
        <f>"(#"&amp;G144&amp;")=@{{ "&amp;D144&amp;"_"&amp;G144&amp;" }}@@: {{ "&amp;D144&amp;"_def_"&amp;G144&amp;" }}@@"</f>
        <v>(#false_trigger)=@{{ term_false_trigger }}@@: {{ term_def_false_trigger }}@@</v>
      </c>
      <c r="J144" s="64" t="s">
        <v>533</v>
      </c>
      <c r="K144" s="64" t="s">
        <v>533</v>
      </c>
      <c r="L144" s="17"/>
      <c r="M144" s="20" t="s">
        <v>383</v>
      </c>
      <c r="N144" s="21" t="b">
        <v>1</v>
      </c>
      <c r="O144" s="21" t="b">
        <v>1</v>
      </c>
      <c r="P144" s="14" t="str">
        <f t="shared" si="11"/>
        <v xml:space="preserve">    term_false_trigger: "False trigger"</v>
      </c>
      <c r="Q144" s="14" t="str">
        <f t="shared" si="12"/>
        <v xml:space="preserve">    term_def_false_trigger: "Blank images (no wildlife or human present). These images commonly occur when a camera is triggered by vegetation blowing in the wind."</v>
      </c>
    </row>
    <row r="145" spans="1:18">
      <c r="B145" s="14">
        <v>57</v>
      </c>
      <c r="C145" s="17" t="s">
        <v>2828</v>
      </c>
      <c r="D145" s="14" t="s">
        <v>0</v>
      </c>
      <c r="E145" s="33" t="s">
        <v>3315</v>
      </c>
      <c r="F145" s="33" t="str">
        <f t="shared" si="10"/>
        <v>{term}`Field of View (FOV)`</v>
      </c>
      <c r="G145" s="17" t="s">
        <v>530</v>
      </c>
      <c r="H145" s="19" t="s">
        <v>531</v>
      </c>
      <c r="I145" s="19" t="str">
        <f>"(#"&amp;G145&amp;")=@{{ "&amp;D145&amp;"_"&amp;G145&amp;" }}@@: {{ "&amp;D145&amp;"_def_"&amp;G145&amp;" }}@@"</f>
        <v>(#field_of_view)=@{{ term_field_of_view }}@@: {{ term_def_field_of_view }}@@</v>
      </c>
      <c r="J145" s="64" t="s">
        <v>2933</v>
      </c>
      <c r="K145" s="64" t="s">
        <v>2933</v>
      </c>
      <c r="L145" s="17"/>
      <c r="M145" s="20" t="s">
        <v>383</v>
      </c>
      <c r="N145" s="21" t="b">
        <v>1</v>
      </c>
      <c r="O145" s="21" t="b">
        <v>1</v>
      </c>
      <c r="P145" s="14" t="str">
        <f t="shared" si="11"/>
        <v xml:space="preserve">    term_field_of_view: "Field of View (FOV)"</v>
      </c>
      <c r="Q145" s="14" t="str">
        <f t="shared" si="12"/>
        <v xml:space="preserve">    term_def_field_of_view: "The extent of a scene that is visible in an image (Figure 5); a large FOV is obtained by 'zooming out' from a scene, whilst 'zooming in' will result in a smaller FOV ({{ ref_intext_wearn_gloverkapfer_2017 }})."</v>
      </c>
    </row>
    <row r="146" spans="1:18">
      <c r="B146" s="14">
        <v>58</v>
      </c>
      <c r="C146" s="14" t="s">
        <v>2833</v>
      </c>
      <c r="D146" s="14" t="s">
        <v>0</v>
      </c>
      <c r="E146" s="33" t="s">
        <v>3296</v>
      </c>
      <c r="F146" s="33" t="str">
        <f t="shared" si="10"/>
        <v>{term}`Flash output`</v>
      </c>
      <c r="G146" s="17" t="s">
        <v>527</v>
      </c>
      <c r="H146" s="19" t="s">
        <v>529</v>
      </c>
      <c r="I146" s="19" t="str">
        <f>"(#"&amp;G146&amp;")=@{{ "&amp;D146&amp;"_"&amp;G146&amp;" }}@@: {{ "&amp;D146&amp;"_def_"&amp;G146&amp;" }}@@"</f>
        <v>(#settings_flash_output)=@{{ term_settings_flash_output }}@@: {{ term_def_settings_flash_output }}@@</v>
      </c>
      <c r="J146" s="64" t="s">
        <v>528</v>
      </c>
      <c r="K146" s="64" t="s">
        <v>528</v>
      </c>
      <c r="L146" s="17"/>
      <c r="M146" s="20" t="s">
        <v>383</v>
      </c>
      <c r="N146" s="21" t="b">
        <v>1</v>
      </c>
      <c r="O146" s="21" t="b">
        <v>1</v>
      </c>
      <c r="P146" s="14" t="str">
        <f t="shared" si="11"/>
        <v xml:space="preserve">    term_settings_flash_output: "Flash output"</v>
      </c>
      <c r="Q146" s="14" t="str">
        <f t="shared" si="12"/>
        <v xml:space="preserve">    term_def_settings_flash_output: "The camera setting that provides the level of intensity of the flash (if enabled)."</v>
      </c>
    </row>
    <row r="147" spans="1:18">
      <c r="C147" t="s">
        <v>332</v>
      </c>
      <c r="D147" t="s">
        <v>2842</v>
      </c>
      <c r="E147" s="33" t="s">
        <v>3155</v>
      </c>
      <c r="F147" s="33" t="str">
        <f t="shared" si="10"/>
        <v>{term}`Gamma richness (γ)`</v>
      </c>
      <c r="G147" t="s">
        <v>885</v>
      </c>
      <c r="H147" t="s">
        <v>3122</v>
      </c>
      <c r="J147" s="64" t="s">
        <v>2941</v>
      </c>
      <c r="K147" s="64" t="s">
        <v>2941</v>
      </c>
      <c r="P147" s="14" t="str">
        <f t="shared" si="11"/>
        <v xml:space="preserve">    mod_appl_mod_divers_rich_gamma: "Gamma richness (γ)"</v>
      </c>
      <c r="Q147" s="14" t="str">
        <f t="shared" si="12"/>
        <v xml:space="preserve">    mod_appl_def_mod_divers_rich_gamma: "{{ term_def_mod_divers_rich_gamma }}"</v>
      </c>
    </row>
    <row r="148" spans="1:18">
      <c r="A148" s="14" t="s">
        <v>2315</v>
      </c>
      <c r="C148" s="14" t="s">
        <v>332</v>
      </c>
      <c r="D148" s="14" t="s">
        <v>0</v>
      </c>
      <c r="E148" s="33" t="s">
        <v>3155</v>
      </c>
      <c r="F148" s="33" t="str">
        <f t="shared" si="10"/>
        <v>{term}`Gamma richness (γ)`</v>
      </c>
      <c r="G148" t="s">
        <v>885</v>
      </c>
      <c r="H148" t="s">
        <v>3122</v>
      </c>
      <c r="I148" s="19" t="str">
        <f t="shared" ref="I148:I159" si="14">"(#"&amp;G148&amp;")=@{{ "&amp;D148&amp;"_"&amp;G148&amp;" }}@@: {{ "&amp;D148&amp;"_def_"&amp;G148&amp;" }}@@"</f>
        <v>(#mod_divers_rich_gamma)=@{{ term_mod_divers_rich_gamma }}@@: {{ term_def_mod_divers_rich_gamma }}@@</v>
      </c>
      <c r="J148" s="72" t="s">
        <v>3111</v>
      </c>
      <c r="K148" s="72" t="s">
        <v>3111</v>
      </c>
      <c r="P148" s="14" t="str">
        <f t="shared" si="11"/>
        <v xml:space="preserve">    term_mod_divers_rich_gamma: "Gamma richness (γ)"</v>
      </c>
      <c r="Q148" s="14" t="str">
        <f t="shared" si="12"/>
        <v xml:space="preserve">    term_def_mod_divers_rich_gamma: "The number of species across a whole study area ({{ ref_intext_wearn_gloverkapfer_2017 }})."</v>
      </c>
    </row>
    <row r="149" spans="1:18">
      <c r="C149" s="14" t="s">
        <v>332</v>
      </c>
      <c r="D149" t="s">
        <v>329</v>
      </c>
      <c r="E149" s="33" t="s">
        <v>3170</v>
      </c>
      <c r="F149" s="33" t="str">
        <f t="shared" si="10"/>
        <v>{term}`Hurdle`</v>
      </c>
      <c r="G149" s="17" t="s">
        <v>1245</v>
      </c>
      <c r="H149" s="19" t="s">
        <v>1244</v>
      </c>
      <c r="I149" s="19" t="str">
        <f t="shared" si="14"/>
        <v>(#mod_rai_hurdle)=@{{ name_mod_rai_hurdle }}@@: {{ name_def_mod_rai_hurdle }}@@</v>
      </c>
      <c r="J149" s="64" t="s">
        <v>2948</v>
      </c>
      <c r="K149" s="64" t="s">
        <v>2948</v>
      </c>
      <c r="L149" s="17"/>
      <c r="M149" s="20" t="s">
        <v>383</v>
      </c>
      <c r="N149" s="23" t="b">
        <v>0</v>
      </c>
      <c r="O149" s="21" t="b">
        <v>1</v>
      </c>
      <c r="P149" s="14" t="str">
        <f t="shared" si="11"/>
        <v xml:space="preserve">    name_mod_rai_hurdle: "Hurdle"</v>
      </c>
      <c r="Q149" s="14" t="str">
        <f t="shared" si="12"/>
        <v xml:space="preserve">    name_def_mod_rai_hurdle: "{{ term_def_mod_rai_hurdle }}"</v>
      </c>
    </row>
    <row r="150" spans="1:18" s="7" customFormat="1">
      <c r="A150" s="14"/>
      <c r="B150" s="14">
        <v>63</v>
      </c>
      <c r="C150" s="14" t="s">
        <v>332</v>
      </c>
      <c r="D150" s="14" t="s">
        <v>0</v>
      </c>
      <c r="E150" s="33" t="s">
        <v>3222</v>
      </c>
      <c r="F150" s="33" t="str">
        <f t="shared" si="10"/>
        <v>{term}`Hurdle model (Mullahy, 1986; Heilbron 1994)`</v>
      </c>
      <c r="G150" s="17" t="s">
        <v>1245</v>
      </c>
      <c r="H150" s="19" t="s">
        <v>2351</v>
      </c>
      <c r="I150" s="19" t="str">
        <f t="shared" si="14"/>
        <v>(#mod_rai_hurdle)=@{{ term_mod_rai_hurdle }}@@: {{ term_def_mod_rai_hurdle }}@@</v>
      </c>
      <c r="J150" s="64" t="s">
        <v>765</v>
      </c>
      <c r="K150" s="64" t="s">
        <v>765</v>
      </c>
      <c r="L150" s="17"/>
      <c r="M150" s="20" t="s">
        <v>383</v>
      </c>
      <c r="N150" s="23" t="b">
        <v>0</v>
      </c>
      <c r="O150" s="21" t="b">
        <v>1</v>
      </c>
      <c r="P150" s="14" t="str">
        <f t="shared" si="11"/>
        <v xml:space="preserve">    term_mod_rai_hurdle: "Hurdle model (Mullahy, 1986; Heilbron 1994)"</v>
      </c>
      <c r="Q150" s="14"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R150" s="38"/>
    </row>
    <row r="151" spans="1:18" s="7" customFormat="1">
      <c r="A151" s="14"/>
      <c r="B151" s="14">
        <v>64</v>
      </c>
      <c r="C151" s="14" t="s">
        <v>525</v>
      </c>
      <c r="D151" s="14" t="s">
        <v>0</v>
      </c>
      <c r="E151" s="33" t="s">
        <v>3246</v>
      </c>
      <c r="F151" s="33" t="str">
        <f t="shared" si="10"/>
        <v>{term}`Image`</v>
      </c>
      <c r="G151" s="17" t="s">
        <v>525</v>
      </c>
      <c r="H151" s="19" t="s">
        <v>526</v>
      </c>
      <c r="I151" s="19" t="str">
        <f t="shared" si="14"/>
        <v>(#image)=@{{ term_image }}@@: {{ term_def_image }}@@</v>
      </c>
      <c r="J151" s="64" t="s">
        <v>753</v>
      </c>
      <c r="K151" s="64" t="s">
        <v>753</v>
      </c>
      <c r="L151" s="17"/>
      <c r="M151" s="20" t="s">
        <v>383</v>
      </c>
      <c r="N151" s="21" t="b">
        <v>1</v>
      </c>
      <c r="O151" s="21" t="b">
        <v>1</v>
      </c>
      <c r="P151" s="14" t="str">
        <f t="shared" si="11"/>
        <v xml:space="preserve">    term_image: "Image"</v>
      </c>
      <c r="Q151" s="14" t="str">
        <f t="shared" si="12"/>
        <v xml:space="preserve">    term_def_image: "An individual image captured by a camera, which may be part of a multi-image sequence (recorded as 'Image Name')."</v>
      </c>
      <c r="R151" s="38"/>
    </row>
    <row r="152" spans="1:18" s="7" customFormat="1">
      <c r="A152" s="14"/>
      <c r="B152" s="14">
        <v>65</v>
      </c>
      <c r="C152" s="17" t="s">
        <v>517</v>
      </c>
      <c r="D152" s="14" t="s">
        <v>0</v>
      </c>
      <c r="E152" s="33" t="s">
        <v>3353</v>
      </c>
      <c r="F152" s="33" t="str">
        <f t="shared" si="10"/>
        <v>{term}`Image classification`</v>
      </c>
      <c r="G152" s="17" t="s">
        <v>523</v>
      </c>
      <c r="H152" s="19" t="s">
        <v>524</v>
      </c>
      <c r="I152" s="19" t="str">
        <f t="shared" si="14"/>
        <v>(#image_classification)=@{{ term_image_classification }}@@: {{ term_def_image_classification }}@@</v>
      </c>
      <c r="J152" s="64" t="s">
        <v>754</v>
      </c>
      <c r="K152" s="64" t="s">
        <v>754</v>
      </c>
      <c r="L152" s="17"/>
      <c r="M152" s="20" t="s">
        <v>383</v>
      </c>
      <c r="N152" s="23" t="b">
        <v>0</v>
      </c>
      <c r="O152" s="21" t="b">
        <v>1</v>
      </c>
      <c r="P152" s="14" t="str">
        <f t="shared" si="11"/>
        <v xml:space="preserve">    term_image_classification: "Image classification"</v>
      </c>
      <c r="Q152" s="14" t="str">
        <f t="shared" si="12"/>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R152" s="38"/>
    </row>
    <row r="153" spans="1:18" s="7" customFormat="1">
      <c r="A153" s="14"/>
      <c r="B153" s="14">
        <v>66</v>
      </c>
      <c r="C153" s="17" t="s">
        <v>517</v>
      </c>
      <c r="D153" s="14" t="s">
        <v>0</v>
      </c>
      <c r="E153" s="33" t="s">
        <v>3329</v>
      </c>
      <c r="F153" s="33" t="str">
        <f t="shared" si="10"/>
        <v>{term}`Image classification confidence `</v>
      </c>
      <c r="G153" s="17" t="s">
        <v>520</v>
      </c>
      <c r="H153" s="19" t="s">
        <v>522</v>
      </c>
      <c r="I153" s="19" t="str">
        <f t="shared" si="14"/>
        <v>(#image_classification_confidence)=@{{ term_image_classification_confidence }}@@: {{ term_def_image_classification_confidence }}@@</v>
      </c>
      <c r="J153" s="64" t="s">
        <v>521</v>
      </c>
      <c r="K153" s="64" t="s">
        <v>521</v>
      </c>
      <c r="L153" s="17"/>
      <c r="M153" s="20" t="s">
        <v>383</v>
      </c>
      <c r="N153" s="23" t="b">
        <v>0</v>
      </c>
      <c r="O153" s="21" t="b">
        <v>1</v>
      </c>
      <c r="P153" s="14" t="str">
        <f t="shared" si="11"/>
        <v xml:space="preserve">    term_image_classification_confidence: "Image classification confidence "</v>
      </c>
      <c r="Q153" s="14" t="str">
        <f t="shared" si="12"/>
        <v xml:space="preserve">    term_def_image_classification_confidence: "The likelihood of an image containing an object of a certain class (Fennell et al., 2022)."</v>
      </c>
      <c r="R153" s="38"/>
    </row>
    <row r="154" spans="1:18" s="7" customFormat="1">
      <c r="A154" s="14"/>
      <c r="B154" s="14">
        <v>70</v>
      </c>
      <c r="C154" s="17" t="s">
        <v>517</v>
      </c>
      <c r="D154" s="14" t="s">
        <v>0</v>
      </c>
      <c r="E154" s="33" t="s">
        <v>3360</v>
      </c>
      <c r="F154" s="33" t="str">
        <f t="shared" si="10"/>
        <v>{term}`Image processing`</v>
      </c>
      <c r="G154" s="17" t="s">
        <v>517</v>
      </c>
      <c r="H154" s="17" t="s">
        <v>519</v>
      </c>
      <c r="I154" s="19" t="str">
        <f t="shared" si="14"/>
        <v>(#image_processing)=@{{ term_image_processing }}@@: {{ term_def_image_processing }}@@</v>
      </c>
      <c r="J154" s="64" t="s">
        <v>518</v>
      </c>
      <c r="K154" s="64" t="s">
        <v>518</v>
      </c>
      <c r="L154" s="17"/>
      <c r="M154" s="20" t="s">
        <v>383</v>
      </c>
      <c r="N154" s="21" t="b">
        <v>1</v>
      </c>
      <c r="O154" s="21" t="b">
        <v>1</v>
      </c>
      <c r="P154" s="14" t="str">
        <f t="shared" si="11"/>
        <v xml:space="preserve">    term_image_processing: "Image processing"</v>
      </c>
      <c r="Q154" s="14" t="str">
        <f t="shared" si="12"/>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R154" s="38"/>
    </row>
    <row r="155" spans="1:18" s="7" customFormat="1">
      <c r="A155" s="14"/>
      <c r="B155" s="14">
        <v>71</v>
      </c>
      <c r="C155" s="17" t="s">
        <v>517</v>
      </c>
      <c r="D155" s="14" t="s">
        <v>0</v>
      </c>
      <c r="E155" s="33" t="s">
        <v>3347</v>
      </c>
      <c r="F155" s="33" t="str">
        <f t="shared" si="10"/>
        <v>{term}`Image Sequence`</v>
      </c>
      <c r="G155" s="17" t="s">
        <v>515</v>
      </c>
      <c r="H155" s="17" t="s">
        <v>516</v>
      </c>
      <c r="I155" s="19" t="str">
        <f t="shared" si="14"/>
        <v>(#image_sequence)=@{{ term_image_sequence }}@@: {{ term_def_image_sequence }}@@</v>
      </c>
      <c r="J155" s="64" t="s">
        <v>757</v>
      </c>
      <c r="K155" s="64" t="s">
        <v>757</v>
      </c>
      <c r="L155" s="17" t="b">
        <v>1</v>
      </c>
      <c r="M155" s="20" t="s">
        <v>383</v>
      </c>
      <c r="N155" s="21" t="b">
        <v>1</v>
      </c>
      <c r="O155" s="21" t="b">
        <v>0</v>
      </c>
      <c r="P155" s="14" t="str">
        <f t="shared" si="11"/>
        <v xml:space="preserve">    term_image_sequence: "Image Sequence"</v>
      </c>
      <c r="Q155" s="14" t="str">
        <f t="shared" si="12"/>
        <v xml:space="preserve">    term_def_image_sequence: "The order of the image in a rapid-fire sequence as reported in the image Exif data (text; e.g., '1 of 1' or '1 of 3'). Leave blank if not applicable."</v>
      </c>
      <c r="R155" s="38"/>
    </row>
    <row r="156" spans="1:18" s="7" customFormat="1">
      <c r="A156" s="14"/>
      <c r="B156" s="14">
        <v>74</v>
      </c>
      <c r="C156" s="17" t="s">
        <v>517</v>
      </c>
      <c r="D156" s="14" t="s">
        <v>0</v>
      </c>
      <c r="E156" s="33" t="s">
        <v>3354</v>
      </c>
      <c r="F156" s="33" t="str">
        <f t="shared" si="10"/>
        <v>{term}`Image tagging`</v>
      </c>
      <c r="G156" s="17" t="s">
        <v>512</v>
      </c>
      <c r="H156" s="19" t="s">
        <v>514</v>
      </c>
      <c r="I156" s="19" t="str">
        <f t="shared" si="14"/>
        <v>(#image_tagging)=@{{ term_image_tagging }}@@: {{ term_def_image_tagging }}@@</v>
      </c>
      <c r="J156" s="64" t="s">
        <v>513</v>
      </c>
      <c r="K156" s="64" t="s">
        <v>513</v>
      </c>
      <c r="L156" s="17"/>
      <c r="M156" s="20" t="s">
        <v>383</v>
      </c>
      <c r="N156" s="23" t="b">
        <v>0</v>
      </c>
      <c r="O156" s="21" t="b">
        <v>1</v>
      </c>
      <c r="P156" s="14" t="str">
        <f t="shared" si="11"/>
        <v xml:space="preserve">    term_image_tagging: "Image tagging"</v>
      </c>
      <c r="Q156" s="14" t="str">
        <f t="shared" si="12"/>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R156" s="38"/>
    </row>
    <row r="157" spans="1:18" s="7" customFormat="1">
      <c r="A157" s="14"/>
      <c r="B157" s="14">
        <v>78</v>
      </c>
      <c r="C157" s="14"/>
      <c r="D157" s="14" t="s">
        <v>0</v>
      </c>
      <c r="E157" s="33" t="s">
        <v>3284</v>
      </c>
      <c r="F157" s="33" t="str">
        <f t="shared" si="10"/>
        <v>{term}`Imperfect detection`</v>
      </c>
      <c r="G157" s="17" t="s">
        <v>510</v>
      </c>
      <c r="H157" s="19" t="s">
        <v>511</v>
      </c>
      <c r="I157" s="19" t="str">
        <f t="shared" si="14"/>
        <v>(#imperfect_detection)=@{{ term_imperfect_detection }}@@: {{ term_def_imperfect_detection }}@@</v>
      </c>
      <c r="J157" s="64" t="s">
        <v>761</v>
      </c>
      <c r="K157" s="64" t="s">
        <v>761</v>
      </c>
      <c r="L157" s="17"/>
      <c r="M157" s="20" t="s">
        <v>383</v>
      </c>
      <c r="N157" s="23" t="b">
        <v>0</v>
      </c>
      <c r="O157" s="21" t="b">
        <v>1</v>
      </c>
      <c r="P157" s="14" t="str">
        <f t="shared" si="11"/>
        <v xml:space="preserve">    term_imperfect_detection: "Imperfect detection"</v>
      </c>
      <c r="Q157" s="14" t="str">
        <f t="shared" si="12"/>
        <v xml:space="preserve">    term_def_imperfect_detection: "Species are often detected 'imperfectly,' meaning that they are not always detected when they are present (e.g., due to cover of vegetation, cryptic nature or small size) (MacKenzie et al., 2004)."</v>
      </c>
      <c r="R157" s="38"/>
    </row>
    <row r="158" spans="1:18" s="7" customFormat="1">
      <c r="A158" s="14"/>
      <c r="B158" s="14">
        <v>79</v>
      </c>
      <c r="C158" s="14"/>
      <c r="D158" s="14" t="s">
        <v>0</v>
      </c>
      <c r="E158" s="33" t="s">
        <v>3269</v>
      </c>
      <c r="F158" s="33" t="str">
        <f t="shared" si="10"/>
        <v>{term}`Independent detections`</v>
      </c>
      <c r="G158" s="17" t="s">
        <v>507</v>
      </c>
      <c r="H158" s="19" t="s">
        <v>509</v>
      </c>
      <c r="I158" s="19" t="str">
        <f t="shared" si="14"/>
        <v>(#independent_detections)=@{{ term_independent_detections }}@@: {{ term_def_independent_detections }}@@</v>
      </c>
      <c r="J158" s="64" t="s">
        <v>508</v>
      </c>
      <c r="K158" s="64" t="s">
        <v>508</v>
      </c>
      <c r="L158" s="17"/>
      <c r="M158" s="20" t="s">
        <v>383</v>
      </c>
      <c r="N158" s="23" t="b">
        <v>0</v>
      </c>
      <c r="O158" s="21" t="b">
        <v>1</v>
      </c>
      <c r="P158" s="14" t="str">
        <f t="shared" si="11"/>
        <v xml:space="preserve">    term_independent_detections: "Independent detections"</v>
      </c>
      <c r="Q158" s="14" t="str">
        <f t="shared" si="12"/>
        <v xml:space="preserve">    term_def_independent_detections: "Detections that are deemed to be independent based on a user-defined threshold (e.g., 30 minutes)."</v>
      </c>
      <c r="R158" s="38"/>
    </row>
    <row r="159" spans="1:18">
      <c r="B159" s="14">
        <v>81</v>
      </c>
      <c r="C159" s="14" t="s">
        <v>2833</v>
      </c>
      <c r="D159" s="14" t="s">
        <v>0</v>
      </c>
      <c r="E159" s="33" t="s">
        <v>3294</v>
      </c>
      <c r="F159" s="33" t="str">
        <f t="shared" si="10"/>
        <v>{term}`Infrared illuminator`</v>
      </c>
      <c r="G159" s="17" t="s">
        <v>505</v>
      </c>
      <c r="H159" s="19" t="s">
        <v>506</v>
      </c>
      <c r="I159" s="19" t="str">
        <f t="shared" si="14"/>
        <v>(#settings_infrared_illum)=@{{ term_settings_infrared_illum }}@@: {{ term_def_settings_infrared_illum }}@@</v>
      </c>
      <c r="J159" s="64" t="s">
        <v>778</v>
      </c>
      <c r="K159" s="64" t="s">
        <v>778</v>
      </c>
      <c r="L159" s="17" t="b">
        <v>1</v>
      </c>
      <c r="M159" s="20" t="s">
        <v>383</v>
      </c>
      <c r="N159" s="21" t="b">
        <v>1</v>
      </c>
      <c r="O159" s="21" t="b">
        <v>1</v>
      </c>
      <c r="P159" s="14" t="str">
        <f t="shared" si="11"/>
        <v xml:space="preserve">    term_settings_infrared_illum: "Infrared illuminator"</v>
      </c>
      <c r="Q159" s="14"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0" spans="1:18">
      <c r="C160" t="s">
        <v>332</v>
      </c>
      <c r="D160" t="s">
        <v>329</v>
      </c>
      <c r="E160" s="33" t="s">
        <v>3163</v>
      </c>
      <c r="F160" s="33" t="str">
        <f t="shared" si="10"/>
        <v>{term}`Instantaneous sampling (IS)`</v>
      </c>
      <c r="G160" t="s">
        <v>331</v>
      </c>
      <c r="H160" t="s">
        <v>330</v>
      </c>
      <c r="J160" s="64" t="s">
        <v>2945</v>
      </c>
      <c r="K160" s="64" t="s">
        <v>2945</v>
      </c>
      <c r="P160" s="14" t="str">
        <f t="shared" si="11"/>
        <v xml:space="preserve">    name_mod_is: "Instantaneous sampling (IS)"</v>
      </c>
      <c r="Q160" s="14" t="str">
        <f t="shared" si="12"/>
        <v xml:space="preserve">    name_def_mod_is: "{{ term_def_mod_is }}"</v>
      </c>
    </row>
    <row r="161" spans="2:17">
      <c r="B161" s="14">
        <v>82</v>
      </c>
      <c r="C161" s="14" t="s">
        <v>332</v>
      </c>
      <c r="D161" s="14" t="s">
        <v>0</v>
      </c>
      <c r="E161" s="33" t="s">
        <v>3212</v>
      </c>
      <c r="F161" s="33" t="str">
        <f t="shared" si="10"/>
        <v>{term}`Instantaneous sampling (IS) (Moeller et al., 2018)`</v>
      </c>
      <c r="G161" s="17" t="s">
        <v>331</v>
      </c>
      <c r="H161" s="19" t="s">
        <v>504</v>
      </c>
      <c r="I161" s="19" t="str">
        <f>"(#"&amp;G161&amp;")=@{{ "&amp;D161&amp;"_"&amp;G161&amp;" }}@@: {{ "&amp;D161&amp;"_def_"&amp;G161&amp;" }}@@"</f>
        <v>(#mod_is)=@{{ term_mod_is }}@@: {{ term_def_mod_is }}@@</v>
      </c>
      <c r="J161" s="64" t="s">
        <v>3442</v>
      </c>
      <c r="K161" s="64" t="s">
        <v>3442</v>
      </c>
      <c r="L161" s="17"/>
      <c r="M161" s="20" t="s">
        <v>383</v>
      </c>
      <c r="N161" s="23" t="b">
        <v>0</v>
      </c>
      <c r="O161" s="21" t="b">
        <v>1</v>
      </c>
      <c r="P161" s="14" t="str">
        <f t="shared" si="11"/>
        <v xml:space="preserve">    term_mod_is: "Instantaneous sampling (IS) (Moeller et al., 2018)"</v>
      </c>
      <c r="Q161" s="14" t="str">
        <f t="shared" si="12"/>
        <v xml:space="preserve">    term_def_mod_is: "A method used to estimate abundance or [density](/09_gloss_ref/09_glossary.md#density) from time-lapse images from randomly deployed cameras; the number of unique individuals (the count) is needed ({{ ref_intext_moeller_et_al_2018 }})."</v>
      </c>
    </row>
    <row r="162" spans="2:17">
      <c r="C162" s="14" t="s">
        <v>2926</v>
      </c>
      <c r="D162" s="14" t="s">
        <v>0</v>
      </c>
      <c r="E162" s="33" t="s">
        <v>3196</v>
      </c>
      <c r="F162" s="33" t="str">
        <f t="shared" si="10"/>
        <v>{term}`Intensity of use`</v>
      </c>
      <c r="G162" s="17" t="s">
        <v>2924</v>
      </c>
      <c r="H162" s="19" t="s">
        <v>2923</v>
      </c>
      <c r="J162" s="68" t="s">
        <v>3392</v>
      </c>
      <c r="K162" s="68" t="s">
        <v>3392</v>
      </c>
      <c r="P162" s="14" t="str">
        <f t="shared" si="11"/>
        <v xml:space="preserve">    term_use_intensity: "Intensity of use"</v>
      </c>
      <c r="Q162" s="14" t="str">
        <f t="shared" si="12"/>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63" spans="2:17">
      <c r="B163" s="14">
        <v>83</v>
      </c>
      <c r="D163" s="14" t="s">
        <v>0</v>
      </c>
      <c r="E163" s="33" t="s">
        <v>3314</v>
      </c>
      <c r="F163" s="33" t="str">
        <f t="shared" si="10"/>
        <v>{term}`Intensity of use (Keim et al., 2019)`</v>
      </c>
      <c r="G163" s="17" t="s">
        <v>502</v>
      </c>
      <c r="H163" s="19" t="s">
        <v>503</v>
      </c>
      <c r="I163" s="19" t="str">
        <f t="shared" ref="I163:I168" si="15">"(#"&amp;G163&amp;")=@{{ "&amp;D163&amp;"_"&amp;G163&amp;" }}@@: {{ "&amp;D163&amp;"_def_"&amp;G163&amp;" }}@@"</f>
        <v>(#intensity_of_use)=@{{ term_intensity_of_use }}@@: {{ term_def_intensity_of_use }}@@</v>
      </c>
      <c r="J163" s="68" t="s">
        <v>762</v>
      </c>
      <c r="K163" s="68" t="s">
        <v>762</v>
      </c>
      <c r="L163" s="17"/>
      <c r="M163" s="20" t="s">
        <v>383</v>
      </c>
      <c r="N163" s="23" t="b">
        <v>0</v>
      </c>
      <c r="O163" s="21" t="b">
        <v>1</v>
      </c>
      <c r="P163" s="14" t="str">
        <f t="shared" si="11"/>
        <v xml:space="preserve">    term_intensity_of_use: "Intensity of use (Keim et al., 2019)"</v>
      </c>
      <c r="Q163" s="14" t="str">
        <f t="shared" si="12"/>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64" spans="2:17">
      <c r="B164" s="14">
        <v>84</v>
      </c>
      <c r="D164" s="14" t="s">
        <v>0</v>
      </c>
      <c r="E164" s="33" t="s">
        <v>3241</v>
      </c>
      <c r="F164" s="33" t="str">
        <f t="shared" si="10"/>
        <v>{term}`Inter-detection interval`</v>
      </c>
      <c r="G164" s="17" t="s">
        <v>500</v>
      </c>
      <c r="H164" s="19" t="s">
        <v>501</v>
      </c>
      <c r="I164" s="19" t="str">
        <f t="shared" si="15"/>
        <v>(#inter_detection_interval)=@{{ term_inter_detection_interval }}@@: {{ term_def_inter_detection_interval }}@@</v>
      </c>
      <c r="J164" s="64" t="s">
        <v>3119</v>
      </c>
      <c r="K164" s="64" t="s">
        <v>3119</v>
      </c>
      <c r="L164" s="17"/>
      <c r="M164" s="20" t="s">
        <v>383</v>
      </c>
      <c r="N164" s="21" t="b">
        <v>1</v>
      </c>
      <c r="O164" s="21" t="b">
        <v>1</v>
      </c>
      <c r="P164" s="14" t="str">
        <f t="shared" si="11"/>
        <v xml:space="preserve">    term_inter_detection_interval: "Inter-detection interval"</v>
      </c>
      <c r="Q164" s="14" t="str">
        <f t="shared" si="12"/>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165" spans="2:17">
      <c r="B165" s="14">
        <v>85</v>
      </c>
      <c r="C165" s="14" t="s">
        <v>332</v>
      </c>
      <c r="D165" s="14" t="s">
        <v>0</v>
      </c>
      <c r="E165" s="33" t="s">
        <v>3282</v>
      </c>
      <c r="F165" s="33" t="str">
        <f t="shared" si="10"/>
        <v>{term}`Inventory`</v>
      </c>
      <c r="G165" s="17" t="s">
        <v>368</v>
      </c>
      <c r="H165" s="19" t="s">
        <v>499</v>
      </c>
      <c r="I165" s="19" t="str">
        <f t="shared" si="15"/>
        <v>(#mod_inventory)=@{{ term_mod_inventory }}@@: {{ term_def_mod_inventory }}@@</v>
      </c>
      <c r="J165" s="64" t="s">
        <v>3116</v>
      </c>
      <c r="K165" s="64" t="s">
        <v>3116</v>
      </c>
      <c r="L165" s="17"/>
      <c r="M165" s="20" t="s">
        <v>383</v>
      </c>
      <c r="N165" s="23" t="b">
        <v>0</v>
      </c>
      <c r="O165" s="21" t="b">
        <v>1</v>
      </c>
      <c r="P165" s="14" t="str">
        <f t="shared" si="11"/>
        <v xml:space="preserve">    term_mod_inventory: "Inventory"</v>
      </c>
      <c r="Q165" s="14" t="str">
        <f t="shared" si="12"/>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66" spans="2:17">
      <c r="B166" s="14">
        <v>87</v>
      </c>
      <c r="D166" s="14" t="s">
        <v>0</v>
      </c>
      <c r="E166" s="33" t="s">
        <v>3352</v>
      </c>
      <c r="F166" s="33" t="str">
        <f t="shared" si="10"/>
        <v>{term}`Kernel density estimator`</v>
      </c>
      <c r="G166" s="17" t="s">
        <v>2304</v>
      </c>
      <c r="H166" s="19" t="s">
        <v>2305</v>
      </c>
      <c r="I166" s="19" t="str">
        <f t="shared" si="15"/>
        <v>(#kernel_density_estimator)=@{{ term_kernel_density_estimator }}@@: {{ term_def_kernel_density_estimator }}@@</v>
      </c>
      <c r="J166" s="64" t="s">
        <v>3023</v>
      </c>
      <c r="K166" s="64" t="s">
        <v>3023</v>
      </c>
      <c r="L166" s="17"/>
      <c r="M166" s="20" t="s">
        <v>383</v>
      </c>
      <c r="N166" s="23" t="b">
        <v>0</v>
      </c>
      <c r="O166" s="21" t="b">
        <v>1</v>
      </c>
      <c r="P166" s="14" t="str">
        <f t="shared" si="11"/>
        <v xml:space="preserve">    term_kernel_density_estimator: "Kernel density estimator"</v>
      </c>
      <c r="Q166" s="14" t="str">
        <f t="shared" si="12"/>
        <v xml:space="preserve">    term_def_kernel_density_estimator: "The probability of 'utilization' ({{ ref_intext_jennrich_turner_1969 }}); describes the relative probability of use (Powell &amp; Mitchell, 2012)."</v>
      </c>
    </row>
    <row r="167" spans="2:17">
      <c r="B167" s="14">
        <v>91</v>
      </c>
      <c r="C167" s="14" t="s">
        <v>2825</v>
      </c>
      <c r="D167" s="14" t="s">
        <v>0</v>
      </c>
      <c r="E167" s="33" t="s">
        <v>3255</v>
      </c>
      <c r="F167" s="33" t="str">
        <f t="shared" si="10"/>
        <v>{term}`Lure`</v>
      </c>
      <c r="G167" s="17" t="s">
        <v>497</v>
      </c>
      <c r="H167" s="19" t="s">
        <v>498</v>
      </c>
      <c r="I167" s="19" t="str">
        <f t="shared" si="15"/>
        <v>(#baitlure_lure)=@{{ term_baitlure_lure }}@@: {{ term_def_baitlure_lure }}@@</v>
      </c>
      <c r="J167" s="64" t="s">
        <v>3402</v>
      </c>
      <c r="K167" s="64" t="s">
        <v>3402</v>
      </c>
      <c r="L167" s="17"/>
      <c r="M167" s="20" t="s">
        <v>383</v>
      </c>
      <c r="N167" s="21" t="b">
        <v>1</v>
      </c>
      <c r="O167" s="21" t="b">
        <v>1</v>
      </c>
      <c r="P167" s="14" t="str">
        <f t="shared" si="11"/>
        <v xml:space="preserve">    term_baitlure_lure: "Lure"</v>
      </c>
      <c r="Q167" s="14" t="str">
        <f t="shared" si="12"/>
        <v xml:space="preserve">    term_def_baitlure_lure: "Any substance that draws animals closer; lures include scent (olfactory) lure, visual lure and audible lure ({{ ref_intext_schlexer_2008 }})."</v>
      </c>
    </row>
    <row r="168" spans="2:17">
      <c r="B168" s="14">
        <v>92</v>
      </c>
      <c r="C168" s="17" t="s">
        <v>370</v>
      </c>
      <c r="D168" s="14" t="s">
        <v>0</v>
      </c>
      <c r="E168" s="33" t="s">
        <v>3273</v>
      </c>
      <c r="F168" s="33" t="str">
        <f t="shared" si="10"/>
        <v>{term}`Marked individuals */ populations */ species `</v>
      </c>
      <c r="G168" s="17" t="s">
        <v>494</v>
      </c>
      <c r="H168" s="19" t="s">
        <v>496</v>
      </c>
      <c r="I168" s="19" t="str">
        <f t="shared" si="15"/>
        <v>(#typeid_marked)=@{{ term_typeid_marked }}@@: {{ term_def_typeid_marked }}@@</v>
      </c>
      <c r="J168" s="64" t="s">
        <v>495</v>
      </c>
      <c r="K168" s="64" t="s">
        <v>495</v>
      </c>
      <c r="L168" s="17"/>
      <c r="M168" s="20" t="s">
        <v>383</v>
      </c>
      <c r="N168" s="23" t="b">
        <v>0</v>
      </c>
      <c r="O168" s="21" t="b">
        <v>1</v>
      </c>
      <c r="P168" s="14" t="str">
        <f t="shared" si="11"/>
        <v xml:space="preserve">    term_typeid_marked: "Marked individuals */ populations */ species "</v>
      </c>
      <c r="Q168" s="14" t="str">
        <f t="shared" si="12"/>
        <v xml:space="preserve">    term_def_typeid_marked: "Individuals, populations, or species (varies with modelling approach and context) that can be identified using natural or artificial markings (e.g., coat patterns, scars, tags, collars)."</v>
      </c>
    </row>
    <row r="169" spans="2:17">
      <c r="C169" t="s">
        <v>332</v>
      </c>
      <c r="D169" t="s">
        <v>329</v>
      </c>
      <c r="E169" s="33" t="s">
        <v>3164</v>
      </c>
      <c r="F169" s="33" t="str">
        <f t="shared" si="10"/>
        <v>{term}`Mark-resight (MR)`</v>
      </c>
      <c r="G169" t="s">
        <v>356</v>
      </c>
      <c r="H169" t="s">
        <v>355</v>
      </c>
      <c r="J169" s="64" t="s">
        <v>2962</v>
      </c>
      <c r="K169" s="64" t="s">
        <v>2962</v>
      </c>
      <c r="P169" s="14" t="str">
        <f t="shared" si="11"/>
        <v xml:space="preserve">    name_mod_mr: "Mark-resight (MR)"</v>
      </c>
      <c r="Q169" s="14" t="str">
        <f t="shared" si="12"/>
        <v xml:space="preserve">    name_def_mod_mr: "{{ term_def_mod_mr }}"</v>
      </c>
    </row>
    <row r="170" spans="2:17">
      <c r="B170" s="14">
        <v>93</v>
      </c>
      <c r="C170" s="14" t="s">
        <v>332</v>
      </c>
      <c r="D170" s="14" t="s">
        <v>0</v>
      </c>
      <c r="E170" s="33" t="s">
        <v>3216</v>
      </c>
      <c r="F170" s="33" t="str">
        <f t="shared" si="10"/>
        <v>{term}`Mark-resight (MR) model (Arnason et al., 1991; McClintock et al., 2009)`</v>
      </c>
      <c r="G170" s="17" t="s">
        <v>356</v>
      </c>
      <c r="H170" s="19" t="s">
        <v>493</v>
      </c>
      <c r="I170" s="19" t="str">
        <f t="shared" ref="I170:I175" si="16">"(#"&amp;G170&amp;")=@{{ "&amp;D170&amp;"_"&amp;G170&amp;" }}@@: {{ "&amp;D170&amp;"_def_"&amp;G170&amp;" }}@@"</f>
        <v>(#mod_mr)=@{{ term_mod_mr }}@@: {{ term_def_mod_mr }}@@</v>
      </c>
      <c r="J170" s="64" t="s">
        <v>2932</v>
      </c>
      <c r="K170" s="64" t="s">
        <v>2932</v>
      </c>
      <c r="L170" s="17"/>
      <c r="M170" s="20" t="s">
        <v>383</v>
      </c>
      <c r="N170" s="23" t="b">
        <v>0</v>
      </c>
      <c r="O170" s="21" t="b">
        <v>1</v>
      </c>
      <c r="P170" s="14" t="str">
        <f t="shared" si="11"/>
        <v xml:space="preserve">    term_mod_mr: "Mark-resight (MR) model (Arnason et al., 1991; McClintock et al., 2009)"</v>
      </c>
      <c r="Q170" s="14"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71" spans="2:17">
      <c r="B171" s="14">
        <v>94</v>
      </c>
      <c r="D171" s="14" t="s">
        <v>0</v>
      </c>
      <c r="E171" s="33" t="s">
        <v>3268</v>
      </c>
      <c r="F171" s="33" t="str">
        <f t="shared" si="10"/>
        <v>{term}`Metadata`</v>
      </c>
      <c r="G171" s="17" t="s">
        <v>490</v>
      </c>
      <c r="H171" s="19" t="s">
        <v>492</v>
      </c>
      <c r="I171" s="19" t="str">
        <f t="shared" si="16"/>
        <v>(#metadata)=@{{ term_metadata }}@@: {{ term_def_metadata }}@@</v>
      </c>
      <c r="J171" s="64" t="s">
        <v>491</v>
      </c>
      <c r="K171" s="64" t="s">
        <v>491</v>
      </c>
      <c r="L171" s="17"/>
      <c r="M171" s="20" t="s">
        <v>383</v>
      </c>
      <c r="N171" s="21" t="b">
        <v>1</v>
      </c>
      <c r="O171" s="21" t="b">
        <v>1</v>
      </c>
      <c r="P171" s="14" t="str">
        <f t="shared" si="11"/>
        <v xml:space="preserve">    term_metadata: "Metadata"</v>
      </c>
      <c r="Q171" s="14" t="str">
        <f t="shared" si="12"/>
        <v xml:space="preserve">    term_def_metadata: "Data that provides information about other data (e.g., the number of images on an SD card)."</v>
      </c>
    </row>
    <row r="172" spans="2:17">
      <c r="B172" s="14">
        <v>95</v>
      </c>
      <c r="C172" s="14" t="s">
        <v>332</v>
      </c>
      <c r="D172" s="14" t="s">
        <v>0</v>
      </c>
      <c r="E172" s="33" t="s">
        <v>3270</v>
      </c>
      <c r="F172" s="33" t="str">
        <f t="shared" si="10"/>
        <v>{term}`Model assumption`</v>
      </c>
      <c r="G172" s="17" t="s">
        <v>1357</v>
      </c>
      <c r="H172" s="19" t="s">
        <v>489</v>
      </c>
      <c r="I172" s="19" t="str">
        <f t="shared" si="16"/>
        <v>(#mod_modelling_assumption)=@{{ term_mod_modelling_assumption }}@@: {{ term_def_mod_modelling_assumption }}@@</v>
      </c>
      <c r="J172" s="64" t="s">
        <v>840</v>
      </c>
      <c r="K172" s="64" t="s">
        <v>840</v>
      </c>
      <c r="L172" s="17"/>
      <c r="M172" s="20" t="s">
        <v>383</v>
      </c>
      <c r="N172" s="23" t="b">
        <v>0</v>
      </c>
      <c r="O172" s="21" t="b">
        <v>1</v>
      </c>
      <c r="P172" s="14" t="str">
        <f t="shared" si="11"/>
        <v xml:space="preserve">    term_mod_modelling_assumption: "Model assumption"</v>
      </c>
      <c r="Q172" s="14"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73" spans="2:17">
      <c r="B173" s="14">
        <v>96</v>
      </c>
      <c r="C173" s="14" t="s">
        <v>332</v>
      </c>
      <c r="D173" s="14" t="s">
        <v>0</v>
      </c>
      <c r="E173" s="33" t="s">
        <v>3334</v>
      </c>
      <c r="F173" s="33" t="str">
        <f t="shared" si="10"/>
        <v>{term}`Modelling approach`</v>
      </c>
      <c r="G173" s="17" t="s">
        <v>1356</v>
      </c>
      <c r="H173" s="19" t="s">
        <v>488</v>
      </c>
      <c r="I173" s="19" t="str">
        <f t="shared" si="16"/>
        <v>(#mod_modelling_approach)=@{{ term_mod_modelling_approach }}@@: {{ term_def_mod_modelling_approach }}@@</v>
      </c>
      <c r="J173" s="64" t="s">
        <v>2394</v>
      </c>
      <c r="K173" s="64" t="s">
        <v>2394</v>
      </c>
      <c r="L173" s="17"/>
      <c r="M173" s="20" t="s">
        <v>383</v>
      </c>
      <c r="N173" s="21" t="b">
        <v>1</v>
      </c>
      <c r="O173" s="21" t="b">
        <v>1</v>
      </c>
      <c r="P173" s="14" t="str">
        <f t="shared" si="11"/>
        <v xml:space="preserve">    term_mod_modelling_approach: "Modelling approach"</v>
      </c>
      <c r="Q173" s="14"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74" spans="2:17">
      <c r="C174" s="14" t="s">
        <v>332</v>
      </c>
      <c r="D174" t="s">
        <v>329</v>
      </c>
      <c r="E174" s="33" t="s">
        <v>3172</v>
      </c>
      <c r="F174" s="33" t="str">
        <f t="shared" si="10"/>
        <v>{term}`Negative binomial (NB)`</v>
      </c>
      <c r="G174" s="17" t="s">
        <v>1248</v>
      </c>
      <c r="H174" s="19" t="s">
        <v>1247</v>
      </c>
      <c r="I174" s="19" t="str">
        <f t="shared" si="16"/>
        <v>(#mod_rai_nb)=@{{ name_mod_rai_nb }}@@: {{ name_def_mod_rai_nb }}@@</v>
      </c>
      <c r="J174" s="64" t="s">
        <v>2949</v>
      </c>
      <c r="K174" s="64" t="s">
        <v>2949</v>
      </c>
      <c r="L174" s="17"/>
      <c r="M174" s="20" t="s">
        <v>383</v>
      </c>
      <c r="N174" s="23" t="b">
        <v>0</v>
      </c>
      <c r="O174" s="21" t="b">
        <v>1</v>
      </c>
      <c r="P174" s="14" t="str">
        <f t="shared" si="11"/>
        <v xml:space="preserve">    name_mod_rai_nb: "Negative binomial (NB)"</v>
      </c>
      <c r="Q174" s="14" t="str">
        <f t="shared" si="12"/>
        <v xml:space="preserve">    name_def_mod_rai_nb: "{{ term_def_mod_rai_nb }}"</v>
      </c>
    </row>
    <row r="175" spans="2:17">
      <c r="B175" s="14">
        <v>98</v>
      </c>
      <c r="C175" s="14" t="s">
        <v>332</v>
      </c>
      <c r="D175" s="14" t="s">
        <v>0</v>
      </c>
      <c r="E175" s="33" t="s">
        <v>3221</v>
      </c>
      <c r="F175" s="33" t="str">
        <f t="shared" si="10"/>
        <v>{term}`Negative binomial (NB) regression (Mullahy, 1986)`</v>
      </c>
      <c r="G175" s="17" t="s">
        <v>1248</v>
      </c>
      <c r="H175" s="19" t="s">
        <v>487</v>
      </c>
      <c r="I175" s="19" t="str">
        <f t="shared" si="16"/>
        <v>(#mod_rai_nb)=@{{ term_mod_rai_nb }}@@: {{ term_def_mod_rai_nb }}@@</v>
      </c>
      <c r="J175" s="64" t="s">
        <v>486</v>
      </c>
      <c r="K175" s="64" t="s">
        <v>486</v>
      </c>
      <c r="L175" s="17"/>
      <c r="M175" s="20" t="s">
        <v>383</v>
      </c>
      <c r="N175" s="23" t="b">
        <v>0</v>
      </c>
      <c r="O175" s="21" t="b">
        <v>1</v>
      </c>
      <c r="P175" s="14" t="str">
        <f t="shared" si="11"/>
        <v xml:space="preserve">    term_mod_rai_nb: "Negative binomial (NB) regression (Mullahy, 1986)"</v>
      </c>
      <c r="Q175" s="14" t="str">
        <f t="shared" si="12"/>
        <v xml:space="preserve">    term_def_mod_rai_nb: "A regression model used for count data with overdispersion but without zero-inflation. [relative abundance indices]"</v>
      </c>
    </row>
    <row r="176" spans="2:17">
      <c r="C176" t="s">
        <v>332</v>
      </c>
      <c r="D176" t="s">
        <v>329</v>
      </c>
      <c r="E176" s="33" t="s">
        <v>3165</v>
      </c>
      <c r="F176" s="33" t="str">
        <f t="shared" si="10"/>
        <v>{term}`N-mixture`</v>
      </c>
      <c r="G176" t="s">
        <v>346</v>
      </c>
      <c r="H176" t="s">
        <v>345</v>
      </c>
      <c r="J176" s="64" t="s">
        <v>2963</v>
      </c>
      <c r="K176" s="64" t="s">
        <v>2963</v>
      </c>
      <c r="P176" s="14" t="str">
        <f t="shared" si="11"/>
        <v xml:space="preserve">    name_mod_nmixture: "N-mixture"</v>
      </c>
      <c r="Q176" s="14" t="str">
        <f t="shared" si="12"/>
        <v xml:space="preserve">    name_def_mod_nmixture: "{{ term_def_mod_nmixture }}"</v>
      </c>
    </row>
    <row r="177" spans="1:17">
      <c r="B177" s="14">
        <v>104</v>
      </c>
      <c r="C177" s="14" t="s">
        <v>332</v>
      </c>
      <c r="D177" s="14" t="s">
        <v>0</v>
      </c>
      <c r="E177" s="33" t="s">
        <v>3198</v>
      </c>
      <c r="F177" s="33" t="str">
        <f t="shared" si="10"/>
        <v>{term}`N-mixture models`</v>
      </c>
      <c r="G177" s="17" t="s">
        <v>1358</v>
      </c>
      <c r="H177" s="17" t="s">
        <v>485</v>
      </c>
      <c r="I177" s="19" t="str">
        <f>"(#"&amp;G177&amp;")=@{{ "&amp;D177&amp;"_"&amp;G177&amp;" }}@@: {{ "&amp;D177&amp;"_def_"&amp;G177&amp;" }}@@"</f>
        <v>(#mod_n_mixture)=@{{ term_mod_n_mixture }}@@: {{ term_def_mod_n_mixture }}@@</v>
      </c>
      <c r="J177" s="64" t="s">
        <v>766</v>
      </c>
      <c r="K177" s="64" t="s">
        <v>766</v>
      </c>
      <c r="L177" s="17"/>
      <c r="M177" s="20" t="s">
        <v>383</v>
      </c>
      <c r="N177" s="23" t="b">
        <v>0</v>
      </c>
      <c r="O177" s="21" t="b">
        <v>1</v>
      </c>
      <c r="P177" s="14" t="str">
        <f t="shared" si="11"/>
        <v xml:space="preserve">    term_mod_n_mixture: "N-mixture models"</v>
      </c>
      <c r="Q177" s="14"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78" spans="1:17">
      <c r="C178" t="s">
        <v>332</v>
      </c>
      <c r="D178" t="s">
        <v>2842</v>
      </c>
      <c r="E178" s="33" t="s">
        <v>3166</v>
      </c>
      <c r="F178" s="33" t="str">
        <f t="shared" si="10"/>
        <v>{term}`Occupancy`</v>
      </c>
      <c r="G178" t="s">
        <v>364</v>
      </c>
      <c r="H178" s="14" t="s">
        <v>376</v>
      </c>
      <c r="J178" s="64" t="s">
        <v>2946</v>
      </c>
      <c r="K178" s="64" t="s">
        <v>2946</v>
      </c>
      <c r="P178" s="14" t="str">
        <f t="shared" si="11"/>
        <v xml:space="preserve">    mod_appl_mod_occupancy: "Occupancy"</v>
      </c>
      <c r="Q178" s="14" t="str">
        <f t="shared" si="12"/>
        <v xml:space="preserve">    mod_appl_def_mod_occupancy: "{{ term_def_mod_occupancy }}"</v>
      </c>
    </row>
    <row r="179" spans="1:17">
      <c r="C179" t="s">
        <v>332</v>
      </c>
      <c r="D179" t="s">
        <v>329</v>
      </c>
      <c r="E179" s="33" t="s">
        <v>3166</v>
      </c>
      <c r="F179" s="33" t="str">
        <f t="shared" si="10"/>
        <v>{term}`Occupancy`</v>
      </c>
      <c r="G179" t="s">
        <v>364</v>
      </c>
      <c r="H179" t="s">
        <v>376</v>
      </c>
      <c r="J179" s="64" t="s">
        <v>2946</v>
      </c>
      <c r="K179" s="64" t="s">
        <v>2946</v>
      </c>
      <c r="P179" s="14" t="str">
        <f t="shared" si="11"/>
        <v xml:space="preserve">    name_mod_occupancy: "Occupancy"</v>
      </c>
      <c r="Q179" s="14" t="str">
        <f t="shared" si="12"/>
        <v xml:space="preserve">    name_def_mod_occupancy: "{{ term_def_mod_occupancy }}"</v>
      </c>
    </row>
    <row r="180" spans="1:17">
      <c r="A180" s="38"/>
      <c r="B180" s="38"/>
      <c r="C180" s="7" t="s">
        <v>370</v>
      </c>
      <c r="D180" s="7" t="s">
        <v>329</v>
      </c>
      <c r="E180" s="33" t="s">
        <v>3350</v>
      </c>
      <c r="F180" s="33" t="str">
        <f t="shared" si="10"/>
        <v>{term}`Occupancy`</v>
      </c>
      <c r="G180" s="7" t="s">
        <v>377</v>
      </c>
      <c r="H180" s="7" t="s">
        <v>376</v>
      </c>
      <c r="I180" s="19" t="str">
        <f t="shared" ref="I180:I187" si="17">"(#"&amp;G180&amp;")=@{{ "&amp;D180&amp;"_"&amp;G180&amp;" }}@@: {{ "&amp;D180&amp;"_def_"&amp;G180&amp;" }}@@"</f>
        <v>(#obj_occupancy)=@{{ name_obj_occupancy }}@@: {{ name_def_obj_occupancy }}@@</v>
      </c>
      <c r="J180" s="66" t="s">
        <v>3114</v>
      </c>
      <c r="K180" s="66" t="s">
        <v>3114</v>
      </c>
      <c r="L180" s="38"/>
      <c r="M180" s="38"/>
      <c r="N180" s="38"/>
      <c r="O180" s="38"/>
      <c r="P180" s="38" t="str">
        <f t="shared" si="11"/>
        <v xml:space="preserve">    name_obj_occupancy: "Occupancy"</v>
      </c>
      <c r="Q180" s="14" t="str">
        <f t="shared" si="12"/>
        <v xml:space="preserve">    name_def_obj_occupancy: "The probability a site is occupied by the species ({{ ref_intext_mackenzie_et_al_2002 }}). Occupancy is also highly suitable for evaluating broad-scale patterns of species distribution ({{ ref_intext_wearn_gloverkapfer_2017 }})."</v>
      </c>
    </row>
    <row r="181" spans="1:17">
      <c r="B181" s="14">
        <v>107</v>
      </c>
      <c r="C181" t="s">
        <v>370</v>
      </c>
      <c r="D181" s="14" t="s">
        <v>0</v>
      </c>
      <c r="E181" s="33" t="s">
        <v>3349</v>
      </c>
      <c r="F181" s="33" t="str">
        <f t="shared" si="10"/>
        <v>{term}`Occupancy`</v>
      </c>
      <c r="G181" s="17" t="s">
        <v>484</v>
      </c>
      <c r="H181" s="19" t="s">
        <v>376</v>
      </c>
      <c r="I181" s="19" t="str">
        <f t="shared" si="17"/>
        <v>(#occupancy)=@{{ term_occupancy }}@@: {{ term_def_occupancy }}@@</v>
      </c>
      <c r="J181" s="64" t="s">
        <v>3127</v>
      </c>
      <c r="K181" s="64" t="s">
        <v>3127</v>
      </c>
      <c r="L181" s="17"/>
      <c r="M181" s="20" t="s">
        <v>383</v>
      </c>
      <c r="N181" s="21" t="b">
        <v>1</v>
      </c>
      <c r="O181" s="21" t="b">
        <v>1</v>
      </c>
      <c r="P181" s="14" t="str">
        <f t="shared" si="11"/>
        <v xml:space="preserve">    term_occupancy: "Occupancy"</v>
      </c>
      <c r="Q181" s="14" t="str">
        <f t="shared" si="12"/>
        <v xml:space="preserve">    term_def_occupancy: "The probability a site is occupied by the species ({{ ref_intext_mackenzie_et_al_2002 }})."</v>
      </c>
    </row>
    <row r="182" spans="1:17">
      <c r="B182" s="14">
        <v>108</v>
      </c>
      <c r="C182" s="14" t="s">
        <v>332</v>
      </c>
      <c r="D182" s="14" t="s">
        <v>0</v>
      </c>
      <c r="E182" s="33" t="s">
        <v>3217</v>
      </c>
      <c r="F182" s="33" t="str">
        <f t="shared" si="10"/>
        <v>{term}`Occupancy model (MacKenzie et al., 2002)`</v>
      </c>
      <c r="G182" s="17" t="s">
        <v>364</v>
      </c>
      <c r="H182" s="19" t="s">
        <v>483</v>
      </c>
      <c r="I182" s="19" t="str">
        <f t="shared" si="17"/>
        <v>(#mod_occupancy)=@{{ term_mod_occupancy }}@@: {{ term_def_mod_occupancy }}@@</v>
      </c>
      <c r="J182" s="64" t="s">
        <v>482</v>
      </c>
      <c r="K182" s="64" t="s">
        <v>482</v>
      </c>
      <c r="L182" s="17"/>
      <c r="M182" s="20" t="s">
        <v>383</v>
      </c>
      <c r="N182" s="23" t="b">
        <v>0</v>
      </c>
      <c r="O182" s="21" t="b">
        <v>1</v>
      </c>
      <c r="P182" s="14" t="str">
        <f t="shared" si="11"/>
        <v xml:space="preserve">    term_mod_occupancy: "Occupancy model (MacKenzie et al., 2002)"</v>
      </c>
      <c r="Q182" s="14"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83" spans="1:17">
      <c r="B183" s="14">
        <v>109</v>
      </c>
      <c r="C183" s="14" t="s">
        <v>332</v>
      </c>
      <c r="D183" s="14" t="s">
        <v>0</v>
      </c>
      <c r="E183" s="33" t="s">
        <v>3242</v>
      </c>
      <c r="F183" s="33" t="str">
        <f t="shared" si="10"/>
        <v>{term}`Overdispersion`</v>
      </c>
      <c r="G183" s="17" t="s">
        <v>1359</v>
      </c>
      <c r="H183" s="17" t="s">
        <v>481</v>
      </c>
      <c r="I183" s="19" t="str">
        <f t="shared" si="17"/>
        <v>(#mod_overdispersion)=@{{ term_mod_overdispersion }}@@: {{ term_def_mod_overdispersion }}@@</v>
      </c>
      <c r="J183" s="64" t="s">
        <v>480</v>
      </c>
      <c r="K183" s="64" t="s">
        <v>480</v>
      </c>
      <c r="L183" s="17"/>
      <c r="M183" s="20" t="s">
        <v>383</v>
      </c>
      <c r="N183" s="23" t="b">
        <v>0</v>
      </c>
      <c r="O183" s="21" t="b">
        <v>1</v>
      </c>
      <c r="P183" s="14" t="str">
        <f t="shared" si="11"/>
        <v xml:space="preserve">    term_mod_overdispersion: "Overdispersion"</v>
      </c>
      <c r="Q183" s="14"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84" spans="1:17">
      <c r="B184" s="14">
        <v>110</v>
      </c>
      <c r="C184" s="14" t="s">
        <v>2826</v>
      </c>
      <c r="D184" s="14" t="s">
        <v>0</v>
      </c>
      <c r="E184" s="33" t="s">
        <v>3203</v>
      </c>
      <c r="F184" s="33" t="str">
        <f t="shared" si="10"/>
        <v>{term}`Paired design`</v>
      </c>
      <c r="G184" s="17" t="s">
        <v>478</v>
      </c>
      <c r="H184" s="19" t="s">
        <v>479</v>
      </c>
      <c r="I184" s="19" t="str">
        <f t="shared" si="17"/>
        <v>(#sampledesign_paired)=@{{ term_sampledesign_paired }}@@: {{ term_def_sampledesign_paired }}@@</v>
      </c>
      <c r="J184" s="64" t="s">
        <v>774</v>
      </c>
      <c r="K184" s="64" t="s">
        <v>774</v>
      </c>
      <c r="L184" s="17"/>
      <c r="M184" s="20" t="s">
        <v>383</v>
      </c>
      <c r="N184" s="21" t="b">
        <v>1</v>
      </c>
      <c r="O184" s="21" t="b">
        <v>1</v>
      </c>
      <c r="P184" s="14" t="str">
        <f t="shared" si="11"/>
        <v xml:space="preserve">    term_sampledesign_paired: "Paired design"</v>
      </c>
      <c r="Q184" s="14"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85" spans="1:17">
      <c r="B185" s="14">
        <v>111</v>
      </c>
      <c r="C185" s="17" t="s">
        <v>370</v>
      </c>
      <c r="D185" s="14" t="s">
        <v>0</v>
      </c>
      <c r="E185" s="33" t="s">
        <v>3275</v>
      </c>
      <c r="F185" s="33" t="str">
        <f t="shared" si="10"/>
        <v>{term}`Partially marked individuals */ populations */ species `</v>
      </c>
      <c r="G185" s="17" t="s">
        <v>476</v>
      </c>
      <c r="H185" s="19" t="s">
        <v>477</v>
      </c>
      <c r="I185" s="19" t="str">
        <f t="shared" si="17"/>
        <v>(#typeid_partially_marked)=@{{ term_typeid_partially_marked }}@@: {{ term_def_typeid_partially_marked }}@@</v>
      </c>
      <c r="J185" s="64" t="s">
        <v>847</v>
      </c>
      <c r="K185" s="64" t="s">
        <v>847</v>
      </c>
      <c r="L185" s="17"/>
      <c r="M185" s="20" t="s">
        <v>383</v>
      </c>
      <c r="N185" s="23" t="b">
        <v>0</v>
      </c>
      <c r="O185" s="21" t="b">
        <v>1</v>
      </c>
      <c r="P185" s="14" t="str">
        <f t="shared" si="11"/>
        <v xml:space="preserve">    term_typeid_partially_marked: "Partially marked individuals */ populations */ species "</v>
      </c>
      <c r="Q185" s="14" t="str">
        <f t="shared" si="12"/>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86" spans="1:17">
      <c r="C186" s="14" t="s">
        <v>332</v>
      </c>
      <c r="D186" t="s">
        <v>329</v>
      </c>
      <c r="E186" s="33" t="s">
        <v>3174</v>
      </c>
      <c r="F186" s="33" t="str">
        <f t="shared" si="10"/>
        <v>{term}`Poisson`</v>
      </c>
      <c r="G186" s="17" t="s">
        <v>882</v>
      </c>
      <c r="H186" s="19" t="s">
        <v>1242</v>
      </c>
      <c r="I186" s="19" t="str">
        <f t="shared" si="17"/>
        <v>(#mod_rai_poisson)=@{{ name_mod_rai_poisson }}@@: {{ name_def_mod_rai_poisson }}@@</v>
      </c>
      <c r="J186" s="64" t="s">
        <v>2950</v>
      </c>
      <c r="K186" s="64" t="s">
        <v>2950</v>
      </c>
      <c r="L186" s="17"/>
      <c r="M186" s="20" t="s">
        <v>383</v>
      </c>
      <c r="N186" s="23" t="b">
        <v>0</v>
      </c>
      <c r="O186" s="21" t="b">
        <v>1</v>
      </c>
      <c r="P186" s="14" t="str">
        <f t="shared" si="11"/>
        <v xml:space="preserve">    name_mod_rai_poisson: "Poisson"</v>
      </c>
      <c r="Q186" s="14" t="str">
        <f t="shared" si="12"/>
        <v xml:space="preserve">    name_def_mod_rai_poisson: "{{ term_def_mod_rai_poisson }}"</v>
      </c>
    </row>
    <row r="187" spans="1:17">
      <c r="B187" s="14">
        <v>113</v>
      </c>
      <c r="C187" s="14" t="s">
        <v>332</v>
      </c>
      <c r="D187" s="14" t="s">
        <v>0</v>
      </c>
      <c r="E187" s="33" t="s">
        <v>3220</v>
      </c>
      <c r="F187" s="33" t="str">
        <f t="shared" si="10"/>
        <v>{term}`Poisson regression`</v>
      </c>
      <c r="G187" s="17" t="s">
        <v>882</v>
      </c>
      <c r="H187" s="19" t="s">
        <v>475</v>
      </c>
      <c r="I187" s="19" t="str">
        <f t="shared" si="17"/>
        <v>(#mod_rai_poisson)=@{{ term_mod_rai_poisson }}@@: {{ term_def_mod_rai_poisson }}@@</v>
      </c>
      <c r="J187" s="64" t="s">
        <v>474</v>
      </c>
      <c r="K187" s="64" t="s">
        <v>474</v>
      </c>
      <c r="L187" s="17"/>
      <c r="M187" s="20" t="s">
        <v>383</v>
      </c>
      <c r="N187" s="23" t="b">
        <v>0</v>
      </c>
      <c r="O187" s="21" t="b">
        <v>1</v>
      </c>
      <c r="P187" s="14" t="str">
        <f t="shared" si="11"/>
        <v xml:space="preserve">    term_mod_rai_poisson: "Poisson regression"</v>
      </c>
      <c r="Q187" s="14" t="str">
        <f t="shared" si="12"/>
        <v xml:space="preserve">    term_def_mod_rai_poisson: "A regression model for count data used when data are not overdispersed or zero-inflated (Lambert, 1992). [relative abundance indices]"</v>
      </c>
    </row>
    <row r="188" spans="1:17">
      <c r="C188" t="s">
        <v>332</v>
      </c>
      <c r="D188" t="s">
        <v>2842</v>
      </c>
      <c r="E188" s="33" t="s">
        <v>3151</v>
      </c>
      <c r="F188" s="33" t="str">
        <f t="shared" si="10"/>
        <v>{term}`Population size / Absolute abundance / Vital rates / Density; Marked`</v>
      </c>
      <c r="G188" t="s">
        <v>358</v>
      </c>
      <c r="H188" s="14" t="s">
        <v>2561</v>
      </c>
      <c r="J188" s="64" t="s">
        <v>2938</v>
      </c>
      <c r="K188" s="64" t="s">
        <v>2938</v>
      </c>
      <c r="P188" s="14" t="str">
        <f t="shared" si="11"/>
        <v xml:space="preserve">    mod_appl_mod_cr_cmr: "Population size / Absolute abundance / Vital rates / Density; Marked"</v>
      </c>
      <c r="Q188" s="14" t="str">
        <f t="shared" si="12"/>
        <v xml:space="preserve">    mod_appl_def_mod_cr_cmr: "{{ term_def_mod_cr_cmr }}"</v>
      </c>
    </row>
    <row r="189" spans="1:17">
      <c r="C189" s="14" t="s">
        <v>2926</v>
      </c>
      <c r="D189" s="14" t="s">
        <v>0</v>
      </c>
      <c r="E189" s="33" t="s">
        <v>3197</v>
      </c>
      <c r="F189" s="33" t="str">
        <f t="shared" si="10"/>
        <v>{term}`Probability of use`</v>
      </c>
      <c r="G189" s="17" t="s">
        <v>2925</v>
      </c>
      <c r="H189" s="19" t="s">
        <v>2922</v>
      </c>
      <c r="J189" s="69" t="s">
        <v>3391</v>
      </c>
      <c r="K189" s="69" t="s">
        <v>3391</v>
      </c>
      <c r="P189" s="14" t="str">
        <f t="shared" si="11"/>
        <v xml:space="preserve">    term_use_probability: "Probability of use"</v>
      </c>
      <c r="Q189" s="14" t="str">
        <f t="shared" si="12"/>
        <v xml:space="preserve">    term_def_use_probability: "the probability of at least one, use event of that resource unit during a unit of time' (i.e.,  would a particular resource unit be used at least once) (Keim et al., 2019)."</v>
      </c>
    </row>
    <row r="190" spans="1:17">
      <c r="B190" s="14">
        <v>114</v>
      </c>
      <c r="C190" s="17" t="s">
        <v>472</v>
      </c>
      <c r="D190" s="14" t="s">
        <v>0</v>
      </c>
      <c r="E190" s="33" t="s">
        <v>3224</v>
      </c>
      <c r="F190" s="33" t="str">
        <f t="shared" si="10"/>
        <v>{term}`Project`</v>
      </c>
      <c r="G190" s="17" t="s">
        <v>472</v>
      </c>
      <c r="H190" s="19" t="s">
        <v>473</v>
      </c>
      <c r="I190" s="19" t="str">
        <f>"(#"&amp;G190&amp;")=@{{ "&amp;D190&amp;"_"&amp;G190&amp;" }}@@: {{ "&amp;D190&amp;"_def_"&amp;G190&amp;" }}@@"</f>
        <v>(#project)=@{{ term_project }}@@: {{ term_def_project }}@@</v>
      </c>
      <c r="J190" s="64" t="s">
        <v>770</v>
      </c>
      <c r="K190" s="64" t="s">
        <v>770</v>
      </c>
      <c r="L190" s="17"/>
      <c r="M190" s="20" t="s">
        <v>383</v>
      </c>
      <c r="N190" s="21" t="b">
        <v>1</v>
      </c>
      <c r="O190" s="21" t="b">
        <v>1</v>
      </c>
      <c r="P190" s="14" t="str">
        <f t="shared" si="11"/>
        <v xml:space="preserve">    term_project: "Project"</v>
      </c>
      <c r="Q190" s="14" t="str">
        <f t="shared" si="12"/>
        <v xml:space="preserve">    term_def_project: "A scientific study, inventory or monitoring program that has a certain objective, defined methods, and a defined boundary in space and time (recorded as 'Project Name')."</v>
      </c>
    </row>
    <row r="191" spans="1:17">
      <c r="B191" s="14">
        <v>119</v>
      </c>
      <c r="D191" s="14" t="s">
        <v>0</v>
      </c>
      <c r="E191" s="33" t="s">
        <v>3379</v>
      </c>
      <c r="F191" s="33" t="str">
        <f t="shared" si="10"/>
        <v>{term}`Pseudoreplication`</v>
      </c>
      <c r="G191" s="17" t="s">
        <v>469</v>
      </c>
      <c r="H191" s="19" t="s">
        <v>471</v>
      </c>
      <c r="I191" s="19" t="str">
        <f>"(#"&amp;G191&amp;")=@{{ "&amp;D191&amp;"_"&amp;G191&amp;" }}@@: {{ "&amp;D191&amp;"_def_"&amp;G191&amp;" }}@@"</f>
        <v>(#pseudoreplication)=@{{ term_pseudoreplication }}@@: {{ term_def_pseudoreplication }}@@</v>
      </c>
      <c r="J191" s="64" t="s">
        <v>470</v>
      </c>
      <c r="K191" s="64" t="s">
        <v>470</v>
      </c>
      <c r="L191" s="17"/>
      <c r="M191" s="20" t="s">
        <v>383</v>
      </c>
      <c r="N191" s="23" t="b">
        <v>0</v>
      </c>
      <c r="O191" s="21" t="b">
        <v>1</v>
      </c>
      <c r="P191" s="14" t="str">
        <f t="shared" si="11"/>
        <v xml:space="preserve">    term_pseudoreplication: "Pseudoreplication"</v>
      </c>
      <c r="Q191" s="14" t="str">
        <f t="shared" si="12"/>
        <v xml:space="preserve">    term_def_pseudoreplication: "When observations are not statistically independent (spatially or temporally) but are treated as if they are independent."</v>
      </c>
    </row>
    <row r="192" spans="1:17">
      <c r="B192" s="14">
        <v>122</v>
      </c>
      <c r="C192" s="14" t="s">
        <v>2826</v>
      </c>
      <c r="D192" s="14" t="s">
        <v>0</v>
      </c>
      <c r="E192" s="33" t="s">
        <v>3262</v>
      </c>
      <c r="F192" s="33" t="str">
        <f t="shared" si="10"/>
        <v>{term}`Random (or 'simple random') design`</v>
      </c>
      <c r="G192" s="17" t="s">
        <v>467</v>
      </c>
      <c r="H192" s="19" t="s">
        <v>1257</v>
      </c>
      <c r="I192" s="19" t="str">
        <f>"(#"&amp;G192&amp;")=@{{ "&amp;D192&amp;"_"&amp;G192&amp;" }}@@: {{ "&amp;D192&amp;"_def_"&amp;G192&amp;" }}@@"</f>
        <v>(#sampledesign_random)=@{{ term_sampledesign_random }}@@: {{ term_def_sampledesign_random }}@@</v>
      </c>
      <c r="J192" s="64" t="s">
        <v>468</v>
      </c>
      <c r="K192" s="64" t="s">
        <v>468</v>
      </c>
      <c r="L192" s="17"/>
      <c r="M192" s="20" t="s">
        <v>383</v>
      </c>
      <c r="N192" s="21" t="b">
        <v>1</v>
      </c>
      <c r="O192" s="21" t="b">
        <v>1</v>
      </c>
      <c r="P192" s="14" t="str">
        <f t="shared" si="11"/>
        <v xml:space="preserve">    term_sampledesign_random: "Random (or 'simple random') design"</v>
      </c>
      <c r="Q192" s="14" t="str">
        <f t="shared" si="12"/>
        <v xml:space="preserve">    term_def_sampledesign_random: "Cameras occur at randomized camera locations (or sample stations) across the area of interest, sometimes with a predetermined minimum distance between camera locations (or sample stations)."</v>
      </c>
    </row>
    <row r="193" spans="1:17">
      <c r="C193" t="s">
        <v>332</v>
      </c>
      <c r="D193" t="s">
        <v>329</v>
      </c>
      <c r="E193" s="33" t="s">
        <v>3182</v>
      </c>
      <c r="F193" s="33" t="str">
        <f t="shared" si="10"/>
        <v>{term}`Random encounter and staying time (REST)`</v>
      </c>
      <c r="G193" t="s">
        <v>342</v>
      </c>
      <c r="H193" t="s">
        <v>341</v>
      </c>
      <c r="J193" s="64" t="s">
        <v>2954</v>
      </c>
      <c r="K193" s="64" t="s">
        <v>2954</v>
      </c>
      <c r="P193" s="14" t="str">
        <f t="shared" si="11"/>
        <v xml:space="preserve">    name_mod_rest: "Random encounter and staying time (REST)"</v>
      </c>
      <c r="Q193" s="14" t="str">
        <f t="shared" si="12"/>
        <v xml:space="preserve">    name_def_mod_rest: "{{ term_def_mod_rest }}"</v>
      </c>
    </row>
    <row r="194" spans="1:17">
      <c r="B194" s="14">
        <v>123</v>
      </c>
      <c r="C194" s="14" t="s">
        <v>332</v>
      </c>
      <c r="D194" s="14" t="s">
        <v>0</v>
      </c>
      <c r="E194" s="33" t="s">
        <v>3218</v>
      </c>
      <c r="F194" s="33" t="str">
        <f t="shared" ref="F194:F257" si="18">"{term}`"&amp;H194&amp;"`"</f>
        <v>{term}`Random encounter and staying time (REST) model (Nakashima et al., 2018)`</v>
      </c>
      <c r="G194" s="17" t="s">
        <v>342</v>
      </c>
      <c r="H194" s="17" t="s">
        <v>2352</v>
      </c>
      <c r="I194" s="19" t="str">
        <f>"(#"&amp;G194&amp;")=@{{ "&amp;D194&amp;"_"&amp;G194&amp;" }}@@: {{ "&amp;D194&amp;"_def_"&amp;G194&amp;" }}@@"</f>
        <v>(#mod_rest)=@{{ term_mod_rest }}@@: {{ term_def_mod_rest }}@@</v>
      </c>
      <c r="J194" s="64" t="s">
        <v>466</v>
      </c>
      <c r="K194" s="64" t="s">
        <v>466</v>
      </c>
      <c r="L194" s="17"/>
      <c r="M194" s="20" t="s">
        <v>383</v>
      </c>
      <c r="N194" s="23" t="b">
        <v>0</v>
      </c>
      <c r="O194" s="21" t="b">
        <v>1</v>
      </c>
      <c r="P194" s="14" t="str">
        <f t="shared" ref="P194:P257" si="19">"    "&amp;D194&amp;"_"&amp;G194&amp;": """&amp;H194&amp;""""</f>
        <v xml:space="preserve">    term_mod_rest: "Random encounter and staying time (REST) model (Nakashima et al., 2018)"</v>
      </c>
      <c r="Q194" s="14" t="str">
        <f t="shared" ref="Q194:Q257" si="20">IF(K194=999,"",("    "&amp;D194&amp;"_def_"&amp;G194&amp;": """&amp;K194&amp;""""))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95" spans="1:17">
      <c r="C195" t="s">
        <v>332</v>
      </c>
      <c r="D195" t="s">
        <v>329</v>
      </c>
      <c r="E195" s="33" t="s">
        <v>3180</v>
      </c>
      <c r="F195" s="33" t="str">
        <f t="shared" si="18"/>
        <v>{term}`Random encounter model (REM)`</v>
      </c>
      <c r="G195" t="s">
        <v>344</v>
      </c>
      <c r="H195" t="s">
        <v>343</v>
      </c>
      <c r="J195" s="64" t="s">
        <v>2953</v>
      </c>
      <c r="K195" s="64" t="s">
        <v>2953</v>
      </c>
      <c r="P195" s="14" t="str">
        <f t="shared" si="19"/>
        <v xml:space="preserve">    name_mod_rem: "Random encounter model (REM)"</v>
      </c>
      <c r="Q195" s="14" t="str">
        <f t="shared" si="20"/>
        <v xml:space="preserve">    name_def_mod_rem: "{{ term_def_mod_rem }}"</v>
      </c>
    </row>
    <row r="196" spans="1:17">
      <c r="B196" s="14">
        <v>124</v>
      </c>
      <c r="C196" s="14" t="s">
        <v>332</v>
      </c>
      <c r="D196" s="14" t="s">
        <v>0</v>
      </c>
      <c r="E196" s="33" t="s">
        <v>3215</v>
      </c>
      <c r="F196" s="33" t="str">
        <f t="shared" si="18"/>
        <v>{term}`Random encounter model (REM) (Rowcliffe et al., 2008, 2013)`</v>
      </c>
      <c r="G196" s="17" t="s">
        <v>344</v>
      </c>
      <c r="H196" s="19" t="s">
        <v>465</v>
      </c>
      <c r="I196" s="19" t="str">
        <f>"(#"&amp;G196&amp;")=@{{ "&amp;D196&amp;"_"&amp;G196&amp;" }}@@: {{ "&amp;D196&amp;"_def_"&amp;G196&amp;" }}@@"</f>
        <v>(#mod_rem)=@{{ term_mod_rem }}@@: {{ term_def_mod_rem }}@@</v>
      </c>
      <c r="J196" s="64" t="s">
        <v>2395</v>
      </c>
      <c r="K196" s="64" t="s">
        <v>2395</v>
      </c>
      <c r="L196" s="17"/>
      <c r="M196" s="20" t="s">
        <v>383</v>
      </c>
      <c r="N196" s="23" t="b">
        <v>0</v>
      </c>
      <c r="O196" s="21" t="b">
        <v>1</v>
      </c>
      <c r="P196" s="14" t="str">
        <f t="shared" si="19"/>
        <v xml:space="preserve">    term_mod_rem: "Random encounter model (REM) (Rowcliffe et al., 2008, 2013)"</v>
      </c>
      <c r="Q196" s="14" t="str">
        <f t="shared" si="20"/>
        <v xml:space="preserve">    term_def_mod_rem: "A method used to estimate the [density](/09_gloss_ref/09_glossary.md#density) of unmarked populations; uses the rate of independent captures, an estimate of movement rate, average group size, and the area sampled by the remote camera."</v>
      </c>
    </row>
    <row r="197" spans="1:17">
      <c r="B197" s="14">
        <v>125</v>
      </c>
      <c r="C197" s="14" t="s">
        <v>2838</v>
      </c>
      <c r="D197" s="14" t="s">
        <v>0</v>
      </c>
      <c r="E197" s="33" t="s">
        <v>3367</v>
      </c>
      <c r="F197" s="33" t="str">
        <f t="shared" si="18"/>
        <v>{term}`Recovery time`</v>
      </c>
      <c r="G197" s="17" t="s">
        <v>462</v>
      </c>
      <c r="H197" s="19" t="s">
        <v>464</v>
      </c>
      <c r="I197" s="19" t="str">
        <f>"(#"&amp;G197&amp;")=@{{ "&amp;D197&amp;"_"&amp;G197&amp;" }}@@: {{ "&amp;D197&amp;"_def_"&amp;G197&amp;" }}@@"</f>
        <v>(#recovery_time)=@{{ term_recovery_time }}@@: {{ term_def_recovery_time }}@@</v>
      </c>
      <c r="J197" s="64" t="s">
        <v>463</v>
      </c>
      <c r="K197" s="64" t="s">
        <v>463</v>
      </c>
      <c r="L197" s="17"/>
      <c r="M197" s="20" t="s">
        <v>383</v>
      </c>
      <c r="N197" s="23" t="b">
        <v>0</v>
      </c>
      <c r="O197" s="21" t="b">
        <v>1</v>
      </c>
      <c r="P197" s="14" t="str">
        <f t="shared" si="19"/>
        <v xml:space="preserve">    term_recovery_time: "Recovery time"</v>
      </c>
      <c r="Q197" s="14" t="str">
        <f t="shared" si="20"/>
        <v xml:space="preserve">    term_def_recovery_time: "The time necessary for the camera to prepare to capture the next photo after the previous one has been recorded (Trolliet et al., 2014)."</v>
      </c>
    </row>
    <row r="198" spans="1:17">
      <c r="B198" s="14">
        <v>126</v>
      </c>
      <c r="C198" s="17" t="s">
        <v>2828</v>
      </c>
      <c r="D198" s="14" t="s">
        <v>0</v>
      </c>
      <c r="E198" s="33" t="s">
        <v>3288</v>
      </c>
      <c r="F198" s="33" t="str">
        <f t="shared" si="18"/>
        <v>{term}`Registration area`</v>
      </c>
      <c r="G198" s="17" t="s">
        <v>459</v>
      </c>
      <c r="H198" s="19" t="s">
        <v>461</v>
      </c>
      <c r="I198" s="19" t="str">
        <f>"(#"&amp;G198&amp;")=@{{ "&amp;D198&amp;"_"&amp;G198&amp;" }}@@: {{ "&amp;D198&amp;"_def_"&amp;G198&amp;" }}@@"</f>
        <v>(#fov_registration_area)=@{{ term_fov_registration_area }}@@: {{ term_def_fov_registration_area }}@@</v>
      </c>
      <c r="J198" s="64" t="s">
        <v>460</v>
      </c>
      <c r="K198" s="64" t="s">
        <v>460</v>
      </c>
      <c r="L198" s="17"/>
      <c r="M198" s="20" t="s">
        <v>383</v>
      </c>
      <c r="N198" s="23" t="b">
        <v>0</v>
      </c>
      <c r="O198" s="21" t="b">
        <v>1</v>
      </c>
      <c r="P198" s="14" t="str">
        <f t="shared" si="19"/>
        <v xml:space="preserve">    term_fov_registration_area: "Registration area"</v>
      </c>
      <c r="Q198" s="14" t="str">
        <f t="shared" si="20"/>
        <v xml:space="preserve">    term_def_fov_registration_area: "The area in which an animal entering has at least some probability of being captured on the image."</v>
      </c>
    </row>
    <row r="199" spans="1:17">
      <c r="C199" t="s">
        <v>332</v>
      </c>
      <c r="D199" t="s">
        <v>2842</v>
      </c>
      <c r="E199" s="33" t="s">
        <v>3167</v>
      </c>
      <c r="F199" s="33" t="str">
        <f t="shared" si="18"/>
        <v>{term}`Relative abundance`</v>
      </c>
      <c r="G199" t="s">
        <v>362</v>
      </c>
      <c r="H199" s="14" t="s">
        <v>374</v>
      </c>
      <c r="J199" s="64" t="s">
        <v>2947</v>
      </c>
      <c r="K199" s="64" t="s">
        <v>2947</v>
      </c>
      <c r="P199" s="14" t="str">
        <f t="shared" si="19"/>
        <v xml:space="preserve">    mod_appl_mod_rai: "Relative abundance"</v>
      </c>
      <c r="Q199" s="14" t="str">
        <f t="shared" si="20"/>
        <v xml:space="preserve">    mod_appl_def_mod_rai: "{{ term_def_mod_rai }}"</v>
      </c>
    </row>
    <row r="200" spans="1:17">
      <c r="C200" t="s">
        <v>332</v>
      </c>
      <c r="D200" t="s">
        <v>2842</v>
      </c>
      <c r="E200" s="33" t="s">
        <v>3169</v>
      </c>
      <c r="F200" s="33" t="str">
        <f t="shared" si="18"/>
        <v>{term}`Relative abundance`</v>
      </c>
      <c r="G200" t="s">
        <v>1245</v>
      </c>
      <c r="H200" s="14" t="s">
        <v>374</v>
      </c>
      <c r="J200" s="64" t="s">
        <v>2948</v>
      </c>
      <c r="K200" s="64" t="s">
        <v>2948</v>
      </c>
      <c r="P200" s="14" t="str">
        <f t="shared" si="19"/>
        <v xml:space="preserve">    mod_appl_mod_rai_hurdle: "Relative abundance"</v>
      </c>
      <c r="Q200" s="14" t="str">
        <f t="shared" si="20"/>
        <v xml:space="preserve">    mod_appl_def_mod_rai_hurdle: "{{ term_def_mod_rai_hurdle }}"</v>
      </c>
    </row>
    <row r="201" spans="1:17">
      <c r="C201" t="s">
        <v>332</v>
      </c>
      <c r="D201" t="s">
        <v>2842</v>
      </c>
      <c r="E201" s="33" t="s">
        <v>3171</v>
      </c>
      <c r="F201" s="33" t="str">
        <f t="shared" si="18"/>
        <v>{term}`Relative abundance`</v>
      </c>
      <c r="G201" t="s">
        <v>1248</v>
      </c>
      <c r="H201" s="14" t="s">
        <v>374</v>
      </c>
      <c r="J201" s="64" t="s">
        <v>2949</v>
      </c>
      <c r="K201" s="64" t="s">
        <v>2949</v>
      </c>
      <c r="P201" s="14" t="str">
        <f t="shared" si="19"/>
        <v xml:space="preserve">    mod_appl_mod_rai_nb: "Relative abundance"</v>
      </c>
      <c r="Q201" s="14" t="str">
        <f t="shared" si="20"/>
        <v xml:space="preserve">    mod_appl_def_mod_rai_nb: "{{ term_def_mod_rai_nb }}"</v>
      </c>
    </row>
    <row r="202" spans="1:17">
      <c r="C202" t="s">
        <v>332</v>
      </c>
      <c r="D202" t="s">
        <v>2842</v>
      </c>
      <c r="E202" s="33" t="s">
        <v>3173</v>
      </c>
      <c r="F202" s="33" t="str">
        <f t="shared" si="18"/>
        <v>{term}`Relative abundance`</v>
      </c>
      <c r="G202" t="s">
        <v>882</v>
      </c>
      <c r="H202" s="14" t="s">
        <v>374</v>
      </c>
      <c r="J202" s="64" t="s">
        <v>2950</v>
      </c>
      <c r="K202" s="64" t="s">
        <v>2950</v>
      </c>
      <c r="P202" s="14" t="str">
        <f t="shared" si="19"/>
        <v xml:space="preserve">    mod_appl_mod_rai_poisson: "Relative abundance"</v>
      </c>
      <c r="Q202" s="14" t="str">
        <f t="shared" si="20"/>
        <v xml:space="preserve">    mod_appl_def_mod_rai_poisson: "{{ term_def_mod_rai_poisson }}"</v>
      </c>
    </row>
    <row r="203" spans="1:17">
      <c r="C203" t="s">
        <v>332</v>
      </c>
      <c r="D203" t="s">
        <v>2842</v>
      </c>
      <c r="E203" s="33" t="s">
        <v>3175</v>
      </c>
      <c r="F203" s="33" t="str">
        <f t="shared" si="18"/>
        <v>{term}`Relative abundance`</v>
      </c>
      <c r="G203" t="s">
        <v>1246</v>
      </c>
      <c r="H203" s="14" t="s">
        <v>374</v>
      </c>
      <c r="J203" s="64" t="s">
        <v>2951</v>
      </c>
      <c r="K203" s="64" t="s">
        <v>2951</v>
      </c>
      <c r="P203" s="14" t="str">
        <f t="shared" si="19"/>
        <v xml:space="preserve">    mod_appl_mod_rai_zinb: "Relative abundance"</v>
      </c>
      <c r="Q203" s="14" t="str">
        <f t="shared" si="20"/>
        <v xml:space="preserve">    mod_appl_def_mod_rai_zinb: "{{ term_def_mod_rai_zinb }}"</v>
      </c>
    </row>
    <row r="204" spans="1:17">
      <c r="C204" t="s">
        <v>332</v>
      </c>
      <c r="D204" t="s">
        <v>2842</v>
      </c>
      <c r="E204" s="33" t="s">
        <v>3177</v>
      </c>
      <c r="F204" s="33" t="str">
        <f t="shared" si="18"/>
        <v>{term}`Relative abundance`</v>
      </c>
      <c r="G204" t="s">
        <v>1249</v>
      </c>
      <c r="H204" s="14" t="s">
        <v>374</v>
      </c>
      <c r="J204" s="64" t="s">
        <v>2952</v>
      </c>
      <c r="K204" s="64" t="s">
        <v>2952</v>
      </c>
      <c r="P204" s="14" t="str">
        <f t="shared" si="19"/>
        <v xml:space="preserve">    mod_appl_mod_rai_zip: "Relative abundance"</v>
      </c>
      <c r="Q204" s="14" t="str">
        <f t="shared" si="20"/>
        <v xml:space="preserve">    mod_appl_def_mod_rai_zip: "{{ term_def_mod_rai_zip }}"</v>
      </c>
    </row>
    <row r="205" spans="1:17">
      <c r="A205" s="38"/>
      <c r="B205" s="38"/>
      <c r="C205" s="7" t="s">
        <v>370</v>
      </c>
      <c r="D205" s="7" t="s">
        <v>329</v>
      </c>
      <c r="E205" s="33" t="s">
        <v>3389</v>
      </c>
      <c r="F205" s="33" t="str">
        <f t="shared" si="18"/>
        <v>{term}`Relative abundance`</v>
      </c>
      <c r="G205" s="7" t="s">
        <v>375</v>
      </c>
      <c r="H205" s="7" t="s">
        <v>374</v>
      </c>
      <c r="I205" s="19" t="str">
        <f>"(#"&amp;G205&amp;")=@{{ "&amp;D205&amp;"_"&amp;G205&amp;" }}@@: {{ "&amp;D205&amp;"_def_"&amp;G205&amp;" }}@@"</f>
        <v>(#obj_rel_abund)=@{{ name_obj_rel_abund }}@@: {{ name_def_obj_rel_abund }}@@</v>
      </c>
      <c r="J205" s="64"/>
      <c r="K205" s="64"/>
      <c r="L205" s="38"/>
      <c r="M205" s="38"/>
      <c r="N205" s="38"/>
      <c r="O205" s="38"/>
      <c r="P205" s="38" t="str">
        <f t="shared" si="19"/>
        <v xml:space="preserve">    name_obj_rel_abund: "Relative abundance"</v>
      </c>
      <c r="Q205" s="14" t="str">
        <f t="shared" si="20"/>
        <v xml:space="preserve">    name_def_obj_rel_abund: ""</v>
      </c>
    </row>
    <row r="206" spans="1:17">
      <c r="C206" t="s">
        <v>332</v>
      </c>
      <c r="D206" t="s">
        <v>329</v>
      </c>
      <c r="E206" s="33" t="s">
        <v>3168</v>
      </c>
      <c r="F206" s="33" t="str">
        <f t="shared" si="18"/>
        <v>{term}`Relative abundance indices`</v>
      </c>
      <c r="G206" t="s">
        <v>362</v>
      </c>
      <c r="H206" t="s">
        <v>361</v>
      </c>
      <c r="J206" s="64" t="s">
        <v>2947</v>
      </c>
      <c r="K206" s="64" t="s">
        <v>2947</v>
      </c>
      <c r="P206" s="14" t="str">
        <f t="shared" si="19"/>
        <v xml:space="preserve">    name_mod_rai: "Relative abundance indices"</v>
      </c>
      <c r="Q206" s="14" t="str">
        <f t="shared" si="20"/>
        <v xml:space="preserve">    name_def_mod_rai: "{{ term_def_mod_rai }}"</v>
      </c>
    </row>
    <row r="207" spans="1:17">
      <c r="B207" s="14">
        <v>127</v>
      </c>
      <c r="C207" s="14" t="s">
        <v>332</v>
      </c>
      <c r="D207" s="14" t="s">
        <v>0</v>
      </c>
      <c r="E207" s="33" t="s">
        <v>3168</v>
      </c>
      <c r="F207" s="33" t="str">
        <f t="shared" si="18"/>
        <v>{term}`Relative abundance indices`</v>
      </c>
      <c r="G207" s="17" t="s">
        <v>362</v>
      </c>
      <c r="H207" s="19" t="s">
        <v>361</v>
      </c>
      <c r="I207" s="19" t="str">
        <f>"(#"&amp;G207&amp;")=@{{ "&amp;D207&amp;"_"&amp;G207&amp;" }}@@: {{ "&amp;D207&amp;"_def_"&amp;G207&amp;" }}@@"</f>
        <v>(#mod_rai)=@{{ term_mod_rai }}@@: {{ term_def_mod_rai }}@@</v>
      </c>
      <c r="J207" s="64" t="s">
        <v>458</v>
      </c>
      <c r="K207" s="64" t="s">
        <v>458</v>
      </c>
      <c r="L207" s="17"/>
      <c r="M207" s="20" t="s">
        <v>383</v>
      </c>
      <c r="N207" s="23" t="b">
        <v>0</v>
      </c>
      <c r="O207" s="21" t="b">
        <v>1</v>
      </c>
      <c r="P207" s="14" t="str">
        <f t="shared" si="19"/>
        <v xml:space="preserve">    term_mod_rai: "Relative abundance indices"</v>
      </c>
      <c r="Q207" s="14" t="str">
        <f t="shared" si="20"/>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08" spans="1:17">
      <c r="C208" t="s">
        <v>332</v>
      </c>
      <c r="D208" t="s">
        <v>329</v>
      </c>
      <c r="E208" s="33" t="s">
        <v>3183</v>
      </c>
      <c r="F208" s="33" t="str">
        <f t="shared" si="18"/>
        <v>{term}`Royle-Nichols`</v>
      </c>
      <c r="G208" t="s">
        <v>348</v>
      </c>
      <c r="H208" t="s">
        <v>347</v>
      </c>
      <c r="J208" s="64" t="s">
        <v>2964</v>
      </c>
      <c r="K208" s="64" t="s">
        <v>2964</v>
      </c>
      <c r="P208" s="14" t="str">
        <f t="shared" si="19"/>
        <v xml:space="preserve">    name_mod_roylenichols: "Royle-Nichols"</v>
      </c>
      <c r="Q208" s="14" t="str">
        <f t="shared" si="20"/>
        <v xml:space="preserve">    name_def_mod_roylenichols: "{{ term_def_mod_roylenichols }}"</v>
      </c>
    </row>
    <row r="209" spans="2:17">
      <c r="B209" s="14">
        <v>129</v>
      </c>
      <c r="C209" s="14" t="s">
        <v>332</v>
      </c>
      <c r="D209" s="14" t="s">
        <v>0</v>
      </c>
      <c r="E209" s="33" t="s">
        <v>3214</v>
      </c>
      <c r="F209" s="33" t="str">
        <f t="shared" si="18"/>
        <v>{term}`Royle-Nichols model (Royle &amp; Nichols, 2003; MacKenzie et al., 2006)`</v>
      </c>
      <c r="G209" s="17" t="s">
        <v>1360</v>
      </c>
      <c r="H209" s="19" t="s">
        <v>457</v>
      </c>
      <c r="I209" s="19" t="str">
        <f t="shared" ref="I209:I215" si="21">"(#"&amp;G209&amp;")=@{{ "&amp;D209&amp;"_"&amp;G209&amp;" }}@@: {{ "&amp;D209&amp;"_def_"&amp;G209&amp;" }}@@"</f>
        <v>(#mod_royle_nichols)=@{{ term_mod_royle_nichols }}@@: {{ term_def_mod_royle_nichols }}@@</v>
      </c>
      <c r="J209" s="64" t="s">
        <v>2396</v>
      </c>
      <c r="K209" s="64" t="s">
        <v>2396</v>
      </c>
      <c r="L209" s="17"/>
      <c r="M209" s="20" t="s">
        <v>383</v>
      </c>
      <c r="N209" s="23" t="b">
        <v>0</v>
      </c>
      <c r="O209" s="21" t="b">
        <v>1</v>
      </c>
      <c r="P209" s="14" t="str">
        <f t="shared" si="19"/>
        <v xml:space="preserve">    term_mod_royle_nichols: "Royle-Nichols model (Royle &amp; Nichols, 2003; MacKenzie et al., 2006)"</v>
      </c>
      <c r="Q209" s="14" t="str">
        <f t="shared" si="20"/>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10" spans="2:17">
      <c r="B210" s="14">
        <v>130</v>
      </c>
      <c r="C210" s="14" t="s">
        <v>2834</v>
      </c>
      <c r="D210" s="14" t="s">
        <v>0</v>
      </c>
      <c r="E210" s="33" t="s">
        <v>3206</v>
      </c>
      <c r="F210" s="33" t="str">
        <f t="shared" si="18"/>
        <v>{term}`Sample station`</v>
      </c>
      <c r="G210" s="17" t="s">
        <v>455</v>
      </c>
      <c r="H210" s="19" t="s">
        <v>456</v>
      </c>
      <c r="I210" s="19" t="str">
        <f t="shared" si="21"/>
        <v>(#sample_station)=@{{ term_sample_station }}@@: {{ term_def_sample_station }}@@</v>
      </c>
      <c r="J210" s="64" t="s">
        <v>772</v>
      </c>
      <c r="K210" s="64" t="s">
        <v>772</v>
      </c>
      <c r="L210" s="17"/>
      <c r="M210" s="20" t="s">
        <v>383</v>
      </c>
      <c r="N210" s="21" t="b">
        <v>1</v>
      </c>
      <c r="O210" s="21" t="b">
        <v>1</v>
      </c>
      <c r="P210" s="14" t="str">
        <f t="shared" si="19"/>
        <v xml:space="preserve">    term_sample_station: "Sample station"</v>
      </c>
      <c r="Q210" s="14" t="str">
        <f t="shared" si="20"/>
        <v xml:space="preserve">    term_def_sample_station: "A grouping of two or more non-independent camera locations, such as when cameras are clustered or paired (recorded as 'Sample Station Name')."</v>
      </c>
    </row>
    <row r="211" spans="2:17">
      <c r="B211" s="14">
        <v>132</v>
      </c>
      <c r="C211" s="14" t="s">
        <v>2825</v>
      </c>
      <c r="D211" s="14" t="s">
        <v>0</v>
      </c>
      <c r="E211" s="33" t="s">
        <v>3253</v>
      </c>
      <c r="F211" s="33" t="str">
        <f t="shared" si="18"/>
        <v>{term}`Scent lure`</v>
      </c>
      <c r="G211" s="17" t="s">
        <v>453</v>
      </c>
      <c r="H211" s="19" t="s">
        <v>454</v>
      </c>
      <c r="I211" s="19" t="str">
        <f t="shared" si="21"/>
        <v>(#baitlure_scent_lure)=@{{ term_baitlure_scent_lure }}@@: {{ term_def_baitlure_scent_lure }}@@</v>
      </c>
      <c r="J211" s="64" t="s">
        <v>3401</v>
      </c>
      <c r="K211" s="64" t="s">
        <v>3401</v>
      </c>
      <c r="L211" s="17"/>
      <c r="M211" s="20" t="s">
        <v>383</v>
      </c>
      <c r="N211" s="23" t="b">
        <v>0</v>
      </c>
      <c r="O211" s="21" t="b">
        <v>1</v>
      </c>
      <c r="P211" s="14" t="str">
        <f t="shared" si="19"/>
        <v xml:space="preserve">    term_baitlure_scent_lure: "Scent lure"</v>
      </c>
      <c r="Q211" s="14" t="str">
        <f t="shared" si="20"/>
        <v xml:space="preserve">    term_def_baitlure_scent_lure: "Any material that draws animals closer via their sense of smell ({{ ref_intext_schlexer_2008 }})."</v>
      </c>
    </row>
    <row r="212" spans="2:17">
      <c r="B212" s="14">
        <v>137</v>
      </c>
      <c r="D212" s="14" t="s">
        <v>0</v>
      </c>
      <c r="E212" s="33" t="s">
        <v>3240</v>
      </c>
      <c r="F212" s="33" t="str">
        <f t="shared" si="18"/>
        <v>{term}`Sequence`</v>
      </c>
      <c r="G212" s="17" t="s">
        <v>451</v>
      </c>
      <c r="H212" s="19" t="s">
        <v>452</v>
      </c>
      <c r="I212" s="19" t="str">
        <f t="shared" si="21"/>
        <v>(#sequence)=@{{ term_sequence }}@@: {{ term_def_sequence }}@@</v>
      </c>
      <c r="J212" s="64" t="s">
        <v>3120</v>
      </c>
      <c r="K212" s="64" t="s">
        <v>3120</v>
      </c>
      <c r="L212" s="17"/>
      <c r="M212" s="20" t="s">
        <v>383</v>
      </c>
      <c r="N212" s="21" t="b">
        <v>1</v>
      </c>
      <c r="O212" s="21" t="b">
        <v>1</v>
      </c>
      <c r="P212" s="14" t="str">
        <f t="shared" si="19"/>
        <v xml:space="preserve">    term_sequence: "Sequence"</v>
      </c>
      <c r="Q212" s="14" t="str">
        <f t="shared" si="20"/>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13" spans="2:17">
      <c r="B213" s="14">
        <v>139</v>
      </c>
      <c r="C213" s="14" t="s">
        <v>2835</v>
      </c>
      <c r="D213" s="14" t="s">
        <v>0</v>
      </c>
      <c r="E213" s="33" t="s">
        <v>3376</v>
      </c>
      <c r="F213" s="33" t="str">
        <f t="shared" si="18"/>
        <v>{term}`Service*/Retrieval`</v>
      </c>
      <c r="G213" s="17" t="s">
        <v>449</v>
      </c>
      <c r="H213" s="19" t="s">
        <v>450</v>
      </c>
      <c r="I213" s="19" t="str">
        <f t="shared" si="21"/>
        <v>(#service_retrieval)=@{{ term_service_retrieval }}@@: {{ term_def_service_retrieval }}@@</v>
      </c>
      <c r="J213" s="64" t="s">
        <v>444</v>
      </c>
      <c r="K213" s="64" t="s">
        <v>444</v>
      </c>
      <c r="L213" s="17"/>
      <c r="M213" s="20" t="s">
        <v>383</v>
      </c>
      <c r="N213" s="21" t="b">
        <v>1</v>
      </c>
      <c r="O213" s="21" t="b">
        <v>1</v>
      </c>
      <c r="P213" s="14" t="str">
        <f t="shared" si="19"/>
        <v xml:space="preserve">    term_service_retrieval: "Service*/Retrieval"</v>
      </c>
      <c r="Q213" s="14" t="str">
        <f t="shared" si="20"/>
        <v xml:space="preserve">    term_def_service_retrieval: "When a crew has gone to a location to service or retrieve a remote camera."</v>
      </c>
    </row>
    <row r="214" spans="2:17">
      <c r="B214" s="14">
        <v>142</v>
      </c>
      <c r="C214" s="14" t="s">
        <v>2835</v>
      </c>
      <c r="D214" s="14" t="s">
        <v>0</v>
      </c>
      <c r="E214" s="33" t="s">
        <v>3278</v>
      </c>
      <c r="F214" s="33" t="str">
        <f t="shared" si="18"/>
        <v>{term}`Service*/Retrieval metadata`</v>
      </c>
      <c r="G214" s="17" t="s">
        <v>446</v>
      </c>
      <c r="H214" s="19" t="s">
        <v>448</v>
      </c>
      <c r="I214" s="19" t="str">
        <f t="shared" si="21"/>
        <v>(#service_retrieval_metadata)=@{{ term_service_retrieval_metadata }}@@: {{ term_def_service_retrieval_metadata }}@@</v>
      </c>
      <c r="J214" s="64" t="s">
        <v>447</v>
      </c>
      <c r="K214" s="64" t="s">
        <v>447</v>
      </c>
      <c r="L214" s="17"/>
      <c r="M214" s="20" t="s">
        <v>383</v>
      </c>
      <c r="N214" s="21" t="b">
        <v>1</v>
      </c>
      <c r="O214" s="21" t="b">
        <v>1</v>
      </c>
      <c r="P214" s="14" t="str">
        <f t="shared" si="19"/>
        <v xml:space="preserve">    term_service_retrieval_metadata: "Service*/Retrieval metadata"</v>
      </c>
      <c r="Q214" s="14" t="str">
        <f t="shared" si="20"/>
        <v xml:space="preserve">    term_def_service_retrieval_metadata: "Metadata that should be collected each time a camera location is visited to Service*/Retrieval Field Datasheet."</v>
      </c>
    </row>
    <row r="215" spans="2:17">
      <c r="B215" s="14">
        <v>143</v>
      </c>
      <c r="C215" s="14" t="s">
        <v>2835</v>
      </c>
      <c r="D215" s="14" t="s">
        <v>0</v>
      </c>
      <c r="E215" s="33" t="s">
        <v>3377</v>
      </c>
      <c r="F215" s="33" t="str">
        <f t="shared" si="18"/>
        <v>{term}`Service*/Retrieval visit`</v>
      </c>
      <c r="G215" s="17" t="s">
        <v>443</v>
      </c>
      <c r="H215" s="19" t="s">
        <v>445</v>
      </c>
      <c r="I215" s="19" t="str">
        <f t="shared" si="21"/>
        <v>(#service_retrieval_visit)=@{{ term_service_retrieval_visit }}@@: {{ term_def_service_retrieval_visit }}@@</v>
      </c>
      <c r="J215" s="64" t="s">
        <v>444</v>
      </c>
      <c r="K215" s="64" t="s">
        <v>444</v>
      </c>
      <c r="L215" s="17"/>
      <c r="M215" s="20" t="s">
        <v>383</v>
      </c>
      <c r="N215" s="21" t="b">
        <v>1</v>
      </c>
      <c r="O215" s="21" t="b">
        <v>1</v>
      </c>
      <c r="P215" s="14" t="str">
        <f t="shared" si="19"/>
        <v xml:space="preserve">    term_service_retrieval_visit: "Service*/Retrieval visit"</v>
      </c>
      <c r="Q215" s="14" t="str">
        <f t="shared" si="20"/>
        <v xml:space="preserve">    term_def_service_retrieval_visit: "When a crew has gone to a location to service or retrieve a remote camera."</v>
      </c>
    </row>
    <row r="216" spans="2:17">
      <c r="C216" t="s">
        <v>332</v>
      </c>
      <c r="D216" t="s">
        <v>329</v>
      </c>
      <c r="E216" s="33" t="s">
        <v>3191</v>
      </c>
      <c r="F216" s="33" t="str">
        <f t="shared" si="18"/>
        <v>{term}`Space-to-event (STE)`</v>
      </c>
      <c r="G216" t="s">
        <v>334</v>
      </c>
      <c r="H216" t="s">
        <v>333</v>
      </c>
      <c r="J216" s="64" t="s">
        <v>2958</v>
      </c>
      <c r="K216" s="64" t="s">
        <v>2958</v>
      </c>
      <c r="P216" s="14" t="str">
        <f t="shared" si="19"/>
        <v xml:space="preserve">    name_mod_ste: "Space-to-event (STE)"</v>
      </c>
      <c r="Q216" s="14" t="str">
        <f t="shared" si="20"/>
        <v xml:space="preserve">    name_def_mod_ste: "{{ term_def_mod_ste }}"</v>
      </c>
    </row>
    <row r="217" spans="2:17">
      <c r="B217" s="14">
        <v>145</v>
      </c>
      <c r="C217" s="14" t="s">
        <v>332</v>
      </c>
      <c r="D217" s="14" t="s">
        <v>0</v>
      </c>
      <c r="E217" s="33" t="s">
        <v>3213</v>
      </c>
      <c r="F217" s="33" t="str">
        <f t="shared" si="18"/>
        <v>{term}`Space-to-event (STE) model (Moeller et al., 2018)`</v>
      </c>
      <c r="G217" s="17" t="s">
        <v>334</v>
      </c>
      <c r="H217" s="19" t="s">
        <v>442</v>
      </c>
      <c r="I217" s="19" t="str">
        <f>"(#"&amp;G217&amp;")=@{{ "&amp;D217&amp;"_"&amp;G217&amp;" }}@@: {{ "&amp;D217&amp;"_def_"&amp;G217&amp;" }}@@"</f>
        <v>(#mod_ste)=@{{ term_mod_ste }}@@: {{ term_def_mod_ste }}@@</v>
      </c>
      <c r="J217" s="64" t="s">
        <v>3443</v>
      </c>
      <c r="K217" s="64" t="s">
        <v>3443</v>
      </c>
      <c r="L217" s="17"/>
      <c r="M217" s="20" t="s">
        <v>383</v>
      </c>
      <c r="N217" s="23" t="b">
        <v>0</v>
      </c>
      <c r="O217" s="21" t="b">
        <v>1</v>
      </c>
      <c r="P217" s="14" t="str">
        <f t="shared" si="19"/>
        <v xml:space="preserve">    term_mod_ste: "Space-to-event (STE) model (Moeller et al., 2018)"</v>
      </c>
      <c r="Q217" s="14" t="str">
        <f t="shared" si="20"/>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218" spans="2:17">
      <c r="B218" s="14">
        <v>146</v>
      </c>
      <c r="D218" s="14" t="s">
        <v>0</v>
      </c>
      <c r="E218" s="33" t="s">
        <v>3364</v>
      </c>
      <c r="F218" s="33" t="str">
        <f t="shared" si="18"/>
        <v>{term}`Spatial autocorrelation`</v>
      </c>
      <c r="G218" s="17" t="s">
        <v>439</v>
      </c>
      <c r="H218" s="19" t="s">
        <v>441</v>
      </c>
      <c r="I218" s="19" t="str">
        <f>"(#"&amp;G218&amp;")=@{{ "&amp;D218&amp;"_"&amp;G218&amp;" }}@@: {{ "&amp;D218&amp;"_def_"&amp;G218&amp;" }}@@"</f>
        <v>(#spatial_autocorrelation)=@{{ term_spatial_autocorrelation }}@@: {{ term_def_spatial_autocorrelation }}@@</v>
      </c>
      <c r="J218" s="64" t="s">
        <v>440</v>
      </c>
      <c r="K218" s="64" t="s">
        <v>440</v>
      </c>
      <c r="L218" s="17"/>
      <c r="M218" s="20" t="s">
        <v>383</v>
      </c>
      <c r="N218" s="23" t="b">
        <v>0</v>
      </c>
      <c r="O218" s="21" t="b">
        <v>1</v>
      </c>
      <c r="P218" s="14" t="str">
        <f t="shared" si="19"/>
        <v xml:space="preserve">    term_spatial_autocorrelation: "Spatial autocorrelation"</v>
      </c>
      <c r="Q218" s="14" t="str">
        <f t="shared" si="20"/>
        <v xml:space="preserve">    term_def_spatial_autocorrelation: "The tendency for locations that are closer together to be more similar."</v>
      </c>
    </row>
    <row r="219" spans="2:17">
      <c r="C219" t="s">
        <v>332</v>
      </c>
      <c r="D219" t="s">
        <v>329</v>
      </c>
      <c r="E219" s="33" t="s">
        <v>3187</v>
      </c>
      <c r="F219" s="33" t="str">
        <f t="shared" si="18"/>
        <v>{term}`Spatial capture-recapture (SCR) / Spatially explicit capture recapture (SECR)`</v>
      </c>
      <c r="G219" t="s">
        <v>357</v>
      </c>
      <c r="H219" t="s">
        <v>1229</v>
      </c>
      <c r="J219" s="64" t="s">
        <v>2956</v>
      </c>
      <c r="K219" s="64" t="s">
        <v>2956</v>
      </c>
      <c r="P219" s="14" t="str">
        <f t="shared" si="19"/>
        <v xml:space="preserve">    name_mod_scr_secr: "Spatial capture-recapture (SCR) / Spatially explicit capture recapture (SECR)"</v>
      </c>
      <c r="Q219" s="14" t="str">
        <f t="shared" si="20"/>
        <v xml:space="preserve">    name_def_mod_scr_secr: "{{ term_def_mod_scr_secr }}"</v>
      </c>
    </row>
    <row r="220" spans="2:17">
      <c r="C220" t="s">
        <v>332</v>
      </c>
      <c r="D220" t="s">
        <v>329</v>
      </c>
      <c r="E220" s="33" t="s">
        <v>3185</v>
      </c>
      <c r="F220" s="33" t="str">
        <f t="shared" si="18"/>
        <v>{term}`Spatial count (SC) model / Unmarked spatial capture-recapture`</v>
      </c>
      <c r="G220" t="s">
        <v>352</v>
      </c>
      <c r="H220" t="s">
        <v>1230</v>
      </c>
      <c r="J220" s="64" t="s">
        <v>2955</v>
      </c>
      <c r="K220" s="64" t="s">
        <v>2955</v>
      </c>
      <c r="P220" s="14" t="str">
        <f t="shared" si="19"/>
        <v xml:space="preserve">    name_mod_sc: "Spatial count (SC) model / Unmarked spatial capture-recapture"</v>
      </c>
      <c r="Q220" s="14" t="str">
        <f t="shared" si="20"/>
        <v xml:space="preserve">    name_def_mod_sc: "{{ term_def_mod_sc }}"</v>
      </c>
    </row>
    <row r="221" spans="2:17">
      <c r="B221" s="14">
        <v>147</v>
      </c>
      <c r="C221" s="14" t="s">
        <v>332</v>
      </c>
      <c r="D221" s="14" t="s">
        <v>0</v>
      </c>
      <c r="E221" s="33" t="s">
        <v>3396</v>
      </c>
      <c r="F221" s="33" t="str">
        <f t="shared" si="18"/>
        <v>{term}`Spatial count (SC) model / Unmarked spatial capture-recapture (Chandler &amp; Royle, 2013)`</v>
      </c>
      <c r="G221" s="17" t="s">
        <v>352</v>
      </c>
      <c r="H221" s="19" t="s">
        <v>1239</v>
      </c>
      <c r="I221" s="19" t="str">
        <f>"(#"&amp;G221&amp;")=@{{ "&amp;D221&amp;"_"&amp;G221&amp;" }}@@: {{ "&amp;D221&amp;"_def_"&amp;G221&amp;" }}@@"</f>
        <v>(#mod_sc)=@{{ term_mod_sc }}@@: {{ term_def_mod_sc }}@@</v>
      </c>
      <c r="J221" s="64" t="s">
        <v>3398</v>
      </c>
      <c r="K221" s="64" t="s">
        <v>3398</v>
      </c>
      <c r="L221" s="17"/>
      <c r="M221" s="20" t="s">
        <v>383</v>
      </c>
      <c r="N221" s="23" t="b">
        <v>0</v>
      </c>
      <c r="O221" s="21" t="b">
        <v>1</v>
      </c>
      <c r="P221" s="14" t="str">
        <f t="shared" si="19"/>
        <v xml:space="preserve">    term_mod_sc: "Spatial count (SC) model / Unmarked spatial capture-recapture (Chandler &amp; Royle, 2013)"</v>
      </c>
      <c r="Q221" s="14" t="str">
        <f t="shared" si="20"/>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222" spans="2:17">
      <c r="C222" t="s">
        <v>332</v>
      </c>
      <c r="D222" t="s">
        <v>329</v>
      </c>
      <c r="E222" s="33" t="s">
        <v>3189</v>
      </c>
      <c r="F222" s="33" t="str">
        <f t="shared" si="18"/>
        <v>{term}`Spatial mark-resight `</v>
      </c>
      <c r="G222" t="s">
        <v>354</v>
      </c>
      <c r="H222" t="s">
        <v>353</v>
      </c>
      <c r="J222" s="64" t="s">
        <v>2957</v>
      </c>
      <c r="K222" s="64" t="s">
        <v>2957</v>
      </c>
      <c r="P222" s="14" t="str">
        <f t="shared" si="19"/>
        <v xml:space="preserve">    name_mod_smr: "Spatial mark-resight "</v>
      </c>
      <c r="Q222" s="14" t="str">
        <f t="shared" si="20"/>
        <v xml:space="preserve">    name_def_mod_smr: "{{ term_def_mod_smr }}"</v>
      </c>
    </row>
    <row r="223" spans="2:17">
      <c r="B223" s="14">
        <v>148</v>
      </c>
      <c r="C223" s="14" t="s">
        <v>332</v>
      </c>
      <c r="D223" s="14" t="s">
        <v>0</v>
      </c>
      <c r="E223" s="33" t="s">
        <v>3395</v>
      </c>
      <c r="F223" s="33" t="str">
        <f t="shared" si="18"/>
        <v>{term}`Spatial mark-resight (SMR) (Chandler &amp; Royle, 2013; Sollmann et al., 2013a, 2013b)`</v>
      </c>
      <c r="G223" s="17" t="s">
        <v>354</v>
      </c>
      <c r="H223" s="19" t="s">
        <v>438</v>
      </c>
      <c r="I223" s="19" t="str">
        <f>"(#"&amp;G223&amp;")=@{{ "&amp;D223&amp;"_"&amp;G223&amp;" }}@@: {{ "&amp;D223&amp;"_def_"&amp;G223&amp;" }}@@"</f>
        <v>(#mod_smr)=@{{ term_mod_smr }}@@: {{ term_def_mod_smr }}@@</v>
      </c>
      <c r="J223" s="64" t="s">
        <v>2398</v>
      </c>
      <c r="K223" s="64" t="s">
        <v>2398</v>
      </c>
      <c r="L223" s="17"/>
      <c r="M223" s="20" t="s">
        <v>383</v>
      </c>
      <c r="N223" s="23" t="b">
        <v>0</v>
      </c>
      <c r="O223" s="21" t="b">
        <v>1</v>
      </c>
      <c r="P223" s="14" t="str">
        <f t="shared" si="19"/>
        <v xml:space="preserve">    term_mod_smr: "Spatial mark-resight (SMR) (Chandler &amp; Royle, 2013; Sollmann et al., 2013a, 2013b)"</v>
      </c>
      <c r="Q223" s="14" t="str">
        <f t="shared" si="20"/>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4" spans="2:17">
      <c r="C224" t="s">
        <v>332</v>
      </c>
      <c r="D224" t="s">
        <v>329</v>
      </c>
      <c r="E224" s="33" t="s">
        <v>3147</v>
      </c>
      <c r="F224" s="33" t="str">
        <f t="shared" si="18"/>
        <v>{term}`Spatial Partial Identity Model (2-flank SPIM)`</v>
      </c>
      <c r="G224" t="s">
        <v>350</v>
      </c>
      <c r="H224" t="s">
        <v>349</v>
      </c>
      <c r="J224" s="64" t="s">
        <v>2935</v>
      </c>
      <c r="K224" s="64" t="s">
        <v>2935</v>
      </c>
      <c r="P224" s="14" t="str">
        <f t="shared" si="19"/>
        <v xml:space="preserve">    name_mod_2flankspim: "Spatial Partial Identity Model (2-flank SPIM)"</v>
      </c>
      <c r="Q224" s="14" t="str">
        <f t="shared" si="20"/>
        <v xml:space="preserve">    name_def_mod_2flankspim: "{{ term_def_mod_2flankspim }}"</v>
      </c>
    </row>
    <row r="225" spans="1:17">
      <c r="B225" s="14">
        <v>149</v>
      </c>
      <c r="C225" s="14" t="s">
        <v>332</v>
      </c>
      <c r="D225" s="14" t="s">
        <v>0</v>
      </c>
      <c r="E225" s="33" t="s">
        <v>3393</v>
      </c>
      <c r="F225" s="33" t="str">
        <f t="shared" si="18"/>
        <v>{term}`Spatial partial identity model (2-flank SPIM) (Augustine et al., 2018)`</v>
      </c>
      <c r="G225" s="17" t="s">
        <v>350</v>
      </c>
      <c r="H225" s="19" t="s">
        <v>437</v>
      </c>
      <c r="I225" s="19" t="str">
        <f>"(#"&amp;G225&amp;")=@{{ "&amp;D225&amp;"_"&amp;G225&amp;" }}@@: {{ "&amp;D225&amp;"_def_"&amp;G225&amp;" }}@@"</f>
        <v>(#mod_2flankspim)=@{{ term_mod_2flankspim }}@@: {{ term_def_mod_2flankspim }}@@</v>
      </c>
      <c r="J225" s="64" t="s">
        <v>2391</v>
      </c>
      <c r="K225" s="64" t="s">
        <v>2391</v>
      </c>
      <c r="L225" s="17"/>
      <c r="M225" s="20" t="s">
        <v>383</v>
      </c>
      <c r="N225" s="23" t="b">
        <v>0</v>
      </c>
      <c r="O225" s="21" t="b">
        <v>1</v>
      </c>
      <c r="P225" s="14" t="str">
        <f t="shared" si="19"/>
        <v xml:space="preserve">    term_mod_2flankspim: "Spatial partial identity model (2-flank SPIM) (Augustine et al., 2018)"</v>
      </c>
      <c r="Q225" s="14" t="str">
        <f t="shared" si="20"/>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226" spans="1:17">
      <c r="C226" t="s">
        <v>332</v>
      </c>
      <c r="D226" t="s">
        <v>329</v>
      </c>
      <c r="E226" s="33" t="s">
        <v>3150</v>
      </c>
      <c r="F226" s="33" t="str">
        <f t="shared" si="18"/>
        <v>{term}`Spatial Partial Identity Model (Categorical SPIM; catSPIM)`</v>
      </c>
      <c r="G226" t="s">
        <v>351</v>
      </c>
      <c r="H226" t="s">
        <v>1243</v>
      </c>
      <c r="J226" s="64" t="s">
        <v>2937</v>
      </c>
      <c r="K226" s="64" t="s">
        <v>2937</v>
      </c>
      <c r="P226" s="14" t="str">
        <f t="shared" si="19"/>
        <v xml:space="preserve">    name_mod_catspim: "Spatial Partial Identity Model (Categorical SPIM; catSPIM)"</v>
      </c>
      <c r="Q226" s="14" t="str">
        <f t="shared" si="20"/>
        <v xml:space="preserve">    name_def_mod_catspim: "{{ term_def_mod_catspim }}"</v>
      </c>
    </row>
    <row r="227" spans="1:17">
      <c r="B227" s="14">
        <v>150</v>
      </c>
      <c r="C227" s="14" t="s">
        <v>332</v>
      </c>
      <c r="D227" s="14" t="s">
        <v>0</v>
      </c>
      <c r="E227" s="33" t="s">
        <v>3358</v>
      </c>
      <c r="F227" s="33" t="str">
        <f t="shared" si="18"/>
        <v>{term}`Spatially explicit capture-recapture (SECR) / Spatial capture-recapture (SCR) (Borchers &amp; Efford, 2008; Efford, 2004; Royle &amp; Young, 2008; Royle et al., 2009)`</v>
      </c>
      <c r="G227" s="17" t="s">
        <v>357</v>
      </c>
      <c r="H227" s="19" t="s">
        <v>2839</v>
      </c>
      <c r="I227" s="19" t="str">
        <f>"(#"&amp;G227&amp;")=@{{ "&amp;D227&amp;"_"&amp;G227&amp;" }}@@: {{ "&amp;D227&amp;"_def_"&amp;G227&amp;" }}@@"</f>
        <v>(#mod_scr_secr)=@{{ term_mod_scr_secr }}@@: {{ term_def_mod_scr_secr }}@@</v>
      </c>
      <c r="J227" s="64" t="s">
        <v>2397</v>
      </c>
      <c r="K227" s="64" t="s">
        <v>2397</v>
      </c>
      <c r="L227" s="17"/>
      <c r="M227" s="20" t="s">
        <v>383</v>
      </c>
      <c r="N227" s="23" t="b">
        <v>0</v>
      </c>
      <c r="O227" s="21" t="b">
        <v>1</v>
      </c>
      <c r="P227" s="14" t="str">
        <f t="shared" si="19"/>
        <v xml:space="preserve">    term_mod_scr_secr: "Spatially explicit capture-recapture (SECR) / Spatial capture-recapture (SCR) (Borchers &amp; Efford, 2008; Efford, 2004; Royle &amp; Young, 2008; Royle et al., 2009)"</v>
      </c>
      <c r="Q227" s="14" t="str">
        <f t="shared" si="20"/>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8" spans="1:17">
      <c r="C228" t="s">
        <v>332</v>
      </c>
      <c r="D228" t="s">
        <v>2842</v>
      </c>
      <c r="E228" s="33" t="s">
        <v>3142</v>
      </c>
      <c r="F228" s="33" t="str">
        <f t="shared" si="18"/>
        <v>{term}`Species diversity`</v>
      </c>
      <c r="G228" t="s">
        <v>2795</v>
      </c>
      <c r="H228" s="19" t="s">
        <v>1241</v>
      </c>
      <c r="J228" s="64" t="s">
        <v>2940</v>
      </c>
      <c r="K228" s="64" t="s">
        <v>2940</v>
      </c>
      <c r="P228" s="14" t="str">
        <f t="shared" si="19"/>
        <v xml:space="preserve">    mod_appl_mod_divers_rich_divers: "Species diversity"</v>
      </c>
      <c r="Q228" s="14" t="str">
        <f t="shared" si="20"/>
        <v xml:space="preserve">    mod_appl_def_mod_divers_rich_divers: "{{ term_def_mod_divers_rich_divers }}"</v>
      </c>
    </row>
    <row r="229" spans="1:17">
      <c r="C229" s="14" t="s">
        <v>332</v>
      </c>
      <c r="D229" s="14" t="s">
        <v>0</v>
      </c>
      <c r="E229" s="33" t="s">
        <v>3142</v>
      </c>
      <c r="F229" s="33" t="str">
        <f t="shared" si="18"/>
        <v>{term}`Species diversity`</v>
      </c>
      <c r="G229" t="s">
        <v>2795</v>
      </c>
      <c r="H229" s="19" t="s">
        <v>1241</v>
      </c>
      <c r="J229" s="70" t="s">
        <v>3129</v>
      </c>
      <c r="K229" s="70" t="s">
        <v>3129</v>
      </c>
      <c r="P229" s="14" t="str">
        <f t="shared" si="19"/>
        <v xml:space="preserve">    term_mod_divers_rich_divers: "Species diversity"</v>
      </c>
      <c r="Q229" s="14" t="str">
        <f t="shared" si="20"/>
        <v xml:space="preserve">    term_def_mod_divers_rich_divers: "A measure of diversity that incorporates both the number of species in an assemblage and some measure of their relative abundances.' ({{ ref_intext_gotelli_chao_2013 }})"</v>
      </c>
    </row>
    <row r="230" spans="1:17">
      <c r="C230" t="s">
        <v>332</v>
      </c>
      <c r="D230" t="s">
        <v>329</v>
      </c>
      <c r="E230" s="33" t="s">
        <v>3153</v>
      </c>
      <c r="F230" s="33" t="str">
        <f t="shared" si="18"/>
        <v>{term}`Species diversity &amp; richness`</v>
      </c>
      <c r="G230" t="s">
        <v>366</v>
      </c>
      <c r="H230" t="s">
        <v>365</v>
      </c>
      <c r="J230" s="64" t="s">
        <v>2961</v>
      </c>
      <c r="K230" s="64" t="s">
        <v>2961</v>
      </c>
      <c r="P230" s="14" t="str">
        <f t="shared" si="19"/>
        <v xml:space="preserve">    name_mod_divers_rich: "Species diversity &amp; richness"</v>
      </c>
      <c r="Q230" s="14" t="str">
        <f t="shared" si="20"/>
        <v xml:space="preserve">    name_def_mod_divers_rich: "{{ term_def_mod_divers_rich }}"</v>
      </c>
    </row>
    <row r="231" spans="1:17">
      <c r="A231" s="38"/>
      <c r="B231" s="38"/>
      <c r="C231" s="7" t="s">
        <v>370</v>
      </c>
      <c r="D231" s="7" t="s">
        <v>329</v>
      </c>
      <c r="E231" s="33" t="s">
        <v>3141</v>
      </c>
      <c r="F231" s="33" t="str">
        <f t="shared" si="18"/>
        <v>{term}`Species diversity &amp; richness`</v>
      </c>
      <c r="G231" s="7" t="s">
        <v>378</v>
      </c>
      <c r="H231" s="7" t="s">
        <v>365</v>
      </c>
      <c r="I231" s="19" t="str">
        <f>"(#"&amp;G231&amp;")=@{{ "&amp;D231&amp;"_"&amp;G231&amp;" }}@@: {{ "&amp;D231&amp;"_def_"&amp;G231&amp;" }}@@"</f>
        <v>(#obj_divers_rich)=@{{ name_obj_divers_rich }}@@: {{ name_def_obj_divers_rich }}@@</v>
      </c>
      <c r="J231" s="64">
        <v>999</v>
      </c>
      <c r="K231" s="64">
        <v>999</v>
      </c>
      <c r="L231" s="38"/>
      <c r="M231" s="38"/>
      <c r="N231" s="38"/>
      <c r="O231" s="38"/>
      <c r="P231" s="38" t="str">
        <f t="shared" si="19"/>
        <v xml:space="preserve">    name_obj_divers_rich: "Species diversity &amp; richness"</v>
      </c>
      <c r="Q231" s="14" t="str">
        <f t="shared" si="20"/>
        <v/>
      </c>
    </row>
    <row r="232" spans="1:17">
      <c r="C232" t="s">
        <v>332</v>
      </c>
      <c r="D232" t="s">
        <v>329</v>
      </c>
      <c r="E232" s="33" t="s">
        <v>3160</v>
      </c>
      <c r="F232" s="33" t="str">
        <f t="shared" si="18"/>
        <v>{term}`Species inventory`</v>
      </c>
      <c r="G232" t="s">
        <v>368</v>
      </c>
      <c r="H232" t="s">
        <v>367</v>
      </c>
      <c r="J232" s="64" t="s">
        <v>2944</v>
      </c>
      <c r="K232" s="64" t="s">
        <v>2944</v>
      </c>
      <c r="P232" s="14" t="str">
        <f t="shared" si="19"/>
        <v xml:space="preserve">    name_mod_inventory: "Species inventory"</v>
      </c>
      <c r="Q232" s="14" t="str">
        <f t="shared" si="20"/>
        <v xml:space="preserve">    name_def_mod_inventory: "{{ term_def_mod_inventory }}"</v>
      </c>
    </row>
    <row r="233" spans="1:17">
      <c r="A233" s="38"/>
      <c r="B233" s="38"/>
      <c r="C233" s="7" t="s">
        <v>370</v>
      </c>
      <c r="D233" s="7" t="s">
        <v>329</v>
      </c>
      <c r="E233" s="33" t="s">
        <v>3161</v>
      </c>
      <c r="F233" s="33" t="str">
        <f t="shared" si="18"/>
        <v>{term}`Species inventory`</v>
      </c>
      <c r="G233" s="7" t="s">
        <v>379</v>
      </c>
      <c r="H233" s="7" t="s">
        <v>367</v>
      </c>
      <c r="I233" s="19" t="str">
        <f>"(#"&amp;G233&amp;")=@{{ "&amp;D233&amp;"_"&amp;G233&amp;" }}@@: {{ "&amp;D233&amp;"_def_"&amp;G233&amp;" }}@@"</f>
        <v>(#obj_inventory)=@{{ name_obj_inventory }}@@: {{ name_def_obj_inventory }}@@</v>
      </c>
      <c r="J233" s="64" t="s">
        <v>2944</v>
      </c>
      <c r="K233" s="64" t="s">
        <v>2944</v>
      </c>
      <c r="L233" s="38"/>
      <c r="M233" s="38"/>
      <c r="N233" s="38"/>
      <c r="O233" s="38"/>
      <c r="P233" s="38" t="str">
        <f t="shared" si="19"/>
        <v xml:space="preserve">    name_obj_inventory: "Species inventory"</v>
      </c>
      <c r="Q233" s="14" t="str">
        <f t="shared" si="20"/>
        <v xml:space="preserve">    name_def_obj_inventory: "{{ term_def_mod_inventory }}"</v>
      </c>
    </row>
    <row r="234" spans="1:17">
      <c r="C234" t="s">
        <v>332</v>
      </c>
      <c r="D234" t="s">
        <v>2842</v>
      </c>
      <c r="E234" s="33" t="s">
        <v>3159</v>
      </c>
      <c r="F234" s="33" t="str">
        <f t="shared" si="18"/>
        <v>{term}`Species inventory, presence`</v>
      </c>
      <c r="G234" t="s">
        <v>368</v>
      </c>
      <c r="H234" s="14" t="s">
        <v>1252</v>
      </c>
      <c r="J234" s="64" t="s">
        <v>2944</v>
      </c>
      <c r="K234" s="64" t="s">
        <v>2944</v>
      </c>
      <c r="P234" s="14" t="str">
        <f t="shared" si="19"/>
        <v xml:space="preserve">    mod_appl_mod_inventory: "Species inventory, presence"</v>
      </c>
      <c r="Q234" s="14" t="str">
        <f t="shared" si="20"/>
        <v xml:space="preserve">    mod_appl_def_mod_inventory: "{{ term_def_mod_inventory }}"</v>
      </c>
    </row>
    <row r="235" spans="1:17">
      <c r="C235" t="s">
        <v>332</v>
      </c>
      <c r="D235" t="s">
        <v>2842</v>
      </c>
      <c r="E235" s="33" t="s">
        <v>3156</v>
      </c>
      <c r="F235" s="33" t="str">
        <f t="shared" si="18"/>
        <v>{term}`Species richness`</v>
      </c>
      <c r="G235" t="s">
        <v>1251</v>
      </c>
      <c r="H235" s="19" t="s">
        <v>1240</v>
      </c>
      <c r="J235" s="64" t="s">
        <v>2942</v>
      </c>
      <c r="K235" s="64" t="s">
        <v>2942</v>
      </c>
      <c r="P235" s="14" t="str">
        <f t="shared" si="19"/>
        <v xml:space="preserve">    mod_appl_mod_divers_rich_rich: "Species richness"</v>
      </c>
      <c r="Q235" s="14" t="str">
        <f t="shared" si="20"/>
        <v xml:space="preserve">    mod_appl_def_mod_divers_rich_rich: "{{ term_def_mod_divers_rich_rich }}"</v>
      </c>
    </row>
    <row r="236" spans="1:17">
      <c r="A236" s="14" t="s">
        <v>2315</v>
      </c>
      <c r="C236" s="14" t="s">
        <v>332</v>
      </c>
      <c r="D236" s="14" t="s">
        <v>0</v>
      </c>
      <c r="E236" s="33" t="s">
        <v>3156</v>
      </c>
      <c r="F236" s="33" t="str">
        <f t="shared" si="18"/>
        <v>{term}`Species richness`</v>
      </c>
      <c r="G236" t="s">
        <v>1251</v>
      </c>
      <c r="H236" s="19" t="s">
        <v>1240</v>
      </c>
      <c r="I236" s="19" t="str">
        <f t="shared" ref="I236:I246" si="22">"(#"&amp;G236&amp;")=@{{ "&amp;D236&amp;"_"&amp;G236&amp;" }}@@: {{ "&amp;D236&amp;"_def_"&amp;G236&amp;" }}@@"</f>
        <v>(#mod_divers_rich_rich)=@{{ term_mod_divers_rich_rich }}@@: {{ term_def_mod_divers_rich_rich }}@@</v>
      </c>
      <c r="J236" s="67" t="s">
        <v>3390</v>
      </c>
      <c r="K236" s="67" t="s">
        <v>3390</v>
      </c>
      <c r="P236" s="14" t="str">
        <f t="shared" si="19"/>
        <v xml:space="preserve">    term_mod_divers_rich_rich: "Species richness"</v>
      </c>
      <c r="Q236" s="14" t="str">
        <f t="shared" si="20"/>
        <v xml:space="preserve">    term_def_mod_divers_rich_rich: "The total number of species in an assemblage or a sample' ({{ ref_intext_gotelli_chao_2013 }})."</v>
      </c>
    </row>
    <row r="237" spans="1:17">
      <c r="A237" s="14" t="s">
        <v>2315</v>
      </c>
      <c r="C237" s="14" t="s">
        <v>332</v>
      </c>
      <c r="D237" s="14" t="s">
        <v>0</v>
      </c>
      <c r="E237" s="33" t="s">
        <v>3345</v>
      </c>
      <c r="F237" s="33" t="str">
        <f t="shared" si="18"/>
        <v>{term}`Species richness`</v>
      </c>
      <c r="G237" t="s">
        <v>2978</v>
      </c>
      <c r="H237" s="19" t="s">
        <v>1240</v>
      </c>
      <c r="I237" s="19" t="str">
        <f t="shared" si="22"/>
        <v>(#mod_divers_rich_rich2)=@{{ term_mod_divers_rich_rich2 }}@@: {{ term_def_mod_divers_rich_rich2 }}@@</v>
      </c>
      <c r="J237" s="73" t="s">
        <v>3125</v>
      </c>
      <c r="K237" s="73" t="s">
        <v>3125</v>
      </c>
      <c r="P237" s="14" t="str">
        <f t="shared" si="19"/>
        <v xml:space="preserve">    term_mod_divers_rich_rich2: "Species richness"</v>
      </c>
      <c r="Q237" s="14" t="str">
        <f t="shared" si="20"/>
        <v xml:space="preserve">    term_def_mod_divers_rich_rich2: "The number of species found in the community/area measured ({{ ref_intext_pyron_2010 }})."</v>
      </c>
    </row>
    <row r="238" spans="1:17">
      <c r="B238" s="14">
        <v>153</v>
      </c>
      <c r="C238" s="17" t="s">
        <v>370</v>
      </c>
      <c r="D238" s="14" t="s">
        <v>0</v>
      </c>
      <c r="E238" s="33" t="s">
        <v>3204</v>
      </c>
      <c r="F238" s="33" t="str">
        <f t="shared" si="18"/>
        <v>{term}`State variable`</v>
      </c>
      <c r="G238" s="17" t="s">
        <v>435</v>
      </c>
      <c r="H238" s="19" t="s">
        <v>436</v>
      </c>
      <c r="I238" s="19" t="str">
        <f t="shared" si="22"/>
        <v>(#state_variable)=@{{ term_state_variable }}@@: {{ term_def_state_variable }}@@</v>
      </c>
      <c r="J238" s="64" t="s">
        <v>2931</v>
      </c>
      <c r="K238" s="64" t="s">
        <v>2931</v>
      </c>
      <c r="L238" s="17"/>
      <c r="M238" s="20" t="s">
        <v>383</v>
      </c>
      <c r="N238" s="23" t="b">
        <v>0</v>
      </c>
      <c r="O238" s="21" t="b">
        <v>1</v>
      </c>
      <c r="P238" s="14" t="str">
        <f t="shared" si="19"/>
        <v xml:space="preserve">    term_state_variable: "State variable"</v>
      </c>
      <c r="Q238" s="14" t="str">
        <f t="shared" si="20"/>
        <v xml:space="preserve">    term_def_state_variable: "A formal measure that summarizes the state of a community or population at a particular time ({{ ref_intext_wearn_gloverkapfer_2017 }}), (e.g., species richness or population abundance)."</v>
      </c>
    </row>
    <row r="239" spans="1:17">
      <c r="B239" s="14">
        <v>154</v>
      </c>
      <c r="C239" s="14" t="s">
        <v>2826</v>
      </c>
      <c r="D239" s="14" t="s">
        <v>0</v>
      </c>
      <c r="E239" s="33" t="s">
        <v>3289</v>
      </c>
      <c r="F239" s="33" t="str">
        <f t="shared" si="18"/>
        <v>{term}`Stratified design`</v>
      </c>
      <c r="G239" s="17" t="s">
        <v>432</v>
      </c>
      <c r="H239" s="19" t="s">
        <v>434</v>
      </c>
      <c r="I239" s="19" t="str">
        <f t="shared" si="22"/>
        <v>(#sampledesign_stratified)=@{{ term_sampledesign_stratified }}@@: {{ term_def_sampledesign_stratified }}@@</v>
      </c>
      <c r="J239" s="64" t="s">
        <v>433</v>
      </c>
      <c r="K239" s="64" t="s">
        <v>433</v>
      </c>
      <c r="L239" s="17"/>
      <c r="M239" s="20" t="s">
        <v>383</v>
      </c>
      <c r="N239" s="21" t="b">
        <v>1</v>
      </c>
      <c r="O239" s="21" t="b">
        <v>1</v>
      </c>
      <c r="P239" s="14" t="str">
        <f t="shared" si="19"/>
        <v xml:space="preserve">    term_sampledesign_stratified: "Stratified design"</v>
      </c>
      <c r="Q239" s="14" t="str">
        <f t="shared" si="20"/>
        <v xml:space="preserve">    term_def_sampledesign_stratified: "The area of interest is divided into smaller strata (e.g., habitat type, disturbance levels), and cameras are placed within each stratum (e.g., 15%, 35% and 50% of sites within high, medium, and low disturbance strata)."</v>
      </c>
    </row>
    <row r="240" spans="1:17">
      <c r="B240" s="14">
        <v>155</v>
      </c>
      <c r="C240" s="14" t="s">
        <v>2826</v>
      </c>
      <c r="D240" s="14" t="s">
        <v>0</v>
      </c>
      <c r="E240" s="33" t="s">
        <v>3290</v>
      </c>
      <c r="F240" s="33" t="str">
        <f t="shared" si="18"/>
        <v>{term}`Stratified random design `</v>
      </c>
      <c r="G240" s="17" t="s">
        <v>429</v>
      </c>
      <c r="H240" s="19" t="s">
        <v>431</v>
      </c>
      <c r="I240" s="19" t="str">
        <f t="shared" si="22"/>
        <v>(#sampledesign_stratified_random)=@{{ term_sampledesign_stratified_random }}@@: {{ term_def_sampledesign_stratified_random }}@@</v>
      </c>
      <c r="J240" s="64" t="s">
        <v>430</v>
      </c>
      <c r="K240" s="64" t="s">
        <v>430</v>
      </c>
      <c r="L240" s="17"/>
      <c r="M240" s="20" t="s">
        <v>383</v>
      </c>
      <c r="N240" s="23" t="b">
        <v>0</v>
      </c>
      <c r="O240" s="21" t="b">
        <v>1</v>
      </c>
      <c r="P240" s="14" t="str">
        <f t="shared" si="19"/>
        <v xml:space="preserve">    term_sampledesign_stratified_random: "Stratified random design "</v>
      </c>
      <c r="Q240" s="14" t="str">
        <f t="shared" si="20"/>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7">
      <c r="B241" s="14">
        <v>156</v>
      </c>
      <c r="C241" s="17" t="s">
        <v>427</v>
      </c>
      <c r="D241" s="14" t="s">
        <v>0</v>
      </c>
      <c r="E241" s="33" t="s">
        <v>3239</v>
      </c>
      <c r="F241" s="33" t="str">
        <f t="shared" si="18"/>
        <v>{term}`Study area`</v>
      </c>
      <c r="G241" s="17" t="s">
        <v>427</v>
      </c>
      <c r="H241" s="19" t="s">
        <v>428</v>
      </c>
      <c r="I241" s="19" t="str">
        <f t="shared" si="22"/>
        <v>(#study_area)=@{{ term_study_area }}@@: {{ term_def_study_area }}@@</v>
      </c>
      <c r="J241" s="64" t="s">
        <v>783</v>
      </c>
      <c r="K241" s="64" t="s">
        <v>783</v>
      </c>
      <c r="L241" s="17"/>
      <c r="M241" s="20" t="s">
        <v>383</v>
      </c>
      <c r="N241" s="21" t="b">
        <v>1</v>
      </c>
      <c r="O241" s="21" t="b">
        <v>1</v>
      </c>
      <c r="P241" s="14" t="str">
        <f t="shared" si="19"/>
        <v xml:space="preserve">    term_study_area: "Study area"</v>
      </c>
      <c r="Q241" s="14" t="str">
        <f t="shared" si="20"/>
        <v xml:space="preserve">    term_def_study_area: "A unique research, inventory or monitoring area (spatial boundary) within a project (there may be multiple study areas within a single project) (recorded as 'Study Area Name')."</v>
      </c>
    </row>
    <row r="242" spans="2:17">
      <c r="B242" s="14">
        <v>162</v>
      </c>
      <c r="C242" s="17" t="s">
        <v>2298</v>
      </c>
      <c r="D242" s="14" t="s">
        <v>0</v>
      </c>
      <c r="E242" s="33" t="s">
        <v>3236</v>
      </c>
      <c r="F242" s="33" t="str">
        <f t="shared" si="18"/>
        <v>{term}`Survey`</v>
      </c>
      <c r="G242" s="17" t="s">
        <v>2298</v>
      </c>
      <c r="H242" s="19" t="s">
        <v>2313</v>
      </c>
      <c r="I242" s="19" t="str">
        <f t="shared" si="22"/>
        <v>(#survey)=@{{ term_survey }}@@: {{ term_def_survey }}@@</v>
      </c>
      <c r="J242" s="64" t="s">
        <v>3118</v>
      </c>
      <c r="K242" s="64" t="s">
        <v>3118</v>
      </c>
      <c r="L242" s="17"/>
      <c r="M242" s="20" t="s">
        <v>383</v>
      </c>
      <c r="N242" s="21" t="b">
        <v>1</v>
      </c>
      <c r="O242" s="21" t="b">
        <v>1</v>
      </c>
      <c r="P242" s="14" t="str">
        <f t="shared" si="19"/>
        <v xml:space="preserve">    term_survey: "Survey"</v>
      </c>
      <c r="Q242" s="14" t="str">
        <f t="shared" si="20"/>
        <v xml:space="preserve">    term_def_survey: "A unique deployment period (temporal extent) within a project (recorded as '[Survey Name](/09_gloss_ref/09_glossary.md#survey_name)')."</v>
      </c>
    </row>
    <row r="243" spans="2:17">
      <c r="B243" s="14">
        <v>167</v>
      </c>
      <c r="C243" s="14" t="s">
        <v>2826</v>
      </c>
      <c r="D243" s="14" t="s">
        <v>0</v>
      </c>
      <c r="E243" s="33" t="s">
        <v>3259</v>
      </c>
      <c r="F243" s="33" t="str">
        <f t="shared" si="18"/>
        <v>{term}`Systematic design`</v>
      </c>
      <c r="G243" s="17" t="s">
        <v>424</v>
      </c>
      <c r="H243" s="19" t="s">
        <v>426</v>
      </c>
      <c r="I243" s="19" t="str">
        <f t="shared" si="22"/>
        <v>(#sampledesign_systematic)=@{{ term_sampledesign_systematic }}@@: {{ term_def_sampledesign_systematic }}@@</v>
      </c>
      <c r="J243" s="64" t="s">
        <v>425</v>
      </c>
      <c r="K243" s="64" t="s">
        <v>425</v>
      </c>
      <c r="L243" s="17"/>
      <c r="M243" s="20" t="s">
        <v>383</v>
      </c>
      <c r="N243" s="21" t="b">
        <v>1</v>
      </c>
      <c r="O243" s="21" t="b">
        <v>1</v>
      </c>
      <c r="P243" s="14" t="str">
        <f t="shared" si="19"/>
        <v xml:space="preserve">    term_sampledesign_systematic: "Systematic design"</v>
      </c>
      <c r="Q243" s="14" t="str">
        <f t="shared" si="20"/>
        <v xml:space="preserve">    term_def_sampledesign_systematic: "Camera locations occur in a regular pattern (e.g., a grid pattern) across the study area."</v>
      </c>
    </row>
    <row r="244" spans="2:17">
      <c r="B244" s="14">
        <v>168</v>
      </c>
      <c r="C244" s="14" t="s">
        <v>2826</v>
      </c>
      <c r="D244" s="14" t="s">
        <v>0</v>
      </c>
      <c r="E244" s="33" t="s">
        <v>3258</v>
      </c>
      <c r="F244" s="33" t="str">
        <f t="shared" si="18"/>
        <v>{term}`Systematic random design`</v>
      </c>
      <c r="G244" s="17" t="s">
        <v>421</v>
      </c>
      <c r="H244" s="19" t="s">
        <v>423</v>
      </c>
      <c r="I244" s="19" t="str">
        <f t="shared" si="22"/>
        <v>(#sampledesign_systematic_random)=@{{ term_sampledesign_systematic_random }}@@: {{ term_def_sampledesign_systematic_random }}@@</v>
      </c>
      <c r="J244" s="64" t="s">
        <v>422</v>
      </c>
      <c r="K244" s="64" t="s">
        <v>422</v>
      </c>
      <c r="L244" s="17"/>
      <c r="M244" s="20" t="s">
        <v>383</v>
      </c>
      <c r="N244" s="23" t="b">
        <v>0</v>
      </c>
      <c r="O244" s="21" t="b">
        <v>1</v>
      </c>
      <c r="P244" s="14" t="str">
        <f t="shared" si="19"/>
        <v xml:space="preserve">    term_sampledesign_systematic_random: "Systematic random design"</v>
      </c>
      <c r="Q244" s="14" t="str">
        <f t="shared" si="20"/>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5" spans="2:17">
      <c r="B245" s="14">
        <v>171</v>
      </c>
      <c r="C245" s="14" t="s">
        <v>2826</v>
      </c>
      <c r="D245" s="14" t="s">
        <v>0</v>
      </c>
      <c r="E245" s="33" t="s">
        <v>3261</v>
      </c>
      <c r="F245" s="33" t="str">
        <f t="shared" si="18"/>
        <v>{term}`Targeted design`</v>
      </c>
      <c r="G245" s="17" t="s">
        <v>418</v>
      </c>
      <c r="H245" s="19" t="s">
        <v>420</v>
      </c>
      <c r="I245" s="19" t="str">
        <f t="shared" si="22"/>
        <v>(#sampledesign_targeted)=@{{ term_sampledesign_targeted }}@@: {{ term_def_sampledesign_targeted }}@@</v>
      </c>
      <c r="J245" s="64" t="s">
        <v>419</v>
      </c>
      <c r="K245" s="64" t="s">
        <v>419</v>
      </c>
      <c r="L245" s="17"/>
      <c r="M245" s="20" t="s">
        <v>383</v>
      </c>
      <c r="N245" s="21" t="b">
        <v>1</v>
      </c>
      <c r="O245" s="21" t="b">
        <v>1</v>
      </c>
      <c r="P245" s="14" t="str">
        <f t="shared" si="19"/>
        <v xml:space="preserve">    term_sampledesign_targeted: "Targeted design"</v>
      </c>
      <c r="Q245" s="14" t="str">
        <f t="shared" si="20"/>
        <v xml:space="preserve">    term_def_sampledesign_targeted: "Camera locations or sample stations are placed in areas that are known or suspected to have higher activity levels (e.g., game trails, mineral licks)."</v>
      </c>
    </row>
    <row r="246" spans="2:17">
      <c r="B246" s="14">
        <v>172</v>
      </c>
      <c r="D246" s="14" t="s">
        <v>0</v>
      </c>
      <c r="E246" s="33" t="s">
        <v>3245</v>
      </c>
      <c r="F246" s="33" t="str">
        <f t="shared" si="18"/>
        <v>{term}`Test image`</v>
      </c>
      <c r="G246" s="17" t="s">
        <v>415</v>
      </c>
      <c r="H246" s="19" t="s">
        <v>417</v>
      </c>
      <c r="I246" s="19" t="str">
        <f t="shared" si="22"/>
        <v>(#test_image)=@{{ term_test_image }}@@: {{ term_def_test_image }}@@</v>
      </c>
      <c r="J246" s="64" t="s">
        <v>416</v>
      </c>
      <c r="K246" s="64" t="s">
        <v>416</v>
      </c>
      <c r="L246" s="17"/>
      <c r="M246" s="20" t="s">
        <v>383</v>
      </c>
      <c r="N246" s="21" t="b">
        <v>1</v>
      </c>
      <c r="O246" s="21" t="b">
        <v>1</v>
      </c>
      <c r="P246" s="14" t="str">
        <f t="shared" si="19"/>
        <v xml:space="preserve">    term_test_image: "Test image"</v>
      </c>
      <c r="Q246" s="14" t="str">
        <f t="shared" si="20"/>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47" spans="2:17">
      <c r="C247" t="s">
        <v>332</v>
      </c>
      <c r="D247" t="s">
        <v>329</v>
      </c>
      <c r="E247" s="33" t="s">
        <v>3193</v>
      </c>
      <c r="F247" s="33" t="str">
        <f t="shared" si="18"/>
        <v>{term}`Time in front of the camera (TIFC)`</v>
      </c>
      <c r="G247" t="s">
        <v>340</v>
      </c>
      <c r="H247" t="s">
        <v>339</v>
      </c>
      <c r="J247" s="64" t="s">
        <v>2959</v>
      </c>
      <c r="K247" s="64" t="s">
        <v>2959</v>
      </c>
      <c r="P247" s="14" t="str">
        <f t="shared" si="19"/>
        <v xml:space="preserve">    name_mod_tifc: "Time in front of the camera (TIFC)"</v>
      </c>
      <c r="Q247" s="14" t="str">
        <f t="shared" si="20"/>
        <v xml:space="preserve">    name_def_mod_tifc: "{{ term_def_mod_tifc }}"</v>
      </c>
    </row>
    <row r="248" spans="2:17">
      <c r="B248" s="14">
        <v>174</v>
      </c>
      <c r="C248" s="14" t="s">
        <v>332</v>
      </c>
      <c r="D248" s="14" t="s">
        <v>0</v>
      </c>
      <c r="E248" s="33" t="s">
        <v>3210</v>
      </c>
      <c r="F248" s="33" t="str">
        <f t="shared" si="18"/>
        <v>{term}`Time in front of the camera (TIFC) (Huggard, 2018; Warbington &amp; Boyce, 2020; tested in Becker et al., 2022)`</v>
      </c>
      <c r="G248" s="17" t="s">
        <v>340</v>
      </c>
      <c r="H248" s="19" t="s">
        <v>414</v>
      </c>
      <c r="I248" s="19" t="str">
        <f>"(#"&amp;G248&amp;")=@{{ "&amp;D248&amp;"_"&amp;G248&amp;" }}@@: {{ "&amp;D248&amp;"_def_"&amp;G248&amp;" }}@@"</f>
        <v>(#mod_tifc)=@{{ term_mod_tifc }}@@: {{ term_def_mod_tifc }}@@</v>
      </c>
      <c r="J248" s="64" t="s">
        <v>2399</v>
      </c>
      <c r="K248" s="64" t="s">
        <v>2399</v>
      </c>
      <c r="L248" s="17"/>
      <c r="M248" s="20" t="s">
        <v>383</v>
      </c>
      <c r="N248" s="23" t="b">
        <v>0</v>
      </c>
      <c r="O248" s="21" t="b">
        <v>1</v>
      </c>
      <c r="P248" s="14" t="str">
        <f t="shared" si="19"/>
        <v xml:space="preserve">    term_mod_tifc: "Time in front of the camera (TIFC) (Huggard, 2018; Warbington &amp; Boyce, 2020; tested in Becker et al., 2022)"</v>
      </c>
      <c r="Q248" s="14" t="str">
        <f t="shared" si="20"/>
        <v xml:space="preserve">    term_def_mod_tifc: "A method used to estimate [density](/09_gloss_ref/09_glossary.md#density) that treats camera image data as quadrat samples (Becker et al., 2022)."</v>
      </c>
    </row>
    <row r="249" spans="2:17">
      <c r="B249" s="14">
        <v>175</v>
      </c>
      <c r="D249" s="14" t="s">
        <v>0</v>
      </c>
      <c r="E249" s="33" t="s">
        <v>3272</v>
      </c>
      <c r="F249" s="33" t="str">
        <f t="shared" si="18"/>
        <v>{term}`Time-lapse image`</v>
      </c>
      <c r="G249" s="17" t="s">
        <v>412</v>
      </c>
      <c r="H249" s="19" t="s">
        <v>413</v>
      </c>
      <c r="I249" s="19" t="str">
        <f>"(#"&amp;G249&amp;")=@{{ "&amp;D249&amp;"_"&amp;G249&amp;" }}@@: {{ "&amp;D249&amp;"_def_"&amp;G249&amp;" }}@@"</f>
        <v>(#timelapse_image)=@{{ term_timelapse_image }}@@: {{ term_def_timelapse_image }}@@</v>
      </c>
      <c r="J249" s="64" t="s">
        <v>2400</v>
      </c>
      <c r="K249" s="64" t="s">
        <v>2400</v>
      </c>
      <c r="L249" s="17"/>
      <c r="M249" s="20" t="s">
        <v>383</v>
      </c>
      <c r="N249" s="21" t="b">
        <v>1</v>
      </c>
      <c r="O249" s="21" t="b">
        <v>1</v>
      </c>
      <c r="P249" s="14" t="str">
        <f t="shared" si="19"/>
        <v xml:space="preserve">    term_timelapse_image: "Time-lapse image"</v>
      </c>
      <c r="Q249" s="14" t="str">
        <f t="shared" si="20"/>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0" spans="2:17">
      <c r="C250" t="s">
        <v>332</v>
      </c>
      <c r="D250" t="s">
        <v>329</v>
      </c>
      <c r="E250" s="33" t="s">
        <v>3195</v>
      </c>
      <c r="F250" s="33" t="str">
        <f t="shared" si="18"/>
        <v>{term}`Time-to-event (TTE)`</v>
      </c>
      <c r="G250" t="s">
        <v>336</v>
      </c>
      <c r="H250" t="s">
        <v>335</v>
      </c>
      <c r="J250" s="64" t="s">
        <v>2960</v>
      </c>
      <c r="K250" s="64" t="s">
        <v>2960</v>
      </c>
      <c r="P250" s="14" t="str">
        <f t="shared" si="19"/>
        <v xml:space="preserve">    name_mod_tte: "Time-to-event (TTE)"</v>
      </c>
      <c r="Q250" s="14" t="str">
        <f t="shared" si="20"/>
        <v xml:space="preserve">    name_def_mod_tte: "{{ term_def_mod_tte }}"</v>
      </c>
    </row>
    <row r="251" spans="2:17">
      <c r="B251" s="14">
        <v>176</v>
      </c>
      <c r="C251" s="14" t="s">
        <v>332</v>
      </c>
      <c r="D251" s="14" t="s">
        <v>0</v>
      </c>
      <c r="E251" s="33" t="s">
        <v>3211</v>
      </c>
      <c r="F251" s="33" t="str">
        <f t="shared" si="18"/>
        <v>{term}`Time-to-event (TTE) model (Moeller et al., 2018)`</v>
      </c>
      <c r="G251" s="17" t="s">
        <v>336</v>
      </c>
      <c r="H251" s="19" t="s">
        <v>411</v>
      </c>
      <c r="I251" s="19" t="str">
        <f t="shared" ref="I251:I268" si="23">"(#"&amp;G251&amp;")=@{{ "&amp;D251&amp;"_"&amp;G251&amp;" }}@@: {{ "&amp;D251&amp;"_def_"&amp;G251&amp;" }}@@"</f>
        <v>(#mod_tte)=@{{ term_mod_tte }}@@: {{ term_def_mod_tte }}@@</v>
      </c>
      <c r="J251" s="64" t="s">
        <v>3444</v>
      </c>
      <c r="K251" s="64" t="s">
        <v>3444</v>
      </c>
      <c r="L251" s="17"/>
      <c r="M251" s="20" t="s">
        <v>383</v>
      </c>
      <c r="N251" s="23" t="b">
        <v>0</v>
      </c>
      <c r="O251" s="21" t="b">
        <v>1</v>
      </c>
      <c r="P251" s="14" t="str">
        <f t="shared" si="19"/>
        <v xml:space="preserve">    term_mod_tte: "Time-to-event (TTE) model (Moeller et al., 2018)"</v>
      </c>
      <c r="Q251" s="14" t="str">
        <f t="shared" si="20"/>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252" spans="2:17">
      <c r="B252" s="14">
        <v>177</v>
      </c>
      <c r="D252" s="14" t="s">
        <v>0</v>
      </c>
      <c r="E252" s="33" t="s">
        <v>3341</v>
      </c>
      <c r="F252" s="33" t="str">
        <f t="shared" si="18"/>
        <v>{term}`Total number of camera days`</v>
      </c>
      <c r="G252" s="17" t="s">
        <v>409</v>
      </c>
      <c r="H252" s="19" t="s">
        <v>410</v>
      </c>
      <c r="I252" s="19" t="str">
        <f t="shared" si="23"/>
        <v>(#total_number_of_camera_days)=@{{ term_total_number_of_camera_days }}@@: {{ term_def_total_number_of_camera_days }}@@</v>
      </c>
      <c r="J252" s="64" t="s">
        <v>3561</v>
      </c>
      <c r="K252" s="64" t="s">
        <v>2401</v>
      </c>
      <c r="L252" s="17"/>
      <c r="M252" s="20" t="s">
        <v>383</v>
      </c>
      <c r="N252" s="23" t="b">
        <v>0</v>
      </c>
      <c r="O252" s="21" t="b">
        <v>1</v>
      </c>
      <c r="P252" s="14" t="str">
        <f t="shared" si="19"/>
        <v xml:space="preserve">    term_total_number_of_camera_days: "Total number of camera days"</v>
      </c>
      <c r="Q252" s="14" t="str">
        <f t="shared" si="20"/>
        <v xml:space="preserve">    term_def_total_number_of_camera_days: "The number of days that all cameras were active during the [survey](/09_gloss_ref/09_glossary.md#survey)."</v>
      </c>
    </row>
    <row r="253" spans="2:17">
      <c r="B253" s="14">
        <v>178</v>
      </c>
      <c r="D253" s="14" t="s">
        <v>0</v>
      </c>
      <c r="E253" s="33" t="s">
        <v>3243</v>
      </c>
      <c r="F253" s="33" t="str">
        <f t="shared" si="18"/>
        <v>{term}`Trigger 'event'`</v>
      </c>
      <c r="G253" s="17" t="s">
        <v>407</v>
      </c>
      <c r="H253" s="19" t="s">
        <v>1258</v>
      </c>
      <c r="I253" s="19" t="str">
        <f t="shared" si="23"/>
        <v>(#trigger_event)=@{{ term_trigger_event }}@@: {{ term_def_trigger_event }}@@</v>
      </c>
      <c r="J253" s="64" t="s">
        <v>408</v>
      </c>
      <c r="K253" s="64" t="s">
        <v>408</v>
      </c>
      <c r="L253" s="17"/>
      <c r="M253" s="20" t="s">
        <v>383</v>
      </c>
      <c r="N253" s="21" t="b">
        <v>1</v>
      </c>
      <c r="O253" s="21" t="b">
        <v>1</v>
      </c>
      <c r="P253" s="14" t="str">
        <f t="shared" si="19"/>
        <v xml:space="preserve">    term_trigger_event: "Trigger 'event'"</v>
      </c>
      <c r="Q253" s="14" t="str">
        <f t="shared" si="20"/>
        <v xml:space="preserve">    term_def_trigger_event: "An activation of the camera detector(s) that initiates the capture of a single or multiple images, or the recording of video."</v>
      </c>
    </row>
    <row r="254" spans="2:17">
      <c r="B254" s="14">
        <v>181</v>
      </c>
      <c r="D254" s="14" t="s">
        <v>0</v>
      </c>
      <c r="E254" s="33" t="s">
        <v>3366</v>
      </c>
      <c r="F254" s="33" t="str">
        <f t="shared" si="18"/>
        <v>{term}`Trigger speed`</v>
      </c>
      <c r="G254" s="17" t="s">
        <v>405</v>
      </c>
      <c r="H254" s="19" t="s">
        <v>406</v>
      </c>
      <c r="I254" s="19" t="str">
        <f t="shared" si="23"/>
        <v>(#trigger_speed)=@{{ term_trigger_speed }}@@: {{ term_def_trigger_speed }}@@</v>
      </c>
      <c r="J254" s="64" t="s">
        <v>784</v>
      </c>
      <c r="K254" s="64" t="s">
        <v>784</v>
      </c>
      <c r="L254" s="17"/>
      <c r="M254" s="20" t="s">
        <v>383</v>
      </c>
      <c r="N254" s="23" t="b">
        <v>0</v>
      </c>
      <c r="O254" s="21" t="b">
        <v>1</v>
      </c>
      <c r="P254" s="14" t="str">
        <f t="shared" si="19"/>
        <v xml:space="preserve">    term_trigger_speed: "Trigger speed"</v>
      </c>
      <c r="Q254" s="14" t="str">
        <f t="shared" si="20"/>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5" spans="2:17">
      <c r="B255" s="14">
        <v>182</v>
      </c>
      <c r="C255" s="17" t="s">
        <v>370</v>
      </c>
      <c r="D255" s="14" t="s">
        <v>0</v>
      </c>
      <c r="E255" s="33" t="s">
        <v>3274</v>
      </c>
      <c r="F255" s="33" t="str">
        <f t="shared" si="18"/>
        <v>{term}`Unmarked individuals */ populations */ species `</v>
      </c>
      <c r="G255" s="17" t="s">
        <v>403</v>
      </c>
      <c r="H255" s="19" t="s">
        <v>404</v>
      </c>
      <c r="I255" s="19" t="str">
        <f t="shared" si="23"/>
        <v>(#typeid_unmarked)=@{{ term_typeid_unmarked }}@@: {{ term_def_typeid_unmarked }}@@</v>
      </c>
      <c r="J255" s="64" t="s">
        <v>848</v>
      </c>
      <c r="K255" s="64" t="s">
        <v>848</v>
      </c>
      <c r="L255" s="17"/>
      <c r="M255" s="20" t="s">
        <v>383</v>
      </c>
      <c r="N255" s="23" t="b">
        <v>0</v>
      </c>
      <c r="O255" s="21" t="b">
        <v>1</v>
      </c>
      <c r="P255" s="14" t="str">
        <f t="shared" si="19"/>
        <v xml:space="preserve">    term_typeid_unmarked: "Unmarked individuals */ populations */ species "</v>
      </c>
      <c r="Q255" s="14"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6" spans="2:17">
      <c r="B256" s="14">
        <v>183</v>
      </c>
      <c r="C256" s="14" t="s">
        <v>2833</v>
      </c>
      <c r="D256" s="14" t="s">
        <v>0</v>
      </c>
      <c r="E256" s="33" t="s">
        <v>3207</v>
      </c>
      <c r="F256" s="33" t="str">
        <f t="shared" si="18"/>
        <v>{term}`User label`</v>
      </c>
      <c r="G256" s="17" t="s">
        <v>401</v>
      </c>
      <c r="H256" s="19" t="s">
        <v>402</v>
      </c>
      <c r="I256" s="19" t="str">
        <f t="shared" si="23"/>
        <v>(#settings_userlabel)=@{{ term_settings_userlabel }}@@: {{ term_def_settings_userlabel }}@@</v>
      </c>
      <c r="J256" s="64" t="s">
        <v>845</v>
      </c>
      <c r="K256" s="64" t="s">
        <v>845</v>
      </c>
      <c r="L256" s="17"/>
      <c r="M256" s="20" t="s">
        <v>383</v>
      </c>
      <c r="N256" s="23" t="b">
        <v>0</v>
      </c>
      <c r="O256" s="21" t="b">
        <v>1</v>
      </c>
      <c r="P256" s="14" t="str">
        <f t="shared" si="19"/>
        <v xml:space="preserve">    term_settings_userlabel: "User label"</v>
      </c>
      <c r="Q256" s="14" t="str">
        <f t="shared" si="20"/>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7" spans="1:17">
      <c r="B257" s="14">
        <v>186</v>
      </c>
      <c r="C257" s="17" t="s">
        <v>2828</v>
      </c>
      <c r="D257" s="14" t="s">
        <v>0</v>
      </c>
      <c r="E257" s="33" t="s">
        <v>3291</v>
      </c>
      <c r="F257" s="33" t="str">
        <f t="shared" si="18"/>
        <v>{term}`Viewshed`</v>
      </c>
      <c r="G257" s="17" t="s">
        <v>398</v>
      </c>
      <c r="H257" s="17" t="s">
        <v>400</v>
      </c>
      <c r="I257" s="19" t="str">
        <f t="shared" si="23"/>
        <v>(#fov_viewshed)=@{{ term_fov_viewshed }}@@: {{ term_def_fov_viewshed }}@@</v>
      </c>
      <c r="J257" s="64" t="s">
        <v>399</v>
      </c>
      <c r="K257" s="64" t="s">
        <v>399</v>
      </c>
      <c r="L257" s="17"/>
      <c r="M257" s="20" t="s">
        <v>383</v>
      </c>
      <c r="N257" s="23" t="b">
        <v>0</v>
      </c>
      <c r="O257" s="21" t="b">
        <v>1</v>
      </c>
      <c r="P257" s="14" t="str">
        <f t="shared" si="19"/>
        <v xml:space="preserve">    term_fov_viewshed: "Viewshed"</v>
      </c>
      <c r="Q257" s="14" t="str">
        <f t="shared" si="20"/>
        <v xml:space="preserve">    term_def_fov_viewshed: "The area visible to the camera as determined by its lens angle (in degrees) and trigger distance (Moeller et al., 2023)."</v>
      </c>
    </row>
    <row r="258" spans="1:17">
      <c r="B258" s="14">
        <v>187</v>
      </c>
      <c r="C258" s="17" t="s">
        <v>2828</v>
      </c>
      <c r="D258" s="14" t="s">
        <v>0</v>
      </c>
      <c r="E258" s="33" t="s">
        <v>3279</v>
      </c>
      <c r="F258" s="33" t="str">
        <f t="shared" ref="F258:F268" si="24">"{term}`"&amp;H258&amp;"`"</f>
        <v>{term}`Viewshed density estimators`</v>
      </c>
      <c r="G258" s="17" t="s">
        <v>2306</v>
      </c>
      <c r="H258" s="19" t="s">
        <v>2307</v>
      </c>
      <c r="I258" s="19" t="str">
        <f t="shared" si="23"/>
        <v>(#fov_viewshed_density_estimators)=@{{ term_fov_viewshed_density_estimators }}@@: {{ term_def_fov_viewshed_density_estimators }}@@</v>
      </c>
      <c r="J258" s="64" t="s">
        <v>2390</v>
      </c>
      <c r="K258" s="64" t="s">
        <v>2390</v>
      </c>
      <c r="L258" s="17"/>
      <c r="M258" s="20" t="s">
        <v>383</v>
      </c>
      <c r="N258" s="23" t="b">
        <v>0</v>
      </c>
      <c r="O258" s="21" t="b">
        <v>1</v>
      </c>
      <c r="P258" s="14" t="str">
        <f t="shared" ref="P258:P268" si="25">"    "&amp;D258&amp;"_"&amp;G258&amp;": """&amp;H258&amp;""""</f>
        <v xml:space="preserve">    term_fov_viewshed_density_estimators: "Viewshed density estimators"</v>
      </c>
      <c r="Q258" s="14" t="str">
        <f t="shared" ref="Q258:Q268" si="26">IF(K258=999,"",("    "&amp;D258&amp;"_def_"&amp;G258&amp;": """&amp;K258&amp;""""))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259" spans="1:17">
      <c r="B259" s="14">
        <v>188</v>
      </c>
      <c r="C259" s="14" t="s">
        <v>2827</v>
      </c>
      <c r="D259" s="14" t="s">
        <v>0</v>
      </c>
      <c r="E259" s="33" t="s">
        <v>3375</v>
      </c>
      <c r="F259" s="33" t="str">
        <f t="shared" si="24"/>
        <v>{term}`Visit`</v>
      </c>
      <c r="G259" s="17" t="s">
        <v>395</v>
      </c>
      <c r="H259" s="19" t="s">
        <v>397</v>
      </c>
      <c r="I259" s="19" t="str">
        <f t="shared" si="23"/>
        <v>(#visit)=@{{ term_visit }}@@: {{ term_def_visit }}@@</v>
      </c>
      <c r="J259" s="64" t="s">
        <v>396</v>
      </c>
      <c r="K259" s="64" t="s">
        <v>396</v>
      </c>
      <c r="L259" s="17"/>
      <c r="M259" s="20" t="s">
        <v>383</v>
      </c>
      <c r="N259" s="21" t="b">
        <v>1</v>
      </c>
      <c r="O259" s="21" t="b">
        <v>1</v>
      </c>
      <c r="P259" s="14" t="str">
        <f t="shared" si="25"/>
        <v xml:space="preserve">    term_visit: "Visit"</v>
      </c>
      <c r="Q259" s="14" t="str">
        <f t="shared" si="26"/>
        <v xml:space="preserve">    term_def_visit: "When a crew has gone to a location to deploy, service, or retrieve a remote camera."</v>
      </c>
    </row>
    <row r="260" spans="1:17">
      <c r="B260" s="14">
        <v>190</v>
      </c>
      <c r="C260" s="14" t="s">
        <v>2827</v>
      </c>
      <c r="D260" s="14" t="s">
        <v>0</v>
      </c>
      <c r="E260" s="33" t="s">
        <v>3277</v>
      </c>
      <c r="F260" s="33" t="str">
        <f t="shared" si="24"/>
        <v>{term}`Visit metadata`</v>
      </c>
      <c r="G260" s="17" t="s">
        <v>392</v>
      </c>
      <c r="H260" s="19" t="s">
        <v>394</v>
      </c>
      <c r="I260" s="19" t="str">
        <f t="shared" si="23"/>
        <v>(#visit_metadata)=@{{ term_visit_metadata }}@@: {{ term_def_visit_metadata }}@@</v>
      </c>
      <c r="J260" s="64" t="s">
        <v>393</v>
      </c>
      <c r="K260" s="64" t="s">
        <v>393</v>
      </c>
      <c r="L260" s="17"/>
      <c r="M260" s="20" t="s">
        <v>383</v>
      </c>
      <c r="N260" s="21" t="b">
        <v>1</v>
      </c>
      <c r="O260" s="21" t="b">
        <v>1</v>
      </c>
      <c r="P260" s="14" t="str">
        <f t="shared" si="25"/>
        <v xml:space="preserve">    term_visit_metadata: "Visit metadata"</v>
      </c>
      <c r="Q260" s="14" t="str">
        <f t="shared" si="26"/>
        <v xml:space="preserve">    term_def_visit_metadata: "Metadata that should be collected each time a camera location is visited to deploy, Service*/Retrieval Field Datasheet."</v>
      </c>
    </row>
    <row r="261" spans="1:17">
      <c r="B261" s="14">
        <v>191</v>
      </c>
      <c r="C261" s="14" t="s">
        <v>2825</v>
      </c>
      <c r="D261" s="14" t="s">
        <v>0</v>
      </c>
      <c r="E261" s="33" t="s">
        <v>3252</v>
      </c>
      <c r="F261" s="33" t="str">
        <f t="shared" si="24"/>
        <v>{term}`Visual lure`</v>
      </c>
      <c r="G261" s="17" t="s">
        <v>390</v>
      </c>
      <c r="H261" s="19" t="s">
        <v>391</v>
      </c>
      <c r="I261" s="19" t="str">
        <f t="shared" si="23"/>
        <v>(#baitlure_visual_lure)=@{{ term_baitlure_visual_lure }}@@: {{ term_def_baitlure_visual_lure }}@@</v>
      </c>
      <c r="J261" s="64" t="s">
        <v>3400</v>
      </c>
      <c r="K261" s="64" t="s">
        <v>3400</v>
      </c>
      <c r="L261" s="17"/>
      <c r="M261" s="20" t="s">
        <v>383</v>
      </c>
      <c r="N261" s="23" t="b">
        <v>0</v>
      </c>
      <c r="O261" s="21" t="b">
        <v>1</v>
      </c>
      <c r="P261" s="14" t="str">
        <f t="shared" si="25"/>
        <v xml:space="preserve">    term_baitlure_visual_lure: "Visual lure"</v>
      </c>
      <c r="Q261" s="14" t="str">
        <f t="shared" si="26"/>
        <v xml:space="preserve">    term_def_baitlure_visual_lure: "Any material that draws animals closer via their sense of sight ({{ ref_intext_schlexer_2008 }})."</v>
      </c>
    </row>
    <row r="262" spans="1:17">
      <c r="A262" s="38"/>
      <c r="B262" s="38"/>
      <c r="C262" s="7" t="s">
        <v>370</v>
      </c>
      <c r="D262" s="7" t="s">
        <v>329</v>
      </c>
      <c r="E262" s="33" t="s">
        <v>3144</v>
      </c>
      <c r="F262" s="33" t="str">
        <f t="shared" si="24"/>
        <v>{term}`Vital rates`</v>
      </c>
      <c r="G262" s="7" t="s">
        <v>372</v>
      </c>
      <c r="H262" s="7" t="s">
        <v>371</v>
      </c>
      <c r="I262" s="19" t="str">
        <f t="shared" si="23"/>
        <v>(#obj_vital_rate)=@{{ name_obj_vital_rate }}@@: {{ name_def_obj_vital_rate }}@@</v>
      </c>
      <c r="J262" s="65" t="s">
        <v>2928</v>
      </c>
      <c r="K262" s="65" t="s">
        <v>2928</v>
      </c>
      <c r="L262" s="38"/>
      <c r="M262" s="38"/>
      <c r="N262" s="38"/>
      <c r="O262" s="38"/>
      <c r="P262" s="38" t="str">
        <f t="shared" si="25"/>
        <v xml:space="preserve">    name_obj_vital_rate: "Vital rates"</v>
      </c>
      <c r="Q262" s="14" t="str">
        <f t="shared" si="26"/>
        <v xml:space="preserve">    name_def_obj_vital_rate: "(e.g., survival probabilities and recruitment rates)"</v>
      </c>
    </row>
    <row r="263" spans="1:17">
      <c r="B263" s="14">
        <v>192</v>
      </c>
      <c r="C263" s="14" t="s">
        <v>2836</v>
      </c>
      <c r="D263" s="14" t="s">
        <v>0</v>
      </c>
      <c r="E263" s="33" t="s">
        <v>3227</v>
      </c>
      <c r="F263" s="33" t="str">
        <f t="shared" si="24"/>
        <v>{term}`Walktest`</v>
      </c>
      <c r="G263" s="17" t="s">
        <v>388</v>
      </c>
      <c r="H263" s="19" t="s">
        <v>389</v>
      </c>
      <c r="I263" s="19" t="str">
        <f t="shared" si="23"/>
        <v>(#walktest)=@{{ term_walktest }}@@: {{ term_def_walktest }}@@</v>
      </c>
      <c r="J263" s="64" t="s">
        <v>849</v>
      </c>
      <c r="K263" s="64" t="s">
        <v>849</v>
      </c>
      <c r="L263" s="17"/>
      <c r="M263" s="20" t="s">
        <v>383</v>
      </c>
      <c r="N263" s="21" t="b">
        <v>1</v>
      </c>
      <c r="O263" s="21" t="b">
        <v>1</v>
      </c>
      <c r="P263" s="14" t="str">
        <f t="shared" si="25"/>
        <v xml:space="preserve">    term_walktest: "Walktest"</v>
      </c>
      <c r="Q263" s="14" t="str">
        <f t="shared" si="2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4" spans="1:17">
      <c r="C264" s="14" t="s">
        <v>332</v>
      </c>
      <c r="D264" t="s">
        <v>329</v>
      </c>
      <c r="E264" s="33" t="s">
        <v>3176</v>
      </c>
      <c r="F264" s="33" t="str">
        <f t="shared" si="24"/>
        <v>{term}`Zero-inflated negative binomial (ZINB) `</v>
      </c>
      <c r="G264" s="17" t="s">
        <v>1246</v>
      </c>
      <c r="H264" s="19" t="s">
        <v>2840</v>
      </c>
      <c r="I264" s="19" t="str">
        <f t="shared" si="23"/>
        <v>(#mod_rai_zinb)=@{{ name_mod_rai_zinb }}@@: {{ name_def_mod_rai_zinb }}@@</v>
      </c>
      <c r="J264" s="64" t="s">
        <v>2951</v>
      </c>
      <c r="K264" s="64" t="s">
        <v>2951</v>
      </c>
      <c r="L264" s="17"/>
      <c r="M264" s="20" t="s">
        <v>383</v>
      </c>
      <c r="N264" s="23" t="b">
        <v>0</v>
      </c>
      <c r="O264" s="21" t="b">
        <v>1</v>
      </c>
      <c r="P264" s="14" t="str">
        <f t="shared" si="25"/>
        <v xml:space="preserve">    name_mod_rai_zinb: "Zero-inflated negative binomial (ZINB) "</v>
      </c>
      <c r="Q264" s="14" t="str">
        <f t="shared" si="26"/>
        <v xml:space="preserve">    name_def_mod_rai_zinb: "{{ term_def_mod_rai_zinb }}"</v>
      </c>
    </row>
    <row r="265" spans="1:17">
      <c r="B265" s="14">
        <v>196</v>
      </c>
      <c r="C265" s="14" t="s">
        <v>332</v>
      </c>
      <c r="D265" s="14" t="s">
        <v>0</v>
      </c>
      <c r="E265" s="33" t="s">
        <v>3223</v>
      </c>
      <c r="F265" s="33" t="str">
        <f t="shared" si="24"/>
        <v>{term}`Zero-inflated negative binomial (ZINB) regression (McCullagh &amp; Nelder, 1989)`</v>
      </c>
      <c r="G265" s="17" t="s">
        <v>1246</v>
      </c>
      <c r="H265" s="19" t="s">
        <v>387</v>
      </c>
      <c r="I265" s="19" t="str">
        <f t="shared" si="23"/>
        <v>(#mod_rai_zinb)=@{{ term_mod_rai_zinb }}@@: {{ term_def_mod_rai_zinb }}@@</v>
      </c>
      <c r="J265" s="64" t="s">
        <v>768</v>
      </c>
      <c r="K265" s="64" t="s">
        <v>768</v>
      </c>
      <c r="L265" s="17"/>
      <c r="M265" s="20" t="s">
        <v>383</v>
      </c>
      <c r="N265" s="23" t="b">
        <v>0</v>
      </c>
      <c r="O265" s="21" t="b">
        <v>1</v>
      </c>
      <c r="P265" s="14" t="str">
        <f t="shared" si="25"/>
        <v xml:space="preserve">    term_mod_rai_zinb: "Zero-inflated negative binomial (ZINB) regression (McCullagh &amp; Nelder, 1989)"</v>
      </c>
      <c r="Q265" s="14" t="str">
        <f t="shared" si="26"/>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66" spans="1:17">
      <c r="C266" s="14" t="s">
        <v>332</v>
      </c>
      <c r="D266" t="s">
        <v>329</v>
      </c>
      <c r="E266" s="33" t="s">
        <v>3178</v>
      </c>
      <c r="F266" s="33" t="str">
        <f t="shared" si="24"/>
        <v>{term}`Zero-inflated Poisson (ZIP)`</v>
      </c>
      <c r="G266" s="17" t="s">
        <v>1249</v>
      </c>
      <c r="H266" s="19" t="s">
        <v>2841</v>
      </c>
      <c r="I266" s="19" t="str">
        <f t="shared" si="23"/>
        <v>(#mod_rai_zip)=@{{ name_mod_rai_zip }}@@: {{ name_def_mod_rai_zip }}@@</v>
      </c>
      <c r="J266" s="64" t="s">
        <v>2952</v>
      </c>
      <c r="K266" s="64" t="s">
        <v>2952</v>
      </c>
      <c r="L266" s="17"/>
      <c r="M266" s="20" t="s">
        <v>383</v>
      </c>
      <c r="N266" s="23" t="b">
        <v>0</v>
      </c>
      <c r="O266" s="21" t="b">
        <v>1</v>
      </c>
      <c r="P266" s="14" t="str">
        <f t="shared" si="25"/>
        <v xml:space="preserve">    name_mod_rai_zip: "Zero-inflated Poisson (ZIP)"</v>
      </c>
      <c r="Q266" s="14" t="str">
        <f t="shared" si="26"/>
        <v xml:space="preserve">    name_def_mod_rai_zip: "{{ term_def_mod_rai_zip }}"</v>
      </c>
    </row>
    <row r="267" spans="1:17">
      <c r="B267" s="14">
        <v>197</v>
      </c>
      <c r="C267" s="14" t="s">
        <v>332</v>
      </c>
      <c r="D267" s="14" t="s">
        <v>0</v>
      </c>
      <c r="E267" s="33" t="s">
        <v>3219</v>
      </c>
      <c r="F267" s="33" t="str">
        <f t="shared" si="24"/>
        <v>{term}`Zero-inflated Poisson (ZIP) regression (Lambert, 1992)`</v>
      </c>
      <c r="G267" s="17" t="s">
        <v>1249</v>
      </c>
      <c r="H267" s="19" t="s">
        <v>386</v>
      </c>
      <c r="I267" s="19" t="str">
        <f t="shared" si="23"/>
        <v>(#mod_rai_zip)=@{{ term_mod_rai_zip }}@@: {{ term_def_mod_rai_zip }}@@</v>
      </c>
      <c r="J267" s="64" t="s">
        <v>385</v>
      </c>
      <c r="K267" s="64" t="s">
        <v>385</v>
      </c>
      <c r="L267" s="17"/>
      <c r="M267" s="20" t="s">
        <v>383</v>
      </c>
      <c r="N267" s="23" t="b">
        <v>0</v>
      </c>
      <c r="O267" s="21" t="b">
        <v>1</v>
      </c>
      <c r="P267" s="14" t="str">
        <f t="shared" si="25"/>
        <v xml:space="preserve">    term_mod_rai_zip: "Zero-inflated Poisson (ZIP) regression (Lambert, 1992)"</v>
      </c>
      <c r="Q267" s="14" t="str">
        <f t="shared" si="26"/>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68" spans="1:17">
      <c r="B268" s="14">
        <v>198</v>
      </c>
      <c r="C268" s="14" t="s">
        <v>332</v>
      </c>
      <c r="D268" s="14" t="s">
        <v>0</v>
      </c>
      <c r="E268" s="33" t="s">
        <v>3244</v>
      </c>
      <c r="F268" s="33" t="str">
        <f t="shared" si="24"/>
        <v>{term}`Zero-inflation`</v>
      </c>
      <c r="G268" s="17" t="s">
        <v>1361</v>
      </c>
      <c r="H268" s="17" t="s">
        <v>384</v>
      </c>
      <c r="I268" s="19" t="str">
        <f t="shared" si="23"/>
        <v>(#mod_zero_inflation)=@{{ term_mod_zero_inflation }}@@: {{ term_def_mod_zero_inflation }}@@</v>
      </c>
      <c r="J268" s="64" t="s">
        <v>767</v>
      </c>
      <c r="K268" s="64" t="s">
        <v>767</v>
      </c>
      <c r="L268" s="17"/>
      <c r="M268" s="20" t="s">
        <v>383</v>
      </c>
      <c r="N268" s="23" t="b">
        <v>0</v>
      </c>
      <c r="O268" s="21" t="b">
        <v>1</v>
      </c>
      <c r="P268" s="14" t="str">
        <f t="shared" si="25"/>
        <v xml:space="preserve">    term_mod_zero_inflation: "Zero-inflation"</v>
      </c>
      <c r="Q268" s="14" t="str">
        <f t="shared" si="26"/>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sheetData>
  <autoFilter ref="A1:Q268" xr:uid="{B9597082-29CB-45FC-A241-16B4E33864A2}">
    <sortState xmlns:xlrd2="http://schemas.microsoft.com/office/spreadsheetml/2017/richdata2" ref="A2:Q268">
      <sortCondition ref="H1:H268"/>
    </sortState>
  </autoFilter>
  <conditionalFormatting sqref="H1:H213 H215:H220 H222:H1048576">
    <cfRule type="containsText" dxfId="4" priority="1" operator="containsText" text="\">
      <formula>NOT(ISERROR(SEARCH("\",H1)))</formula>
    </cfRule>
    <cfRule type="containsText" dxfId="3" priority="2" operator="containsText" text="/">
      <formula>NOT(ISERROR(SEARCH("/",H1)))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1"/>
  <sheetViews>
    <sheetView workbookViewId="0">
      <selection activeCell="D20" sqref="D20"/>
    </sheetView>
  </sheetViews>
  <sheetFormatPr defaultRowHeight="14.25"/>
  <cols>
    <col min="1" max="2" width="14.375" customWidth="1"/>
    <col min="3" max="3" width="19.125" customWidth="1"/>
    <col min="4" max="4" width="30.125" customWidth="1"/>
    <col min="5" max="5" width="58" customWidth="1"/>
    <col min="6" max="6" width="23.375" customWidth="1"/>
    <col min="7" max="7" width="32.125" customWidth="1"/>
    <col min="8" max="8" width="63" customWidth="1"/>
  </cols>
  <sheetData>
    <row r="1" spans="1:8">
      <c r="A1" t="s">
        <v>854</v>
      </c>
      <c r="B1" t="s">
        <v>380</v>
      </c>
      <c r="C1" t="s">
        <v>826</v>
      </c>
      <c r="D1" t="s">
        <v>852</v>
      </c>
      <c r="E1" t="s">
        <v>863</v>
      </c>
      <c r="F1" t="s">
        <v>864</v>
      </c>
      <c r="G1" t="s">
        <v>857</v>
      </c>
      <c r="H1" t="s">
        <v>380</v>
      </c>
    </row>
    <row r="2" spans="1:8" ht="15">
      <c r="A2" s="2" t="s">
        <v>853</v>
      </c>
      <c r="B2" s="2"/>
      <c r="C2" s="2" t="s">
        <v>1369</v>
      </c>
      <c r="D2" t="s">
        <v>2047</v>
      </c>
      <c r="E2" s="1" t="s">
        <v>862</v>
      </c>
      <c r="F2" t="s">
        <v>855</v>
      </c>
      <c r="G2" t="s">
        <v>856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853</v>
      </c>
      <c r="B3" s="2"/>
      <c r="C3" s="2" t="s">
        <v>1369</v>
      </c>
      <c r="D3" t="s">
        <v>2048</v>
      </c>
      <c r="E3" s="1" t="s">
        <v>2221</v>
      </c>
      <c r="F3" t="s">
        <v>865</v>
      </c>
      <c r="G3" t="s">
        <v>2222</v>
      </c>
      <c r="H3" t="str">
        <f t="shared" ref="H3:H11"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853</v>
      </c>
      <c r="B4" s="2"/>
      <c r="C4" s="2" t="s">
        <v>1369</v>
      </c>
      <c r="D4" t="s">
        <v>2049</v>
      </c>
      <c r="E4" s="1" t="s">
        <v>858</v>
      </c>
      <c r="F4" t="s">
        <v>866</v>
      </c>
      <c r="G4" t="s">
        <v>875</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853</v>
      </c>
      <c r="B5" s="2"/>
      <c r="C5" s="2" t="s">
        <v>1369</v>
      </c>
      <c r="D5" t="s">
        <v>2050</v>
      </c>
      <c r="E5" s="1" t="s">
        <v>859</v>
      </c>
      <c r="F5" t="s">
        <v>867</v>
      </c>
      <c r="G5" t="s">
        <v>874</v>
      </c>
      <c r="H5" t="str">
        <f t="shared" si="0"/>
        <v xml:space="preserve">    figure_caption_clarke_et_al_2023_fig6: "**{{ ref_intext_clarke_et_al_2023_fig6  }} - Figure 6**: An example detection function. The probability of detecting an animal decreases with increasing distance from the observer."</v>
      </c>
    </row>
    <row r="6" spans="1:8" ht="15">
      <c r="A6" s="2" t="s">
        <v>853</v>
      </c>
      <c r="B6" s="2"/>
      <c r="C6" s="2" t="s">
        <v>1369</v>
      </c>
      <c r="D6" t="s">
        <v>2051</v>
      </c>
      <c r="E6" s="1" t="s">
        <v>860</v>
      </c>
      <c r="F6" t="s">
        <v>868</v>
      </c>
      <c r="G6" t="s">
        <v>873</v>
      </c>
      <c r="H6"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7" spans="1:8" ht="15">
      <c r="A7" s="2"/>
      <c r="B7" s="2"/>
      <c r="C7" s="2"/>
      <c r="E7" s="1"/>
    </row>
    <row r="8" spans="1:8" ht="15">
      <c r="A8" s="2"/>
      <c r="B8" s="2"/>
      <c r="C8" s="2"/>
      <c r="E8" s="1"/>
    </row>
    <row r="9" spans="1:8" ht="15">
      <c r="A9" s="2" t="s">
        <v>853</v>
      </c>
      <c r="B9" s="2"/>
      <c r="C9" s="2" t="s">
        <v>1369</v>
      </c>
      <c r="D9" t="s">
        <v>2052</v>
      </c>
      <c r="E9" s="1" t="s">
        <v>861</v>
      </c>
      <c r="F9" t="s">
        <v>869</v>
      </c>
      <c r="G9" t="s">
        <v>872</v>
      </c>
      <c r="H9"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0" spans="1:8" ht="15">
      <c r="A10" s="2" t="s">
        <v>853</v>
      </c>
      <c r="B10" s="2"/>
      <c r="C10" s="2" t="s">
        <v>1369</v>
      </c>
      <c r="D10" t="s">
        <v>2053</v>
      </c>
      <c r="E10" s="1" t="s">
        <v>2223</v>
      </c>
      <c r="F10" t="s">
        <v>870</v>
      </c>
      <c r="G10" t="s">
        <v>2224</v>
      </c>
      <c r="H10"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1" spans="1:8" ht="15">
      <c r="A11" s="2" t="s">
        <v>853</v>
      </c>
      <c r="B11" s="2"/>
      <c r="C11" s="2" t="s">
        <v>1369</v>
      </c>
      <c r="D11" t="s">
        <v>2054</v>
      </c>
      <c r="E11" s="1" t="s">
        <v>2225</v>
      </c>
      <c r="F11" t="s">
        <v>871</v>
      </c>
      <c r="G11" t="s">
        <v>2226</v>
      </c>
      <c r="H11"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3" type="noConversion"/>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F16" sqref="F16"/>
    </sheetView>
  </sheetViews>
  <sheetFormatPr defaultRowHeight="14.25"/>
  <cols>
    <col min="1" max="1" width="23.25" customWidth="1"/>
    <col min="2" max="2" width="18.125" customWidth="1"/>
    <col min="6" max="6" width="122.875" customWidth="1"/>
    <col min="9" max="9" width="68.875" customWidth="1"/>
  </cols>
  <sheetData>
    <row r="1" spans="1:9" ht="15">
      <c r="A1" s="58" t="s">
        <v>381</v>
      </c>
      <c r="B1" s="58" t="s">
        <v>887</v>
      </c>
      <c r="C1" s="58" t="s">
        <v>2159</v>
      </c>
      <c r="D1" s="58" t="s">
        <v>889</v>
      </c>
      <c r="E1" s="58" t="s">
        <v>1160</v>
      </c>
      <c r="F1" s="58" t="s">
        <v>890</v>
      </c>
      <c r="G1" s="58" t="s">
        <v>895</v>
      </c>
      <c r="H1" s="58" t="s">
        <v>1146</v>
      </c>
      <c r="I1" s="58" t="s">
        <v>380</v>
      </c>
    </row>
    <row r="2" spans="1:9">
      <c r="A2" t="s">
        <v>914</v>
      </c>
      <c r="B2" t="s">
        <v>350</v>
      </c>
      <c r="C2" t="s">
        <v>886</v>
      </c>
      <c r="D2">
        <v>1</v>
      </c>
      <c r="E2" t="s">
        <v>357</v>
      </c>
      <c r="F2" t="s">
        <v>2055</v>
      </c>
      <c r="G2" t="str">
        <f t="shared" ref="G2:G65" si="0">B2&amp;"_"&amp;C2</f>
        <v>mod_2flankspim_assump</v>
      </c>
      <c r="H2" t="s">
        <v>894</v>
      </c>
      <c r="I2" t="str">
        <f t="shared" ref="I2:I65" si="1">"    "&amp;A2&amp;": "&amp;""""&amp;F2&amp;""""</f>
        <v xml:space="preserve">    mod_2flankspim_assump_01: "Same as SCR ({{ ref_intext_augustine_et_al_2018 }}; {{ ref_intext_clarke_et_al_2023 }})"</v>
      </c>
    </row>
    <row r="3" spans="1:9">
      <c r="A3" t="s">
        <v>915</v>
      </c>
      <c r="B3" t="s">
        <v>350</v>
      </c>
      <c r="C3" t="s">
        <v>886</v>
      </c>
      <c r="D3">
        <v>2</v>
      </c>
      <c r="F3" t="s">
        <v>2056</v>
      </c>
      <c r="G3" t="str">
        <f t="shared" si="0"/>
        <v>mod_2flankspim_assump</v>
      </c>
      <c r="H3" t="s">
        <v>894</v>
      </c>
      <c r="I3" t="str">
        <f t="shared" si="1"/>
        <v xml:space="preserve">    mod_2flankspim_assump_02: "Capture processes for left-side, right-side and both-side images are independent ({{ ref_intext_augustine_et_al_2018 }}; {{ ref_intext_clarke_et_al_2023 }})"</v>
      </c>
    </row>
    <row r="4" spans="1:9">
      <c r="A4" t="s">
        <v>916</v>
      </c>
      <c r="B4" t="s">
        <v>350</v>
      </c>
      <c r="C4" t="s">
        <v>881</v>
      </c>
      <c r="D4">
        <v>1</v>
      </c>
      <c r="F4" t="s">
        <v>2057</v>
      </c>
      <c r="G4" t="str">
        <f t="shared" si="0"/>
        <v>mod_2flankspim_con</v>
      </c>
      <c r="H4" t="s">
        <v>894</v>
      </c>
      <c r="I4" t="str">
        <f t="shared" si="1"/>
        <v xml:space="preserve">    mod_2flankspim_con_01: "Computationally intensive ({{ ref_intext_augustine_et_al_2018 }}; {{ ref_intext_clarke_et_al_2023 }})"</v>
      </c>
    </row>
    <row r="5" spans="1:9">
      <c r="A5" t="s">
        <v>917</v>
      </c>
      <c r="B5" t="s">
        <v>350</v>
      </c>
      <c r="C5" t="s">
        <v>881</v>
      </c>
      <c r="D5">
        <v>2</v>
      </c>
      <c r="F5" t="s">
        <v>3804</v>
      </c>
      <c r="G5" t="str">
        <f t="shared" si="0"/>
        <v>mod_2flankspim_con</v>
      </c>
      <c r="H5" t="s">
        <v>894</v>
      </c>
      <c r="I5" t="str">
        <f t="shared" si="1"/>
        <v xml:space="preserve">    mod_2flankspim_con_02: "Increased precision is less pronounced in high-[density](#density) populations ({{ ref_intext_augustine_et_al_2018 }}; {{ ref_intext_clarke_et_al_2023 }})"</v>
      </c>
    </row>
    <row r="6" spans="1:9">
      <c r="A6" t="s">
        <v>918</v>
      </c>
      <c r="B6" t="s">
        <v>350</v>
      </c>
      <c r="C6" t="s">
        <v>888</v>
      </c>
      <c r="D6">
        <v>1</v>
      </c>
      <c r="E6" t="s">
        <v>357</v>
      </c>
      <c r="F6" t="s">
        <v>2055</v>
      </c>
      <c r="G6" t="str">
        <f t="shared" si="0"/>
        <v>mod_2flankspim_pro</v>
      </c>
      <c r="H6" t="s">
        <v>894</v>
      </c>
      <c r="I6" t="str">
        <f t="shared" si="1"/>
        <v xml:space="preserve">    mod_2flankspim_pro_01: "Same as SCR ({{ ref_intext_augustine_et_al_2018 }}; {{ ref_intext_clarke_et_al_2023 }})"</v>
      </c>
    </row>
    <row r="7" spans="1:9">
      <c r="A7" t="s">
        <v>1161</v>
      </c>
      <c r="B7" t="s">
        <v>350</v>
      </c>
      <c r="C7" t="s">
        <v>888</v>
      </c>
      <c r="D7">
        <v>2</v>
      </c>
      <c r="F7" t="s">
        <v>3805</v>
      </c>
      <c r="G7" t="str">
        <f t="shared" si="0"/>
        <v>mod_2flankspim_pro</v>
      </c>
      <c r="H7" t="s">
        <v>894</v>
      </c>
      <c r="I7" t="str">
        <f t="shared" si="1"/>
        <v xml:space="preserve">    mod_2flankspim_pro_02: "Improved precision of [density](#density) estimates relative to SCR ({{ ref_intext_augustine_et_al_2018 }}; {{ ref_intext_davis_et_al_2021 }}; {{ ref_intext_clarke_et_al_2023 }})"</v>
      </c>
    </row>
    <row r="8" spans="1:9">
      <c r="A8" t="s">
        <v>1162</v>
      </c>
      <c r="B8" t="s">
        <v>350</v>
      </c>
      <c r="C8" t="s">
        <v>888</v>
      </c>
      <c r="D8">
        <v>3</v>
      </c>
      <c r="F8" t="s">
        <v>2058</v>
      </c>
      <c r="G8" t="str">
        <f t="shared" si="0"/>
        <v>mod_2flankspim_pro</v>
      </c>
      <c r="H8" t="s">
        <v>894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1163</v>
      </c>
      <c r="B9" t="s">
        <v>350</v>
      </c>
      <c r="C9" t="s">
        <v>888</v>
      </c>
      <c r="D9">
        <v>4</v>
      </c>
      <c r="F9" t="s">
        <v>2059</v>
      </c>
      <c r="G9" t="str">
        <f t="shared" si="0"/>
        <v>mod_2flankspim_pro</v>
      </c>
      <c r="H9" t="s">
        <v>894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1164</v>
      </c>
      <c r="B10" t="s">
        <v>350</v>
      </c>
      <c r="C10" t="s">
        <v>888</v>
      </c>
      <c r="D10">
        <v>5</v>
      </c>
      <c r="F10" t="s">
        <v>2060</v>
      </c>
      <c r="G10" t="str">
        <f t="shared" si="0"/>
        <v>mod_2flankspim_pro</v>
      </c>
      <c r="H10" t="s">
        <v>894</v>
      </c>
      <c r="I10" t="str">
        <f t="shared" si="1"/>
        <v xml:space="preserve">    mod_2flankspim_pro_05: "May be more robust to non-independence than SC ({{ ref_intext_augustine_et_al_2018 }}; {{ ref_intext_clarke_et_al_2023 }})"</v>
      </c>
    </row>
    <row r="11" spans="1:9">
      <c r="A11" t="s">
        <v>919</v>
      </c>
      <c r="B11" t="s">
        <v>360</v>
      </c>
      <c r="C11" t="s">
        <v>886</v>
      </c>
      <c r="D11">
        <v>1</v>
      </c>
      <c r="F11" t="s">
        <v>1984</v>
      </c>
      <c r="G11" t="str">
        <f t="shared" si="0"/>
        <v>mod_behaviour_assump</v>
      </c>
      <c r="H11" t="s">
        <v>894</v>
      </c>
      <c r="I11" t="str">
        <f t="shared" si="1"/>
        <v xml:space="preserve">    mod_behaviour_assump_01: "Assumptions vary depending on the behavioural metric ({{ ref_intext_wearn_gloverkapfer_2017 }})"</v>
      </c>
    </row>
    <row r="12" spans="1:9">
      <c r="A12" t="s">
        <v>976</v>
      </c>
      <c r="B12" t="s">
        <v>360</v>
      </c>
      <c r="C12" t="s">
        <v>886</v>
      </c>
      <c r="D12">
        <v>2</v>
      </c>
      <c r="F12" t="s">
        <v>2061</v>
      </c>
      <c r="G12" t="str">
        <f t="shared" si="0"/>
        <v>mod_behaviour_assump</v>
      </c>
      <c r="H12" t="s">
        <v>894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920</v>
      </c>
      <c r="B13" t="s">
        <v>360</v>
      </c>
      <c r="C13" t="s">
        <v>881</v>
      </c>
      <c r="D13">
        <v>1</v>
      </c>
      <c r="F13" t="s">
        <v>1979</v>
      </c>
      <c r="G13" t="str">
        <f t="shared" si="0"/>
        <v>mod_behaviour_con</v>
      </c>
      <c r="H13" t="s">
        <v>894</v>
      </c>
      <c r="I13" t="str">
        <f t="shared" si="1"/>
        <v xml:space="preserve">    mod_behaviour_con_01: "Behavioural metrics may not reflect the behavioural state (inferred) ({{ ref_intext_rovero_zimmermann_2016 }})"</v>
      </c>
    </row>
    <row r="14" spans="1:9">
      <c r="A14" t="s">
        <v>977</v>
      </c>
      <c r="B14" t="s">
        <v>360</v>
      </c>
      <c r="C14" t="s">
        <v>881</v>
      </c>
      <c r="D14">
        <v>2</v>
      </c>
      <c r="F14" t="s">
        <v>1980</v>
      </c>
      <c r="G14" t="str">
        <f t="shared" si="0"/>
        <v>mod_behaviour_con</v>
      </c>
      <c r="H14" t="s">
        <v>894</v>
      </c>
      <c r="I14" t="str">
        <f t="shared" si="1"/>
        <v xml:space="preserve">    mod_behaviour_con_02: "Biases associated with equipment (i.e., presence of the camera itself may change behaviour studied) ({{ ref_intext_rovero_zimmermann_2016 }})"</v>
      </c>
    </row>
    <row r="15" spans="1:9">
      <c r="A15" t="s">
        <v>1086</v>
      </c>
      <c r="B15" t="s">
        <v>360</v>
      </c>
      <c r="C15" t="s">
        <v>881</v>
      </c>
      <c r="D15">
        <v>3</v>
      </c>
      <c r="F15" t="s">
        <v>1981</v>
      </c>
      <c r="G15" t="str">
        <f t="shared" si="0"/>
        <v>mod_behaviour_con</v>
      </c>
      <c r="H15" t="s">
        <v>894</v>
      </c>
      <c r="I15" t="str">
        <f t="shared" si="1"/>
        <v xml:space="preserve">    mod_behaviour_con_03: "Difficult to consider individual variation ({{ ref_intext_rovero_zimmermann_2016 }})"</v>
      </c>
    </row>
    <row r="16" spans="1:9">
      <c r="A16" t="s">
        <v>921</v>
      </c>
      <c r="B16" t="s">
        <v>360</v>
      </c>
      <c r="C16" t="s">
        <v>888</v>
      </c>
      <c r="D16">
        <v>1</v>
      </c>
      <c r="F16" t="s">
        <v>2150</v>
      </c>
      <c r="G16" t="str">
        <f t="shared" si="0"/>
        <v>mod_behaviour_pro</v>
      </c>
      <c r="H16" t="s">
        <v>894</v>
      </c>
      <c r="I16" t="str">
        <f t="shared" si="1"/>
        <v xml:space="preserve">    mod_behaviour_pro_01: "Can detect difficult to observe behaviours (i.e., boldness, or mating) ({{ ref_intext_bridges_noss_2011 }})"</v>
      </c>
    </row>
    <row r="17" spans="1:9">
      <c r="A17" t="s">
        <v>978</v>
      </c>
      <c r="B17" t="s">
        <v>360</v>
      </c>
      <c r="C17" t="s">
        <v>888</v>
      </c>
      <c r="D17">
        <v>2</v>
      </c>
      <c r="F17" t="s">
        <v>2151</v>
      </c>
      <c r="G17" t="str">
        <f t="shared" si="0"/>
        <v>mod_behaviour_pro</v>
      </c>
      <c r="H17" t="s">
        <v>894</v>
      </c>
      <c r="I17" t="str">
        <f t="shared" si="1"/>
        <v xml:space="preserve">    mod_behaviour_pro_02: "Long-term data on behavioural changes that would be difficult to obtain otherwise (i.e., time-limited human observers, or costly GPS collars) ({{ ref_intext_bridges_noss_2011 }})"</v>
      </c>
    </row>
    <row r="18" spans="1:9">
      <c r="A18" t="s">
        <v>1120</v>
      </c>
      <c r="B18" t="s">
        <v>360</v>
      </c>
      <c r="C18" t="s">
        <v>888</v>
      </c>
      <c r="D18">
        <v>3</v>
      </c>
      <c r="F18" t="s">
        <v>1982</v>
      </c>
      <c r="G18" t="str">
        <f t="shared" si="0"/>
        <v>mod_behaviour_pro</v>
      </c>
      <c r="H18" t="s">
        <v>894</v>
      </c>
      <c r="I18" t="str">
        <f t="shared" si="1"/>
        <v xml:space="preserve">    mod_behaviour_pro_03: "Can monitor behaviour in response to specific locations (i.e., compost sites, which might be more difficult using GPS collars for example) ({{ ref_intext_rovero_zimmermann_2016 }})"</v>
      </c>
    </row>
    <row r="19" spans="1:9">
      <c r="A19" t="s">
        <v>1131</v>
      </c>
      <c r="B19" t="s">
        <v>360</v>
      </c>
      <c r="C19" t="s">
        <v>888</v>
      </c>
      <c r="D19">
        <v>4</v>
      </c>
      <c r="F19" t="s">
        <v>1983</v>
      </c>
      <c r="G19" t="str">
        <f t="shared" si="0"/>
        <v>mod_behaviour_pro</v>
      </c>
      <c r="H19" t="s">
        <v>894</v>
      </c>
      <c r="I19" t="str">
        <f t="shared" si="1"/>
        <v xml:space="preserve">    mod_behaviour_pro_04: "Can evaluate interactions between species ({{ ref_intext_rovero_zimmermann_2016 }})"</v>
      </c>
    </row>
    <row r="20" spans="1:9">
      <c r="A20" t="s">
        <v>922</v>
      </c>
      <c r="B20" t="s">
        <v>351</v>
      </c>
      <c r="C20" t="s">
        <v>886</v>
      </c>
      <c r="D20">
        <v>1</v>
      </c>
      <c r="E20" t="s">
        <v>352</v>
      </c>
      <c r="F20" t="s">
        <v>2062</v>
      </c>
      <c r="G20" t="str">
        <f t="shared" si="0"/>
        <v>mod_catspim_assump</v>
      </c>
      <c r="H20" t="s">
        <v>894</v>
      </c>
      <c r="I20" t="str">
        <f t="shared" si="1"/>
        <v xml:space="preserve">    mod_catspim_assump_01: "Same as SC ({{ ref_intext_augustine_et_al_2019 }}; {{ ref_intext_sun_et_al_2022 }}; {{ ref_intext_clarke_et_al_2023 }})"</v>
      </c>
    </row>
    <row r="21" spans="1:9">
      <c r="A21" t="s">
        <v>979</v>
      </c>
      <c r="B21" t="s">
        <v>351</v>
      </c>
      <c r="C21" t="s">
        <v>886</v>
      </c>
      <c r="D21">
        <v>2</v>
      </c>
      <c r="F21" t="s">
        <v>2132</v>
      </c>
      <c r="G21" t="str">
        <f t="shared" si="0"/>
        <v>mod_catspim_assump</v>
      </c>
      <c r="H21" t="s">
        <v>893</v>
      </c>
      <c r="I21" t="str">
        <f t="shared" si="1"/>
        <v xml:space="preserve">    mod_catspim_assump_02: "Camera must be close enough together that animals are detected at multiple cameras ({{ ref_intext_chandler_royle_2013 }}; {{ ref_intext_clarke_et_al_2023 }})"</v>
      </c>
    </row>
    <row r="22" spans="1:9">
      <c r="A22" t="s">
        <v>1165</v>
      </c>
      <c r="B22" t="s">
        <v>351</v>
      </c>
      <c r="C22" t="s">
        <v>886</v>
      </c>
      <c r="D22">
        <v>3</v>
      </c>
      <c r="F22" t="s">
        <v>2133</v>
      </c>
      <c r="G22" t="str">
        <f t="shared" si="0"/>
        <v>mod_catspim_assump</v>
      </c>
      <c r="H22" t="s">
        <v>893</v>
      </c>
      <c r="I22" t="str">
        <f t="shared" si="1"/>
        <v xml:space="preserve">    mod_catspim_assump_03: "Demographic closure (i.e., no births or deaths) ({{ ref_intext_chandler_royle_2013 }}; {{ ref_intext_clarke_et_al_2023 }})"</v>
      </c>
    </row>
    <row r="23" spans="1:9">
      <c r="A23" t="s">
        <v>1166</v>
      </c>
      <c r="B23" t="s">
        <v>351</v>
      </c>
      <c r="C23" t="s">
        <v>886</v>
      </c>
      <c r="D23">
        <v>4</v>
      </c>
      <c r="F23" t="s">
        <v>2134</v>
      </c>
      <c r="G23" t="str">
        <f t="shared" si="0"/>
        <v>mod_catspim_assump</v>
      </c>
      <c r="H23" t="s">
        <v>893</v>
      </c>
      <c r="I23" t="str">
        <f t="shared" si="1"/>
        <v xml:space="preserve">    mod_catspim_assump_04: "Geographic closure (i.e., no immigration or emigration) ({{ ref_intext_chandler_royle_2013 }}; {{ ref_intext_clarke_et_al_2023 }})"</v>
      </c>
    </row>
    <row r="24" spans="1:9">
      <c r="A24" t="s">
        <v>1167</v>
      </c>
      <c r="B24" t="s">
        <v>351</v>
      </c>
      <c r="C24" t="s">
        <v>886</v>
      </c>
      <c r="D24">
        <v>5</v>
      </c>
      <c r="F24" t="s">
        <v>3806</v>
      </c>
      <c r="G24" t="str">
        <f t="shared" si="0"/>
        <v>mod_catspim_assump</v>
      </c>
      <c r="H24" t="s">
        <v>893</v>
      </c>
      <c r="I24" t="str">
        <f t="shared" si="1"/>
        <v xml:space="preserve">    mod_catspim_assump_05: "Detections are [independent](#independent_detections) ({{ ref_intext_chandler_royle_2013 }}; {{ ref_intext_clarke_et_al_2023 }})"</v>
      </c>
    </row>
    <row r="25" spans="1:9">
      <c r="A25" t="s">
        <v>1168</v>
      </c>
      <c r="B25" t="s">
        <v>351</v>
      </c>
      <c r="C25" t="s">
        <v>886</v>
      </c>
      <c r="D25">
        <v>6</v>
      </c>
      <c r="F25" t="s">
        <v>2135</v>
      </c>
      <c r="G25" t="str">
        <f t="shared" si="0"/>
        <v>mod_catspim_assump</v>
      </c>
      <c r="H25" t="s">
        <v>894</v>
      </c>
      <c r="I25" t="str">
        <f t="shared" si="1"/>
        <v xml:space="preserve">    mod_catspim_assump_06: "Activity centres are randomly dispersed ({{ ref_intext_chandler_royle_2013 }}; {{ ref_intext_clarke_et_al_2023 }})"</v>
      </c>
    </row>
    <row r="26" spans="1:9">
      <c r="A26" t="s">
        <v>1169</v>
      </c>
      <c r="B26" t="s">
        <v>351</v>
      </c>
      <c r="C26" t="s">
        <v>886</v>
      </c>
      <c r="D26">
        <v>7</v>
      </c>
      <c r="F26" t="s">
        <v>2136</v>
      </c>
      <c r="G26" t="str">
        <f t="shared" si="0"/>
        <v>mod_catspim_assump</v>
      </c>
      <c r="H26" t="s">
        <v>894</v>
      </c>
      <c r="I26" t="str">
        <f t="shared" si="1"/>
        <v xml:space="preserve">    mod_catspim_assump_07: "Activity centres are stationary ({{ ref_intext_chandler_royle_2013 }}; {{ ref_intext_clarke_et_al_2023 }})"</v>
      </c>
    </row>
    <row r="27" spans="1:9">
      <c r="A27" t="s">
        <v>1170</v>
      </c>
      <c r="B27" t="s">
        <v>351</v>
      </c>
      <c r="C27" t="s">
        <v>886</v>
      </c>
      <c r="D27">
        <v>8</v>
      </c>
      <c r="F27" t="s">
        <v>2063</v>
      </c>
      <c r="G27" t="str">
        <f t="shared" si="0"/>
        <v>mod_catspim_assump</v>
      </c>
      <c r="H27" t="s">
        <v>894</v>
      </c>
      <c r="I27" t="str">
        <f t="shared" si="1"/>
        <v xml:space="preserve">    mod_catspim_assump_08: "Each categorical identifier (e.g., male*/female, collared**/not collared, etc) has fixed number of possibilities ({{ ref_intext_sun_et_al_2022 }})"</v>
      </c>
    </row>
    <row r="28" spans="1:9">
      <c r="A28" t="s">
        <v>1171</v>
      </c>
      <c r="B28" t="s">
        <v>351</v>
      </c>
      <c r="C28" t="s">
        <v>886</v>
      </c>
      <c r="D28">
        <v>9</v>
      </c>
      <c r="F28" t="s">
        <v>2064</v>
      </c>
      <c r="G28" t="str">
        <f t="shared" si="0"/>
        <v>mod_catspim_assump</v>
      </c>
      <c r="H28" t="s">
        <v>894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1172</v>
      </c>
      <c r="B29" t="s">
        <v>351</v>
      </c>
      <c r="C29" t="s">
        <v>886</v>
      </c>
      <c r="D29">
        <v>10</v>
      </c>
      <c r="F29" t="s">
        <v>2065</v>
      </c>
      <c r="G29" t="str">
        <f t="shared" si="0"/>
        <v>mod_catspim_assump</v>
      </c>
      <c r="H29" t="s">
        <v>894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1173</v>
      </c>
      <c r="B30" t="s">
        <v>351</v>
      </c>
      <c r="C30" t="s">
        <v>886</v>
      </c>
      <c r="D30">
        <v>11</v>
      </c>
      <c r="F30" t="s">
        <v>3807</v>
      </c>
      <c r="G30" t="str">
        <f t="shared" si="0"/>
        <v>mod_catspim_assump</v>
      </c>
      <c r="H30" t="s">
        <v>894</v>
      </c>
      <c r="I30" t="str">
        <f t="shared" si="1"/>
        <v xml:space="preserve">    mod_catspim_assump_11: "Individuals' identifying traits do not change during the [survey](#survey) (e.g., antlers present*/absent) ({{ ref_intext_augustine_et_al_2019 }})"</v>
      </c>
    </row>
    <row r="31" spans="1:9">
      <c r="A31" t="s">
        <v>923</v>
      </c>
      <c r="B31" t="s">
        <v>351</v>
      </c>
      <c r="C31" t="s">
        <v>881</v>
      </c>
      <c r="D31">
        <v>1</v>
      </c>
      <c r="F31" t="s">
        <v>2066</v>
      </c>
      <c r="G31" t="str">
        <f t="shared" si="0"/>
        <v>mod_catspim_con</v>
      </c>
      <c r="H31" t="s">
        <v>894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980</v>
      </c>
      <c r="B32" t="s">
        <v>351</v>
      </c>
      <c r="C32" t="s">
        <v>881</v>
      </c>
      <c r="D32">
        <v>2</v>
      </c>
      <c r="F32" t="s">
        <v>3808</v>
      </c>
      <c r="G32" t="str">
        <f t="shared" si="0"/>
        <v>mod_catspim_con</v>
      </c>
      <c r="H32" t="s">
        <v>894</v>
      </c>
      <c r="I32" t="str">
        <f t="shared" si="1"/>
        <v xml:space="preserve">    mod_catspim_con_02: "May produce be less reliable*/accurate estimates for high-[density](#density) populations ({{ ref_intext_sun_et_al_2022 }}; {{ ref_intext_clarke_et_al_2023 }})"</v>
      </c>
    </row>
    <row r="33" spans="1:9">
      <c r="A33" t="s">
        <v>1174</v>
      </c>
      <c r="B33" t="s">
        <v>351</v>
      </c>
      <c r="C33" t="s">
        <v>881</v>
      </c>
      <c r="D33">
        <v>3</v>
      </c>
      <c r="F33" t="s">
        <v>3809</v>
      </c>
      <c r="G33" t="str">
        <f t="shared" si="0"/>
        <v>mod_catspim_con</v>
      </c>
      <c r="H33" t="s">
        <v>894</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c r="A34" t="s">
        <v>924</v>
      </c>
      <c r="B34" t="s">
        <v>351</v>
      </c>
      <c r="C34" t="s">
        <v>888</v>
      </c>
      <c r="D34">
        <v>1</v>
      </c>
      <c r="F34" t="s">
        <v>3810</v>
      </c>
      <c r="G34" t="str">
        <f t="shared" si="0"/>
        <v>mod_catspim_pro</v>
      </c>
      <c r="H34" t="s">
        <v>894</v>
      </c>
      <c r="I34" t="str">
        <f t="shared" si="1"/>
        <v xml:space="preserve">    mod_catspim_pro_01: "May produce more precise and less biased [density](#density) estimates than SC with less information ({{ ref_intext_sun_et_al_2022 }}; {{ ref_intext_clarke_et_al_2023 }})"</v>
      </c>
    </row>
    <row r="35" spans="1:9">
      <c r="A35" t="s">
        <v>925</v>
      </c>
      <c r="B35" t="s">
        <v>358</v>
      </c>
      <c r="C35" t="s">
        <v>886</v>
      </c>
      <c r="D35">
        <v>1</v>
      </c>
      <c r="F35" t="s">
        <v>1985</v>
      </c>
      <c r="G35" t="str">
        <f t="shared" si="0"/>
        <v>mod_cr_cmr_assump</v>
      </c>
      <c r="H35" t="s">
        <v>894</v>
      </c>
      <c r="I35" t="str">
        <f t="shared" si="1"/>
        <v xml:space="preserve">    mod_cr_cmr_assump_01: "Demographic closure (i.e., no births or deaths) ({{ ref_intext_wearn_gloverkapfer_2017 }})"</v>
      </c>
    </row>
    <row r="36" spans="1:9">
      <c r="A36" t="s">
        <v>981</v>
      </c>
      <c r="B36" t="s">
        <v>358</v>
      </c>
      <c r="C36" t="s">
        <v>886</v>
      </c>
      <c r="D36">
        <v>2</v>
      </c>
      <c r="F36" t="s">
        <v>1986</v>
      </c>
      <c r="G36" t="str">
        <f t="shared" si="0"/>
        <v>mod_cr_cmr_assump</v>
      </c>
      <c r="H36" t="s">
        <v>894</v>
      </c>
      <c r="I36" t="str">
        <f t="shared" si="1"/>
        <v xml:space="preserve">    mod_cr_cmr_assump_02: "Geographic closure (i.e., no immigration or emigration) ({{ ref_intext_wearn_gloverkapfer_2017 }})"</v>
      </c>
    </row>
    <row r="37" spans="1:9">
      <c r="A37" t="s">
        <v>1024</v>
      </c>
      <c r="B37" t="s">
        <v>358</v>
      </c>
      <c r="C37" t="s">
        <v>886</v>
      </c>
      <c r="D37">
        <v>3</v>
      </c>
      <c r="F37" t="s">
        <v>2067</v>
      </c>
      <c r="G37" t="str">
        <f t="shared" si="0"/>
        <v>mod_cr_cmr_assump</v>
      </c>
      <c r="H37" t="s">
        <v>894</v>
      </c>
      <c r="I37" t="str">
        <f t="shared" si="1"/>
        <v xml:space="preserve">    mod_cr_cmr_assump_03: "All individuals have at least some probability of being detected ({{ ref_intext_rovero_et_al_2013 }})"</v>
      </c>
    </row>
    <row r="38" spans="1:9">
      <c r="A38" t="s">
        <v>1039</v>
      </c>
      <c r="B38" t="s">
        <v>358</v>
      </c>
      <c r="C38" t="s">
        <v>886</v>
      </c>
      <c r="D38">
        <v>4</v>
      </c>
      <c r="F38" t="s">
        <v>2143</v>
      </c>
      <c r="G38" t="str">
        <f t="shared" si="0"/>
        <v>mod_cr_cmr_assump</v>
      </c>
      <c r="H38" t="s">
        <v>894</v>
      </c>
      <c r="I38" t="str">
        <f t="shared" si="1"/>
        <v xml:space="preserve">    mod_cr_cmr_assump_04: "Sampled area encompasses the full extent of individuals’ movements ({{ ref_intext_karanth_nichols_1998 }}; {{ ref_intext_rovero_et_al_2013 }})"</v>
      </c>
    </row>
    <row r="39" spans="1:9">
      <c r="A39" t="s">
        <v>1050</v>
      </c>
      <c r="B39" t="s">
        <v>358</v>
      </c>
      <c r="C39" t="s">
        <v>886</v>
      </c>
      <c r="D39">
        <v>5</v>
      </c>
      <c r="F39" t="s">
        <v>2068</v>
      </c>
      <c r="G39" t="str">
        <f t="shared" si="0"/>
        <v>mod_cr_cmr_assump</v>
      </c>
      <c r="H39" t="s">
        <v>894</v>
      </c>
      <c r="I39" t="str">
        <f t="shared" si="1"/>
        <v xml:space="preserve">    mod_cr_cmr_assump_05: "Activity centres are randomly dispersed ({{ ref_intext_clarke_et_al_2023 }})"</v>
      </c>
    </row>
    <row r="40" spans="1:9">
      <c r="A40" t="s">
        <v>1061</v>
      </c>
      <c r="B40" t="s">
        <v>358</v>
      </c>
      <c r="C40" t="s">
        <v>886</v>
      </c>
      <c r="D40">
        <v>6</v>
      </c>
      <c r="F40" t="s">
        <v>2069</v>
      </c>
      <c r="G40" t="str">
        <f t="shared" si="0"/>
        <v>mod_cr_cmr_assump</v>
      </c>
      <c r="H40" t="s">
        <v>894</v>
      </c>
      <c r="I40" t="str">
        <f t="shared" si="1"/>
        <v xml:space="preserve">    mod_cr_cmr_assump_06: "Activity centres are stationary ({{ ref_intext_clarke_et_al_2023 }})"</v>
      </c>
    </row>
    <row r="41" spans="1:9">
      <c r="A41" t="s">
        <v>926</v>
      </c>
      <c r="B41" t="s">
        <v>358</v>
      </c>
      <c r="C41" t="s">
        <v>881</v>
      </c>
      <c r="D41">
        <v>1</v>
      </c>
      <c r="F41" t="s">
        <v>2190</v>
      </c>
      <c r="G41" t="str">
        <f t="shared" si="0"/>
        <v>mod_cr_cmr_con</v>
      </c>
      <c r="H41" t="s">
        <v>894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982</v>
      </c>
      <c r="B42" t="s">
        <v>358</v>
      </c>
      <c r="C42" t="s">
        <v>881</v>
      </c>
      <c r="D42">
        <v>2</v>
      </c>
      <c r="F42" t="s">
        <v>3811</v>
      </c>
      <c r="G42" t="str">
        <f t="shared" si="0"/>
        <v>mod_cr_cmr_con</v>
      </c>
      <c r="H42" t="s">
        <v>894</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c r="A43" t="s">
        <v>1087</v>
      </c>
      <c r="B43" t="s">
        <v>358</v>
      </c>
      <c r="C43" t="s">
        <v>881</v>
      </c>
      <c r="D43">
        <v>3</v>
      </c>
      <c r="F43" t="s">
        <v>2904</v>
      </c>
      <c r="G43" t="str">
        <f t="shared" si="0"/>
        <v>mod_cr_cmr_con</v>
      </c>
      <c r="H43" t="s">
        <v>894</v>
      </c>
      <c r="I43" t="str">
        <f t="shared" si="1"/>
        <v xml:space="preserve">    mod_cr_cmr_con_03: "Dependent on the surveyed area, which is difficult to track and calculate ({{ ref_intext_wearn_gloverkapfer_2017 }})"</v>
      </c>
    </row>
    <row r="44" spans="1:9">
      <c r="A44" t="s">
        <v>1099</v>
      </c>
      <c r="B44" t="s">
        <v>358</v>
      </c>
      <c r="C44" t="s">
        <v>881</v>
      </c>
      <c r="D44">
        <v>4</v>
      </c>
      <c r="F44" t="s">
        <v>1987</v>
      </c>
      <c r="G44" t="str">
        <f t="shared" si="0"/>
        <v>mod_cr_cmr_con</v>
      </c>
      <c r="H44" t="s">
        <v>894</v>
      </c>
      <c r="I44" t="str">
        <f t="shared" si="1"/>
        <v xml:space="preserve">    mod_cr_cmr_con_06: "Requires a minimum number of captures and recaptures ({{ ref_intext_wearn_gloverkapfer_2017 }})"</v>
      </c>
    </row>
    <row r="45" spans="1:9">
      <c r="A45" t="s">
        <v>1105</v>
      </c>
      <c r="B45" t="s">
        <v>358</v>
      </c>
      <c r="C45" t="s">
        <v>881</v>
      </c>
      <c r="D45">
        <v>5</v>
      </c>
      <c r="F45" t="s">
        <v>1988</v>
      </c>
      <c r="G45" t="str">
        <f t="shared" si="0"/>
        <v>mod_cr_cmr_con</v>
      </c>
      <c r="H45" t="s">
        <v>894</v>
      </c>
      <c r="I45" t="str">
        <f t="shared" si="1"/>
        <v xml:space="preserve">    mod_cr_cmr_con_07: "Relatively stringent requirements for study design (e.g., no 'holes' in the trapping grid) ({{ ref_intext_wearn_gloverkapfer_2017 }})"</v>
      </c>
    </row>
    <row r="46" spans="1:9">
      <c r="A46" t="s">
        <v>1111</v>
      </c>
      <c r="B46" t="s">
        <v>358</v>
      </c>
      <c r="C46" t="s">
        <v>881</v>
      </c>
      <c r="D46">
        <v>6</v>
      </c>
      <c r="F46" t="s">
        <v>2070</v>
      </c>
      <c r="G46" t="str">
        <f t="shared" si="0"/>
        <v>mod_cr_cmr_con</v>
      </c>
      <c r="H46" t="s">
        <v>894</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912</v>
      </c>
      <c r="B47" t="s">
        <v>358</v>
      </c>
      <c r="C47" t="s">
        <v>881</v>
      </c>
      <c r="D47">
        <v>10</v>
      </c>
      <c r="F47" t="s">
        <v>1989</v>
      </c>
      <c r="G47" t="str">
        <f t="shared" si="0"/>
        <v>mod_cr_cmr_con</v>
      </c>
      <c r="H47" t="s">
        <v>894</v>
      </c>
      <c r="I47" t="str">
        <f t="shared" si="1"/>
        <v xml:space="preserve">    mod_cr_cmr_con_10: "Assumes a specific relationship between abundance and detection ({{ ref_intext_wearn_gloverkapfer_2017 }})"</v>
      </c>
    </row>
    <row r="48" spans="1:9">
      <c r="A48" t="s">
        <v>913</v>
      </c>
      <c r="B48" t="s">
        <v>358</v>
      </c>
      <c r="C48" t="s">
        <v>881</v>
      </c>
      <c r="D48">
        <v>11</v>
      </c>
      <c r="F48" t="s">
        <v>3812</v>
      </c>
      <c r="G48" t="str">
        <f t="shared" si="0"/>
        <v>mod_cr_cmr_con</v>
      </c>
      <c r="H48" t="s">
        <v>894</v>
      </c>
      <c r="I48" t="str">
        <f t="shared" si="1"/>
        <v xml:space="preserve">    mod_cr_cmr_con_11: "[Density](#density) cannot be explicitly estimated because the true area animals occupy is never measured (only approximated) ({{ ref_intext_chandler_royle_2013 }})"</v>
      </c>
    </row>
    <row r="49" spans="1:9">
      <c r="A49" t="s">
        <v>927</v>
      </c>
      <c r="B49" t="s">
        <v>358</v>
      </c>
      <c r="C49" t="s">
        <v>888</v>
      </c>
      <c r="D49">
        <v>1</v>
      </c>
      <c r="F49" t="s">
        <v>1990</v>
      </c>
      <c r="G49" t="str">
        <f t="shared" si="0"/>
        <v>mod_cr_cmr_pro</v>
      </c>
      <c r="H49" t="s">
        <v>894</v>
      </c>
      <c r="I49" t="str">
        <f t="shared" si="1"/>
        <v xml:space="preserve">    mod_cr_cmr_pro_01: "May be used as a relative abundance index that controls for imperfect detection ({{ ref_intext_wearn_gloverkapfer_2017 }})"</v>
      </c>
    </row>
    <row r="50" spans="1:9">
      <c r="A50" t="s">
        <v>983</v>
      </c>
      <c r="B50" t="s">
        <v>358</v>
      </c>
      <c r="C50" t="s">
        <v>888</v>
      </c>
      <c r="D50">
        <v>2</v>
      </c>
      <c r="F50" t="s">
        <v>1991</v>
      </c>
      <c r="G50" t="str">
        <f t="shared" si="0"/>
        <v>mod_cr_cmr_pro</v>
      </c>
      <c r="H50" t="s">
        <v>894</v>
      </c>
      <c r="I50" t="str">
        <f t="shared" si="1"/>
        <v xml:space="preserve">    mod_cr_cmr_pro_02: "Easy-to-use software exists to implement (e.g., CAPTURE){{ ref_intext_wearn_gloverkapfer_2017 }})"</v>
      </c>
    </row>
    <row r="51" spans="1:9">
      <c r="A51" t="s">
        <v>1121</v>
      </c>
      <c r="B51" t="s">
        <v>358</v>
      </c>
      <c r="C51" t="s">
        <v>888</v>
      </c>
      <c r="D51">
        <v>3</v>
      </c>
      <c r="F51" t="s">
        <v>1992</v>
      </c>
      <c r="G51" t="str">
        <f t="shared" si="0"/>
        <v>mod_cr_cmr_pro</v>
      </c>
      <c r="H51" t="s">
        <v>894</v>
      </c>
      <c r="I51" t="str">
        <f t="shared" si="1"/>
        <v xml:space="preserve">    mod_cr_cmr_pro_03: "Can use the robust design with 'open' models to obtain recruitment and survival rate estimates ({{ ref_intext_wearn_gloverkapfer_2017 }})"</v>
      </c>
    </row>
    <row r="52" spans="1:9">
      <c r="A52" t="s">
        <v>928</v>
      </c>
      <c r="B52" t="s">
        <v>884</v>
      </c>
      <c r="C52" t="s">
        <v>886</v>
      </c>
      <c r="D52">
        <v>1</v>
      </c>
      <c r="F52" t="s">
        <v>3813</v>
      </c>
      <c r="G52" t="str">
        <f t="shared" si="0"/>
        <v>mod_divers_rich_alpha_assump</v>
      </c>
      <c r="H52" t="s">
        <v>894</v>
      </c>
      <c r="I52" t="str">
        <f t="shared" si="1"/>
        <v xml:space="preserve">    mod_divers_rich_alpha_assump_01: "[Camera locations](#camera_location) are [randomly placed](#sampledesign_random) ({{ ref_intext_wearn_gloverkapfer_2017 }})"</v>
      </c>
    </row>
    <row r="53" spans="1:9">
      <c r="A53" t="s">
        <v>984</v>
      </c>
      <c r="B53" t="s">
        <v>884</v>
      </c>
      <c r="C53" t="s">
        <v>886</v>
      </c>
      <c r="D53">
        <v>2</v>
      </c>
      <c r="F53" t="s">
        <v>3814</v>
      </c>
      <c r="G53" t="str">
        <f t="shared" si="0"/>
        <v>mod_divers_rich_alpha_assump</v>
      </c>
      <c r="H53" t="s">
        <v>894</v>
      </c>
      <c r="I53" t="str">
        <f t="shared" si="1"/>
        <v xml:space="preserve">    mod_divers_rich_alpha_assump_02: "[Camera locations](#camera_location) are independent ({{ ref_intext_wearn_gloverkapfer_2017 }})"</v>
      </c>
    </row>
    <row r="54" spans="1:9">
      <c r="A54" t="s">
        <v>1025</v>
      </c>
      <c r="B54" t="s">
        <v>884</v>
      </c>
      <c r="C54" t="s">
        <v>886</v>
      </c>
      <c r="D54">
        <v>3</v>
      </c>
      <c r="F54" t="s">
        <v>3815</v>
      </c>
      <c r="G54" t="str">
        <f t="shared" si="0"/>
        <v>mod_divers_rich_alpha_assump</v>
      </c>
      <c r="H54" t="s">
        <v>894</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c r="A55" t="s">
        <v>1414</v>
      </c>
      <c r="B55" t="s">
        <v>884</v>
      </c>
      <c r="C55" t="s">
        <v>886</v>
      </c>
      <c r="D55">
        <v>4</v>
      </c>
      <c r="F55" t="s">
        <v>3816</v>
      </c>
      <c r="G55" t="str">
        <f t="shared" si="0"/>
        <v>mod_divers_rich_alpha_assump</v>
      </c>
      <c r="H55" t="s">
        <v>894</v>
      </c>
      <c r="I55" t="str">
        <f t="shared" si="1"/>
        <v xml:space="preserve">    mod_divers_rich_alpha_assump_04: "Sampling effort is comparable between [camera locations](#camera_location) ({{ ref_intext_royle_nichols_2003 }})"</v>
      </c>
    </row>
    <row r="56" spans="1:9">
      <c r="A56" t="s">
        <v>929</v>
      </c>
      <c r="B56" t="s">
        <v>884</v>
      </c>
      <c r="C56" t="s">
        <v>881</v>
      </c>
      <c r="D56">
        <v>1</v>
      </c>
      <c r="F56" t="s">
        <v>1997</v>
      </c>
      <c r="G56" t="str">
        <f t="shared" si="0"/>
        <v>mod_divers_rich_alpha_con</v>
      </c>
      <c r="H56" t="s">
        <v>894</v>
      </c>
      <c r="I56" t="str">
        <f t="shared" si="1"/>
        <v xml:space="preserve">    mod_divers_rich_alpha_con_01: "Dependent on the scale (as captured in the species-area relationship) ({{ ref_intext_wearn_gloverkapfer_2017 }})"</v>
      </c>
    </row>
    <row r="57" spans="1:9">
      <c r="A57" t="s">
        <v>985</v>
      </c>
      <c r="B57" t="s">
        <v>884</v>
      </c>
      <c r="C57" t="s">
        <v>881</v>
      </c>
      <c r="D57">
        <v>2</v>
      </c>
      <c r="F57" t="s">
        <v>1993</v>
      </c>
      <c r="G57" t="str">
        <f t="shared" si="0"/>
        <v>mod_divers_rich_alpha_con</v>
      </c>
      <c r="H57" t="s">
        <v>894</v>
      </c>
      <c r="I57" t="str">
        <f t="shared" si="1"/>
        <v xml:space="preserve">    mod_divers_rich_alpha_con_02: "All species have equal weight in calculations, and community evenness is disregarded ({{ ref_intext_wearn_gloverkapfer_2017 }})"</v>
      </c>
    </row>
    <row r="58" spans="1:9">
      <c r="A58" t="s">
        <v>1088</v>
      </c>
      <c r="B58" t="s">
        <v>884</v>
      </c>
      <c r="C58" t="s">
        <v>881</v>
      </c>
      <c r="D58">
        <v>3</v>
      </c>
      <c r="F58" t="s">
        <v>2000</v>
      </c>
      <c r="G58" t="str">
        <f t="shared" si="0"/>
        <v>mod_divers_rich_alpha_con</v>
      </c>
      <c r="H58" t="s">
        <v>894</v>
      </c>
      <c r="I58" t="str">
        <f t="shared" si="1"/>
        <v xml:space="preserve">    mod_divers_rich_alpha_con_03: "Insensitive to changes in abundance, community structure and community composition ({{ ref_intext_wearn_gloverkapfer_2017 }})"</v>
      </c>
    </row>
    <row r="59" spans="1:9">
      <c r="A59" t="s">
        <v>930</v>
      </c>
      <c r="B59" t="s">
        <v>884</v>
      </c>
      <c r="C59" t="s">
        <v>888</v>
      </c>
      <c r="D59">
        <v>1</v>
      </c>
      <c r="F59" t="s">
        <v>1998</v>
      </c>
      <c r="G59" t="str">
        <f t="shared" si="0"/>
        <v>mod_divers_rich_alpha_pro</v>
      </c>
      <c r="H59" t="s">
        <v>894</v>
      </c>
      <c r="I59" t="str">
        <f t="shared" si="1"/>
        <v xml:space="preserve">    mod_divers_rich_alpha_pro_01: "Fundamental to ecological theory and often a key metric used in management ({{ ref_intext_wearn_gloverkapfer_2017 }})"</v>
      </c>
    </row>
    <row r="60" spans="1:9">
      <c r="A60" t="s">
        <v>986</v>
      </c>
      <c r="B60" t="s">
        <v>884</v>
      </c>
      <c r="C60" t="s">
        <v>888</v>
      </c>
      <c r="D60">
        <v>2</v>
      </c>
      <c r="F60" t="s">
        <v>2011</v>
      </c>
      <c r="G60" t="str">
        <f t="shared" si="0"/>
        <v>mod_divers_rich_alpha_pro</v>
      </c>
      <c r="H60" t="s">
        <v>894</v>
      </c>
      <c r="I60" t="str">
        <f t="shared" si="1"/>
        <v xml:space="preserve">    mod_divers_rich_alpha_pro_02: "Simple to analyze, interpret and communicate ({{ ref_intext_wearn_gloverkapfer_2017 }})"</v>
      </c>
    </row>
    <row r="61" spans="1:9">
      <c r="A61" t="s">
        <v>1122</v>
      </c>
      <c r="B61" t="s">
        <v>884</v>
      </c>
      <c r="C61" t="s">
        <v>888</v>
      </c>
      <c r="D61">
        <v>3</v>
      </c>
      <c r="F61" t="s">
        <v>2004</v>
      </c>
      <c r="G61" t="str">
        <f t="shared" si="0"/>
        <v>mod_divers_rich_alpha_pro</v>
      </c>
      <c r="H61" t="s">
        <v>894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931</v>
      </c>
      <c r="B62" t="s">
        <v>883</v>
      </c>
      <c r="C62" t="s">
        <v>886</v>
      </c>
      <c r="D62">
        <v>1</v>
      </c>
      <c r="F62" t="s">
        <v>3813</v>
      </c>
      <c r="G62" t="str">
        <f t="shared" si="0"/>
        <v>mod_divers_rich_beta_assump</v>
      </c>
      <c r="H62" t="s">
        <v>894</v>
      </c>
      <c r="I62" t="str">
        <f t="shared" si="1"/>
        <v xml:space="preserve">    mod_divers_rich_beta_assump_01: "[Camera locations](#camera_location) are [randomly placed](#sampledesign_random) ({{ ref_intext_wearn_gloverkapfer_2017 }})"</v>
      </c>
    </row>
    <row r="63" spans="1:9">
      <c r="A63" t="s">
        <v>987</v>
      </c>
      <c r="B63" t="s">
        <v>883</v>
      </c>
      <c r="C63" t="s">
        <v>886</v>
      </c>
      <c r="D63">
        <v>2</v>
      </c>
      <c r="F63" t="s">
        <v>2008</v>
      </c>
      <c r="G63" t="str">
        <f t="shared" si="0"/>
        <v>mod_divers_rich_beta_assump</v>
      </c>
      <c r="H63" t="s">
        <v>894</v>
      </c>
      <c r="I63" t="str">
        <f t="shared" si="1"/>
        <v xml:space="preserve">    mod_divers_rich_beta_assump_02: "Randomness and independence ({{ ref_intext_wearn_gloverkapfer_2017 }})"</v>
      </c>
    </row>
    <row r="64" spans="1:9">
      <c r="A64" t="s">
        <v>1026</v>
      </c>
      <c r="B64" t="s">
        <v>883</v>
      </c>
      <c r="C64" t="s">
        <v>886</v>
      </c>
      <c r="D64">
        <v>3</v>
      </c>
      <c r="F64" t="s">
        <v>2009</v>
      </c>
      <c r="G64" t="str">
        <f t="shared" si="0"/>
        <v>mod_divers_rich_beta_assump</v>
      </c>
      <c r="H64" t="s">
        <v>894</v>
      </c>
      <c r="I64" t="str">
        <f t="shared" si="1"/>
        <v xml:space="preserve">    mod_divers_rich_beta_assump_03: "Samples are assumed to have been taken at random from the broader population of sites ({{ ref_intext_wearn_gloverkapfer_2017 }})"</v>
      </c>
    </row>
    <row r="65" spans="1:9">
      <c r="A65" t="s">
        <v>932</v>
      </c>
      <c r="B65" t="s">
        <v>883</v>
      </c>
      <c r="C65" t="s">
        <v>881</v>
      </c>
      <c r="D65">
        <v>1</v>
      </c>
      <c r="F65" t="s">
        <v>2006</v>
      </c>
      <c r="G65" t="str">
        <f t="shared" si="0"/>
        <v>mod_divers_rich_beta_con</v>
      </c>
      <c r="H65" t="s">
        <v>894</v>
      </c>
      <c r="I65" t="str">
        <f t="shared" si="1"/>
        <v xml:space="preserve">    mod_divers_rich_beta_con_01: "No single best measure for all purposes ({{ ref_intext_wearn_gloverkapfer_2017 }})"</v>
      </c>
    </row>
    <row r="66" spans="1:9">
      <c r="A66" t="s">
        <v>988</v>
      </c>
      <c r="B66" t="s">
        <v>883</v>
      </c>
      <c r="C66" t="s">
        <v>881</v>
      </c>
      <c r="D66">
        <v>2</v>
      </c>
      <c r="F66" t="s">
        <v>2002</v>
      </c>
      <c r="G66" t="str">
        <f t="shared" ref="G66:G129" si="2">B66&amp;"_"&amp;C66</f>
        <v>mod_divers_rich_beta_con</v>
      </c>
      <c r="H66" t="s">
        <v>894</v>
      </c>
      <c r="I66" t="str">
        <f t="shared" ref="I66:I129" si="3">"    "&amp;A66&amp;": "&amp;""""&amp;F66&amp;""""</f>
        <v xml:space="preserve">    mod_divers_rich_beta_con_02: "Interpretation/communication not always straightforward ({{ ref_intext_wearn_gloverkapfer_2017 }})"</v>
      </c>
    </row>
    <row r="67" spans="1:9">
      <c r="A67" t="s">
        <v>1089</v>
      </c>
      <c r="B67" t="s">
        <v>883</v>
      </c>
      <c r="C67" t="s">
        <v>881</v>
      </c>
      <c r="D67">
        <v>3</v>
      </c>
      <c r="F67" t="s">
        <v>2010</v>
      </c>
      <c r="G67" t="str">
        <f t="shared" si="2"/>
        <v>mod_divers_rich_beta_con</v>
      </c>
      <c r="H67" t="s">
        <v>894</v>
      </c>
      <c r="I67" t="str">
        <f t="shared" si="3"/>
        <v xml:space="preserve">    mod_divers_rich_beta_con_03: "Scale-dependent (i.e., influenced by the size of the communities that are being included) ({{ ref_intext_wearn_gloverkapfer_2017 }})"</v>
      </c>
    </row>
    <row r="68" spans="1:9">
      <c r="A68" t="s">
        <v>933</v>
      </c>
      <c r="B68" t="s">
        <v>883</v>
      </c>
      <c r="C68" t="s">
        <v>888</v>
      </c>
      <c r="D68">
        <v>1</v>
      </c>
      <c r="F68" t="s">
        <v>1994</v>
      </c>
      <c r="G68" t="str">
        <f t="shared" si="2"/>
        <v>mod_divers_rich_beta_pro</v>
      </c>
      <c r="H68" t="s">
        <v>894</v>
      </c>
      <c r="I68" t="str">
        <f t="shared" si="3"/>
        <v xml:space="preserve">    mod_divers_rich_beta_pro_01: "Can be used to track changes in community composition ({{ ref_intext_wearn_gloverkapfer_2017 }})"</v>
      </c>
    </row>
    <row r="69" spans="1:9">
      <c r="A69" t="s">
        <v>989</v>
      </c>
      <c r="B69" t="s">
        <v>883</v>
      </c>
      <c r="C69" t="s">
        <v>888</v>
      </c>
      <c r="D69">
        <v>2</v>
      </c>
      <c r="F69" t="s">
        <v>2007</v>
      </c>
      <c r="G69" t="str">
        <f t="shared" si="2"/>
        <v>mod_divers_rich_beta_pro</v>
      </c>
      <c r="H69" t="s">
        <v>894</v>
      </c>
      <c r="I69" t="str">
        <f t="shared" si="3"/>
        <v xml:space="preserve">    mod_divers_rich_beta_pro_02: "Plays a critical role in effective conservation prioritization (e.g., designing reserve networks) ({{ ref_intext_wearn_gloverkapfer_2017 }})"</v>
      </c>
    </row>
    <row r="70" spans="1:9">
      <c r="A70" t="s">
        <v>1123</v>
      </c>
      <c r="B70" t="s">
        <v>883</v>
      </c>
      <c r="C70" t="s">
        <v>888</v>
      </c>
      <c r="D70">
        <v>3</v>
      </c>
      <c r="F70" t="s">
        <v>1999</v>
      </c>
      <c r="G70" t="str">
        <f t="shared" si="2"/>
        <v>mod_divers_rich_beta_pro</v>
      </c>
      <c r="H70" t="s">
        <v>894</v>
      </c>
      <c r="I70" t="str">
        <f t="shared" si="3"/>
        <v xml:space="preserve">    mod_divers_rich_beta_pro_03: "Important for detecting changes in the fundamental processes ({{ ref_intext_wearn_gloverkapfer_2017 }})"</v>
      </c>
    </row>
    <row r="71" spans="1:9">
      <c r="A71" t="s">
        <v>934</v>
      </c>
      <c r="B71" t="s">
        <v>885</v>
      </c>
      <c r="C71" t="s">
        <v>886</v>
      </c>
      <c r="D71">
        <v>1</v>
      </c>
      <c r="F71" t="s">
        <v>3813</v>
      </c>
      <c r="G71" t="str">
        <f t="shared" si="2"/>
        <v>mod_divers_rich_gamma_assump</v>
      </c>
      <c r="H71" t="s">
        <v>894</v>
      </c>
      <c r="I71" t="str">
        <f t="shared" si="3"/>
        <v xml:space="preserve">    mod_divers_rich_gamma_assump_01: "[Camera locations](#camera_location) are [randomly placed](#sampledesign_random) ({{ ref_intext_wearn_gloverkapfer_2017 }})"</v>
      </c>
    </row>
    <row r="72" spans="1:9">
      <c r="A72" t="s">
        <v>990</v>
      </c>
      <c r="B72" t="s">
        <v>885</v>
      </c>
      <c r="C72" t="s">
        <v>886</v>
      </c>
      <c r="D72">
        <v>2</v>
      </c>
      <c r="F72" t="s">
        <v>3814</v>
      </c>
      <c r="G72" t="str">
        <f t="shared" si="2"/>
        <v>mod_divers_rich_gamma_assump</v>
      </c>
      <c r="H72" t="s">
        <v>894</v>
      </c>
      <c r="I72" t="str">
        <f t="shared" si="3"/>
        <v xml:space="preserve">    mod_divers_rich_gamma_assump_02: "[Camera locations](#camera_location) are independent ({{ ref_intext_wearn_gloverkapfer_2017 }})"</v>
      </c>
    </row>
    <row r="73" spans="1:9">
      <c r="A73" t="s">
        <v>1027</v>
      </c>
      <c r="B73" t="s">
        <v>885</v>
      </c>
      <c r="C73" t="s">
        <v>886</v>
      </c>
      <c r="D73">
        <v>3</v>
      </c>
      <c r="F73" t="s">
        <v>3817</v>
      </c>
      <c r="G73" t="str">
        <f t="shared" si="2"/>
        <v>mod_divers_rich_gamma_assump</v>
      </c>
      <c r="H73" t="s">
        <v>894</v>
      </c>
      <c r="I73" t="str">
        <f t="shared" si="3"/>
        <v xml:space="preserve">    mod_divers_rich_gamma_assump_03: "[Detection probability](#detection_probability) of different species remains the same ({{ ref_intext_wearn_gloverkapfer_2017 }})"</v>
      </c>
    </row>
    <row r="74" spans="1:9">
      <c r="A74" t="s">
        <v>935</v>
      </c>
      <c r="B74" t="s">
        <v>885</v>
      </c>
      <c r="C74" t="s">
        <v>881</v>
      </c>
      <c r="D74">
        <v>1</v>
      </c>
      <c r="F74" t="s">
        <v>2003</v>
      </c>
      <c r="G74" t="str">
        <f t="shared" si="2"/>
        <v>mod_divers_rich_gamma_con</v>
      </c>
      <c r="H74" t="s">
        <v>894</v>
      </c>
      <c r="I74" t="str">
        <f t="shared" si="3"/>
        <v xml:space="preserve">    mod_divers_rich_gamma_con_01: "Many indices exist, and it can be difficult to choose the most appropriate ({{ ref_intext_wearn_gloverkapfer_2017 }})"</v>
      </c>
    </row>
    <row r="75" spans="1:9">
      <c r="A75" t="s">
        <v>991</v>
      </c>
      <c r="B75" t="s">
        <v>885</v>
      </c>
      <c r="C75" t="s">
        <v>881</v>
      </c>
      <c r="D75">
        <v>2</v>
      </c>
      <c r="F75" t="s">
        <v>1996</v>
      </c>
      <c r="G75" t="str">
        <f t="shared" si="2"/>
        <v>mod_divers_rich_gamma_con</v>
      </c>
      <c r="H75" t="s">
        <v>894</v>
      </c>
      <c r="I75" t="str">
        <f t="shared" si="3"/>
        <v xml:space="preserve">    mod_divers_rich_gamma_con_02: "Comparing measures across space, time and studies can be very difficult ({{ ref_intext_wearn_gloverkapfer_2017 }})"</v>
      </c>
    </row>
    <row r="76" spans="1:9">
      <c r="A76" t="s">
        <v>1090</v>
      </c>
      <c r="B76" t="s">
        <v>885</v>
      </c>
      <c r="C76" t="s">
        <v>881</v>
      </c>
      <c r="D76">
        <v>3</v>
      </c>
      <c r="F76" t="s">
        <v>2001</v>
      </c>
      <c r="G76" t="str">
        <f t="shared" si="2"/>
        <v>mod_divers_rich_gamma_con</v>
      </c>
      <c r="H76" t="s">
        <v>894</v>
      </c>
      <c r="I76" t="str">
        <f t="shared" si="3"/>
        <v xml:space="preserve">    mod_divers_rich_gamma_con_03: "Insensitive to changes in community composition ({{ ref_intext_wearn_gloverkapfer_2017 }}) (however, this may be conditional on study design)"</v>
      </c>
    </row>
    <row r="77" spans="1:9">
      <c r="A77" t="s">
        <v>936</v>
      </c>
      <c r="B77" t="s">
        <v>885</v>
      </c>
      <c r="C77" t="s">
        <v>888</v>
      </c>
      <c r="D77">
        <v>1</v>
      </c>
      <c r="F77" t="s">
        <v>1995</v>
      </c>
      <c r="G77" t="str">
        <f t="shared" si="2"/>
        <v>mod_divers_rich_gamma_pro</v>
      </c>
      <c r="H77" t="s">
        <v>894</v>
      </c>
      <c r="I77" t="str">
        <f t="shared" si="3"/>
        <v xml:space="preserve">    mod_divers_rich_gamma_pro_01: "Captures evenness and richness (although some indices only reflect evenness) ({{ ref_intext_wearn_gloverkapfer_2017 }})"</v>
      </c>
    </row>
    <row r="78" spans="1:9">
      <c r="A78" t="s">
        <v>992</v>
      </c>
      <c r="B78" t="s">
        <v>885</v>
      </c>
      <c r="C78" t="s">
        <v>888</v>
      </c>
      <c r="D78">
        <v>2</v>
      </c>
      <c r="F78" t="s">
        <v>2005</v>
      </c>
      <c r="G78" t="str">
        <f t="shared" si="2"/>
        <v>mod_divers_rich_gamma_pro</v>
      </c>
      <c r="H78" t="s">
        <v>894</v>
      </c>
      <c r="I78" t="str">
        <f t="shared" si="3"/>
        <v xml:space="preserve">    mod_divers_rich_gamma_pro_02: "Most indices are easy to calculate and widely implemented in software packages (e.g., 'EstimateS' and 'vegan' in R) ({{ ref_intext_wearn_gloverkapfer_2017 }})"</v>
      </c>
    </row>
    <row r="79" spans="1:9">
      <c r="A79" t="s">
        <v>937</v>
      </c>
      <c r="B79" t="s">
        <v>338</v>
      </c>
      <c r="C79" t="s">
        <v>886</v>
      </c>
      <c r="D79">
        <v>1</v>
      </c>
      <c r="F79" t="s">
        <v>2071</v>
      </c>
      <c r="G79" t="str">
        <f t="shared" si="2"/>
        <v>mod_ds_assump</v>
      </c>
      <c r="H79" t="s">
        <v>894</v>
      </c>
      <c r="I79" t="str">
        <f t="shared" si="3"/>
        <v xml:space="preserve">    mod_ds_assump_01: "Random or systematic random placements (consistent with the assumption that points are placed independently of animal locations) ({{ ref_intext_howe_et_al_2017 }})"</v>
      </c>
    </row>
    <row r="80" spans="1:9">
      <c r="A80" t="s">
        <v>993</v>
      </c>
      <c r="B80" t="s">
        <v>338</v>
      </c>
      <c r="C80" t="s">
        <v>886</v>
      </c>
      <c r="D80">
        <v>2</v>
      </c>
      <c r="F80" t="s">
        <v>2072</v>
      </c>
      <c r="G80" t="str">
        <f t="shared" si="2"/>
        <v>mod_ds_assump</v>
      </c>
      <c r="H80" t="s">
        <v>894</v>
      </c>
      <c r="I80" t="str">
        <f t="shared" si="3"/>
        <v xml:space="preserve">    mod_ds_assump_02: "Camera locations are randomly placed relative to animal movement ({{ ref_intext_palencia_et_al_2021 }})"</v>
      </c>
    </row>
    <row r="81" spans="1:9">
      <c r="A81" t="s">
        <v>1028</v>
      </c>
      <c r="B81" t="s">
        <v>338</v>
      </c>
      <c r="C81" t="s">
        <v>886</v>
      </c>
      <c r="D81">
        <v>3</v>
      </c>
      <c r="F81" t="s">
        <v>2073</v>
      </c>
      <c r="G81" t="str">
        <f t="shared" si="2"/>
        <v>mod_ds_assump</v>
      </c>
      <c r="H81" t="s">
        <v>894</v>
      </c>
      <c r="I81" t="str">
        <f t="shared" si="3"/>
        <v xml:space="preserve">    mod_ds_assump_03: "Detection is perfect (detection probability '*p*' =  1) at focal area */ distance 0 ({{ ref_intext_palencia_et_al_2021 }})"</v>
      </c>
    </row>
    <row r="82" spans="1:9">
      <c r="A82" t="s">
        <v>1040</v>
      </c>
      <c r="B82" t="s">
        <v>338</v>
      </c>
      <c r="C82" t="s">
        <v>886</v>
      </c>
      <c r="D82">
        <v>4</v>
      </c>
      <c r="F82" t="s">
        <v>3818</v>
      </c>
      <c r="G82" t="str">
        <f t="shared" si="2"/>
        <v>mod_ds_assump</v>
      </c>
      <c r="H82" t="s">
        <v>894</v>
      </c>
      <c r="I82" t="str">
        <f t="shared" si="3"/>
        <v xml:space="preserve">    mod_ds_assump_04: "Demographic closure (i.e., no births or deaths) and geographic closure (i.e., no immigration or emigration) (animal [density](#density) is constant during the [survey](#survey)) ({{ ref_intext_palencia_et_al_2021 }})"</v>
      </c>
    </row>
    <row r="83" spans="1:9">
      <c r="A83" t="s">
        <v>1051</v>
      </c>
      <c r="B83" t="s">
        <v>338</v>
      </c>
      <c r="C83" t="s">
        <v>886</v>
      </c>
      <c r="D83">
        <v>5</v>
      </c>
      <c r="F83" t="s">
        <v>2074</v>
      </c>
      <c r="G83" t="str">
        <f t="shared" si="2"/>
        <v>mod_ds_assump</v>
      </c>
      <c r="H83" t="s">
        <v>894</v>
      </c>
      <c r="I83" t="str">
        <f t="shared" si="3"/>
        <v xml:space="preserve">    mod_ds_assump_05: "Animal movement and behaviour are unaffected by the cameras ({{ ref_intext_palencia_et_al_2021 }})"</v>
      </c>
    </row>
    <row r="84" spans="1:9">
      <c r="A84" t="s">
        <v>1062</v>
      </c>
      <c r="B84" t="s">
        <v>338</v>
      </c>
      <c r="C84" t="s">
        <v>886</v>
      </c>
      <c r="D84">
        <v>6</v>
      </c>
      <c r="F84" t="s">
        <v>2075</v>
      </c>
      <c r="G84" t="str">
        <f t="shared" si="2"/>
        <v>mod_ds_assump</v>
      </c>
      <c r="H84" t="s">
        <v>894</v>
      </c>
      <c r="I84" t="str">
        <f t="shared" si="3"/>
        <v xml:space="preserve">    mod_ds_assump_06: "Animals are detected at initial locations (e.g., they do not change course in response to the camera prior to detection) ({{ ref_intext_palencia_et_al_2021 }})"</v>
      </c>
    </row>
    <row r="85" spans="1:9">
      <c r="A85" t="s">
        <v>1070</v>
      </c>
      <c r="B85" t="s">
        <v>338</v>
      </c>
      <c r="C85" t="s">
        <v>886</v>
      </c>
      <c r="D85">
        <v>7</v>
      </c>
      <c r="F85" t="s">
        <v>2076</v>
      </c>
      <c r="G85" t="str">
        <f t="shared" si="2"/>
        <v>mod_ds_assump</v>
      </c>
      <c r="H85" t="s">
        <v>894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1076</v>
      </c>
      <c r="B86" t="s">
        <v>338</v>
      </c>
      <c r="C86" t="s">
        <v>886</v>
      </c>
      <c r="D86">
        <v>8</v>
      </c>
      <c r="F86" t="s">
        <v>3819</v>
      </c>
      <c r="G86" t="str">
        <f t="shared" si="2"/>
        <v>mod_ds_assump</v>
      </c>
      <c r="H86" t="s">
        <v>894</v>
      </c>
      <c r="I86" t="str">
        <f t="shared" si="3"/>
        <v xml:space="preserve">    mod_ds_assump_08: "Detections are [independent](#independent_detections) ({{ ref_intext_palencia_et_al_2021 }})"</v>
      </c>
    </row>
    <row r="87" spans="1:9">
      <c r="A87" t="s">
        <v>1082</v>
      </c>
      <c r="B87" t="s">
        <v>338</v>
      </c>
      <c r="C87" t="s">
        <v>886</v>
      </c>
      <c r="D87">
        <v>9</v>
      </c>
      <c r="F87" t="s">
        <v>2077</v>
      </c>
      <c r="G87" t="str">
        <f t="shared" si="2"/>
        <v>mod_ds_assump</v>
      </c>
      <c r="H87" t="s">
        <v>894</v>
      </c>
      <c r="I87" t="str">
        <f t="shared" si="3"/>
        <v xml:space="preserve">    mod_ds_assump_09: "Snapshot moments selected independently of animal locations ({{ ref_intext_palencia_et_al_2021 }})"</v>
      </c>
    </row>
    <row r="88" spans="1:9">
      <c r="A88" t="s">
        <v>938</v>
      </c>
      <c r="B88" t="s">
        <v>338</v>
      </c>
      <c r="C88" t="s">
        <v>881</v>
      </c>
      <c r="D88">
        <v>1</v>
      </c>
      <c r="F88" t="s">
        <v>2012</v>
      </c>
      <c r="G88" t="str">
        <f t="shared" si="2"/>
        <v>mod_ds_con</v>
      </c>
      <c r="H88" t="s">
        <v>894</v>
      </c>
      <c r="I88" t="str">
        <f t="shared" si="3"/>
        <v xml:space="preserve">    mod_ds_con_01: "May require discarding a portion of the dataset (when the best fitting model truncates the dataset) ({{ ref_intext_wearn_gloverkapfer_2017 }})"</v>
      </c>
    </row>
    <row r="89" spans="1:9">
      <c r="A89" t="s">
        <v>994</v>
      </c>
      <c r="B89" t="s">
        <v>338</v>
      </c>
      <c r="C89" t="s">
        <v>881</v>
      </c>
      <c r="D89">
        <v>2</v>
      </c>
      <c r="F89" t="s">
        <v>2078</v>
      </c>
      <c r="G89" t="str">
        <f t="shared" si="2"/>
        <v>mod_ds_con</v>
      </c>
      <c r="H89" t="s">
        <v>894</v>
      </c>
      <c r="I89" t="str">
        <f t="shared" si="3"/>
        <v xml:space="preserve">    mod_ds_con_02: "Biased by movement speed ({{ ref_intext_palencia_et_al_2021 }})"</v>
      </c>
    </row>
    <row r="90" spans="1:9">
      <c r="A90" t="s">
        <v>1091</v>
      </c>
      <c r="B90" t="s">
        <v>338</v>
      </c>
      <c r="C90" t="s">
        <v>881</v>
      </c>
      <c r="D90">
        <v>3</v>
      </c>
      <c r="F90" t="s">
        <v>2079</v>
      </c>
      <c r="G90" t="str">
        <f t="shared" si="2"/>
        <v>mod_ds_con</v>
      </c>
      <c r="H90" t="s">
        <v>894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1100</v>
      </c>
      <c r="B91" t="s">
        <v>338</v>
      </c>
      <c r="C91" t="s">
        <v>881</v>
      </c>
      <c r="D91">
        <v>4</v>
      </c>
      <c r="F91" t="s">
        <v>3441</v>
      </c>
      <c r="G91" t="str">
        <f t="shared" si="2"/>
        <v>mod_ds_con</v>
      </c>
      <c r="H91" t="s">
        <v>894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1106</v>
      </c>
      <c r="B92" t="s">
        <v>338</v>
      </c>
      <c r="C92" t="s">
        <v>881</v>
      </c>
      <c r="D92">
        <v>5</v>
      </c>
      <c r="F92" t="s">
        <v>2080</v>
      </c>
      <c r="G92" t="str">
        <f t="shared" si="2"/>
        <v>mod_ds_con</v>
      </c>
      <c r="H92" t="s">
        <v>894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1112</v>
      </c>
      <c r="B93" t="s">
        <v>338</v>
      </c>
      <c r="C93" t="s">
        <v>881</v>
      </c>
      <c r="D93">
        <v>6</v>
      </c>
      <c r="F93" t="s">
        <v>3820</v>
      </c>
      <c r="G93" t="str">
        <f t="shared" si="2"/>
        <v>mod_ds_con</v>
      </c>
      <c r="H93" t="s">
        <v>894</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1116</v>
      </c>
      <c r="B94" t="s">
        <v>338</v>
      </c>
      <c r="C94" t="s">
        <v>881</v>
      </c>
      <c r="D94">
        <v>7</v>
      </c>
      <c r="F94" t="s">
        <v>3821</v>
      </c>
      <c r="G94" t="str">
        <f t="shared" si="2"/>
        <v>mod_ds_con</v>
      </c>
      <c r="H94" t="s">
        <v>894</v>
      </c>
      <c r="I94" t="str">
        <f t="shared" si="3"/>
        <v xml:space="preserve">    mod_ds_con_07: "Tends to underestimate [density](#density) ({{ ref_intext_howe_et_al_2017 }}; {{ ref_intext_twining_et_al_2022 }}; {{ ref_intext_clarke_et_al_2023 }})"</v>
      </c>
    </row>
    <row r="95" spans="1:9">
      <c r="A95" t="s">
        <v>1119</v>
      </c>
      <c r="B95" t="s">
        <v>338</v>
      </c>
      <c r="C95" t="s">
        <v>881</v>
      </c>
      <c r="D95">
        <v>8</v>
      </c>
      <c r="F95" t="s">
        <v>3822</v>
      </c>
      <c r="G95" t="str">
        <f t="shared" si="2"/>
        <v>mod_ds_con</v>
      </c>
      <c r="H95" t="s">
        <v>894</v>
      </c>
      <c r="I95" t="str">
        <f t="shared" si="3"/>
        <v xml:space="preserve">    mod_ds_con_08: "Low population [density](#density) and reactivity to cameras may be major sources of bias' ({{ ref_intext_bessone_et_al_2020 }}; {{ ref_intext_clarke_et_al_2023 }})"</v>
      </c>
    </row>
    <row r="96" spans="1:9">
      <c r="A96" t="s">
        <v>939</v>
      </c>
      <c r="B96" t="s">
        <v>338</v>
      </c>
      <c r="C96" t="s">
        <v>888</v>
      </c>
      <c r="D96">
        <v>1</v>
      </c>
      <c r="F96" t="s">
        <v>2013</v>
      </c>
      <c r="G96" t="str">
        <f t="shared" si="2"/>
        <v>mod_ds_pro</v>
      </c>
      <c r="H96" t="s">
        <v>894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995</v>
      </c>
      <c r="B97" t="s">
        <v>338</v>
      </c>
      <c r="C97" t="s">
        <v>888</v>
      </c>
      <c r="D97">
        <v>2</v>
      </c>
      <c r="F97" t="s">
        <v>3823</v>
      </c>
      <c r="G97" t="str">
        <f t="shared" si="2"/>
        <v>mod_ds_pro</v>
      </c>
      <c r="H97" t="s">
        <v>894</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c r="A98" t="s">
        <v>1124</v>
      </c>
      <c r="B98" t="s">
        <v>338</v>
      </c>
      <c r="C98" t="s">
        <v>888</v>
      </c>
      <c r="D98">
        <v>3</v>
      </c>
      <c r="F98" t="s">
        <v>3824</v>
      </c>
      <c r="G98" t="str">
        <f t="shared" si="2"/>
        <v>mod_ds_pro</v>
      </c>
      <c r="H98" t="s">
        <v>894</v>
      </c>
      <c r="I98" t="str">
        <f t="shared" si="3"/>
        <v xml:space="preserve">    mod_ds_pro_03: "Can be applied to low-[density](#density) populations ({{ ref_intext_howe_et_al_2017 }}; {{ ref_intext_clarke_et_al_2023 }})"</v>
      </c>
    </row>
    <row r="99" spans="1:9">
      <c r="A99" t="s">
        <v>1132</v>
      </c>
      <c r="B99" t="s">
        <v>338</v>
      </c>
      <c r="C99" t="s">
        <v>888</v>
      </c>
      <c r="D99">
        <v>4</v>
      </c>
      <c r="F99" t="s">
        <v>2081</v>
      </c>
      <c r="G99" t="str">
        <f t="shared" si="2"/>
        <v>mod_ds_pro</v>
      </c>
      <c r="H99" t="s">
        <v>894</v>
      </c>
      <c r="I99" t="str">
        <f t="shared" si="3"/>
        <v xml:space="preserve">    mod_ds_pro_04: "Does not require individual identification ({{ ref_intext_howe_et_al_2017 }})"</v>
      </c>
    </row>
    <row r="100" spans="1:9">
      <c r="A100" t="s">
        <v>940</v>
      </c>
      <c r="B100" t="s">
        <v>368</v>
      </c>
      <c r="C100" t="s">
        <v>886</v>
      </c>
      <c r="D100">
        <v>1</v>
      </c>
      <c r="F100" t="s">
        <v>3825</v>
      </c>
      <c r="G100" t="str">
        <f t="shared" si="2"/>
        <v>mod_inventory_assump</v>
      </c>
      <c r="H100" t="s">
        <v>894</v>
      </c>
      <c r="I100" t="str">
        <f t="shared" si="3"/>
        <v xml:space="preserve">    mod_inventory_assump_01: "No formal [assumptions](#mods_modelling_assumption) ({{ ref_intext_wearn_gloverkapfer_2017 }})"</v>
      </c>
    </row>
    <row r="101" spans="1:9">
      <c r="A101" t="s">
        <v>941</v>
      </c>
      <c r="B101" t="s">
        <v>368</v>
      </c>
      <c r="C101" t="s">
        <v>881</v>
      </c>
      <c r="D101">
        <v>1</v>
      </c>
      <c r="F101" t="s">
        <v>2014</v>
      </c>
      <c r="G101" t="str">
        <f t="shared" si="2"/>
        <v>mod_inventory_con</v>
      </c>
      <c r="H101" t="s">
        <v>894</v>
      </c>
      <c r="I101" t="str">
        <f t="shared" si="3"/>
        <v xml:space="preserve">    mod_inventory_con_01: "Not reliable estimates for inference ('considered as unfinished, working drafts') ({{ ref_intext_wearn_gloverkapfer_2017 }})"</v>
      </c>
    </row>
    <row r="102" spans="1:9">
      <c r="A102" t="s">
        <v>942</v>
      </c>
      <c r="B102" t="s">
        <v>368</v>
      </c>
      <c r="C102" t="s">
        <v>888</v>
      </c>
      <c r="D102">
        <v>1</v>
      </c>
      <c r="F102" t="s">
        <v>3826</v>
      </c>
      <c r="G102" t="str">
        <f t="shared" si="2"/>
        <v>mod_inventory_pro</v>
      </c>
      <c r="H102" t="s">
        <v>894</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c r="A103" t="s">
        <v>943</v>
      </c>
      <c r="B103" t="s">
        <v>331</v>
      </c>
      <c r="C103" t="s">
        <v>886</v>
      </c>
      <c r="D103">
        <v>1</v>
      </c>
      <c r="F103" t="s">
        <v>2082</v>
      </c>
      <c r="G103" t="str">
        <f t="shared" si="2"/>
        <v>mod_is_assump</v>
      </c>
      <c r="H103" t="s">
        <v>894</v>
      </c>
      <c r="I103" t="str">
        <f t="shared" si="3"/>
        <v xml:space="preserve">    mod_is_assump_01: "Demographic closure (i.e., no births or deaths) ({{ ref_intext_moeller_et_al_2018 }})"</v>
      </c>
    </row>
    <row r="104" spans="1:9">
      <c r="A104" t="s">
        <v>996</v>
      </c>
      <c r="B104" t="s">
        <v>331</v>
      </c>
      <c r="C104" t="s">
        <v>886</v>
      </c>
      <c r="D104">
        <v>2</v>
      </c>
      <c r="F104" t="s">
        <v>2083</v>
      </c>
      <c r="G104" t="str">
        <f t="shared" si="2"/>
        <v>mod_is_assump</v>
      </c>
      <c r="H104" t="s">
        <v>894</v>
      </c>
      <c r="I104" t="str">
        <f t="shared" si="3"/>
        <v xml:space="preserve">    mod_is_assump_02: "Geographic closure (i.e., no immigration or emigration) ({{ ref_intext_moeller_et_al_2018 }})"</v>
      </c>
    </row>
    <row r="105" spans="1:9">
      <c r="A105" t="s">
        <v>1029</v>
      </c>
      <c r="B105" t="s">
        <v>331</v>
      </c>
      <c r="C105" t="s">
        <v>886</v>
      </c>
      <c r="D105">
        <v>3</v>
      </c>
      <c r="F105" t="s">
        <v>2084</v>
      </c>
      <c r="G105" t="str">
        <f t="shared" si="2"/>
        <v>mod_is_assump</v>
      </c>
      <c r="H105" t="s">
        <v>894</v>
      </c>
      <c r="I105" t="str">
        <f t="shared" si="3"/>
        <v xml:space="preserve">    mod_is_assump_03: "Camera locations are randomly placed ({{ ref_intext_moeller_et_al_2018 }})"</v>
      </c>
    </row>
    <row r="106" spans="1:9">
      <c r="A106" t="s">
        <v>1041</v>
      </c>
      <c r="B106" t="s">
        <v>331</v>
      </c>
      <c r="C106" t="s">
        <v>886</v>
      </c>
      <c r="D106">
        <v>4</v>
      </c>
      <c r="F106" t="s">
        <v>3827</v>
      </c>
      <c r="G106" t="str">
        <f t="shared" si="2"/>
        <v>mod_is_assump</v>
      </c>
      <c r="H106" t="s">
        <v>894</v>
      </c>
      <c r="I106" t="str">
        <f t="shared" si="3"/>
        <v xml:space="preserve">    mod_is_assump_04: "Detections are [independent](#independent_detections) ({{ ref_intext_moeller_et_al_2018 }})"</v>
      </c>
    </row>
    <row r="107" spans="1:9">
      <c r="A107" t="s">
        <v>1052</v>
      </c>
      <c r="B107" t="s">
        <v>331</v>
      </c>
      <c r="C107" t="s">
        <v>886</v>
      </c>
      <c r="D107">
        <v>5</v>
      </c>
      <c r="F107" t="s">
        <v>2085</v>
      </c>
      <c r="G107" t="str">
        <f t="shared" si="2"/>
        <v>mod_is_assump</v>
      </c>
      <c r="H107" t="s">
        <v>894</v>
      </c>
      <c r="I107" t="str">
        <f t="shared" si="3"/>
        <v xml:space="preserve">    mod_is_assump_05: "Detection is perfect (detection probability '*p*' = 1) ({{ ref_intext_moeller_et_al_2018 }})"</v>
      </c>
    </row>
    <row r="108" spans="1:9">
      <c r="A108" t="s">
        <v>944</v>
      </c>
      <c r="B108" t="s">
        <v>331</v>
      </c>
      <c r="C108" t="s">
        <v>881</v>
      </c>
      <c r="D108">
        <v>1</v>
      </c>
      <c r="F108" t="s">
        <v>2086</v>
      </c>
      <c r="G108" t="str">
        <f t="shared" si="2"/>
        <v>mod_is_con</v>
      </c>
      <c r="H108" t="s">
        <v>894</v>
      </c>
      <c r="I108" t="str">
        <f t="shared" si="3"/>
        <v xml:space="preserve">    mod_is_con_01: "Requires accurate counts of animals ({{ ref_intext_moeller_et_al_2018 }})"</v>
      </c>
    </row>
    <row r="109" spans="1:9">
      <c r="A109" t="s">
        <v>997</v>
      </c>
      <c r="B109" t="s">
        <v>331</v>
      </c>
      <c r="C109" t="s">
        <v>881</v>
      </c>
      <c r="D109">
        <v>2</v>
      </c>
      <c r="F109" t="s">
        <v>2087</v>
      </c>
      <c r="G109" t="str">
        <f t="shared" si="2"/>
        <v>mod_is_con</v>
      </c>
      <c r="H109" t="s">
        <v>894</v>
      </c>
      <c r="I109" t="str">
        <f t="shared" si="3"/>
        <v xml:space="preserve">    mod_is_con_02: "Assumes that perfect (detection probability '*p*' = 1) ({{ ref_intext_moeller_et_al_2018 }})"</v>
      </c>
    </row>
    <row r="110" spans="1:9">
      <c r="A110" t="s">
        <v>1092</v>
      </c>
      <c r="B110" t="s">
        <v>331</v>
      </c>
      <c r="C110" t="s">
        <v>881</v>
      </c>
      <c r="D110">
        <v>3</v>
      </c>
      <c r="F110" t="s">
        <v>2088</v>
      </c>
      <c r="G110" t="str">
        <f t="shared" si="2"/>
        <v>mod_is_con</v>
      </c>
      <c r="H110" t="s">
        <v>894</v>
      </c>
      <c r="I110" t="str">
        <f t="shared" si="3"/>
        <v xml:space="preserve">    mod_is_con_03: "Reduced precision ({{ ref_intext_moeller_et_al_2018 }})"</v>
      </c>
    </row>
    <row r="111" spans="1:9">
      <c r="A111" t="s">
        <v>945</v>
      </c>
      <c r="B111" t="s">
        <v>331</v>
      </c>
      <c r="C111" t="s">
        <v>888</v>
      </c>
      <c r="D111">
        <v>1</v>
      </c>
      <c r="F111" t="s">
        <v>2089</v>
      </c>
      <c r="G111" t="str">
        <f t="shared" si="2"/>
        <v>mod_is_pro</v>
      </c>
      <c r="H111" t="s">
        <v>894</v>
      </c>
      <c r="I111" t="str">
        <f t="shared" si="3"/>
        <v xml:space="preserve">    mod_is_pro_01: "Can be efficient for estimating abundance of common species (with a lot of images) ({{ ref_intext_moeller_et_al_2018 }})"</v>
      </c>
    </row>
    <row r="112" spans="1:9">
      <c r="A112" t="s">
        <v>998</v>
      </c>
      <c r="B112" t="s">
        <v>331</v>
      </c>
      <c r="C112" t="s">
        <v>888</v>
      </c>
      <c r="D112">
        <v>2</v>
      </c>
      <c r="F112" t="s">
        <v>2090</v>
      </c>
      <c r="G112" t="str">
        <f t="shared" si="2"/>
        <v>mod_is_pro</v>
      </c>
      <c r="H112" t="s">
        <v>894</v>
      </c>
      <c r="I112" t="str">
        <f t="shared" si="3"/>
        <v xml:space="preserve">    mod_is_pro_02: "Flexible assumption of animals’ distribution ({{ ref_intext_moeller_et_al_2018 }})"</v>
      </c>
    </row>
    <row r="113" spans="1:9">
      <c r="A113" t="s">
        <v>946</v>
      </c>
      <c r="B113" t="s">
        <v>364</v>
      </c>
      <c r="C113" t="s">
        <v>886</v>
      </c>
      <c r="D113">
        <v>1</v>
      </c>
      <c r="F113" t="s">
        <v>3828</v>
      </c>
      <c r="G113" t="str">
        <f t="shared" si="2"/>
        <v>mod_occupancy_assump</v>
      </c>
      <c r="H113" t="s">
        <v>894</v>
      </c>
      <c r="I113" t="str">
        <f t="shared" si="3"/>
        <v xml:space="preserve">    mod_occupancy_assump_01: "[Occupancy](#occupancy) is constant ({{ ref_intext_mackenzie_et_al_2002 }}) (abundance is constant) ({{ ref_intext_mackenzie_et_al_2006 }})"</v>
      </c>
    </row>
    <row r="114" spans="1:9">
      <c r="A114" t="s">
        <v>999</v>
      </c>
      <c r="B114" t="s">
        <v>364</v>
      </c>
      <c r="C114" t="s">
        <v>886</v>
      </c>
      <c r="D114">
        <v>2</v>
      </c>
      <c r="F114" t="s">
        <v>3829</v>
      </c>
      <c r="G114" t="str">
        <f t="shared" si="2"/>
        <v>mod_occupancy_assump</v>
      </c>
      <c r="H114" t="s">
        <v>894</v>
      </c>
      <c r="I114" t="str">
        <f t="shared" si="3"/>
        <v xml:space="preserve">    mod_occupancy_assump_02: "[Camera locations](#camera_location) are independent ({{ ref_intext_mackenzie_et_al_2006 }})"</v>
      </c>
    </row>
    <row r="115" spans="1:9">
      <c r="A115" t="s">
        <v>1030</v>
      </c>
      <c r="B115" t="s">
        <v>364</v>
      </c>
      <c r="C115" t="s">
        <v>886</v>
      </c>
      <c r="D115">
        <v>3</v>
      </c>
      <c r="F115" t="s">
        <v>3830</v>
      </c>
      <c r="G115" t="str">
        <f t="shared" si="2"/>
        <v>mod_occupancy_assump</v>
      </c>
      <c r="H115" t="s">
        <v>894</v>
      </c>
      <c r="I115" t="str">
        <f t="shared" si="3"/>
        <v xml:space="preserve">    mod_occupancy_assump_03: "Detections are [independent](#independent_detections) ({{ ref_intext_mackenzie_et_al_2006 }})"</v>
      </c>
    </row>
    <row r="116" spans="1:9">
      <c r="A116" t="s">
        <v>1042</v>
      </c>
      <c r="B116" t="s">
        <v>364</v>
      </c>
      <c r="C116" t="s">
        <v>886</v>
      </c>
      <c r="D116">
        <v>4</v>
      </c>
      <c r="F116" t="s">
        <v>3831</v>
      </c>
      <c r="G116" t="str">
        <f t="shared" si="2"/>
        <v>mod_occupancy_assump</v>
      </c>
      <c r="H116" t="s">
        <v>894</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c r="A117" t="s">
        <v>1053</v>
      </c>
      <c r="B117" t="s">
        <v>364</v>
      </c>
      <c r="C117" t="s">
        <v>886</v>
      </c>
      <c r="D117">
        <v>5</v>
      </c>
      <c r="F117" t="s">
        <v>2091</v>
      </c>
      <c r="G117" t="str">
        <f t="shared" si="2"/>
        <v>mod_occupancy_assump</v>
      </c>
      <c r="H117" t="s">
        <v>894</v>
      </c>
      <c r="I117" t="str">
        <f t="shared" si="3"/>
        <v xml:space="preserve">    mod_occupancy_assump_05: "Species are not misidentified ({{ ref_intext_mackenzie_et_al_2006 }})"</v>
      </c>
    </row>
    <row r="118" spans="1:9">
      <c r="A118" t="s">
        <v>947</v>
      </c>
      <c r="B118" t="s">
        <v>364</v>
      </c>
      <c r="C118" t="s">
        <v>881</v>
      </c>
      <c r="D118">
        <v>1</v>
      </c>
      <c r="F118" t="s">
        <v>3832</v>
      </c>
      <c r="G118" t="str">
        <f t="shared" si="2"/>
        <v>mod_occupancy_con</v>
      </c>
      <c r="H118" t="s">
        <v>894</v>
      </c>
      <c r="I118" t="str">
        <f t="shared" si="3"/>
        <v xml:space="preserve">    mod_occupancy_con_01: "[Occupancy](#occupancy) ({{ ref_intext_mackenzie_et_al_2002 }}) only measures distribution; it may be a misleading indicator of changes in abundance ({{ ref_intext_wearn_gloverkapfer_2017 }})"</v>
      </c>
    </row>
    <row r="119" spans="1:9">
      <c r="A119" t="s">
        <v>1000</v>
      </c>
      <c r="B119" t="s">
        <v>364</v>
      </c>
      <c r="C119" t="s">
        <v>881</v>
      </c>
      <c r="D119">
        <v>2</v>
      </c>
      <c r="F119" t="s">
        <v>3833</v>
      </c>
      <c r="G119" t="str">
        <f t="shared" si="2"/>
        <v>mod_occupancy_con</v>
      </c>
      <c r="H119" t="s">
        <v>894</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c r="A120" t="s">
        <v>948</v>
      </c>
      <c r="B120" t="s">
        <v>364</v>
      </c>
      <c r="C120" t="s">
        <v>888</v>
      </c>
      <c r="D120">
        <v>1</v>
      </c>
      <c r="F120" t="s">
        <v>2092</v>
      </c>
      <c r="G120" t="str">
        <f t="shared" si="2"/>
        <v>mod_occupancy_pro</v>
      </c>
      <c r="H120" t="s">
        <v>894</v>
      </c>
      <c r="I120" t="str">
        <f t="shared" si="3"/>
        <v xml:space="preserve">    mod_occupancy_pro_01: "Does not require individual identification ({{ ref_intext_mackenzie_et_al_2006 }})"</v>
      </c>
    </row>
    <row r="121" spans="1:9">
      <c r="A121" t="s">
        <v>1001</v>
      </c>
      <c r="B121" t="s">
        <v>364</v>
      </c>
      <c r="C121" t="s">
        <v>888</v>
      </c>
      <c r="D121">
        <v>2</v>
      </c>
      <c r="F121" t="s">
        <v>2015</v>
      </c>
      <c r="G121" t="str">
        <f t="shared" si="2"/>
        <v>mod_occupancy_pro</v>
      </c>
      <c r="H121" t="s">
        <v>894</v>
      </c>
      <c r="I121" t="str">
        <f t="shared" si="3"/>
        <v xml:space="preserve">    mod_occupancy_pro_02: "Only requires detection*/non-detection data for each site ({{ ref_intext_wearn_gloverkapfer_2017 }})"</v>
      </c>
    </row>
    <row r="122" spans="1:9">
      <c r="A122" t="s">
        <v>1125</v>
      </c>
      <c r="B122" t="s">
        <v>364</v>
      </c>
      <c r="C122" t="s">
        <v>888</v>
      </c>
      <c r="D122">
        <v>3</v>
      </c>
      <c r="F122" t="s">
        <v>2016</v>
      </c>
      <c r="G122" t="str">
        <f t="shared" si="2"/>
        <v>mod_occupancy_pro</v>
      </c>
      <c r="H122" t="s">
        <v>894</v>
      </c>
      <c r="I122" t="str">
        <f t="shared" si="3"/>
        <v xml:space="preserve">    mod_occupancy_pro_03: "Relatively easy-to-use software exists for fitting models (PRESENCE, MARK, and the 'unmarked' R package) ({{ ref_intext_wearn_gloverkapfer_2017 }})"</v>
      </c>
    </row>
    <row r="123" spans="1:9">
      <c r="A123" t="s">
        <v>1133</v>
      </c>
      <c r="B123" t="s">
        <v>364</v>
      </c>
      <c r="C123" t="s">
        <v>888</v>
      </c>
      <c r="D123">
        <v>4</v>
      </c>
      <c r="F123" t="s">
        <v>2093</v>
      </c>
      <c r="G123" t="str">
        <f t="shared" si="2"/>
        <v>mod_occupancy_pro</v>
      </c>
      <c r="H123" t="s">
        <v>894</v>
      </c>
      <c r="I123" t="str">
        <f t="shared" si="3"/>
        <v xml:space="preserve">    mod_occupancy_pro_04: "Open models exist that allow for the estimation of site colonization and extinction rates ({{ ref_intext_mackenzie_et_al_2006 }}; {{ ref_intext_wearn_gloverkapfer_2017 }})"</v>
      </c>
    </row>
    <row r="124" spans="1:9">
      <c r="A124" t="s">
        <v>1137</v>
      </c>
      <c r="B124" t="s">
        <v>364</v>
      </c>
      <c r="C124" t="s">
        <v>888</v>
      </c>
      <c r="D124">
        <v>5</v>
      </c>
      <c r="F124" t="s">
        <v>3834</v>
      </c>
      <c r="G124" t="str">
        <f t="shared" si="2"/>
        <v>mod_occupancy_pro</v>
      </c>
      <c r="H124" t="s">
        <v>894</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c r="A125" t="s">
        <v>949</v>
      </c>
      <c r="B125" t="s">
        <v>362</v>
      </c>
      <c r="C125" t="s">
        <v>886</v>
      </c>
      <c r="D125">
        <v>1</v>
      </c>
      <c r="F125" t="s">
        <v>3835</v>
      </c>
      <c r="G125" t="str">
        <f t="shared" si="2"/>
        <v>mod_rai_assump</v>
      </c>
      <c r="H125" t="s">
        <v>894</v>
      </c>
      <c r="I125" t="str">
        <f t="shared" si="3"/>
        <v xml:space="preserve">    mod_rai_poisson_assump_01: "Many [assumption](#mods_modelling_assumption)s exist (since used for many approaches) ({{ ref_intext_wearn_gloverkapfer_2017 }})"</v>
      </c>
    </row>
    <row r="126" spans="1:9">
      <c r="A126" t="s">
        <v>950</v>
      </c>
      <c r="B126" t="s">
        <v>362</v>
      </c>
      <c r="C126" t="s">
        <v>881</v>
      </c>
      <c r="D126">
        <v>1</v>
      </c>
      <c r="F126" t="s">
        <v>3836</v>
      </c>
      <c r="G126" t="str">
        <f t="shared" si="2"/>
        <v>mod_rai_con</v>
      </c>
      <c r="H126" t="s">
        <v>894</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c r="A127" t="s">
        <v>1002</v>
      </c>
      <c r="B127" t="s">
        <v>362</v>
      </c>
      <c r="C127" t="s">
        <v>881</v>
      </c>
      <c r="D127">
        <v>2</v>
      </c>
      <c r="F127" t="s">
        <v>2905</v>
      </c>
      <c r="G127" t="str">
        <f t="shared" si="2"/>
        <v>mod_rai_con</v>
      </c>
      <c r="H127" t="s">
        <v>894</v>
      </c>
      <c r="I127" t="str">
        <f t="shared" si="3"/>
        <v xml:space="preserve">    mod_rai_poisson_con_02: "Requires stringent study design (e.g., random sampling, standardized methods) ({{ ref_intext_wearn_gloverkapfer_2017 }})"</v>
      </c>
    </row>
    <row r="128" spans="1:9">
      <c r="A128" t="s">
        <v>1093</v>
      </c>
      <c r="B128" t="s">
        <v>362</v>
      </c>
      <c r="C128" t="s">
        <v>881</v>
      </c>
      <c r="D128">
        <v>3</v>
      </c>
      <c r="F128" t="s">
        <v>1413</v>
      </c>
      <c r="G128" t="str">
        <f t="shared" si="2"/>
        <v>mod_rai_con</v>
      </c>
      <c r="H128" t="s">
        <v>894</v>
      </c>
      <c r="I128" t="str">
        <f t="shared" si="3"/>
        <v xml:space="preserve">    mod_rai_poisson_con_03: "Detection rates from remote cameras cannot be used as an index to compare relative abundance across species ({{ ref_intext_rowcliffe-carbone_2008 }})"</v>
      </c>
    </row>
    <row r="129" spans="1:9">
      <c r="A129" t="s">
        <v>951</v>
      </c>
      <c r="B129" t="s">
        <v>362</v>
      </c>
      <c r="C129" t="s">
        <v>888</v>
      </c>
      <c r="D129">
        <v>1</v>
      </c>
      <c r="F129" t="s">
        <v>2017</v>
      </c>
      <c r="G129" t="str">
        <f t="shared" si="2"/>
        <v>mod_rai_pro</v>
      </c>
      <c r="H129" t="s">
        <v>894</v>
      </c>
      <c r="I129" t="str">
        <f t="shared" si="3"/>
        <v xml:space="preserve">    mod_rai_poisson_pro_01: "Simple to calculate and technically possible (even with small sample sizes when robust methods might fail) ({{ ref_intext_wearn_gloverkapfer_2017 }})"</v>
      </c>
    </row>
    <row r="130" spans="1:9">
      <c r="A130" t="s">
        <v>1003</v>
      </c>
      <c r="B130" t="s">
        <v>362</v>
      </c>
      <c r="C130" t="s">
        <v>888</v>
      </c>
      <c r="D130">
        <v>2</v>
      </c>
      <c r="F130" t="s">
        <v>3837</v>
      </c>
      <c r="G130" t="str">
        <f t="shared" ref="G130:G193" si="4">B130&amp;"_"&amp;C130</f>
        <v>mod_rai_pro</v>
      </c>
      <c r="H130" t="s">
        <v>894</v>
      </c>
      <c r="I130" t="str">
        <f t="shared" ref="I130:I193" si="5">"    "&amp;A130&amp;": "&amp;""""&amp;F130&amp;""""</f>
        <v xml:space="preserve">    mod_rai_poisson_pro_02: "[Relative abundance indices](#mods_relative_abundance) often do correlate with abundance ({{ ref_intext_wearn_gloverkapfer_2017 }})"</v>
      </c>
    </row>
    <row r="131" spans="1:9">
      <c r="A131" t="s">
        <v>1126</v>
      </c>
      <c r="B131" t="s">
        <v>362</v>
      </c>
      <c r="C131" t="s">
        <v>888</v>
      </c>
      <c r="D131">
        <v>3</v>
      </c>
      <c r="F131" t="s">
        <v>3838</v>
      </c>
      <c r="G131" t="str">
        <f t="shared" si="4"/>
        <v>mod_rai_pro</v>
      </c>
      <c r="H131" t="s">
        <v>894</v>
      </c>
      <c r="I131" t="str">
        <f t="shared" si="5"/>
        <v xml:space="preserve">    mod_rai_poisson_pro_03: "Calibration with independent [density](#density) estimates is possible ({{ ref_intext_wearn_gloverkapfer_2017 }})"</v>
      </c>
    </row>
    <row r="132" spans="1:9">
      <c r="A132" t="s">
        <v>952</v>
      </c>
      <c r="B132" t="s">
        <v>344</v>
      </c>
      <c r="C132" t="s">
        <v>886</v>
      </c>
      <c r="D132">
        <v>1</v>
      </c>
      <c r="F132" t="s">
        <v>2144</v>
      </c>
      <c r="G132" t="str">
        <f t="shared" si="4"/>
        <v>mod_rem_assump</v>
      </c>
      <c r="H132" t="s">
        <v>894</v>
      </c>
      <c r="I132" t="str">
        <f t="shared" si="5"/>
        <v xml:space="preserve">    mod_rem_assump_01: "Demographic closure ({{ ref_intext_rowcliffe_et_al_2008 }}; {{ ref_intext_doran_myers_2018 }}) (i.e., no births or deaths)"</v>
      </c>
    </row>
    <row r="133" spans="1:9">
      <c r="A133" t="s">
        <v>1004</v>
      </c>
      <c r="B133" t="s">
        <v>344</v>
      </c>
      <c r="C133" t="s">
        <v>886</v>
      </c>
      <c r="D133">
        <v>2</v>
      </c>
      <c r="F133" t="s">
        <v>2145</v>
      </c>
      <c r="G133" t="str">
        <f t="shared" si="4"/>
        <v>mod_rem_assump</v>
      </c>
      <c r="H133" t="s">
        <v>894</v>
      </c>
      <c r="I133" t="str">
        <f t="shared" si="5"/>
        <v xml:space="preserve">    mod_rem_assump_02: "Geographic closure ({{ ref_intext_rowcliffe_et_al_2008 }}; {{ ref_intext_doran_myers_2018 }}) (i.e., no immigration or emigration) ({{ ref_intext_wearn_gloverkapfer_2017 }})"</v>
      </c>
    </row>
    <row r="134" spans="1:9">
      <c r="A134" t="s">
        <v>1031</v>
      </c>
      <c r="B134" t="s">
        <v>344</v>
      </c>
      <c r="C134" t="s">
        <v>886</v>
      </c>
      <c r="D134">
        <v>3</v>
      </c>
      <c r="F134" t="s">
        <v>2094</v>
      </c>
      <c r="G134" t="str">
        <f t="shared" si="4"/>
        <v>mod_rem_assump</v>
      </c>
      <c r="H134" t="s">
        <v>894</v>
      </c>
      <c r="I134" t="str">
        <f t="shared" si="5"/>
        <v xml:space="preserve">    mod_rem_assump_03: "Camera locations are randomly placed relative to animal movement ({{ ref_intext_wearn_gloverkapfer_2017 }}; {{ ref_intext_rowcliffe_et_al_2008 }})"</v>
      </c>
    </row>
    <row r="135" spans="1:9">
      <c r="A135" t="s">
        <v>1043</v>
      </c>
      <c r="B135" t="s">
        <v>344</v>
      </c>
      <c r="C135" t="s">
        <v>886</v>
      </c>
      <c r="D135">
        <v>4</v>
      </c>
      <c r="F135" t="s">
        <v>2095</v>
      </c>
      <c r="G135" t="str">
        <f t="shared" si="4"/>
        <v>mod_rem_assump</v>
      </c>
      <c r="H135" t="s">
        <v>894</v>
      </c>
      <c r="I135" t="str">
        <f t="shared" si="5"/>
        <v xml:space="preserve">    mod_rem_assump_04: "Animal movement is unaffected by the cameras ({{ ref_intext_wearn_gloverkapfer_2017 }}; {{ ref_intext_rowcliffe_et_al_2008 }})"</v>
      </c>
    </row>
    <row r="136" spans="1:9">
      <c r="A136" t="s">
        <v>1054</v>
      </c>
      <c r="B136" t="s">
        <v>344</v>
      </c>
      <c r="C136" t="s">
        <v>886</v>
      </c>
      <c r="D136">
        <v>5</v>
      </c>
      <c r="F136" t="s">
        <v>2096</v>
      </c>
      <c r="G136" t="str">
        <f t="shared" si="4"/>
        <v>mod_rem_assump</v>
      </c>
      <c r="H136" t="s">
        <v>894</v>
      </c>
      <c r="I136" t="str">
        <f t="shared" si="5"/>
        <v xml:space="preserve">    mod_rem_assump_05: "Accurate counts of independent 'contacts' camera locations ({{ ref_intext_wearn_gloverkapfer_2017 }}; {{ ref_intext_rowcliffe_et_al_2008 }})"</v>
      </c>
    </row>
    <row r="137" spans="1:9">
      <c r="A137" t="s">
        <v>1063</v>
      </c>
      <c r="B137" t="s">
        <v>344</v>
      </c>
      <c r="C137" t="s">
        <v>886</v>
      </c>
      <c r="D137">
        <v>6</v>
      </c>
      <c r="F137" t="s">
        <v>2097</v>
      </c>
      <c r="G137" t="str">
        <f t="shared" si="4"/>
        <v>mod_rem_assump</v>
      </c>
      <c r="H137" t="s">
        <v>894</v>
      </c>
      <c r="I137" t="str">
        <f t="shared" si="5"/>
        <v xml:space="preserve">    mod_rem_assump_06: "Unbiased estimates of animal activity levels and speed ({{ ref_intext_rowcliffe_et_al_2014 }}; {{ ref_intext_rowcliffe_et_al_2016 }}; {{ ref_intext_wearn_gloverkapfer_2017 }})"</v>
      </c>
    </row>
    <row r="138" spans="1:9">
      <c r="A138" t="s">
        <v>1071</v>
      </c>
      <c r="B138" t="s">
        <v>344</v>
      </c>
      <c r="C138" t="s">
        <v>886</v>
      </c>
      <c r="D138">
        <v>7</v>
      </c>
      <c r="F138" t="s">
        <v>2098</v>
      </c>
      <c r="G138" t="str">
        <f t="shared" si="4"/>
        <v>mod_rem_assump</v>
      </c>
      <c r="H138" t="s">
        <v>894</v>
      </c>
      <c r="I138" t="str">
        <f t="shared" si="5"/>
        <v xml:space="preserve">    mod_rem_assump_07: "Camera’s detection zone can be approximated well using a 2D cone shape, defined by the radius and angle parameters ({{ ref_intext_rowcliffe_et_al_2011 }})"</v>
      </c>
    </row>
    <row r="139" spans="1:9">
      <c r="A139" t="s">
        <v>1077</v>
      </c>
      <c r="B139" t="s">
        <v>344</v>
      </c>
      <c r="C139" t="s">
        <v>886</v>
      </c>
      <c r="D139">
        <v>8</v>
      </c>
      <c r="F139" t="s">
        <v>2099</v>
      </c>
      <c r="G139" t="str">
        <f t="shared" si="4"/>
        <v>mod_rem_assump</v>
      </c>
      <c r="H139" t="s">
        <v>894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1083</v>
      </c>
      <c r="B140" t="s">
        <v>344</v>
      </c>
      <c r="C140" t="s">
        <v>886</v>
      </c>
      <c r="D140">
        <v>9</v>
      </c>
      <c r="F140" t="s">
        <v>2100</v>
      </c>
      <c r="G140" t="str">
        <f t="shared" si="4"/>
        <v>mod_rem_assump</v>
      </c>
      <c r="H140" t="s">
        <v>894</v>
      </c>
      <c r="I140" t="str">
        <f t="shared" si="5"/>
        <v xml:space="preserve">    mod_rem_assump_09: "Animals moving quickly past a camera are not missed ({{ ref_intext_rowcliffe_et_al_2016 }})"</v>
      </c>
    </row>
    <row r="141" spans="1:9">
      <c r="A141" t="s">
        <v>953</v>
      </c>
      <c r="B141" t="s">
        <v>344</v>
      </c>
      <c r="C141" t="s">
        <v>881</v>
      </c>
      <c r="D141">
        <v>1</v>
      </c>
      <c r="F141" t="s">
        <v>2018</v>
      </c>
      <c r="G141" t="str">
        <f t="shared" si="4"/>
        <v>mod_rem_con</v>
      </c>
      <c r="H141" t="s">
        <v>894</v>
      </c>
      <c r="I141" t="str">
        <f t="shared" si="5"/>
        <v xml:space="preserve">    mod_rem_con_01: "Requires relatively stringent study design, particularly (e.g., random sampling and use of bait or lure) ({{ ref_intext_wearn_gloverkapfer_2017 }})"</v>
      </c>
    </row>
    <row r="142" spans="1:9">
      <c r="A142" t="s">
        <v>1005</v>
      </c>
      <c r="B142" t="s">
        <v>344</v>
      </c>
      <c r="C142" t="s">
        <v>881</v>
      </c>
      <c r="D142">
        <v>2</v>
      </c>
      <c r="F142" t="s">
        <v>2019</v>
      </c>
      <c r="G142" t="str">
        <f t="shared" si="4"/>
        <v>mod_rem_con</v>
      </c>
      <c r="H142" t="s">
        <v>894</v>
      </c>
      <c r="I142" t="str">
        <f t="shared" si="5"/>
        <v xml:space="preserve">    mod_rem_con_02: "Requires independent estimates of animal speed or measurement of animal speed within videos ({{ ref_intext_wearn_gloverkapfer_2017 }})"</v>
      </c>
    </row>
    <row r="143" spans="1:9">
      <c r="A143" t="s">
        <v>1094</v>
      </c>
      <c r="B143" t="s">
        <v>344</v>
      </c>
      <c r="C143" t="s">
        <v>881</v>
      </c>
      <c r="D143">
        <v>3</v>
      </c>
      <c r="F143" t="s">
        <v>2020</v>
      </c>
      <c r="G143" t="str">
        <f t="shared" si="4"/>
        <v>mod_rem_con</v>
      </c>
      <c r="H143" t="s">
        <v>894</v>
      </c>
      <c r="I143" t="str">
        <f t="shared" si="5"/>
        <v xml:space="preserve">    mod_rem_con_03: "No dedicated, simple software ({{ ref_intext_wearn_gloverkapfer_2017 }})"</v>
      </c>
    </row>
    <row r="144" spans="1:9">
      <c r="A144" t="s">
        <v>1101</v>
      </c>
      <c r="B144" t="s">
        <v>344</v>
      </c>
      <c r="C144" t="s">
        <v>881</v>
      </c>
      <c r="D144">
        <v>4</v>
      </c>
      <c r="F144" t="s">
        <v>2101</v>
      </c>
      <c r="G144" t="str">
        <f t="shared" si="4"/>
        <v>mod_rem_con</v>
      </c>
      <c r="H144" t="s">
        <v>894</v>
      </c>
      <c r="I144" t="str">
        <f t="shared" si="5"/>
        <v xml:space="preserve">    mod_rem_con_04: "Random relative to animal movement, grid preferred, avoid multiple captures of same individual, area coverage important for abundance estimation ({{ ref_intext_rovero_et_al_2013 }})"</v>
      </c>
    </row>
    <row r="145" spans="1:9">
      <c r="A145" t="s">
        <v>1107</v>
      </c>
      <c r="B145" t="s">
        <v>344</v>
      </c>
      <c r="C145" t="s">
        <v>881</v>
      </c>
      <c r="D145">
        <v>5</v>
      </c>
      <c r="F145" t="s">
        <v>2102</v>
      </c>
      <c r="G145" t="str">
        <f t="shared" si="4"/>
        <v>mod_rem_con</v>
      </c>
      <c r="H145" t="s">
        <v>894</v>
      </c>
      <c r="I145" t="str">
        <f t="shared" si="5"/>
        <v xml:space="preserve">    mod_rem_con_05: "Possible sources of error include inaccurate measurement of detection zone and movement rate ({{ ref_intext_rowcliffe_et_al_2013 }}; {{ ref_intext_cusack_et_al_2015 }})"</v>
      </c>
    </row>
    <row r="146" spans="1:9">
      <c r="A146" t="s">
        <v>954</v>
      </c>
      <c r="B146" t="s">
        <v>344</v>
      </c>
      <c r="C146" t="s">
        <v>888</v>
      </c>
      <c r="D146">
        <v>1</v>
      </c>
      <c r="F146" t="s">
        <v>2021</v>
      </c>
      <c r="G146" t="str">
        <f t="shared" si="4"/>
        <v>mod_rem_pro</v>
      </c>
      <c r="H146" t="s">
        <v>894</v>
      </c>
      <c r="I146" t="str">
        <f t="shared" si="5"/>
        <v xml:space="preserve">    mod_rem_pro_01: "Flexible study design (e.g., 'holes' in grids allowed, camera spacing less important) ({{ ref_intext_wearn_gloverkapfer_2017 }})"</v>
      </c>
    </row>
    <row r="147" spans="1:9">
      <c r="A147" t="s">
        <v>1006</v>
      </c>
      <c r="B147" t="s">
        <v>344</v>
      </c>
      <c r="C147" t="s">
        <v>888</v>
      </c>
      <c r="D147">
        <v>2</v>
      </c>
      <c r="F147" t="s">
        <v>2022</v>
      </c>
      <c r="G147" t="str">
        <f t="shared" si="4"/>
        <v>mod_rem_pro</v>
      </c>
      <c r="H147" t="s">
        <v>894</v>
      </c>
      <c r="I147" t="str">
        <f t="shared" si="5"/>
        <v xml:space="preserve">    mod_rem_pro_02: "Can be applied to unmarked species ({{ ref_intext_wearn_gloverkapfer_2017 }})"</v>
      </c>
    </row>
    <row r="148" spans="1:9">
      <c r="A148" t="s">
        <v>1127</v>
      </c>
      <c r="B148" t="s">
        <v>344</v>
      </c>
      <c r="C148" t="s">
        <v>888</v>
      </c>
      <c r="D148">
        <v>3</v>
      </c>
      <c r="F148" t="s">
        <v>3839</v>
      </c>
      <c r="G148" t="str">
        <f t="shared" si="4"/>
        <v>mod_rem_pro</v>
      </c>
      <c r="H148" t="s">
        <v>894</v>
      </c>
      <c r="I148" t="str">
        <f t="shared" si="5"/>
        <v xml:space="preserve">    mod_rem_pro_03: "Allows community-wide [density](#density) estimation ({{ ref_intext_wearn_gloverkapfer_2017 }})"</v>
      </c>
    </row>
    <row r="149" spans="1:9">
      <c r="A149" t="s">
        <v>1134</v>
      </c>
      <c r="B149" t="s">
        <v>344</v>
      </c>
      <c r="C149" t="s">
        <v>888</v>
      </c>
      <c r="D149">
        <v>4</v>
      </c>
      <c r="F149" t="s">
        <v>2023</v>
      </c>
      <c r="G149" t="str">
        <f t="shared" si="4"/>
        <v>mod_rem_pro</v>
      </c>
      <c r="H149" t="s">
        <v>894</v>
      </c>
      <c r="I149" t="str">
        <f t="shared" si="5"/>
        <v xml:space="preserve">    mod_rem_pro_04: "Outputs also include informative parameter estimates (i.e., animal speed and activity levels, and detection zone parameters) ({{ ref_intext_wearn_gloverkapfer_2017 }})"</v>
      </c>
    </row>
    <row r="150" spans="1:9">
      <c r="A150" t="s">
        <v>1138</v>
      </c>
      <c r="B150" t="s">
        <v>344</v>
      </c>
      <c r="C150" t="s">
        <v>888</v>
      </c>
      <c r="D150">
        <v>5</v>
      </c>
      <c r="F150" t="s">
        <v>2152</v>
      </c>
      <c r="G150" t="str">
        <f t="shared" si="4"/>
        <v>mod_rem_pro</v>
      </c>
      <c r="H150" t="s">
        <v>894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3803</v>
      </c>
      <c r="B151" t="s">
        <v>344</v>
      </c>
      <c r="C151" t="s">
        <v>888</v>
      </c>
      <c r="D151">
        <v>6</v>
      </c>
      <c r="F151" t="s">
        <v>2146</v>
      </c>
      <c r="G151" t="str">
        <f t="shared" si="4"/>
        <v>mod_rem_pro</v>
      </c>
      <c r="H151" t="s">
        <v>894</v>
      </c>
      <c r="I151" t="str">
        <f t="shared" si="5"/>
        <v xml:space="preserve">    mod_rem_pro_06: "Does not require marked animals or identification of individuals ({{ ref_intext_rowcliffe_et_al_2008 }}; {{ ref_intext_doran_myers_2018 }})"</v>
      </c>
    </row>
    <row r="152" spans="1:9">
      <c r="A152" t="s">
        <v>1141</v>
      </c>
      <c r="B152" t="s">
        <v>344</v>
      </c>
      <c r="C152" t="s">
        <v>888</v>
      </c>
      <c r="D152">
        <v>7</v>
      </c>
      <c r="F152" t="s">
        <v>2147</v>
      </c>
      <c r="G152" t="str">
        <f t="shared" si="4"/>
        <v>mod_rem_pro</v>
      </c>
      <c r="H152" t="s">
        <v>894</v>
      </c>
      <c r="I152" t="str">
        <f t="shared" si="5"/>
        <v xml:space="preserve">    mod_rem_pro_07: "Can use camera spacing without regard to population home range size ({{ ref_intext_rowcliffe_et_al_2008 }}; {{ ref_intext_doran_myers_2018 }})"</v>
      </c>
    </row>
    <row r="153" spans="1:9">
      <c r="A153" t="s">
        <v>1143</v>
      </c>
      <c r="B153" t="s">
        <v>344</v>
      </c>
      <c r="C153" t="s">
        <v>888</v>
      </c>
      <c r="D153">
        <v>8</v>
      </c>
      <c r="F153" t="s">
        <v>3840</v>
      </c>
      <c r="G153" t="str">
        <f t="shared" si="4"/>
        <v>mod_rem_pro</v>
      </c>
      <c r="H153" t="s">
        <v>894</v>
      </c>
      <c r="I153" t="str">
        <f t="shared" si="5"/>
        <v xml:space="preserve">    mod_rem_pro_08: "Direct estimation of [density](#density); avoids ad-hoc definitions of study area ({{ ref_intext_rowcliffe_et_al_2008 }})"</v>
      </c>
    </row>
    <row r="154" spans="1:9">
      <c r="A154" t="s">
        <v>955</v>
      </c>
      <c r="B154" t="s">
        <v>342</v>
      </c>
      <c r="C154" t="s">
        <v>886</v>
      </c>
      <c r="D154">
        <v>1</v>
      </c>
      <c r="F154" t="s">
        <v>3841</v>
      </c>
      <c r="G154" t="str">
        <f t="shared" si="4"/>
        <v>mod_rest_assump</v>
      </c>
      <c r="H154" t="s">
        <v>894</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c r="A155" t="s">
        <v>1007</v>
      </c>
      <c r="B155" t="s">
        <v>342</v>
      </c>
      <c r="C155" t="s">
        <v>886</v>
      </c>
      <c r="D155">
        <v>2</v>
      </c>
      <c r="F155" t="s">
        <v>2103</v>
      </c>
      <c r="G155" t="str">
        <f t="shared" si="4"/>
        <v>mod_rest_assump</v>
      </c>
      <c r="H155" t="s">
        <v>894</v>
      </c>
      <c r="I155" t="str">
        <f t="shared" si="5"/>
        <v xml:space="preserve">    mod_rest_assump_02: "Detection is perfect ({{ ref_intext_wearn_gloverkapfer_2017 }}) (detection probability '*p*' = 1) unless otherwise modelled ({{ ref_intext_nakashima_et_al_2018 }})"</v>
      </c>
    </row>
    <row r="156" spans="1:9">
      <c r="A156" t="s">
        <v>1032</v>
      </c>
      <c r="B156" t="s">
        <v>342</v>
      </c>
      <c r="C156" t="s">
        <v>886</v>
      </c>
      <c r="D156">
        <v>3</v>
      </c>
      <c r="F156" t="s">
        <v>2104</v>
      </c>
      <c r="G156" t="str">
        <f t="shared" si="4"/>
        <v>mod_rest_assump</v>
      </c>
      <c r="H156" t="s">
        <v>894</v>
      </c>
      <c r="I156" t="str">
        <f t="shared" si="5"/>
        <v xml:space="preserve">    mod_rest_assump_03: "Camera locations are representative of the available habitat ({{ ref_intext_nakashima_et_al_2018 }})"</v>
      </c>
    </row>
    <row r="157" spans="1:9">
      <c r="A157" t="s">
        <v>1044</v>
      </c>
      <c r="B157" t="s">
        <v>342</v>
      </c>
      <c r="C157" t="s">
        <v>886</v>
      </c>
      <c r="D157">
        <v>4</v>
      </c>
      <c r="F157" t="s">
        <v>2105</v>
      </c>
      <c r="G157" t="str">
        <f t="shared" si="4"/>
        <v>mod_rest_assump</v>
      </c>
      <c r="H157" t="s">
        <v>894</v>
      </c>
      <c r="I157" t="str">
        <f t="shared" si="5"/>
        <v xml:space="preserve">    mod_rest_assump_04: "Camera locations are randomly placed relative to the spatial distribution of animals ({{ ref_intext_nakashima_et_al_2018 }})"</v>
      </c>
    </row>
    <row r="158" spans="1:9">
      <c r="A158" t="s">
        <v>1055</v>
      </c>
      <c r="B158" t="s">
        <v>342</v>
      </c>
      <c r="C158" t="s">
        <v>886</v>
      </c>
      <c r="D158">
        <v>5</v>
      </c>
      <c r="F158" t="s">
        <v>2106</v>
      </c>
      <c r="G158" t="str">
        <f t="shared" si="4"/>
        <v>mod_rest_assump</v>
      </c>
      <c r="H158" t="s">
        <v>894</v>
      </c>
      <c r="I158" t="str">
        <f t="shared" si="5"/>
        <v xml:space="preserve">    mod_rest_assump_05: "Animal movement and behaviour are not affected by cameras ({{ ref_intext_nakashima_et_al_2018 }})"</v>
      </c>
    </row>
    <row r="159" spans="1:9">
      <c r="A159" t="s">
        <v>1064</v>
      </c>
      <c r="B159" t="s">
        <v>342</v>
      </c>
      <c r="C159" t="s">
        <v>886</v>
      </c>
      <c r="D159">
        <v>6</v>
      </c>
      <c r="F159" t="s">
        <v>3842</v>
      </c>
      <c r="G159" t="str">
        <f t="shared" si="4"/>
        <v>mod_rest_assump</v>
      </c>
      <c r="H159" t="s">
        <v>894</v>
      </c>
      <c r="I159" t="str">
        <f t="shared" si="5"/>
        <v xml:space="preserve">    mod_rest_assump_06: "Detections are [independent](#independent_detections) ({{ ref_intext_nakashima_et_al_2018 }})"</v>
      </c>
    </row>
    <row r="160" spans="1:9">
      <c r="A160" t="s">
        <v>1072</v>
      </c>
      <c r="B160" t="s">
        <v>342</v>
      </c>
      <c r="C160" t="s">
        <v>886</v>
      </c>
      <c r="D160">
        <v>7</v>
      </c>
      <c r="F160" t="s">
        <v>2107</v>
      </c>
      <c r="G160" t="str">
        <f t="shared" si="4"/>
        <v>mod_rest_assump</v>
      </c>
      <c r="H160" t="s">
        <v>894</v>
      </c>
      <c r="I160" t="str">
        <f t="shared" si="5"/>
        <v xml:space="preserve">    mod_rest_assump_07: "The observed distribution of staying time in the focal area fits the distribution of movement ({{ ref_intext_nakashima_et_al_2018 }})"</v>
      </c>
    </row>
    <row r="161" spans="1:9">
      <c r="A161" t="s">
        <v>1078</v>
      </c>
      <c r="B161" t="s">
        <v>342</v>
      </c>
      <c r="C161" t="s">
        <v>886</v>
      </c>
      <c r="D161">
        <v>8</v>
      </c>
      <c r="F161" t="s">
        <v>2108</v>
      </c>
      <c r="G161" t="str">
        <f t="shared" si="4"/>
        <v>mod_rest_assump</v>
      </c>
      <c r="H161" t="s">
        <v>894</v>
      </c>
      <c r="I161" t="str">
        <f t="shared" si="5"/>
        <v xml:space="preserve">    mod_rest_assump_08: "The observed staying time must follow a given parametric distribution ({{ ref_intext_nakashima_et_al_2018 }})"</v>
      </c>
    </row>
    <row r="162" spans="1:9">
      <c r="A162" t="s">
        <v>956</v>
      </c>
      <c r="B162" t="s">
        <v>342</v>
      </c>
      <c r="C162" t="s">
        <v>881</v>
      </c>
      <c r="D162">
        <v>1</v>
      </c>
      <c r="F162" t="s">
        <v>3843</v>
      </c>
      <c r="G162" t="str">
        <f t="shared" si="4"/>
        <v>mod_rest_con</v>
      </c>
      <c r="H162" t="s">
        <v>894</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c r="A163" t="s">
        <v>1008</v>
      </c>
      <c r="B163" t="s">
        <v>342</v>
      </c>
      <c r="C163" t="s">
        <v>881</v>
      </c>
      <c r="D163">
        <v>2</v>
      </c>
      <c r="F163" t="s">
        <v>3739</v>
      </c>
      <c r="G163" t="str">
        <f t="shared" si="4"/>
        <v>mod_rest_con</v>
      </c>
      <c r="H163" t="s">
        <v>894</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v>
      </c>
    </row>
    <row r="164" spans="1:9">
      <c r="A164" t="s">
        <v>1095</v>
      </c>
      <c r="B164" t="s">
        <v>342</v>
      </c>
      <c r="C164" t="s">
        <v>881</v>
      </c>
      <c r="D164">
        <v>3</v>
      </c>
      <c r="F164" t="s">
        <v>2109</v>
      </c>
      <c r="G164" t="str">
        <f t="shared" si="4"/>
        <v>mod_rest_con</v>
      </c>
      <c r="H164" t="s">
        <v>894</v>
      </c>
      <c r="I164" t="str">
        <f t="shared" si="5"/>
        <v xml:space="preserve">    mod_rest_con_03: "Mathematically challenging ({{ ref_intext_cusack_et_al_2015 }})"</v>
      </c>
    </row>
    <row r="165" spans="1:9">
      <c r="A165" t="s">
        <v>957</v>
      </c>
      <c r="B165" t="s">
        <v>342</v>
      </c>
      <c r="C165" t="s">
        <v>888</v>
      </c>
      <c r="D165">
        <v>1</v>
      </c>
      <c r="F165" t="s">
        <v>3844</v>
      </c>
      <c r="G165" t="str">
        <f t="shared" si="4"/>
        <v>mod_rest_pro</v>
      </c>
      <c r="H165" t="s">
        <v>894</v>
      </c>
      <c r="I165" t="str">
        <f t="shared" si="5"/>
        <v xml:space="preserve">    mod_rest_pro_01: "Provides unbiased estimates of animal [density](#density), even when animal movement speed varies, and animals travel in pairs ({{ ref_intext_nakashima_et_al_2018 }})"</v>
      </c>
    </row>
    <row r="166" spans="1:9">
      <c r="A166" t="s">
        <v>958</v>
      </c>
      <c r="B166" t="s">
        <v>352</v>
      </c>
      <c r="C166" t="s">
        <v>886</v>
      </c>
      <c r="D166">
        <v>1</v>
      </c>
      <c r="F166" t="s">
        <v>2137</v>
      </c>
      <c r="G166" t="str">
        <f t="shared" si="4"/>
        <v>mod_sc_assump</v>
      </c>
      <c r="H166" t="s">
        <v>894</v>
      </c>
      <c r="I166" t="str">
        <f t="shared" si="5"/>
        <v xml:space="preserve">    mod_sc_assump_01: "Camera locations are close enough together that animals are detected at multiple cameras ({{ ref_intext_chandler_royle_2013 }}; {{ ref_intext_clarke_et_al_2023 }})"</v>
      </c>
    </row>
    <row r="167" spans="1:9">
      <c r="A167" t="s">
        <v>1009</v>
      </c>
      <c r="B167" t="s">
        <v>352</v>
      </c>
      <c r="C167" t="s">
        <v>886</v>
      </c>
      <c r="D167">
        <v>2</v>
      </c>
      <c r="F167" t="s">
        <v>2133</v>
      </c>
      <c r="G167" t="str">
        <f t="shared" si="4"/>
        <v>mod_sc_assump</v>
      </c>
      <c r="H167" t="s">
        <v>894</v>
      </c>
      <c r="I167" t="str">
        <f t="shared" si="5"/>
        <v xml:space="preserve">    mod_sc_assump_02: "Demographic closure (i.e., no births or deaths) ({{ ref_intext_chandler_royle_2013 }}; {{ ref_intext_clarke_et_al_2023 }})"</v>
      </c>
    </row>
    <row r="168" spans="1:9">
      <c r="A168" t="s">
        <v>1033</v>
      </c>
      <c r="B168" t="s">
        <v>352</v>
      </c>
      <c r="C168" t="s">
        <v>886</v>
      </c>
      <c r="D168">
        <v>3</v>
      </c>
      <c r="F168" t="s">
        <v>2134</v>
      </c>
      <c r="G168" t="str">
        <f t="shared" si="4"/>
        <v>mod_sc_assump</v>
      </c>
      <c r="H168" t="s">
        <v>894</v>
      </c>
      <c r="I168" t="str">
        <f t="shared" si="5"/>
        <v xml:space="preserve">    mod_sc_assump_03: "Geographic closure (i.e., no immigration or emigration) ({{ ref_intext_chandler_royle_2013 }}; {{ ref_intext_clarke_et_al_2023 }})"</v>
      </c>
    </row>
    <row r="169" spans="1:9">
      <c r="A169" t="s">
        <v>1045</v>
      </c>
      <c r="B169" t="s">
        <v>352</v>
      </c>
      <c r="C169" t="s">
        <v>886</v>
      </c>
      <c r="D169">
        <v>4</v>
      </c>
      <c r="F169" t="s">
        <v>3806</v>
      </c>
      <c r="G169" t="str">
        <f t="shared" si="4"/>
        <v>mod_sc_assump</v>
      </c>
      <c r="H169" t="s">
        <v>894</v>
      </c>
      <c r="I169" t="str">
        <f t="shared" si="5"/>
        <v xml:space="preserve">    mod_sc_assump_04: "Detections are [independent](#independent_detections) ({{ ref_intext_chandler_royle_2013 }}; {{ ref_intext_clarke_et_al_2023 }})"</v>
      </c>
    </row>
    <row r="170" spans="1:9">
      <c r="A170" t="s">
        <v>1056</v>
      </c>
      <c r="B170" t="s">
        <v>352</v>
      </c>
      <c r="C170" t="s">
        <v>886</v>
      </c>
      <c r="D170">
        <v>5</v>
      </c>
      <c r="F170" t="s">
        <v>2138</v>
      </c>
      <c r="G170" t="str">
        <f t="shared" si="4"/>
        <v>mod_sc_assump</v>
      </c>
      <c r="H170" t="s">
        <v>894</v>
      </c>
      <c r="I170" t="str">
        <f t="shared" si="5"/>
        <v xml:space="preserve">    mod_sc_assump_05: "Animals’ activity centres are randomly dispersed ({{ ref_intext_chandler_royle_2013 }}; {{ ref_intext_clarke_et_al_2023 }})"</v>
      </c>
    </row>
    <row r="171" spans="1:9">
      <c r="A171" t="s">
        <v>1065</v>
      </c>
      <c r="B171" t="s">
        <v>352</v>
      </c>
      <c r="C171" t="s">
        <v>886</v>
      </c>
      <c r="D171">
        <v>6</v>
      </c>
      <c r="F171" t="s">
        <v>2139</v>
      </c>
      <c r="G171" t="str">
        <f t="shared" si="4"/>
        <v>mod_sc_assump</v>
      </c>
      <c r="H171" t="s">
        <v>894</v>
      </c>
      <c r="I171" t="str">
        <f t="shared" si="5"/>
        <v xml:space="preserve">    mod_sc_assump_06: "Animals’ activity centres are stationary ({{ ref_intext_chandler_royle_2013 }}; {{ ref_intext_clarke_et_al_2023 }})"</v>
      </c>
    </row>
    <row r="172" spans="1:9">
      <c r="A172" t="s">
        <v>959</v>
      </c>
      <c r="B172" t="s">
        <v>352</v>
      </c>
      <c r="C172" t="s">
        <v>881</v>
      </c>
      <c r="D172">
        <v>1</v>
      </c>
      <c r="F172" t="s">
        <v>2148</v>
      </c>
      <c r="G172" t="str">
        <f t="shared" si="4"/>
        <v>mod_sc_con</v>
      </c>
      <c r="H172" t="s">
        <v>894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1010</v>
      </c>
      <c r="B173" t="s">
        <v>352</v>
      </c>
      <c r="C173" t="s">
        <v>881</v>
      </c>
      <c r="D173">
        <v>2</v>
      </c>
      <c r="F173" t="s">
        <v>2110</v>
      </c>
      <c r="G173" t="str">
        <f t="shared" si="4"/>
        <v>mod_sc_con</v>
      </c>
      <c r="H173" t="s">
        <v>894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1096</v>
      </c>
      <c r="B174" t="s">
        <v>352</v>
      </c>
      <c r="C174" t="s">
        <v>881</v>
      </c>
      <c r="D174">
        <v>3</v>
      </c>
      <c r="F174" t="s">
        <v>3845</v>
      </c>
      <c r="G174" t="str">
        <f t="shared" si="4"/>
        <v>mod_sc_con</v>
      </c>
      <c r="H174" t="s">
        <v>894</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c r="A175" t="s">
        <v>1102</v>
      </c>
      <c r="B175" t="s">
        <v>352</v>
      </c>
      <c r="C175" t="s">
        <v>881</v>
      </c>
      <c r="D175">
        <v>4</v>
      </c>
      <c r="F175" t="s">
        <v>3846</v>
      </c>
      <c r="G175" t="str">
        <f t="shared" si="4"/>
        <v>mod_sc_con</v>
      </c>
      <c r="H175" t="s">
        <v>894</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c r="A176" t="s">
        <v>1108</v>
      </c>
      <c r="B176" t="s">
        <v>352</v>
      </c>
      <c r="C176" t="s">
        <v>881</v>
      </c>
      <c r="D176">
        <v>5</v>
      </c>
      <c r="F176" t="s">
        <v>2111</v>
      </c>
      <c r="G176" t="str">
        <f t="shared" si="4"/>
        <v>mod_sc_con</v>
      </c>
      <c r="H176" t="s">
        <v>894</v>
      </c>
      <c r="I176" t="str">
        <f t="shared" si="5"/>
        <v xml:space="preserve">    mod_sc_con_05: "Ill-suited to populations that exhibit group-travelling behaviour' ({{ ref_intext_sun_et_al_2022 }}; {{ ref_intext_clarke_et_al_2023 }})"</v>
      </c>
    </row>
    <row r="177" spans="1:9">
      <c r="A177" t="s">
        <v>1113</v>
      </c>
      <c r="B177" t="s">
        <v>352</v>
      </c>
      <c r="C177" t="s">
        <v>881</v>
      </c>
      <c r="D177">
        <v>6</v>
      </c>
      <c r="F177" t="s">
        <v>3847</v>
      </c>
      <c r="G177" t="str">
        <f t="shared" si="4"/>
        <v>mod_sc_con</v>
      </c>
      <c r="H177" t="s">
        <v>894</v>
      </c>
      <c r="I177" t="str">
        <f t="shared" si="5"/>
        <v xml:space="preserve">    mod_sc_con_06: "Study design (camera arrangement) can dramatically affect the accuracy and precision of [density](#density) estimates' ({{ ref_intext_clarke_et_al_2023 }}; {{Sollmann, 2018}})"</v>
      </c>
    </row>
    <row r="178" spans="1:9">
      <c r="A178" t="s">
        <v>1117</v>
      </c>
      <c r="B178" t="s">
        <v>352</v>
      </c>
      <c r="C178" t="s">
        <v>881</v>
      </c>
      <c r="D178">
        <v>7</v>
      </c>
      <c r="F178" t="s">
        <v>2140</v>
      </c>
      <c r="G178" t="str">
        <f t="shared" si="4"/>
        <v>mod_sc_con</v>
      </c>
      <c r="H178" t="s">
        <v>894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960</v>
      </c>
      <c r="B179" t="s">
        <v>352</v>
      </c>
      <c r="C179" t="s">
        <v>888</v>
      </c>
      <c r="D179">
        <v>1</v>
      </c>
      <c r="F179" t="s">
        <v>2112</v>
      </c>
      <c r="G179" t="str">
        <f t="shared" si="4"/>
        <v>mod_sc_pro</v>
      </c>
      <c r="H179" t="s">
        <v>894</v>
      </c>
      <c r="I179" t="str">
        <f t="shared" si="5"/>
        <v xml:space="preserve">    mod_sc_pro_01: "Does not require individual identification ({{ ref_intext_clarke_et_al_2023 }})"</v>
      </c>
    </row>
    <row r="180" spans="1:9">
      <c r="A180" t="s">
        <v>961</v>
      </c>
      <c r="B180" t="s">
        <v>357</v>
      </c>
      <c r="C180" t="s">
        <v>886</v>
      </c>
      <c r="D180">
        <v>1</v>
      </c>
      <c r="F180" t="s">
        <v>1985</v>
      </c>
      <c r="G180" t="str">
        <f t="shared" si="4"/>
        <v>mod_scr_secr_assump</v>
      </c>
      <c r="H180" t="s">
        <v>894</v>
      </c>
      <c r="I180" t="str">
        <f t="shared" si="5"/>
        <v xml:space="preserve">    mod_scr_secr_assump_01: "Demographic closure (i.e., no births or deaths) ({{ ref_intext_wearn_gloverkapfer_2017 }})"</v>
      </c>
    </row>
    <row r="181" spans="1:9">
      <c r="A181" t="s">
        <v>1011</v>
      </c>
      <c r="B181" t="s">
        <v>357</v>
      </c>
      <c r="C181" t="s">
        <v>886</v>
      </c>
      <c r="D181">
        <v>2</v>
      </c>
      <c r="F181" t="s">
        <v>2024</v>
      </c>
      <c r="G181" t="str">
        <f t="shared" si="4"/>
        <v>mod_scr_secr_assump</v>
      </c>
      <c r="H181" t="s">
        <v>894</v>
      </c>
      <c r="I181" t="str">
        <f t="shared" si="5"/>
        <v xml:space="preserve">    mod_scr_secr_assump_02: "Detection probability of different individuals is equal ({{ ref_intext_wearn_gloverkapfer_2017 }})"</v>
      </c>
    </row>
    <row r="182" spans="1:9">
      <c r="A182" t="s">
        <v>1034</v>
      </c>
      <c r="B182" t="s">
        <v>357</v>
      </c>
      <c r="C182" t="s">
        <v>886</v>
      </c>
      <c r="D182">
        <v>3</v>
      </c>
      <c r="F182" t="s">
        <v>2025</v>
      </c>
      <c r="G182" t="str">
        <f t="shared" si="4"/>
        <v>mod_scr_secr_assump</v>
      </c>
      <c r="H182" t="s">
        <v>893</v>
      </c>
      <c r="I182" t="str">
        <f t="shared" si="5"/>
        <v xml:space="preserve">    mod_scr_secr_assump_03: "or, for SECR, individuals have equal detection probability at a given distance from the centre of their home range ({{ ref_intext_wearn_gloverkapfer_2017 }})"</v>
      </c>
    </row>
    <row r="183" spans="1:9">
      <c r="A183" t="s">
        <v>1046</v>
      </c>
      <c r="B183" t="s">
        <v>357</v>
      </c>
      <c r="C183" t="s">
        <v>886</v>
      </c>
      <c r="D183">
        <v>4</v>
      </c>
      <c r="F183" t="s">
        <v>3848</v>
      </c>
      <c r="G183" t="str">
        <f t="shared" si="4"/>
        <v>mod_scr_secr_assump</v>
      </c>
      <c r="H183" t="s">
        <v>894</v>
      </c>
      <c r="I183" t="str">
        <f t="shared" si="5"/>
        <v xml:space="preserve">    mod_scr_secr_assump_04: "Detections of different individuals are [independent](#independent_detections) ({{ ref_intext_wearn_gloverkapfer_2017 }})"</v>
      </c>
    </row>
    <row r="184" spans="1:9">
      <c r="A184" t="s">
        <v>1057</v>
      </c>
      <c r="B184" t="s">
        <v>357</v>
      </c>
      <c r="C184" t="s">
        <v>886</v>
      </c>
      <c r="D184">
        <v>5</v>
      </c>
      <c r="F184" t="s">
        <v>2026</v>
      </c>
      <c r="G184" t="str">
        <f t="shared" si="4"/>
        <v>mod_scr_secr_assump</v>
      </c>
      <c r="H184" t="s">
        <v>894</v>
      </c>
      <c r="I184" t="str">
        <f t="shared" si="5"/>
        <v xml:space="preserve">    mod_scr_secr_assump_05: "Behaviour is unaffected by cameras and marking ({{ ref_intext_wearn_gloverkapfer_2017 }})"</v>
      </c>
    </row>
    <row r="185" spans="1:9">
      <c r="A185" t="s">
        <v>1066</v>
      </c>
      <c r="B185" t="s">
        <v>357</v>
      </c>
      <c r="C185" t="s">
        <v>886</v>
      </c>
      <c r="D185">
        <v>6</v>
      </c>
      <c r="F185" t="s">
        <v>2027</v>
      </c>
      <c r="G185" t="str">
        <f t="shared" si="4"/>
        <v>mod_scr_secr_assump</v>
      </c>
      <c r="H185" t="s">
        <v>894</v>
      </c>
      <c r="I185" t="str">
        <f t="shared" si="5"/>
        <v xml:space="preserve">    mod_scr_secr_assump_06: "Individuals do not lose marks ({{ ref_intext_wearn_gloverkapfer_2017 }})"</v>
      </c>
    </row>
    <row r="186" spans="1:9">
      <c r="A186" t="s">
        <v>1073</v>
      </c>
      <c r="B186" t="s">
        <v>357</v>
      </c>
      <c r="C186" t="s">
        <v>886</v>
      </c>
      <c r="D186">
        <v>7</v>
      </c>
      <c r="F186" t="s">
        <v>2028</v>
      </c>
      <c r="G186" t="str">
        <f t="shared" si="4"/>
        <v>mod_scr_secr_assump</v>
      </c>
      <c r="H186" t="s">
        <v>894</v>
      </c>
      <c r="I186" t="str">
        <f t="shared" si="5"/>
        <v xml:space="preserve">    mod_scr_secr_assump_07: "Individuals are not misidentified ({{ ref_intext_wearn_gloverkapfer_2017 }})"</v>
      </c>
    </row>
    <row r="187" spans="1:9">
      <c r="A187" t="s">
        <v>1079</v>
      </c>
      <c r="B187" t="s">
        <v>357</v>
      </c>
      <c r="C187" t="s">
        <v>886</v>
      </c>
      <c r="D187">
        <v>8</v>
      </c>
      <c r="F187" t="s">
        <v>3849</v>
      </c>
      <c r="G187" t="str">
        <f t="shared" si="4"/>
        <v>mod_scr_secr_assump</v>
      </c>
      <c r="H187" t="s">
        <v>894</v>
      </c>
      <c r="I187" t="str">
        <f t="shared" si="5"/>
        <v xml:space="preserve">    mod_scr_secr_assump_08: "[Surveys](#survey) are independent ({{ ref_intext_wearn_gloverkapfer_2017 }})"</v>
      </c>
    </row>
    <row r="188" spans="1:9">
      <c r="A188" t="s">
        <v>1084</v>
      </c>
      <c r="B188" t="s">
        <v>357</v>
      </c>
      <c r="C188" t="s">
        <v>886</v>
      </c>
      <c r="D188">
        <v>9</v>
      </c>
      <c r="F188" t="s">
        <v>2029</v>
      </c>
      <c r="G188" t="str">
        <f t="shared" si="4"/>
        <v>mod_scr_secr_assump</v>
      </c>
      <c r="H188" t="s">
        <v>894</v>
      </c>
      <c r="I188" t="str">
        <f t="shared" si="5"/>
        <v xml:space="preserve">    mod_scr_secr_assump_09: "For conventional models, geographic closure (i.e., no immigration or emigration) ({{ ref_intext_wearn_gloverkapfer_2017 }})"</v>
      </c>
    </row>
    <row r="189" spans="1:9">
      <c r="A189" t="s">
        <v>899</v>
      </c>
      <c r="B189" t="s">
        <v>357</v>
      </c>
      <c r="C189" t="s">
        <v>886</v>
      </c>
      <c r="D189">
        <v>10</v>
      </c>
      <c r="F189" t="s">
        <v>2113</v>
      </c>
      <c r="G189" t="str">
        <f t="shared" si="4"/>
        <v>mod_scr_secr_assump</v>
      </c>
      <c r="H189" t="s">
        <v>894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900</v>
      </c>
      <c r="B190" t="s">
        <v>357</v>
      </c>
      <c r="C190" t="s">
        <v>886</v>
      </c>
      <c r="D190">
        <v>11</v>
      </c>
      <c r="F190" t="s">
        <v>2030</v>
      </c>
      <c r="G190" t="str">
        <f t="shared" si="4"/>
        <v>mod_scr_secr_assump</v>
      </c>
      <c r="H190" t="s">
        <v>893</v>
      </c>
      <c r="I190" t="str">
        <f t="shared" si="5"/>
        <v xml:space="preserve">    mod_scr_secr_assump_11: "Home ranges are stable ({{ ref_intext_wearn_gloverkapfer_2017 }})"</v>
      </c>
    </row>
    <row r="191" spans="1:9">
      <c r="A191" t="s">
        <v>901</v>
      </c>
      <c r="B191" t="s">
        <v>357</v>
      </c>
      <c r="C191" t="s">
        <v>886</v>
      </c>
      <c r="D191">
        <v>12</v>
      </c>
      <c r="F191" t="s">
        <v>2031</v>
      </c>
      <c r="G191" t="str">
        <f t="shared" si="4"/>
        <v>mod_scr_secr_assump</v>
      </c>
      <c r="H191" t="s">
        <v>893</v>
      </c>
      <c r="I191" t="str">
        <f t="shared" si="5"/>
        <v xml:space="preserve">    mod_scr_secr_assump_12: "Movement is unaffected by cameras ({{ ref_intext_wearn_gloverkapfer_2017 }})"</v>
      </c>
    </row>
    <row r="192" spans="1:9">
      <c r="A192" t="s">
        <v>902</v>
      </c>
      <c r="B192" t="s">
        <v>357</v>
      </c>
      <c r="C192" t="s">
        <v>886</v>
      </c>
      <c r="D192">
        <v>13</v>
      </c>
      <c r="F192" t="s">
        <v>3850</v>
      </c>
      <c r="G192" t="str">
        <f t="shared" si="4"/>
        <v>mod_scr_secr_assump</v>
      </c>
      <c r="H192" t="s">
        <v>893</v>
      </c>
      <c r="I192" t="str">
        <f t="shared" si="5"/>
        <v xml:space="preserve">    mod_scr_secr_assump_13: "[Camera locations](#camera_location) are randomly placed with respect to the distribution and orientation of home ranges ({{ ref_intext_wearn_gloverkapfer_2017 }})"</v>
      </c>
    </row>
    <row r="193" spans="1:9">
      <c r="A193" t="s">
        <v>903</v>
      </c>
      <c r="B193" t="s">
        <v>357</v>
      </c>
      <c r="C193" t="s">
        <v>886</v>
      </c>
      <c r="D193">
        <v>14</v>
      </c>
      <c r="F193" t="s">
        <v>2032</v>
      </c>
      <c r="G193" t="str">
        <f t="shared" si="4"/>
        <v>mod_scr_secr_assump</v>
      </c>
      <c r="H193" t="s">
        <v>893</v>
      </c>
      <c r="I193" t="str">
        <f t="shared" si="5"/>
        <v xml:space="preserve">    mod_scr_secr_assump_14: "Distribution of home range centres follows a defined distribution (Poisson, or other, e.g., negative binomial) ({{ ref_intext_wearn_gloverkapfer_2017 }})"</v>
      </c>
    </row>
    <row r="194" spans="1:9">
      <c r="A194" t="s">
        <v>962</v>
      </c>
      <c r="B194" t="s">
        <v>357</v>
      </c>
      <c r="C194" t="s">
        <v>881</v>
      </c>
      <c r="D194">
        <v>1</v>
      </c>
      <c r="F194" t="s">
        <v>2033</v>
      </c>
      <c r="G194" t="str">
        <f t="shared" ref="G194:G257" si="6">B194&amp;"_"&amp;C194</f>
        <v>mod_scr_secr_con</v>
      </c>
      <c r="H194" t="s">
        <v>894</v>
      </c>
      <c r="I194" t="str">
        <f t="shared" ref="I194:I257" si="7">"    "&amp;A194&amp;": "&amp;""""&amp;F194&amp;""""</f>
        <v xml:space="preserve">    mod_scr_secr_con_01: "Requires that individuals are identifiable ({{ ref_intext_wearn_gloverkapfer_2017 }})"</v>
      </c>
    </row>
    <row r="195" spans="1:9">
      <c r="A195" t="s">
        <v>1012</v>
      </c>
      <c r="B195" t="s">
        <v>357</v>
      </c>
      <c r="C195" t="s">
        <v>881</v>
      </c>
      <c r="D195">
        <v>2</v>
      </c>
      <c r="F195" t="s">
        <v>2034</v>
      </c>
      <c r="G195" t="str">
        <f t="shared" si="6"/>
        <v>mod_scr_secr_con</v>
      </c>
      <c r="H195" t="s">
        <v>894</v>
      </c>
      <c r="I195" t="str">
        <f t="shared" si="7"/>
        <v xml:space="preserve">    mod_scr_secr_con_02: "Requires that a minimum number of individuals are trapped (each recaptured multiple times ideally) ({{ ref_intext_wearn_gloverkapfer_2017 }})"</v>
      </c>
    </row>
    <row r="196" spans="1:9">
      <c r="A196" t="s">
        <v>1097</v>
      </c>
      <c r="B196" t="s">
        <v>357</v>
      </c>
      <c r="C196" t="s">
        <v>881</v>
      </c>
      <c r="D196">
        <v>3</v>
      </c>
      <c r="F196" t="s">
        <v>2035</v>
      </c>
      <c r="G196" t="str">
        <f t="shared" si="6"/>
        <v>mod_scr_secr_con</v>
      </c>
      <c r="H196" t="s">
        <v>894</v>
      </c>
      <c r="I196" t="str">
        <f t="shared" si="7"/>
        <v xml:space="preserve">    mod_scr_secr_con_03: "Requires that each individual is captured at a number of camera locations ({{ ref_intext_wearn_gloverkapfer_2017 }})"</v>
      </c>
    </row>
    <row r="197" spans="1:9">
      <c r="A197" t="s">
        <v>1103</v>
      </c>
      <c r="B197" t="s">
        <v>357</v>
      </c>
      <c r="C197" t="s">
        <v>881</v>
      </c>
      <c r="D197">
        <v>4</v>
      </c>
      <c r="F197" t="s">
        <v>3851</v>
      </c>
      <c r="G197" t="str">
        <f t="shared" si="6"/>
        <v>mod_scr_secr_con</v>
      </c>
      <c r="H197" t="s">
        <v>894</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c r="A198" t="s">
        <v>1109</v>
      </c>
      <c r="B198" t="s">
        <v>357</v>
      </c>
      <c r="C198" t="s">
        <v>881</v>
      </c>
      <c r="D198">
        <v>5</v>
      </c>
      <c r="F198" t="s">
        <v>2114</v>
      </c>
      <c r="G198" t="str">
        <f t="shared" si="6"/>
        <v>mod_scr_secr_con</v>
      </c>
      <c r="H198" t="s">
        <v>894</v>
      </c>
      <c r="I198" t="str">
        <f t="shared" si="7"/>
        <v xml:space="preserve">    mod_scr_secr_con_05: "May not be precise enough for long-term monitoring ({{ ref_intext_green_et_al_2020 }})"</v>
      </c>
    </row>
    <row r="199" spans="1:9">
      <c r="A199" t="s">
        <v>1114</v>
      </c>
      <c r="B199" t="s">
        <v>357</v>
      </c>
      <c r="C199" t="s">
        <v>881</v>
      </c>
      <c r="D199">
        <v>6</v>
      </c>
      <c r="F199" t="s">
        <v>2141</v>
      </c>
      <c r="G199" t="str">
        <f t="shared" si="6"/>
        <v>mod_scr_secr_con</v>
      </c>
      <c r="H199" t="s">
        <v>894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1118</v>
      </c>
      <c r="B200" t="s">
        <v>357</v>
      </c>
      <c r="C200" t="s">
        <v>881</v>
      </c>
      <c r="D200">
        <v>7</v>
      </c>
      <c r="F200" t="s">
        <v>3852</v>
      </c>
      <c r="G200" t="str">
        <f t="shared" si="6"/>
        <v>mod_scr_secr_con</v>
      </c>
      <c r="H200" t="s">
        <v>894</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c r="A201" t="s">
        <v>963</v>
      </c>
      <c r="B201" t="s">
        <v>357</v>
      </c>
      <c r="C201" t="s">
        <v>888</v>
      </c>
      <c r="D201">
        <v>1</v>
      </c>
      <c r="F201" t="s">
        <v>3853</v>
      </c>
      <c r="G201" t="str">
        <f t="shared" si="6"/>
        <v>mod_scr_secr_pro</v>
      </c>
      <c r="H201" t="s">
        <v>894</v>
      </c>
      <c r="I201" t="str">
        <f t="shared" si="7"/>
        <v xml:space="preserve">    mod_scr_secr_pro_01: "Produces direct estimates of [density](#density) or population size for explicit spatial regions ({{ ref_intext_chandler_royle_2013 }})"</v>
      </c>
    </row>
    <row r="202" spans="1:9">
      <c r="A202" t="s">
        <v>1013</v>
      </c>
      <c r="B202" t="s">
        <v>357</v>
      </c>
      <c r="C202" t="s">
        <v>888</v>
      </c>
      <c r="D202">
        <v>2</v>
      </c>
      <c r="F202" t="s">
        <v>2036</v>
      </c>
      <c r="G202" t="str">
        <f t="shared" si="6"/>
        <v>mod_scr_secr_pro</v>
      </c>
      <c r="H202" t="s">
        <v>894</v>
      </c>
      <c r="I202" t="str">
        <f t="shared" si="7"/>
        <v xml:space="preserve">    mod_scr_secr_pro_02: "Allows researchers to mark a subset of the population / to take advantage of natural markings ({{ ref_intext_wearn_gloverkapfer_2017 }})"</v>
      </c>
    </row>
    <row r="203" spans="1:9">
      <c r="A203" t="s">
        <v>1128</v>
      </c>
      <c r="B203" t="s">
        <v>357</v>
      </c>
      <c r="C203" t="s">
        <v>888</v>
      </c>
      <c r="D203">
        <v>3</v>
      </c>
      <c r="F203" t="s">
        <v>2037</v>
      </c>
      <c r="G203" t="str">
        <f t="shared" si="6"/>
        <v>mod_scr_secr_pro</v>
      </c>
      <c r="H203" t="s">
        <v>894</v>
      </c>
      <c r="I203" t="str">
        <f t="shared" si="7"/>
        <v xml:space="preserve">    mod_scr_secr_pro_03: "Estimates are fully comparable across space, time, species and studies ({{ ref_intext_wearn_gloverkapfer_2017 }})"</v>
      </c>
    </row>
    <row r="204" spans="1:9">
      <c r="A204" t="s">
        <v>1135</v>
      </c>
      <c r="B204" t="s">
        <v>357</v>
      </c>
      <c r="C204" t="s">
        <v>888</v>
      </c>
      <c r="D204">
        <v>4</v>
      </c>
      <c r="F204" t="s">
        <v>3854</v>
      </c>
      <c r="G204" t="str">
        <f t="shared" si="6"/>
        <v>mod_scr_secr_pro</v>
      </c>
      <c r="H204" t="s">
        <v>894</v>
      </c>
      <c r="I204" t="str">
        <f t="shared" si="7"/>
        <v xml:space="preserve">    mod_scr_secr_pro_04: "[Density](#density) estimates obtained in a single model, fully incorporate spatial information of locations and individuals ({{ ref_intext_wearn_gloverkapfer_2017 }})"</v>
      </c>
    </row>
    <row r="205" spans="1:9">
      <c r="A205" t="s">
        <v>1139</v>
      </c>
      <c r="B205" t="s">
        <v>357</v>
      </c>
      <c r="C205" t="s">
        <v>888</v>
      </c>
      <c r="D205">
        <v>5</v>
      </c>
      <c r="F205" t="s">
        <v>2903</v>
      </c>
      <c r="G205" t="str">
        <f t="shared" si="6"/>
        <v>mod_scr_secr_pro</v>
      </c>
      <c r="H205" t="s">
        <v>894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1140</v>
      </c>
      <c r="B206" t="s">
        <v>357</v>
      </c>
      <c r="C206" t="s">
        <v>888</v>
      </c>
      <c r="D206">
        <v>6</v>
      </c>
      <c r="F206" t="s">
        <v>2038</v>
      </c>
      <c r="G206" t="str">
        <f t="shared" si="6"/>
        <v>mod_scr_secr_pro</v>
      </c>
      <c r="H206" t="s">
        <v>894</v>
      </c>
      <c r="I206" t="str">
        <f t="shared" si="7"/>
        <v xml:space="preserve">    mod_scr_secr_pro_06: "Flexibility in study design (e.g., 'holes' in the trapping grid) ({{ ref_intext_wearn_gloverkapfer_2017 }})"</v>
      </c>
    </row>
    <row r="207" spans="1:9">
      <c r="A207" t="s">
        <v>1142</v>
      </c>
      <c r="B207" t="s">
        <v>357</v>
      </c>
      <c r="C207" t="s">
        <v>888</v>
      </c>
      <c r="D207">
        <v>7</v>
      </c>
      <c r="F207" t="s">
        <v>2153</v>
      </c>
      <c r="G207" t="str">
        <f t="shared" si="6"/>
        <v>mod_scr_secr_pro</v>
      </c>
      <c r="H207" t="s">
        <v>894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1144</v>
      </c>
      <c r="B208" t="s">
        <v>357</v>
      </c>
      <c r="C208" t="s">
        <v>888</v>
      </c>
      <c r="D208">
        <v>8</v>
      </c>
      <c r="F208" t="s">
        <v>2149</v>
      </c>
      <c r="G208" t="str">
        <f t="shared" si="6"/>
        <v>mod_scr_secr_pro</v>
      </c>
      <c r="H208" t="s">
        <v>894</v>
      </c>
      <c r="I208" t="str">
        <f t="shared" si="7"/>
        <v xml:space="preserve">    mod_scr_secr_pro_08: "Avoid ad-hoc definitions of study area and edge effects ({{ ref_intext_doran_myers_2018 }})"</v>
      </c>
    </row>
    <row r="209" spans="1:9">
      <c r="A209" t="s">
        <v>1145</v>
      </c>
      <c r="B209" t="s">
        <v>357</v>
      </c>
      <c r="C209" t="s">
        <v>888</v>
      </c>
      <c r="D209">
        <v>9</v>
      </c>
      <c r="F209" t="s">
        <v>3855</v>
      </c>
      <c r="G209" t="str">
        <f t="shared" si="6"/>
        <v>mod_scr_secr_pro</v>
      </c>
      <c r="H209" t="s">
        <v>894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964</v>
      </c>
      <c r="B210" t="s">
        <v>354</v>
      </c>
      <c r="C210" t="s">
        <v>886</v>
      </c>
      <c r="D210">
        <v>1</v>
      </c>
      <c r="F210" t="s">
        <v>2133</v>
      </c>
      <c r="G210" t="str">
        <f t="shared" si="6"/>
        <v>mod_smr_assump</v>
      </c>
      <c r="H210" t="s">
        <v>894</v>
      </c>
      <c r="I210" t="str">
        <f t="shared" si="7"/>
        <v xml:space="preserve">    mod_smr_assump_01: "Demographic closure (i.e., no births or deaths) ({{ ref_intext_chandler_royle_2013 }}; {{ ref_intext_clarke_et_al_2023 }})"</v>
      </c>
    </row>
    <row r="211" spans="1:9">
      <c r="A211" t="s">
        <v>1014</v>
      </c>
      <c r="B211" t="s">
        <v>354</v>
      </c>
      <c r="C211" t="s">
        <v>886</v>
      </c>
      <c r="D211">
        <v>2</v>
      </c>
      <c r="F211" t="s">
        <v>2134</v>
      </c>
      <c r="G211" t="str">
        <f t="shared" si="6"/>
        <v>mod_smr_assump</v>
      </c>
      <c r="H211" t="s">
        <v>894</v>
      </c>
      <c r="I211" t="str">
        <f t="shared" si="7"/>
        <v xml:space="preserve">    mod_smr_assump_02: "Geographic closure (i.e., no immigration or emigration) ({{ ref_intext_chandler_royle_2013 }}; {{ ref_intext_clarke_et_al_2023 }})"</v>
      </c>
    </row>
    <row r="212" spans="1:9">
      <c r="A212" t="s">
        <v>1035</v>
      </c>
      <c r="B212" t="s">
        <v>354</v>
      </c>
      <c r="C212" t="s">
        <v>886</v>
      </c>
      <c r="D212">
        <v>3</v>
      </c>
      <c r="F212" t="s">
        <v>2142</v>
      </c>
      <c r="G212" t="str">
        <f t="shared" si="6"/>
        <v>mod_smr_assump</v>
      </c>
      <c r="H212" t="s">
        <v>894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1047</v>
      </c>
      <c r="B213" t="s">
        <v>354</v>
      </c>
      <c r="C213" t="s">
        <v>886</v>
      </c>
      <c r="D213">
        <v>4</v>
      </c>
      <c r="F213" t="s">
        <v>2028</v>
      </c>
      <c r="G213" t="str">
        <f t="shared" si="6"/>
        <v>mod_smr_assump</v>
      </c>
      <c r="H213" t="s">
        <v>894</v>
      </c>
      <c r="I213" t="str">
        <f t="shared" si="7"/>
        <v xml:space="preserve">    mod_smr_assump_04: "Individuals are not misidentified ({{ ref_intext_wearn_gloverkapfer_2017 }})"</v>
      </c>
    </row>
    <row r="214" spans="1:9">
      <c r="A214" t="s">
        <v>1058</v>
      </c>
      <c r="B214" t="s">
        <v>354</v>
      </c>
      <c r="C214" t="s">
        <v>886</v>
      </c>
      <c r="D214">
        <v>5</v>
      </c>
      <c r="F214" t="s">
        <v>2115</v>
      </c>
      <c r="G214" t="str">
        <f t="shared" si="6"/>
        <v>mod_smr_assump</v>
      </c>
      <c r="H214" t="s">
        <v>894</v>
      </c>
      <c r="I214" t="str">
        <f t="shared" si="7"/>
        <v xml:space="preserve">    mod_smr_assump_05: "Failure to identify marked individuals is random ({{ ref_intext_whittington_et_al_2018 }}; {{ ref_intext_clarke_et_al_2023 }})"</v>
      </c>
    </row>
    <row r="215" spans="1:9">
      <c r="A215" t="s">
        <v>1067</v>
      </c>
      <c r="B215" t="s">
        <v>354</v>
      </c>
      <c r="C215" t="s">
        <v>886</v>
      </c>
      <c r="D215">
        <v>6</v>
      </c>
      <c r="F215" t="s">
        <v>2116</v>
      </c>
      <c r="G215" t="str">
        <f t="shared" si="6"/>
        <v>mod_smr_assump</v>
      </c>
      <c r="H215" t="s">
        <v>894</v>
      </c>
      <c r="I215" t="str">
        <f t="shared" si="7"/>
        <v xml:space="preserve">    mod_smr_assump_06: "Marked animals are a random sample of the population with home ranges located inside the state space ({{ ref_intext_sollmann_et_al_2013a }}; {{ ref_intext_rich_et_al_2014 }})"</v>
      </c>
    </row>
    <row r="216" spans="1:9">
      <c r="A216" t="s">
        <v>1074</v>
      </c>
      <c r="B216" t="s">
        <v>354</v>
      </c>
      <c r="C216" t="s">
        <v>886</v>
      </c>
      <c r="D216">
        <v>7</v>
      </c>
      <c r="F216" t="s">
        <v>3806</v>
      </c>
      <c r="G216" t="str">
        <f t="shared" si="6"/>
        <v>mod_smr_assump</v>
      </c>
      <c r="H216" t="s">
        <v>894</v>
      </c>
      <c r="I216" t="str">
        <f t="shared" si="7"/>
        <v xml:space="preserve">    mod_smr_assump_07: "Detections are [independent](#independent_detections) ({{ ref_intext_chandler_royle_2013 }}; {{ ref_intext_clarke_et_al_2023 }})"</v>
      </c>
    </row>
    <row r="217" spans="1:9">
      <c r="A217" t="s">
        <v>1080</v>
      </c>
      <c r="B217" t="s">
        <v>354</v>
      </c>
      <c r="C217" t="s">
        <v>886</v>
      </c>
      <c r="D217">
        <v>8</v>
      </c>
      <c r="F217" t="s">
        <v>2039</v>
      </c>
      <c r="G217" t="str">
        <f t="shared" si="6"/>
        <v>mod_smr_assump</v>
      </c>
      <c r="H217" t="s">
        <v>894</v>
      </c>
      <c r="I217" t="str">
        <f t="shared" si="7"/>
        <v xml:space="preserve">    mod_smr_assump_08: "Individuals have equal detection probability at a given distance from the centre of their home range ({{ ref_intext_wearn_gloverkapfer_2017 }})"</v>
      </c>
    </row>
    <row r="218" spans="1:9">
      <c r="A218" t="s">
        <v>1085</v>
      </c>
      <c r="B218" t="s">
        <v>354</v>
      </c>
      <c r="C218" t="s">
        <v>886</v>
      </c>
      <c r="D218">
        <v>9</v>
      </c>
      <c r="F218" t="s">
        <v>3848</v>
      </c>
      <c r="G218" t="str">
        <f t="shared" si="6"/>
        <v>mod_smr_assump</v>
      </c>
      <c r="H218" t="s">
        <v>894</v>
      </c>
      <c r="I218" t="str">
        <f t="shared" si="7"/>
        <v xml:space="preserve">    mod_smr_assump_09: "Detections of different individuals are [independent](#independent_detections) ({{ ref_intext_wearn_gloverkapfer_2017 }})"</v>
      </c>
    </row>
    <row r="219" spans="1:9">
      <c r="A219" t="s">
        <v>904</v>
      </c>
      <c r="B219" t="s">
        <v>354</v>
      </c>
      <c r="C219" t="s">
        <v>886</v>
      </c>
      <c r="D219">
        <v>10</v>
      </c>
      <c r="F219" t="s">
        <v>2031</v>
      </c>
      <c r="G219" t="str">
        <f t="shared" si="6"/>
        <v>mod_smr_assump</v>
      </c>
      <c r="H219" t="s">
        <v>894</v>
      </c>
      <c r="I219" t="str">
        <f t="shared" si="7"/>
        <v xml:space="preserve">    mod_smr_assump_10: "Movement is unaffected by cameras ({{ ref_intext_wearn_gloverkapfer_2017 }})"</v>
      </c>
    </row>
    <row r="220" spans="1:9">
      <c r="A220" t="s">
        <v>905</v>
      </c>
      <c r="B220" t="s">
        <v>354</v>
      </c>
      <c r="C220" t="s">
        <v>886</v>
      </c>
      <c r="D220">
        <v>11</v>
      </c>
      <c r="F220" t="s">
        <v>2026</v>
      </c>
      <c r="G220" t="str">
        <f t="shared" si="6"/>
        <v>mod_smr_assump</v>
      </c>
      <c r="H220" t="s">
        <v>894</v>
      </c>
      <c r="I220" t="str">
        <f t="shared" si="7"/>
        <v xml:space="preserve">    mod_smr_assump_11: "Behaviour is unaffected by cameras and marking ({{ ref_intext_wearn_gloverkapfer_2017 }})"</v>
      </c>
    </row>
    <row r="221" spans="1:9">
      <c r="A221" t="s">
        <v>906</v>
      </c>
      <c r="B221" t="s">
        <v>354</v>
      </c>
      <c r="C221" t="s">
        <v>886</v>
      </c>
      <c r="D221">
        <v>12</v>
      </c>
      <c r="F221" t="s">
        <v>2040</v>
      </c>
      <c r="G221" t="str">
        <f t="shared" si="6"/>
        <v>mod_smr_assump</v>
      </c>
      <c r="H221" t="s">
        <v>894</v>
      </c>
      <c r="I221" t="str">
        <f t="shared" si="7"/>
        <v xml:space="preserve">    mod_smr_assump_12: "Camera locations are randomly placed relative to the distribution and orientation of home ranges ({{ ref_intext_wearn_gloverkapfer_2017 }})"</v>
      </c>
    </row>
    <row r="222" spans="1:9">
      <c r="A222" t="s">
        <v>907</v>
      </c>
      <c r="B222" t="s">
        <v>354</v>
      </c>
      <c r="C222" t="s">
        <v>886</v>
      </c>
      <c r="D222">
        <v>13</v>
      </c>
      <c r="F222" t="s">
        <v>2137</v>
      </c>
      <c r="G222" t="str">
        <f t="shared" si="6"/>
        <v>mod_smr_assump</v>
      </c>
      <c r="H222" t="s">
        <v>894</v>
      </c>
      <c r="I222" t="str">
        <f t="shared" si="7"/>
        <v xml:space="preserve">    mod_smr_assump_13: "Camera locations are close enough together that animals are detected at multiple cameras ({{ ref_intext_chandler_royle_2013 }}; {{ ref_intext_clarke_et_al_2023 }})"</v>
      </c>
    </row>
    <row r="223" spans="1:9">
      <c r="A223" t="s">
        <v>908</v>
      </c>
      <c r="B223" t="s">
        <v>354</v>
      </c>
      <c r="C223" t="s">
        <v>886</v>
      </c>
      <c r="D223">
        <v>14</v>
      </c>
      <c r="F223" t="s">
        <v>3849</v>
      </c>
      <c r="G223" t="str">
        <f t="shared" si="6"/>
        <v>mod_smr_assump</v>
      </c>
      <c r="H223" t="s">
        <v>894</v>
      </c>
      <c r="I223" t="str">
        <f t="shared" si="7"/>
        <v xml:space="preserve">    mod_smr_assump_14: "[Surveys](#survey) are independent ({{ ref_intext_wearn_gloverkapfer_2017 }})"</v>
      </c>
    </row>
    <row r="224" spans="1:9">
      <c r="A224" t="s">
        <v>909</v>
      </c>
      <c r="B224" t="s">
        <v>354</v>
      </c>
      <c r="C224" t="s">
        <v>886</v>
      </c>
      <c r="D224">
        <v>15</v>
      </c>
      <c r="F224" t="s">
        <v>2030</v>
      </c>
      <c r="G224" t="str">
        <f t="shared" si="6"/>
        <v>mod_smr_assump</v>
      </c>
      <c r="H224" t="s">
        <v>894</v>
      </c>
      <c r="I224" t="str">
        <f t="shared" si="7"/>
        <v xml:space="preserve">    mod_smr_assump_15: "Home ranges are stable ({{ ref_intext_wearn_gloverkapfer_2017 }})"</v>
      </c>
    </row>
    <row r="225" spans="1:9">
      <c r="A225" t="s">
        <v>910</v>
      </c>
      <c r="B225" t="s">
        <v>354</v>
      </c>
      <c r="C225" t="s">
        <v>886</v>
      </c>
      <c r="D225">
        <v>16</v>
      </c>
      <c r="F225" t="s">
        <v>2032</v>
      </c>
      <c r="G225" t="str">
        <f t="shared" si="6"/>
        <v>mod_smr_assump</v>
      </c>
      <c r="H225" t="s">
        <v>894</v>
      </c>
      <c r="I225" t="str">
        <f t="shared" si="7"/>
        <v xml:space="preserve">    mod_smr_assump_16: "Distribution of home range centres follows a defined distribution (Poisson, or other, e.g., negative binomial) ({{ ref_intext_wearn_gloverkapfer_2017 }})"</v>
      </c>
    </row>
    <row r="226" spans="1:9">
      <c r="A226" t="s">
        <v>911</v>
      </c>
      <c r="B226" t="s">
        <v>354</v>
      </c>
      <c r="C226" t="s">
        <v>886</v>
      </c>
      <c r="D226">
        <v>17</v>
      </c>
      <c r="F226" t="s">
        <v>2138</v>
      </c>
      <c r="G226" t="str">
        <f t="shared" si="6"/>
        <v>mod_smr_assump</v>
      </c>
      <c r="H226" t="s">
        <v>894</v>
      </c>
      <c r="I226" t="str">
        <f t="shared" si="7"/>
        <v xml:space="preserve">    mod_smr_assump_17: "Animals’ activity centres are randomly dispersed ({{ ref_intext_chandler_royle_2013 }}; {{ ref_intext_clarke_et_al_2023 }})"</v>
      </c>
    </row>
    <row r="227" spans="1:9">
      <c r="A227" t="s">
        <v>965</v>
      </c>
      <c r="B227" t="s">
        <v>354</v>
      </c>
      <c r="C227" t="s">
        <v>881</v>
      </c>
      <c r="D227">
        <v>1</v>
      </c>
      <c r="F227" t="s">
        <v>2041</v>
      </c>
      <c r="G227" t="str">
        <f t="shared" si="6"/>
        <v>mod_smr_con</v>
      </c>
      <c r="H227" t="s">
        <v>894</v>
      </c>
      <c r="I227" t="str">
        <f t="shared" si="7"/>
        <v xml:space="preserve">    mod_smr_con_01: "Animals may have to be physically captured and marked if natural marks do not exist on enough individuals ({{ ref_intext_wearn_gloverkapfer_2017 }})"</v>
      </c>
    </row>
    <row r="228" spans="1:9">
      <c r="A228" t="s">
        <v>1015</v>
      </c>
      <c r="B228" t="s">
        <v>354</v>
      </c>
      <c r="C228" t="s">
        <v>881</v>
      </c>
      <c r="D228">
        <v>2</v>
      </c>
      <c r="F228" t="s">
        <v>2042</v>
      </c>
      <c r="G228" t="str">
        <f t="shared" si="6"/>
        <v>mod_smr_con</v>
      </c>
      <c r="H228" t="s">
        <v>894</v>
      </c>
      <c r="I228" t="str">
        <f t="shared" si="7"/>
        <v xml:space="preserve">    mod_smr_con_02: "All individuals must be identifiable ({{ ref_intext_wearn_gloverkapfer_2017 }})"</v>
      </c>
    </row>
    <row r="229" spans="1:9">
      <c r="A229" t="s">
        <v>1098</v>
      </c>
      <c r="B229" t="s">
        <v>354</v>
      </c>
      <c r="C229" t="s">
        <v>881</v>
      </c>
      <c r="D229">
        <v>3</v>
      </c>
      <c r="F229" t="s">
        <v>3856</v>
      </c>
      <c r="G229" t="str">
        <f t="shared" si="6"/>
        <v>mod_smr_con</v>
      </c>
      <c r="H229" t="s">
        <v>894</v>
      </c>
      <c r="I229" t="str">
        <f t="shared" si="7"/>
        <v xml:space="preserve">    mod_smr_con_03: "Allows for [density](#density) estimation for a unmarked population, but the precision of the [density](#density) estimates are likely to be very low value ({{ ref_intext_wearn_gloverkapfer_2017 }})"</v>
      </c>
    </row>
    <row r="230" spans="1:9">
      <c r="A230" t="s">
        <v>1104</v>
      </c>
      <c r="B230" t="s">
        <v>354</v>
      </c>
      <c r="C230" t="s">
        <v>881</v>
      </c>
      <c r="D230">
        <v>4</v>
      </c>
      <c r="F230" t="s">
        <v>2043</v>
      </c>
      <c r="G230" t="str">
        <f t="shared" si="6"/>
        <v>mod_smr_con</v>
      </c>
      <c r="H230" t="s">
        <v>894</v>
      </c>
      <c r="I230" t="str">
        <f t="shared" si="7"/>
        <v xml:space="preserve">    mod_smr_con_04: "Remains poorly tested with camera data, although it offers promise ({{ ref_intext_wearn_gloverkapfer_2017 }})"</v>
      </c>
    </row>
    <row r="231" spans="1:9">
      <c r="A231" t="s">
        <v>1110</v>
      </c>
      <c r="B231" t="s">
        <v>354</v>
      </c>
      <c r="C231" t="s">
        <v>881</v>
      </c>
      <c r="D231">
        <v>5</v>
      </c>
      <c r="F231" t="s">
        <v>3857</v>
      </c>
      <c r="G231" t="str">
        <f t="shared" si="6"/>
        <v>mod_smr_con</v>
      </c>
      <c r="H231" t="s">
        <v>894</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1115</v>
      </c>
      <c r="B232" t="s">
        <v>354</v>
      </c>
      <c r="C232" t="s">
        <v>881</v>
      </c>
      <c r="D232">
        <v>6</v>
      </c>
      <c r="F232" t="s">
        <v>2044</v>
      </c>
      <c r="G232" t="str">
        <f t="shared" si="6"/>
        <v>mod_smr_con</v>
      </c>
      <c r="H232" t="s">
        <v>894</v>
      </c>
      <c r="I232" t="str">
        <f t="shared" si="7"/>
        <v xml:space="preserve">    mod_smr_con_06: "Requires sampling points to be close enough that individuals encounter multiple cameras ({{ ref_intext_wearn_gloverkapfer_2017 }})"</v>
      </c>
    </row>
    <row r="233" spans="1:9">
      <c r="A233" t="s">
        <v>966</v>
      </c>
      <c r="B233" t="s">
        <v>354</v>
      </c>
      <c r="C233" t="s">
        <v>888</v>
      </c>
      <c r="D233">
        <v>1</v>
      </c>
      <c r="F233" t="s">
        <v>2154</v>
      </c>
      <c r="G233" t="str">
        <f t="shared" si="6"/>
        <v>mod_smr_pro</v>
      </c>
      <c r="H233" t="s">
        <v>894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1016</v>
      </c>
      <c r="B234" t="s">
        <v>354</v>
      </c>
      <c r="C234" t="s">
        <v>888</v>
      </c>
      <c r="D234">
        <v>2</v>
      </c>
      <c r="F234" t="s">
        <v>2155</v>
      </c>
      <c r="G234" t="str">
        <f t="shared" si="6"/>
        <v>mod_smr_pro</v>
      </c>
      <c r="H234" t="s">
        <v>894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1129</v>
      </c>
      <c r="B235" t="s">
        <v>354</v>
      </c>
      <c r="C235" t="s">
        <v>888</v>
      </c>
      <c r="D235">
        <v>3</v>
      </c>
      <c r="F235" t="s">
        <v>2045</v>
      </c>
      <c r="G235" t="str">
        <f t="shared" si="6"/>
        <v>mod_smr_pro</v>
      </c>
      <c r="H235" t="s">
        <v>894</v>
      </c>
      <c r="I235" t="str">
        <f t="shared" si="7"/>
        <v xml:space="preserve">    mod_smr_pro_03: "Allows researcher to take advantage of natural markings ({{ ref_intext_wearn_gloverkapfer_2017 }})"</v>
      </c>
    </row>
    <row r="236" spans="1:9">
      <c r="A236" t="s">
        <v>1136</v>
      </c>
      <c r="B236" t="s">
        <v>354</v>
      </c>
      <c r="C236" t="s">
        <v>888</v>
      </c>
      <c r="D236">
        <v>4</v>
      </c>
      <c r="F236" t="s">
        <v>2046</v>
      </c>
      <c r="G236" t="str">
        <f t="shared" si="6"/>
        <v>mod_smr_pro</v>
      </c>
      <c r="H236" t="s">
        <v>894</v>
      </c>
      <c r="I236" t="str">
        <f t="shared" si="7"/>
        <v xml:space="preserve">    mod_smr_pro_04: "Allows researcher to mark a subset of the population (note - precision is dependent on number of marked individuals in a population) ({{ ref_intext_wearn_gloverkapfer_2017 }})"</v>
      </c>
    </row>
    <row r="237" spans="1:9">
      <c r="A237" t="s">
        <v>967</v>
      </c>
      <c r="B237" t="s">
        <v>334</v>
      </c>
      <c r="C237" t="s">
        <v>886</v>
      </c>
      <c r="D237">
        <v>1</v>
      </c>
      <c r="F237" t="s">
        <v>2082</v>
      </c>
      <c r="G237" t="str">
        <f t="shared" si="6"/>
        <v>mod_ste_assump</v>
      </c>
      <c r="H237" t="s">
        <v>894</v>
      </c>
      <c r="I237" t="str">
        <f t="shared" si="7"/>
        <v xml:space="preserve">    mod_ste_assump_01: "Demographic closure (i.e., no births or deaths) ({{ ref_intext_moeller_et_al_2018 }})"</v>
      </c>
    </row>
    <row r="238" spans="1:9">
      <c r="A238" t="s">
        <v>1017</v>
      </c>
      <c r="B238" t="s">
        <v>334</v>
      </c>
      <c r="C238" t="s">
        <v>886</v>
      </c>
      <c r="D238">
        <v>2</v>
      </c>
      <c r="F238" t="s">
        <v>2083</v>
      </c>
      <c r="G238" t="str">
        <f t="shared" si="6"/>
        <v>mod_ste_assump</v>
      </c>
      <c r="H238" t="s">
        <v>894</v>
      </c>
      <c r="I238" t="str">
        <f t="shared" si="7"/>
        <v xml:space="preserve">    mod_ste_assump_02: "Geographic closure (i.e., no immigration or emigration) ({{ ref_intext_moeller_et_al_2018 }})"</v>
      </c>
    </row>
    <row r="239" spans="1:9">
      <c r="A239" t="s">
        <v>1036</v>
      </c>
      <c r="B239" t="s">
        <v>334</v>
      </c>
      <c r="C239" t="s">
        <v>886</v>
      </c>
      <c r="D239">
        <v>3</v>
      </c>
      <c r="F239" t="s">
        <v>2084</v>
      </c>
      <c r="G239" t="str">
        <f t="shared" si="6"/>
        <v>mod_ste_assump</v>
      </c>
      <c r="H239" t="s">
        <v>894</v>
      </c>
      <c r="I239" t="str">
        <f t="shared" si="7"/>
        <v xml:space="preserve">    mod_ste_assump_03: "Camera locations are randomly placed ({{ ref_intext_moeller_et_al_2018 }})"</v>
      </c>
    </row>
    <row r="240" spans="1:9">
      <c r="A240" t="s">
        <v>1048</v>
      </c>
      <c r="B240" t="s">
        <v>334</v>
      </c>
      <c r="C240" t="s">
        <v>886</v>
      </c>
      <c r="D240">
        <v>4</v>
      </c>
      <c r="F240" t="s">
        <v>3827</v>
      </c>
      <c r="G240" t="str">
        <f t="shared" si="6"/>
        <v>mod_ste_assump</v>
      </c>
      <c r="H240" t="s">
        <v>894</v>
      </c>
      <c r="I240" t="str">
        <f t="shared" si="7"/>
        <v xml:space="preserve">    mod_ste_assump_04: "Detections are [independent](#independent_detections) ({{ ref_intext_moeller_et_al_2018 }})"</v>
      </c>
    </row>
    <row r="241" spans="1:9">
      <c r="A241" t="s">
        <v>1059</v>
      </c>
      <c r="B241" t="s">
        <v>334</v>
      </c>
      <c r="C241" t="s">
        <v>886</v>
      </c>
      <c r="D241">
        <v>5</v>
      </c>
      <c r="F241" t="s">
        <v>2117</v>
      </c>
      <c r="G241" t="str">
        <f t="shared" si="6"/>
        <v>mod_ste_assump</v>
      </c>
      <c r="H241" t="s">
        <v>894</v>
      </c>
      <c r="I241" t="str">
        <f t="shared" si="7"/>
        <v xml:space="preserve">    mod_ste_assump_05: "Spatial counts of animals in a small area (or counts in equal subsets of the landscape) are Poisson-distributed ({{ ref_intext_loonam_et_al_2021 }})"</v>
      </c>
    </row>
    <row r="242" spans="1:9">
      <c r="A242" t="s">
        <v>1068</v>
      </c>
      <c r="B242" t="s">
        <v>334</v>
      </c>
      <c r="C242" t="s">
        <v>886</v>
      </c>
      <c r="D242">
        <v>6</v>
      </c>
      <c r="F242" t="s">
        <v>2085</v>
      </c>
      <c r="G242" t="str">
        <f t="shared" si="6"/>
        <v>mod_ste_assump</v>
      </c>
      <c r="H242" t="s">
        <v>894</v>
      </c>
      <c r="I242" t="str">
        <f t="shared" si="7"/>
        <v xml:space="preserve">    mod_ste_assump_06: "Detection is perfect (detection probability '*p*' = 1) ({{ ref_intext_moeller_et_al_2018 }})"</v>
      </c>
    </row>
    <row r="243" spans="1:9">
      <c r="A243" t="s">
        <v>968</v>
      </c>
      <c r="B243" t="s">
        <v>334</v>
      </c>
      <c r="C243" t="s">
        <v>881</v>
      </c>
      <c r="D243">
        <v>1</v>
      </c>
      <c r="F243" t="s">
        <v>2118</v>
      </c>
      <c r="G243" t="str">
        <f t="shared" si="6"/>
        <v>mod_ste_con</v>
      </c>
      <c r="H243" t="s">
        <v>894</v>
      </c>
      <c r="I243" t="str">
        <f t="shared" si="7"/>
        <v xml:space="preserve">    mod_ste_con_01: "Assumes that detection probability is 1 ({{ ref_intext_moeller_et_al_2018 }})"</v>
      </c>
    </row>
    <row r="244" spans="1:9">
      <c r="A244" t="s">
        <v>969</v>
      </c>
      <c r="B244" t="s">
        <v>334</v>
      </c>
      <c r="C244" t="s">
        <v>888</v>
      </c>
      <c r="D244">
        <v>1</v>
      </c>
      <c r="F244" t="s">
        <v>2089</v>
      </c>
      <c r="G244" t="str">
        <f t="shared" si="6"/>
        <v>mod_ste_pro</v>
      </c>
      <c r="H244" t="s">
        <v>894</v>
      </c>
      <c r="I244" t="str">
        <f t="shared" si="7"/>
        <v xml:space="preserve">    mod_ste_pro_01: "Can be efficient for estimating abundance of common species (with a lot of images) ({{ ref_intext_moeller_et_al_2018 }})"</v>
      </c>
    </row>
    <row r="245" spans="1:9">
      <c r="A245" t="s">
        <v>1018</v>
      </c>
      <c r="B245" t="s">
        <v>334</v>
      </c>
      <c r="C245" t="s">
        <v>888</v>
      </c>
      <c r="D245">
        <v>2</v>
      </c>
      <c r="F245" t="s">
        <v>2119</v>
      </c>
      <c r="G245" t="str">
        <f t="shared" si="6"/>
        <v>mod_ste_pro</v>
      </c>
      <c r="H245" t="s">
        <v>894</v>
      </c>
      <c r="I245" t="str">
        <f t="shared" si="7"/>
        <v xml:space="preserve">    mod_ste_pro_02: "Does not require estimate of movement rate ({{ ref_intext_moeller_et_al_2018 }})"</v>
      </c>
    </row>
    <row r="246" spans="1:9">
      <c r="A246" t="s">
        <v>970</v>
      </c>
      <c r="B246" t="s">
        <v>340</v>
      </c>
      <c r="C246" t="s">
        <v>886</v>
      </c>
      <c r="D246">
        <v>1</v>
      </c>
      <c r="F246" t="s">
        <v>2120</v>
      </c>
      <c r="G246" t="str">
        <f t="shared" si="6"/>
        <v>mod_tifc_assump</v>
      </c>
      <c r="H246" t="s">
        <v>894</v>
      </c>
      <c r="I246" t="str">
        <f t="shared" si="7"/>
        <v xml:space="preserve">    mod_tifc_assump_01: "Camera locations are randomly placed or representative relative to animal movement ({{ ref_intext_becker_et_al_2022 }})"</v>
      </c>
    </row>
    <row r="247" spans="1:9">
      <c r="A247" t="s">
        <v>1019</v>
      </c>
      <c r="B247" t="s">
        <v>340</v>
      </c>
      <c r="C247" t="s">
        <v>886</v>
      </c>
      <c r="D247">
        <v>2</v>
      </c>
      <c r="F247" t="s">
        <v>2121</v>
      </c>
      <c r="G247" t="str">
        <f t="shared" si="6"/>
        <v>mod_tifc_assump</v>
      </c>
      <c r="H247" t="s">
        <v>894</v>
      </c>
      <c r="I247" t="str">
        <f t="shared" si="7"/>
        <v xml:space="preserve">    mod_tifc_assump_02: "Movement is unaffected by the cameras ({{ ref_intext_becker_et_al_2022 }})"</v>
      </c>
    </row>
    <row r="248" spans="1:9">
      <c r="A248" t="s">
        <v>1037</v>
      </c>
      <c r="B248" t="s">
        <v>340</v>
      </c>
      <c r="C248" t="s">
        <v>886</v>
      </c>
      <c r="D248">
        <v>3</v>
      </c>
      <c r="F248" t="s">
        <v>2122</v>
      </c>
      <c r="G248" t="str">
        <f t="shared" si="6"/>
        <v>mod_tifc_assump</v>
      </c>
      <c r="H248" t="s">
        <v>894</v>
      </c>
      <c r="I248" t="str">
        <f t="shared" si="7"/>
        <v xml:space="preserve">    mod_tifc_assump_03: "Reliable detection of animals in part of the camera’s FOV (at least) ({{ ref_intext_becker_et_al_2022 }})"</v>
      </c>
    </row>
    <row r="249" spans="1:9">
      <c r="A249" t="s">
        <v>971</v>
      </c>
      <c r="B249" t="s">
        <v>340</v>
      </c>
      <c r="C249" t="s">
        <v>881</v>
      </c>
      <c r="D249">
        <v>1</v>
      </c>
      <c r="F249" t="s">
        <v>2156</v>
      </c>
      <c r="G249" t="str">
        <f t="shared" si="6"/>
        <v>mod_tifc_con</v>
      </c>
      <c r="H249" t="s">
        <v>894</v>
      </c>
      <c r="I249" t="str">
        <f t="shared" si="7"/>
        <v xml:space="preserve">    mod_tifc_con_01: "Requires careful calculation of the effective area of detection ({{ ref_intext_warbington_boyce_2020 }})"</v>
      </c>
    </row>
    <row r="250" spans="1:9">
      <c r="A250" t="s">
        <v>1020</v>
      </c>
      <c r="B250" t="s">
        <v>340</v>
      </c>
      <c r="C250" t="s">
        <v>881</v>
      </c>
      <c r="D250">
        <v>2</v>
      </c>
      <c r="F250" t="s">
        <v>2123</v>
      </c>
      <c r="G250" t="str">
        <f t="shared" si="6"/>
        <v>mod_tifc_con</v>
      </c>
      <c r="H250" t="s">
        <v>894</v>
      </c>
      <c r="I250" t="str">
        <f t="shared" si="7"/>
        <v xml:space="preserve">    mod_tifc_con_02: "A high level of measurement error ({{ ref_intext_becker_et_al_2022 }})"</v>
      </c>
    </row>
    <row r="251" spans="1:9">
      <c r="A251" t="s">
        <v>972</v>
      </c>
      <c r="B251" t="s">
        <v>340</v>
      </c>
      <c r="C251" t="s">
        <v>888</v>
      </c>
      <c r="D251">
        <v>1</v>
      </c>
      <c r="F251" t="s">
        <v>2157</v>
      </c>
      <c r="G251" t="str">
        <f t="shared" si="6"/>
        <v>mod_tifc_pro</v>
      </c>
      <c r="H251" t="s">
        <v>894</v>
      </c>
      <c r="I251" t="str">
        <f t="shared" si="7"/>
        <v xml:space="preserve">    mod_tifc_pro_01: "Does not require individual identification ({{ ref_intext_warbington_boyce_2020 }})"</v>
      </c>
    </row>
    <row r="252" spans="1:9">
      <c r="A252" t="s">
        <v>1021</v>
      </c>
      <c r="B252" t="s">
        <v>340</v>
      </c>
      <c r="C252" t="s">
        <v>888</v>
      </c>
      <c r="D252">
        <v>2</v>
      </c>
      <c r="F252" t="s">
        <v>2158</v>
      </c>
      <c r="G252" t="str">
        <f t="shared" si="6"/>
        <v>mod_tifc_pro</v>
      </c>
      <c r="H252" t="s">
        <v>894</v>
      </c>
      <c r="I252" t="str">
        <f t="shared" si="7"/>
        <v xml:space="preserve">    mod_tifc_pro_02: "Makes no assumption about home range ({{ ref_intext_warbington_boyce_2020 }})"</v>
      </c>
    </row>
    <row r="253" spans="1:9">
      <c r="A253" t="s">
        <v>1130</v>
      </c>
      <c r="B253" t="s">
        <v>340</v>
      </c>
      <c r="C253" t="s">
        <v>888</v>
      </c>
      <c r="D253">
        <v>3</v>
      </c>
      <c r="F253" t="s">
        <v>3132</v>
      </c>
      <c r="G253" t="str">
        <f t="shared" si="6"/>
        <v>mod_tifc_pro</v>
      </c>
      <c r="H253" t="s">
        <v>894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973</v>
      </c>
      <c r="B254" t="s">
        <v>336</v>
      </c>
      <c r="C254" t="s">
        <v>886</v>
      </c>
      <c r="D254">
        <v>1</v>
      </c>
      <c r="F254" t="s">
        <v>2124</v>
      </c>
      <c r="G254" t="str">
        <f t="shared" si="6"/>
        <v>mod_tte_assump</v>
      </c>
      <c r="H254" t="s">
        <v>894</v>
      </c>
      <c r="I254" t="str">
        <f t="shared" si="7"/>
        <v xml:space="preserve">    mod_tte_assump_01: "Demographic closure (i.e., no births or deaths) ({{ ref_intext_moeller_et_al_2018 }}; {{ ref_intext_loonam_et_al_2021 }})"</v>
      </c>
    </row>
    <row r="255" spans="1:9">
      <c r="A255" t="s">
        <v>1022</v>
      </c>
      <c r="B255" t="s">
        <v>336</v>
      </c>
      <c r="C255" t="s">
        <v>886</v>
      </c>
      <c r="D255">
        <v>2</v>
      </c>
      <c r="F255" t="s">
        <v>2125</v>
      </c>
      <c r="G255" t="str">
        <f t="shared" si="6"/>
        <v>mod_tte_assump</v>
      </c>
      <c r="H255" t="s">
        <v>894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1038</v>
      </c>
      <c r="B256" t="s">
        <v>336</v>
      </c>
      <c r="C256" t="s">
        <v>886</v>
      </c>
      <c r="D256">
        <v>3</v>
      </c>
      <c r="F256" t="s">
        <v>2074</v>
      </c>
      <c r="G256" t="str">
        <f t="shared" si="6"/>
        <v>mod_tte_assump</v>
      </c>
      <c r="H256" t="s">
        <v>894</v>
      </c>
      <c r="I256" t="str">
        <f t="shared" si="7"/>
        <v xml:space="preserve">    mod_tte_assump_03: "Animal movement and behaviour are unaffected by the cameras ({{ ref_intext_palencia_et_al_2021 }})"</v>
      </c>
    </row>
    <row r="257" spans="1:9">
      <c r="A257" t="s">
        <v>1049</v>
      </c>
      <c r="B257" t="s">
        <v>336</v>
      </c>
      <c r="C257" t="s">
        <v>886</v>
      </c>
      <c r="D257">
        <v>4</v>
      </c>
      <c r="F257" t="s">
        <v>2126</v>
      </c>
      <c r="G257" t="str">
        <f t="shared" si="6"/>
        <v>mod_tte_assump</v>
      </c>
      <c r="H257" t="s">
        <v>894</v>
      </c>
      <c r="I257" t="str">
        <f t="shared" si="7"/>
        <v xml:space="preserve">    mod_tte_assump_04: "Camera locations placement is random, systematic, or systematic random ({{ ref_intext_moeller_et_al_2018 }})"</v>
      </c>
    </row>
    <row r="258" spans="1:9">
      <c r="A258" t="s">
        <v>1060</v>
      </c>
      <c r="B258" t="s">
        <v>336</v>
      </c>
      <c r="C258" t="s">
        <v>886</v>
      </c>
      <c r="D258">
        <v>5</v>
      </c>
      <c r="F258" t="s">
        <v>3827</v>
      </c>
      <c r="G258" t="str">
        <f t="shared" ref="G258:G264" si="8">B258&amp;"_"&amp;C258</f>
        <v>mod_tte_assump</v>
      </c>
      <c r="H258" t="s">
        <v>894</v>
      </c>
      <c r="I258" t="str">
        <f t="shared" ref="I258:I264" si="9">"    "&amp;A258&amp;": "&amp;""""&amp;F258&amp;""""</f>
        <v xml:space="preserve">    mod_tte_assump_05: "Detections are [independent](#independent_detections) ({{ ref_intext_moeller_et_al_2018 }})"</v>
      </c>
    </row>
    <row r="259" spans="1:9">
      <c r="A259" t="s">
        <v>1069</v>
      </c>
      <c r="B259" t="s">
        <v>336</v>
      </c>
      <c r="C259" t="s">
        <v>886</v>
      </c>
      <c r="D259">
        <v>6</v>
      </c>
      <c r="F259" t="s">
        <v>2127</v>
      </c>
      <c r="G259" t="str">
        <f t="shared" si="8"/>
        <v>mod_tte_assump</v>
      </c>
      <c r="H259" t="s">
        <v>894</v>
      </c>
      <c r="I259" t="str">
        <f t="shared" si="9"/>
        <v xml:space="preserve">    mod_tte_assump_06: "Spatial counts of animals (or counts in equal subsets of the landscape) are Poisson-distributed ({{ ref_intext_loonam_et_al_2021 }})"</v>
      </c>
    </row>
    <row r="260" spans="1:9">
      <c r="A260" t="s">
        <v>1075</v>
      </c>
      <c r="B260" t="s">
        <v>336</v>
      </c>
      <c r="C260" t="s">
        <v>886</v>
      </c>
      <c r="D260">
        <v>7</v>
      </c>
      <c r="F260" t="s">
        <v>2128</v>
      </c>
      <c r="G260" t="str">
        <f t="shared" si="8"/>
        <v>mod_tte_assump</v>
      </c>
      <c r="H260" t="s">
        <v>894</v>
      </c>
      <c r="I260" t="str">
        <f t="shared" si="9"/>
        <v xml:space="preserve">    mod_tte_assump_07: "Accurate estimate of movement speed ({{ ref_intext_loonam_et_al_2021 }})"</v>
      </c>
    </row>
    <row r="261" spans="1:9">
      <c r="A261" t="s">
        <v>1081</v>
      </c>
      <c r="B261" t="s">
        <v>336</v>
      </c>
      <c r="C261" t="s">
        <v>886</v>
      </c>
      <c r="D261">
        <v>8</v>
      </c>
      <c r="F261" t="s">
        <v>2129</v>
      </c>
      <c r="G261" t="str">
        <f t="shared" si="8"/>
        <v>mod_tte_assump</v>
      </c>
      <c r="H261" t="s">
        <v>894</v>
      </c>
      <c r="I261" t="str">
        <f t="shared" si="9"/>
        <v xml:space="preserve">    mod_tte_assump_08: "Detection is perfect (detection probability '*p*' =  1) ({{ ref_intext_moeller_et_al_2018 }})"</v>
      </c>
    </row>
    <row r="262" spans="1:9">
      <c r="A262" t="s">
        <v>974</v>
      </c>
      <c r="B262" t="s">
        <v>336</v>
      </c>
      <c r="C262" t="s">
        <v>881</v>
      </c>
      <c r="D262">
        <v>1</v>
      </c>
      <c r="F262" t="s">
        <v>2130</v>
      </c>
      <c r="G262" t="str">
        <f t="shared" si="8"/>
        <v>mod_tte_con</v>
      </c>
      <c r="H262" t="s">
        <v>894</v>
      </c>
      <c r="I262" t="str">
        <f t="shared" si="9"/>
        <v xml:space="preserve">    mod_tte_con_01: "Requires independent estimates of movement rate (difficult to obtain without telemetry data) ({{ ref_intext_moeller_et_al_2018 }})"</v>
      </c>
    </row>
    <row r="263" spans="1:9">
      <c r="A263" t="s">
        <v>1023</v>
      </c>
      <c r="B263" t="s">
        <v>336</v>
      </c>
      <c r="C263" t="s">
        <v>881</v>
      </c>
      <c r="D263">
        <v>2</v>
      </c>
      <c r="F263" t="s">
        <v>2131</v>
      </c>
      <c r="G263" t="str">
        <f t="shared" si="8"/>
        <v>mod_tte_con</v>
      </c>
      <c r="H263" t="s">
        <v>894</v>
      </c>
      <c r="I263" t="str">
        <f t="shared" si="9"/>
        <v xml:space="preserve">    mod_tte_con_02: "Assumes that detection probability is 1 (or apply extension to account for imperfect detection) ({{ ref_intext_moeller_et_al_2018 }})"</v>
      </c>
    </row>
    <row r="264" spans="1:9">
      <c r="A264" t="s">
        <v>975</v>
      </c>
      <c r="B264" t="s">
        <v>336</v>
      </c>
      <c r="C264" t="s">
        <v>888</v>
      </c>
      <c r="D264">
        <v>1</v>
      </c>
      <c r="F264" t="s">
        <v>2089</v>
      </c>
      <c r="G264" t="str">
        <f t="shared" si="8"/>
        <v>mod_tte_pro</v>
      </c>
      <c r="H264" t="s">
        <v>894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1" sqref="H11:K11"/>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7"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368</v>
      </c>
      <c r="U1" t="s">
        <v>364</v>
      </c>
      <c r="V1" t="s">
        <v>884</v>
      </c>
      <c r="W1" t="s">
        <v>883</v>
      </c>
      <c r="X1" t="s">
        <v>885</v>
      </c>
      <c r="Y1" t="s">
        <v>882</v>
      </c>
      <c r="Z1" t="s">
        <v>350</v>
      </c>
      <c r="AA1" t="s">
        <v>351</v>
      </c>
      <c r="AB1" t="s">
        <v>358</v>
      </c>
      <c r="AC1" t="s">
        <v>344</v>
      </c>
      <c r="AD1" t="s">
        <v>342</v>
      </c>
      <c r="AE1" s="7" t="s">
        <v>352</v>
      </c>
      <c r="AF1" t="s">
        <v>357</v>
      </c>
      <c r="AG1" t="s">
        <v>354</v>
      </c>
      <c r="AH1" t="s">
        <v>338</v>
      </c>
      <c r="AI1" t="s">
        <v>331</v>
      </c>
      <c r="AJ1" t="s">
        <v>334</v>
      </c>
      <c r="AK1" t="s">
        <v>340</v>
      </c>
      <c r="AL1" t="s">
        <v>336</v>
      </c>
      <c r="AM1" t="s">
        <v>360</v>
      </c>
      <c r="AN1" t="s">
        <v>1189</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7">
        <f t="shared" si="0"/>
        <v>6</v>
      </c>
      <c r="AF2">
        <f t="shared" si="0"/>
        <v>14</v>
      </c>
      <c r="AG2">
        <f t="shared" si="0"/>
        <v>17</v>
      </c>
      <c r="AH2">
        <f>VLOOKUP(AH$1,$A:$D,2,FALSE)</f>
        <v>9</v>
      </c>
      <c r="AI2">
        <f>VLOOKUP(AI$1,$A:$D,2,FALSE)</f>
        <v>5</v>
      </c>
      <c r="AJ2">
        <f t="shared" si="0"/>
        <v>6</v>
      </c>
      <c r="AK2">
        <f t="shared" si="0"/>
        <v>3</v>
      </c>
      <c r="AL2">
        <f t="shared" si="0"/>
        <v>8</v>
      </c>
      <c r="AM2">
        <f>VLOOKUP(AM$1,$A:$D,2,FALSE)</f>
        <v>2</v>
      </c>
      <c r="AN2" t="s">
        <v>1189</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7">
        <f t="shared" si="1"/>
        <v>7</v>
      </c>
      <c r="AF3">
        <f t="shared" si="1"/>
        <v>7</v>
      </c>
      <c r="AG3">
        <f t="shared" si="1"/>
        <v>6</v>
      </c>
      <c r="AH3">
        <f>VLOOKUP(AH$1,$A:$D,3,FALSE)</f>
        <v>8</v>
      </c>
      <c r="AI3">
        <f>VLOOKUP(AI$1,$A:$D,3,FALSE)</f>
        <v>3</v>
      </c>
      <c r="AJ3">
        <f t="shared" si="1"/>
        <v>1</v>
      </c>
      <c r="AK3">
        <f t="shared" si="1"/>
        <v>2</v>
      </c>
      <c r="AL3">
        <f t="shared" si="1"/>
        <v>2</v>
      </c>
      <c r="AM3">
        <f>VLOOKUP(AM$1,$A:$D,3,FALSE)</f>
        <v>3</v>
      </c>
      <c r="AN3" t="s">
        <v>1189</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7">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1189</v>
      </c>
    </row>
    <row r="5" spans="1:40">
      <c r="AN5" t="s">
        <v>1189</v>
      </c>
    </row>
    <row r="6" spans="1:40">
      <c r="P6" t="s">
        <v>1191</v>
      </c>
      <c r="R6" t="s">
        <v>1175</v>
      </c>
      <c r="T6" t="s">
        <v>1175</v>
      </c>
      <c r="U6" t="s">
        <v>1175</v>
      </c>
      <c r="V6" t="s">
        <v>1175</v>
      </c>
      <c r="W6" t="s">
        <v>1175</v>
      </c>
      <c r="X6" t="s">
        <v>1175</v>
      </c>
      <c r="Y6" t="s">
        <v>1175</v>
      </c>
      <c r="Z6" t="s">
        <v>1175</v>
      </c>
      <c r="AA6" t="s">
        <v>1175</v>
      </c>
      <c r="AB6" t="s">
        <v>1175</v>
      </c>
      <c r="AC6" t="s">
        <v>1175</v>
      </c>
      <c r="AD6" t="s">
        <v>1175</v>
      </c>
      <c r="AE6" s="7" t="s">
        <v>1175</v>
      </c>
      <c r="AF6" t="s">
        <v>1175</v>
      </c>
      <c r="AG6" t="s">
        <v>1175</v>
      </c>
      <c r="AH6" t="s">
        <v>1175</v>
      </c>
      <c r="AI6" t="s">
        <v>1175</v>
      </c>
      <c r="AJ6" t="s">
        <v>1175</v>
      </c>
      <c r="AK6" t="s">
        <v>1175</v>
      </c>
      <c r="AL6" t="s">
        <v>1175</v>
      </c>
      <c r="AM6" t="s">
        <v>1175</v>
      </c>
      <c r="AN6" t="s">
        <v>1189</v>
      </c>
    </row>
    <row r="7" spans="1:40">
      <c r="P7">
        <v>1</v>
      </c>
      <c r="R7" t="s">
        <v>1176</v>
      </c>
      <c r="T7" t="s">
        <v>1176</v>
      </c>
      <c r="U7" t="s">
        <v>1176</v>
      </c>
      <c r="V7" t="s">
        <v>1176</v>
      </c>
      <c r="W7" t="s">
        <v>1176</v>
      </c>
      <c r="X7" t="s">
        <v>1176</v>
      </c>
      <c r="Y7" t="s">
        <v>1176</v>
      </c>
      <c r="Z7" t="s">
        <v>1176</v>
      </c>
      <c r="AA7" t="s">
        <v>1176</v>
      </c>
      <c r="AB7" t="s">
        <v>1176</v>
      </c>
      <c r="AC7" t="s">
        <v>1176</v>
      </c>
      <c r="AD7" t="s">
        <v>1176</v>
      </c>
      <c r="AE7" s="7" t="s">
        <v>1176</v>
      </c>
      <c r="AF7" t="s">
        <v>1176</v>
      </c>
      <c r="AG7" t="s">
        <v>1176</v>
      </c>
      <c r="AH7" t="s">
        <v>1176</v>
      </c>
      <c r="AI7" t="s">
        <v>1176</v>
      </c>
      <c r="AJ7" t="s">
        <v>1176</v>
      </c>
      <c r="AK7" t="s">
        <v>1176</v>
      </c>
      <c r="AL7" t="s">
        <v>1176</v>
      </c>
      <c r="AM7" t="s">
        <v>1176</v>
      </c>
      <c r="AN7" t="s">
        <v>1189</v>
      </c>
    </row>
    <row r="8" spans="1:40">
      <c r="A8" s="3" t="s">
        <v>898</v>
      </c>
      <c r="B8" s="3" t="s">
        <v>897</v>
      </c>
      <c r="H8" t="s">
        <v>898</v>
      </c>
      <c r="I8" t="s">
        <v>897</v>
      </c>
      <c r="P8">
        <v>2</v>
      </c>
      <c r="R8" t="s">
        <v>1177</v>
      </c>
      <c r="T8" t="s">
        <v>1177</v>
      </c>
      <c r="U8" t="s">
        <v>1177</v>
      </c>
      <c r="V8" t="s">
        <v>1177</v>
      </c>
      <c r="W8" t="s">
        <v>1177</v>
      </c>
      <c r="X8" t="s">
        <v>1177</v>
      </c>
      <c r="Y8" t="s">
        <v>1177</v>
      </c>
      <c r="Z8" t="s">
        <v>1177</v>
      </c>
      <c r="AA8" t="s">
        <v>1177</v>
      </c>
      <c r="AB8" t="s">
        <v>1177</v>
      </c>
      <c r="AC8" t="s">
        <v>1177</v>
      </c>
      <c r="AD8" t="s">
        <v>1177</v>
      </c>
      <c r="AE8" s="7" t="s">
        <v>1177</v>
      </c>
      <c r="AF8" t="s">
        <v>1177</v>
      </c>
      <c r="AG8" t="s">
        <v>1177</v>
      </c>
      <c r="AH8" t="s">
        <v>1177</v>
      </c>
      <c r="AI8" t="s">
        <v>1177</v>
      </c>
      <c r="AJ8" t="s">
        <v>1177</v>
      </c>
      <c r="AK8" t="s">
        <v>1177</v>
      </c>
      <c r="AL8" t="s">
        <v>1177</v>
      </c>
      <c r="AM8" t="s">
        <v>1177</v>
      </c>
      <c r="AN8" t="s">
        <v>1189</v>
      </c>
    </row>
    <row r="9" spans="1:40">
      <c r="A9" s="3" t="s">
        <v>896</v>
      </c>
      <c r="B9" t="s">
        <v>886</v>
      </c>
      <c r="C9" t="s">
        <v>881</v>
      </c>
      <c r="D9" t="s">
        <v>888</v>
      </c>
      <c r="H9" t="s">
        <v>896</v>
      </c>
      <c r="I9" t="s">
        <v>886</v>
      </c>
      <c r="J9" t="s">
        <v>888</v>
      </c>
      <c r="K9" t="s">
        <v>881</v>
      </c>
      <c r="P9">
        <v>3</v>
      </c>
      <c r="Q9">
        <v>1</v>
      </c>
      <c r="R9" t="s">
        <v>1195</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7" t="str">
        <f t="shared" si="4"/>
        <v>{{ mod_name_assump_01 }}</v>
      </c>
      <c r="AF9" t="str">
        <f t="shared" si="4"/>
        <v>{{ mod_name_assump_01 }}</v>
      </c>
      <c r="AG9" t="str">
        <f t="shared" si="4"/>
        <v>{{ mod_name_assump_01 }}</v>
      </c>
      <c r="AH9" t="str">
        <f t="shared" ref="AH9:AH24" si="6">IF(AH$2&gt;=$Q9,$R9,"")</f>
        <v>{{ mod_name_assump_01 }}</v>
      </c>
      <c r="AI9" t="s">
        <v>1192</v>
      </c>
      <c r="AJ9" t="str">
        <f t="shared" si="4"/>
        <v>{{ mod_name_assump_01 }}</v>
      </c>
      <c r="AK9" t="str">
        <f t="shared" si="4"/>
        <v>{{ mod_name_assump_01 }}</v>
      </c>
      <c r="AL9" t="str">
        <f t="shared" si="4"/>
        <v>{{ mod_name_assump_01 }}</v>
      </c>
      <c r="AM9" t="str">
        <f t="shared" ref="AM9:AM24" si="7">IF(AM$2&gt;=$Q9,$R9,"")</f>
        <v>{{ mod_name_assump_01 }}</v>
      </c>
      <c r="AN9" t="s">
        <v>1189</v>
      </c>
    </row>
    <row r="10" spans="1:40">
      <c r="A10" s="4" t="s">
        <v>350</v>
      </c>
      <c r="B10">
        <v>2</v>
      </c>
      <c r="C10">
        <v>2</v>
      </c>
      <c r="D10">
        <v>5</v>
      </c>
      <c r="H10" t="s">
        <v>350</v>
      </c>
      <c r="I10">
        <v>2</v>
      </c>
      <c r="J10">
        <v>5</v>
      </c>
      <c r="K10">
        <v>2</v>
      </c>
      <c r="P10">
        <v>4</v>
      </c>
      <c r="Q10">
        <v>2</v>
      </c>
      <c r="R10" t="s">
        <v>1196</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7"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1189</v>
      </c>
    </row>
    <row r="11" spans="1:40">
      <c r="A11" s="4" t="s">
        <v>360</v>
      </c>
      <c r="B11">
        <v>2</v>
      </c>
      <c r="C11">
        <v>3</v>
      </c>
      <c r="D11">
        <v>4</v>
      </c>
      <c r="H11" s="6" t="s">
        <v>360</v>
      </c>
      <c r="I11" s="6">
        <v>2</v>
      </c>
      <c r="J11" s="6">
        <v>4</v>
      </c>
      <c r="K11" s="6">
        <v>3</v>
      </c>
      <c r="L11" s="6"/>
      <c r="P11">
        <v>5</v>
      </c>
      <c r="Q11">
        <v>3</v>
      </c>
      <c r="R11" t="s">
        <v>1197</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7"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1189</v>
      </c>
    </row>
    <row r="12" spans="1:40">
      <c r="A12" s="4" t="s">
        <v>351</v>
      </c>
      <c r="B12">
        <v>11</v>
      </c>
      <c r="C12">
        <v>3</v>
      </c>
      <c r="D12">
        <v>1</v>
      </c>
      <c r="H12" t="s">
        <v>351</v>
      </c>
      <c r="I12">
        <v>11</v>
      </c>
      <c r="J12">
        <v>1</v>
      </c>
      <c r="K12">
        <v>3</v>
      </c>
      <c r="P12">
        <v>6</v>
      </c>
      <c r="Q12">
        <v>4</v>
      </c>
      <c r="R12" t="s">
        <v>1198</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7"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1189</v>
      </c>
    </row>
    <row r="13" spans="1:40">
      <c r="A13" s="10" t="s">
        <v>358</v>
      </c>
      <c r="B13" s="7">
        <v>6</v>
      </c>
      <c r="C13" s="7">
        <v>7</v>
      </c>
      <c r="D13" s="7">
        <v>3</v>
      </c>
      <c r="E13" s="7"/>
      <c r="F13" s="7"/>
      <c r="G13" s="7"/>
      <c r="H13" s="6" t="s">
        <v>358</v>
      </c>
      <c r="I13" s="6">
        <v>6</v>
      </c>
      <c r="J13" s="6">
        <v>3</v>
      </c>
      <c r="K13" s="6">
        <v>8</v>
      </c>
      <c r="L13" s="6"/>
      <c r="P13">
        <v>7</v>
      </c>
      <c r="Q13">
        <v>5</v>
      </c>
      <c r="R13" t="s">
        <v>1199</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7"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1189</v>
      </c>
    </row>
    <row r="14" spans="1:40">
      <c r="A14" s="4" t="s">
        <v>884</v>
      </c>
      <c r="B14">
        <v>4</v>
      </c>
      <c r="C14">
        <v>3</v>
      </c>
      <c r="D14">
        <v>3</v>
      </c>
      <c r="H14" s="6" t="s">
        <v>884</v>
      </c>
      <c r="I14" s="6">
        <v>4</v>
      </c>
      <c r="J14" s="6">
        <v>3</v>
      </c>
      <c r="K14" s="6">
        <v>3</v>
      </c>
      <c r="P14">
        <v>8</v>
      </c>
      <c r="Q14">
        <v>6</v>
      </c>
      <c r="R14" t="s">
        <v>1200</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7"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1189</v>
      </c>
    </row>
    <row r="15" spans="1:40">
      <c r="A15" s="4" t="s">
        <v>883</v>
      </c>
      <c r="B15">
        <v>3</v>
      </c>
      <c r="C15">
        <v>3</v>
      </c>
      <c r="D15">
        <v>3</v>
      </c>
      <c r="H15" s="6" t="s">
        <v>883</v>
      </c>
      <c r="I15" s="6">
        <v>3</v>
      </c>
      <c r="J15" s="6">
        <v>3</v>
      </c>
      <c r="K15" s="6">
        <v>3</v>
      </c>
      <c r="P15">
        <v>9</v>
      </c>
      <c r="Q15">
        <v>7</v>
      </c>
      <c r="R15" t="s">
        <v>1201</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7"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1189</v>
      </c>
    </row>
    <row r="16" spans="1:40">
      <c r="A16" s="4" t="s">
        <v>885</v>
      </c>
      <c r="B16">
        <v>3</v>
      </c>
      <c r="C16">
        <v>3</v>
      </c>
      <c r="D16">
        <v>2</v>
      </c>
      <c r="H16" s="6" t="s">
        <v>885</v>
      </c>
      <c r="I16" s="6">
        <v>3</v>
      </c>
      <c r="J16" s="6">
        <v>2</v>
      </c>
      <c r="K16" s="6">
        <v>3</v>
      </c>
      <c r="P16">
        <v>10</v>
      </c>
      <c r="Q16">
        <v>8</v>
      </c>
      <c r="R16" t="s">
        <v>1202</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7"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1189</v>
      </c>
    </row>
    <row r="17" spans="1:40">
      <c r="A17" s="4" t="s">
        <v>338</v>
      </c>
      <c r="B17">
        <v>9</v>
      </c>
      <c r="C17">
        <v>8</v>
      </c>
      <c r="D17">
        <v>4</v>
      </c>
      <c r="H17" t="s">
        <v>338</v>
      </c>
      <c r="I17">
        <v>9</v>
      </c>
      <c r="J17">
        <v>4</v>
      </c>
      <c r="K17">
        <v>8</v>
      </c>
      <c r="P17">
        <v>11</v>
      </c>
      <c r="Q17">
        <v>9</v>
      </c>
      <c r="R17" t="s">
        <v>1203</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7"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1189</v>
      </c>
    </row>
    <row r="18" spans="1:40">
      <c r="A18" s="4" t="s">
        <v>368</v>
      </c>
      <c r="B18">
        <v>1</v>
      </c>
      <c r="C18">
        <v>1</v>
      </c>
      <c r="D18">
        <v>1</v>
      </c>
      <c r="H18" s="6" t="s">
        <v>368</v>
      </c>
      <c r="I18" s="6">
        <v>1</v>
      </c>
      <c r="J18" s="6">
        <v>1</v>
      </c>
      <c r="K18" s="6">
        <v>1</v>
      </c>
      <c r="P18">
        <v>12</v>
      </c>
      <c r="Q18">
        <v>10</v>
      </c>
      <c r="R18" t="s">
        <v>1204</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7"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1189</v>
      </c>
    </row>
    <row r="19" spans="1:40">
      <c r="A19" s="4" t="s">
        <v>331</v>
      </c>
      <c r="B19">
        <v>5</v>
      </c>
      <c r="C19">
        <v>3</v>
      </c>
      <c r="D19">
        <v>2</v>
      </c>
      <c r="H19" t="s">
        <v>331</v>
      </c>
      <c r="I19">
        <v>5</v>
      </c>
      <c r="J19">
        <v>2</v>
      </c>
      <c r="K19">
        <v>3</v>
      </c>
      <c r="P19">
        <v>13</v>
      </c>
      <c r="Q19">
        <v>11</v>
      </c>
      <c r="R19" t="s">
        <v>1205</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7"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1189</v>
      </c>
    </row>
    <row r="20" spans="1:40">
      <c r="A20" s="4" t="s">
        <v>364</v>
      </c>
      <c r="B20">
        <v>5</v>
      </c>
      <c r="C20">
        <v>2</v>
      </c>
      <c r="D20">
        <v>5</v>
      </c>
      <c r="H20" s="6" t="s">
        <v>364</v>
      </c>
      <c r="I20" s="6">
        <v>5</v>
      </c>
      <c r="J20" s="6">
        <v>5</v>
      </c>
      <c r="K20" s="6">
        <v>2</v>
      </c>
      <c r="P20">
        <v>14</v>
      </c>
      <c r="Q20">
        <v>12</v>
      </c>
      <c r="R20" t="s">
        <v>1206</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7"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1189</v>
      </c>
    </row>
    <row r="21" spans="1:40">
      <c r="A21" s="4" t="s">
        <v>882</v>
      </c>
      <c r="B21">
        <v>1</v>
      </c>
      <c r="C21">
        <v>3</v>
      </c>
      <c r="D21">
        <v>3</v>
      </c>
      <c r="H21" t="s">
        <v>362</v>
      </c>
      <c r="I21">
        <v>1</v>
      </c>
      <c r="J21">
        <v>3</v>
      </c>
      <c r="K21">
        <v>3</v>
      </c>
      <c r="P21">
        <v>15</v>
      </c>
      <c r="Q21">
        <v>13</v>
      </c>
      <c r="R21" t="s">
        <v>1207</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7"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1189</v>
      </c>
    </row>
    <row r="22" spans="1:40">
      <c r="A22" s="4" t="s">
        <v>344</v>
      </c>
      <c r="B22">
        <v>8</v>
      </c>
      <c r="C22">
        <v>5</v>
      </c>
      <c r="D22">
        <v>8</v>
      </c>
      <c r="H22" t="s">
        <v>344</v>
      </c>
      <c r="I22">
        <v>9</v>
      </c>
      <c r="J22">
        <v>8</v>
      </c>
      <c r="K22">
        <v>5</v>
      </c>
      <c r="P22">
        <v>16</v>
      </c>
      <c r="Q22">
        <v>14</v>
      </c>
      <c r="R22" t="s">
        <v>1208</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7"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1189</v>
      </c>
    </row>
    <row r="23" spans="1:40">
      <c r="A23" s="4" t="s">
        <v>342</v>
      </c>
      <c r="B23">
        <v>8</v>
      </c>
      <c r="C23">
        <v>3</v>
      </c>
      <c r="D23">
        <v>1</v>
      </c>
      <c r="H23" s="6" t="s">
        <v>342</v>
      </c>
      <c r="I23" s="6">
        <v>8</v>
      </c>
      <c r="J23" s="6">
        <v>1</v>
      </c>
      <c r="K23" s="6">
        <v>4</v>
      </c>
      <c r="L23" s="6"/>
      <c r="P23">
        <v>17</v>
      </c>
      <c r="Q23">
        <v>15</v>
      </c>
      <c r="R23" t="s">
        <v>1209</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7"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1189</v>
      </c>
    </row>
    <row r="24" spans="1:40">
      <c r="A24" s="4" t="s">
        <v>352</v>
      </c>
      <c r="B24">
        <v>6</v>
      </c>
      <c r="C24">
        <v>7</v>
      </c>
      <c r="D24">
        <v>1</v>
      </c>
      <c r="H24" t="s">
        <v>352</v>
      </c>
      <c r="I24">
        <v>6</v>
      </c>
      <c r="J24">
        <v>1</v>
      </c>
      <c r="K24">
        <v>7</v>
      </c>
      <c r="P24">
        <v>18</v>
      </c>
      <c r="Q24">
        <v>16</v>
      </c>
      <c r="R24" t="s">
        <v>1210</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7"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1189</v>
      </c>
    </row>
    <row r="25" spans="1:40">
      <c r="A25" s="4" t="s">
        <v>357</v>
      </c>
      <c r="B25">
        <v>14</v>
      </c>
      <c r="C25">
        <v>7</v>
      </c>
      <c r="D25">
        <v>9</v>
      </c>
      <c r="H25" s="6" t="s">
        <v>357</v>
      </c>
      <c r="I25" s="6">
        <v>14</v>
      </c>
      <c r="J25" s="6">
        <v>9</v>
      </c>
      <c r="K25" s="6">
        <v>7</v>
      </c>
      <c r="P25">
        <v>19</v>
      </c>
      <c r="R25" t="s">
        <v>1178</v>
      </c>
      <c r="S25" t="str">
        <f t="shared" si="8"/>
        <v>- :::</v>
      </c>
      <c r="T25" t="s">
        <v>1178</v>
      </c>
      <c r="U25" t="s">
        <v>1178</v>
      </c>
      <c r="V25" t="s">
        <v>1178</v>
      </c>
      <c r="W25" t="s">
        <v>1178</v>
      </c>
      <c r="X25" t="s">
        <v>1178</v>
      </c>
      <c r="Y25" t="s">
        <v>1178</v>
      </c>
      <c r="Z25" t="s">
        <v>1178</v>
      </c>
      <c r="AA25" t="s">
        <v>1178</v>
      </c>
      <c r="AB25" t="s">
        <v>1178</v>
      </c>
      <c r="AC25" t="s">
        <v>1178</v>
      </c>
      <c r="AD25" t="s">
        <v>1178</v>
      </c>
      <c r="AE25" s="7" t="s">
        <v>1178</v>
      </c>
      <c r="AF25" t="s">
        <v>1178</v>
      </c>
      <c r="AG25" t="s">
        <v>1178</v>
      </c>
      <c r="AH25" t="s">
        <v>1178</v>
      </c>
      <c r="AI25" t="s">
        <v>1178</v>
      </c>
      <c r="AJ25" t="s">
        <v>1178</v>
      </c>
      <c r="AK25" t="s">
        <v>1178</v>
      </c>
      <c r="AL25" t="s">
        <v>1178</v>
      </c>
      <c r="AM25" t="s">
        <v>1178</v>
      </c>
      <c r="AN25" t="s">
        <v>1189</v>
      </c>
    </row>
    <row r="26" spans="1:40">
      <c r="A26" s="4" t="s">
        <v>354</v>
      </c>
      <c r="B26">
        <v>17</v>
      </c>
      <c r="C26">
        <v>6</v>
      </c>
      <c r="D26">
        <v>4</v>
      </c>
      <c r="H26" t="s">
        <v>354</v>
      </c>
      <c r="I26">
        <v>17</v>
      </c>
      <c r="J26">
        <v>4</v>
      </c>
      <c r="K26">
        <v>6</v>
      </c>
      <c r="P26">
        <v>20</v>
      </c>
      <c r="S26" t="str">
        <f t="shared" si="8"/>
        <v xml:space="preserve">- </v>
      </c>
      <c r="AN26" t="s">
        <v>1189</v>
      </c>
    </row>
    <row r="27" spans="1:40">
      <c r="A27" s="4" t="s">
        <v>334</v>
      </c>
      <c r="B27">
        <v>6</v>
      </c>
      <c r="C27">
        <v>1</v>
      </c>
      <c r="D27">
        <v>2</v>
      </c>
      <c r="H27" t="s">
        <v>334</v>
      </c>
      <c r="I27">
        <v>6</v>
      </c>
      <c r="J27">
        <v>2</v>
      </c>
      <c r="K27">
        <v>1</v>
      </c>
      <c r="P27">
        <v>21</v>
      </c>
      <c r="R27" t="s">
        <v>1179</v>
      </c>
      <c r="S27" t="str">
        <f t="shared" si="8"/>
        <v xml:space="preserve">- :::{grid-item-card}  **Pros**  </v>
      </c>
      <c r="T27" t="s">
        <v>1179</v>
      </c>
      <c r="U27" t="s">
        <v>1179</v>
      </c>
      <c r="V27" t="s">
        <v>1179</v>
      </c>
      <c r="W27" t="s">
        <v>1179</v>
      </c>
      <c r="X27" t="s">
        <v>1179</v>
      </c>
      <c r="Y27" t="s">
        <v>1179</v>
      </c>
      <c r="Z27" t="s">
        <v>1179</v>
      </c>
      <c r="AA27" t="s">
        <v>1179</v>
      </c>
      <c r="AB27" t="s">
        <v>1179</v>
      </c>
      <c r="AC27" t="s">
        <v>1179</v>
      </c>
      <c r="AD27" t="s">
        <v>1179</v>
      </c>
      <c r="AE27" s="7" t="s">
        <v>1179</v>
      </c>
      <c r="AF27" t="s">
        <v>1179</v>
      </c>
      <c r="AG27" t="s">
        <v>1179</v>
      </c>
      <c r="AH27" t="s">
        <v>1179</v>
      </c>
      <c r="AI27" t="s">
        <v>1179</v>
      </c>
      <c r="AJ27" t="s">
        <v>1179</v>
      </c>
      <c r="AK27" t="s">
        <v>1179</v>
      </c>
      <c r="AL27" t="s">
        <v>1179</v>
      </c>
      <c r="AM27" t="s">
        <v>1179</v>
      </c>
      <c r="AN27" t="s">
        <v>1189</v>
      </c>
    </row>
    <row r="28" spans="1:40">
      <c r="A28" s="4" t="s">
        <v>340</v>
      </c>
      <c r="B28">
        <v>3</v>
      </c>
      <c r="C28">
        <v>2</v>
      </c>
      <c r="D28">
        <v>3</v>
      </c>
      <c r="H28" s="6" t="s">
        <v>340</v>
      </c>
      <c r="I28" s="6">
        <v>3</v>
      </c>
      <c r="J28" s="6">
        <v>3</v>
      </c>
      <c r="K28" s="6">
        <v>2</v>
      </c>
      <c r="P28">
        <v>22</v>
      </c>
      <c r="Q28">
        <v>1</v>
      </c>
      <c r="R28" t="s">
        <v>1211</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7"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1189</v>
      </c>
    </row>
    <row r="29" spans="1:40">
      <c r="A29" s="4" t="s">
        <v>336</v>
      </c>
      <c r="B29">
        <v>8</v>
      </c>
      <c r="C29">
        <v>2</v>
      </c>
      <c r="D29">
        <v>1</v>
      </c>
      <c r="H29" t="s">
        <v>336</v>
      </c>
      <c r="I29">
        <v>8</v>
      </c>
      <c r="J29">
        <v>1</v>
      </c>
      <c r="K29">
        <v>1</v>
      </c>
      <c r="P29">
        <v>23</v>
      </c>
      <c r="Q29">
        <v>2</v>
      </c>
      <c r="R29" t="s">
        <v>1212</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7"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1189</v>
      </c>
    </row>
    <row r="30" spans="1:40">
      <c r="P30">
        <v>24</v>
      </c>
      <c r="Q30">
        <v>3</v>
      </c>
      <c r="R30" t="s">
        <v>1213</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7"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1189</v>
      </c>
    </row>
    <row r="31" spans="1:40">
      <c r="P31">
        <v>25</v>
      </c>
      <c r="Q31">
        <v>4</v>
      </c>
      <c r="R31" t="s">
        <v>1214</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7"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1189</v>
      </c>
    </row>
    <row r="32" spans="1:40">
      <c r="P32">
        <v>26</v>
      </c>
      <c r="Q32">
        <v>5</v>
      </c>
      <c r="R32" t="s">
        <v>1215</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7"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1189</v>
      </c>
    </row>
    <row r="33" spans="16:40">
      <c r="P33">
        <v>27</v>
      </c>
      <c r="Q33">
        <v>6</v>
      </c>
      <c r="R33" t="s">
        <v>1216</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7"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1189</v>
      </c>
    </row>
    <row r="34" spans="16:40">
      <c r="P34">
        <v>28</v>
      </c>
      <c r="Q34">
        <v>7</v>
      </c>
      <c r="R34" t="s">
        <v>1217</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7"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1189</v>
      </c>
    </row>
    <row r="35" spans="16:40">
      <c r="P35">
        <v>29</v>
      </c>
      <c r="Q35">
        <v>8</v>
      </c>
      <c r="R35" t="s">
        <v>1218</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7"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1189</v>
      </c>
    </row>
    <row r="36" spans="16:40">
      <c r="P36">
        <v>30</v>
      </c>
      <c r="R36" t="s">
        <v>1178</v>
      </c>
      <c r="S36" t="str">
        <f t="shared" si="8"/>
        <v>- :::</v>
      </c>
      <c r="T36" t="s">
        <v>1178</v>
      </c>
      <c r="U36" t="s">
        <v>1178</v>
      </c>
      <c r="V36" t="s">
        <v>1178</v>
      </c>
      <c r="W36" t="s">
        <v>1178</v>
      </c>
      <c r="X36" t="s">
        <v>1178</v>
      </c>
      <c r="Y36" t="s">
        <v>1178</v>
      </c>
      <c r="Z36" t="s">
        <v>1178</v>
      </c>
      <c r="AA36" t="s">
        <v>1178</v>
      </c>
      <c r="AB36" t="s">
        <v>1178</v>
      </c>
      <c r="AC36" t="s">
        <v>1178</v>
      </c>
      <c r="AD36" t="s">
        <v>1178</v>
      </c>
      <c r="AE36" s="7" t="s">
        <v>1178</v>
      </c>
      <c r="AF36" t="s">
        <v>1178</v>
      </c>
      <c r="AG36" t="s">
        <v>1178</v>
      </c>
      <c r="AH36" t="s">
        <v>1178</v>
      </c>
      <c r="AI36" t="s">
        <v>1178</v>
      </c>
      <c r="AJ36" t="s">
        <v>1178</v>
      </c>
      <c r="AK36" t="s">
        <v>1178</v>
      </c>
      <c r="AL36" t="s">
        <v>1178</v>
      </c>
      <c r="AM36" t="s">
        <v>1178</v>
      </c>
      <c r="AN36" t="s">
        <v>1178</v>
      </c>
    </row>
    <row r="37" spans="16:40">
      <c r="P37">
        <v>31</v>
      </c>
      <c r="R37" t="s">
        <v>1180</v>
      </c>
      <c r="S37" t="str">
        <f t="shared" si="8"/>
        <v>- :::{grid-item-card} **Cons**</v>
      </c>
      <c r="T37" t="s">
        <v>1180</v>
      </c>
      <c r="U37" t="s">
        <v>1180</v>
      </c>
      <c r="V37" t="s">
        <v>1180</v>
      </c>
      <c r="W37" t="s">
        <v>1180</v>
      </c>
      <c r="X37" t="s">
        <v>1180</v>
      </c>
      <c r="Y37" t="s">
        <v>1180</v>
      </c>
      <c r="Z37" t="str">
        <f>IF(Z$2&gt;=Q39,R37,"")</f>
        <v>:::{grid-item-card} **Cons**</v>
      </c>
      <c r="AA37" t="s">
        <v>1180</v>
      </c>
      <c r="AB37" t="s">
        <v>1180</v>
      </c>
      <c r="AC37" t="s">
        <v>1180</v>
      </c>
      <c r="AD37" t="s">
        <v>1180</v>
      </c>
      <c r="AE37" s="7" t="s">
        <v>1180</v>
      </c>
      <c r="AF37" t="s">
        <v>1180</v>
      </c>
      <c r="AG37" t="s">
        <v>1180</v>
      </c>
      <c r="AH37" t="s">
        <v>1180</v>
      </c>
      <c r="AI37" t="s">
        <v>1180</v>
      </c>
      <c r="AJ37" t="s">
        <v>1180</v>
      </c>
      <c r="AK37" t="s">
        <v>1180</v>
      </c>
      <c r="AL37" t="s">
        <v>1180</v>
      </c>
      <c r="AM37" t="str">
        <f>IF(AM$2&gt;=R37,Z37,"")</f>
        <v/>
      </c>
      <c r="AN37" t="s">
        <v>1180</v>
      </c>
    </row>
    <row r="38" spans="16:40">
      <c r="P38">
        <v>32</v>
      </c>
      <c r="R38" t="s">
        <v>1219</v>
      </c>
      <c r="S38" t="str">
        <f t="shared" si="8"/>
        <v>- {{ mod_name_con_01 }}</v>
      </c>
      <c r="T38" s="7" t="str">
        <f t="shared" ref="T38:U46" si="17">IF(T$4&gt;=$Q40,$R38,"")</f>
        <v>{{ mod_name_con_01 }}</v>
      </c>
      <c r="U38" s="7" t="str">
        <f t="shared" si="17"/>
        <v>{{ mod_name_con_01 }}</v>
      </c>
      <c r="V38" s="7" t="str">
        <f t="shared" ref="V38:AD38" si="18">IF(V$4&gt;=$Q40,$R38,"")</f>
        <v>{{ mod_name_con_01 }}</v>
      </c>
      <c r="W38" s="7" t="str">
        <f t="shared" si="18"/>
        <v>{{ mod_name_con_01 }}</v>
      </c>
      <c r="X38" s="7" t="str">
        <f t="shared" si="18"/>
        <v>{{ mod_name_con_01 }}</v>
      </c>
      <c r="Y38" s="7" t="str">
        <f t="shared" si="18"/>
        <v>{{ mod_name_con_01 }}</v>
      </c>
      <c r="Z38" s="7" t="str">
        <f t="shared" ref="Z38:AB46" si="19">IF(Z$4&gt;=$Q40,$R38,"")</f>
        <v>{{ mod_name_con_01 }}</v>
      </c>
      <c r="AA38" s="7" t="str">
        <f t="shared" si="19"/>
        <v>{{ mod_name_con_01 }}</v>
      </c>
      <c r="AB38" s="7" t="str">
        <f t="shared" si="19"/>
        <v>{{ mod_name_con_01 }}</v>
      </c>
      <c r="AC38" s="7" t="str">
        <f t="shared" si="18"/>
        <v>{{ mod_name_con_01 }}</v>
      </c>
      <c r="AD38" s="7" t="str">
        <f t="shared" si="18"/>
        <v>{{ mod_name_con_01 }}</v>
      </c>
      <c r="AE38" s="7" t="str">
        <f>IF(AE$4&gt;=$Q40,$R38,"")</f>
        <v>{{ mod_name_con_01 }}</v>
      </c>
      <c r="AF38" s="7" t="str">
        <f t="shared" ref="AF38:AL38" si="20">IF(AF$4&gt;=$Q40,$R38,"")</f>
        <v>{{ mod_name_con_01 }}</v>
      </c>
      <c r="AG38" s="7" t="str">
        <f t="shared" si="20"/>
        <v>{{ mod_name_con_01 }}</v>
      </c>
      <c r="AH38" s="7" t="str">
        <f t="shared" ref="AH38:AI46" si="21">IF(AH$4&gt;=$Q40,$R38,"")</f>
        <v>{{ mod_name_con_01 }}</v>
      </c>
      <c r="AI38" s="7" t="str">
        <f t="shared" si="21"/>
        <v>{{ mod_name_con_01 }}</v>
      </c>
      <c r="AJ38" s="7" t="str">
        <f t="shared" si="20"/>
        <v>{{ mod_name_con_01 }}</v>
      </c>
      <c r="AK38" s="7" t="str">
        <f t="shared" si="20"/>
        <v>{{ mod_name_con_01 }}</v>
      </c>
      <c r="AL38" s="7" t="str">
        <f t="shared" si="20"/>
        <v>{{ mod_name_con_01 }}</v>
      </c>
      <c r="AM38" s="7" t="str">
        <f t="shared" ref="AM38:AM46" si="22">IF(AM$4&gt;=$Q40,$R38,"")</f>
        <v>{{ mod_name_con_01 }}</v>
      </c>
      <c r="AN38" t="s">
        <v>1189</v>
      </c>
    </row>
    <row r="39" spans="16:40">
      <c r="P39">
        <v>33</v>
      </c>
      <c r="R39" t="s">
        <v>1220</v>
      </c>
      <c r="S39" t="str">
        <f t="shared" si="8"/>
        <v>- {{ mod_name_con_02 }}</v>
      </c>
      <c r="T39" s="7" t="str">
        <f t="shared" si="17"/>
        <v/>
      </c>
      <c r="U39" s="7" t="str">
        <f t="shared" si="17"/>
        <v>{{ mod_name_con_02 }}</v>
      </c>
      <c r="V39" s="7" t="str">
        <f t="shared" ref="V39:AE39" si="23">IF(V$4&gt;=$Q41,$R39,"")</f>
        <v>{{ mod_name_con_02 }}</v>
      </c>
      <c r="W39" s="7" t="str">
        <f t="shared" si="23"/>
        <v>{{ mod_name_con_02 }}</v>
      </c>
      <c r="X39" s="7" t="str">
        <f t="shared" si="23"/>
        <v>{{ mod_name_con_02 }}</v>
      </c>
      <c r="Y39" s="7" t="str">
        <f t="shared" si="23"/>
        <v>{{ mod_name_con_02 }}</v>
      </c>
      <c r="Z39" s="7" t="str">
        <f t="shared" si="19"/>
        <v>{{ mod_name_con_02 }}</v>
      </c>
      <c r="AA39" s="7" t="str">
        <f t="shared" si="19"/>
        <v/>
      </c>
      <c r="AB39" s="7" t="str">
        <f t="shared" si="19"/>
        <v>{{ mod_name_con_02 }}</v>
      </c>
      <c r="AC39" s="7" t="str">
        <f t="shared" si="23"/>
        <v>{{ mod_name_con_02 }}</v>
      </c>
      <c r="AD39" s="7" t="str">
        <f t="shared" si="23"/>
        <v/>
      </c>
      <c r="AE39" s="7" t="str">
        <f t="shared" si="23"/>
        <v/>
      </c>
      <c r="AF39" s="7" t="str">
        <f t="shared" ref="AF39:AL39" si="24">IF(AF$4&gt;=$Q41,$R39,"")</f>
        <v>{{ mod_name_con_02 }}</v>
      </c>
      <c r="AG39" s="7" t="str">
        <f t="shared" si="24"/>
        <v>{{ mod_name_con_02 }}</v>
      </c>
      <c r="AH39" s="7" t="str">
        <f t="shared" si="21"/>
        <v>{{ mod_name_con_02 }}</v>
      </c>
      <c r="AI39" s="7" t="str">
        <f t="shared" si="21"/>
        <v>{{ mod_name_con_02 }}</v>
      </c>
      <c r="AJ39" s="7" t="str">
        <f t="shared" si="24"/>
        <v>{{ mod_name_con_02 }}</v>
      </c>
      <c r="AK39" s="7" t="str">
        <f t="shared" si="24"/>
        <v>{{ mod_name_con_02 }}</v>
      </c>
      <c r="AL39" s="7" t="str">
        <f t="shared" si="24"/>
        <v/>
      </c>
      <c r="AM39" s="7" t="str">
        <f t="shared" si="22"/>
        <v>{{ mod_name_con_02 }}</v>
      </c>
      <c r="AN39" t="s">
        <v>1189</v>
      </c>
    </row>
    <row r="40" spans="16:40">
      <c r="P40">
        <v>34</v>
      </c>
      <c r="Q40">
        <v>1</v>
      </c>
      <c r="R40" t="s">
        <v>1221</v>
      </c>
      <c r="S40" t="str">
        <f t="shared" si="8"/>
        <v>- {{ mod_name_con_03 }}</v>
      </c>
      <c r="T40" s="7" t="str">
        <f t="shared" si="17"/>
        <v/>
      </c>
      <c r="U40" s="7" t="str">
        <f t="shared" si="17"/>
        <v>{{ mod_name_con_03 }}</v>
      </c>
      <c r="V40" s="7" t="str">
        <f t="shared" ref="V40:AE40" si="25">IF(V$4&gt;=$Q42,$R40,"")</f>
        <v>{{ mod_name_con_03 }}</v>
      </c>
      <c r="W40" s="7" t="str">
        <f t="shared" si="25"/>
        <v>{{ mod_name_con_03 }}</v>
      </c>
      <c r="X40" s="7" t="str">
        <f t="shared" si="25"/>
        <v/>
      </c>
      <c r="Y40" s="7" t="str">
        <f t="shared" si="25"/>
        <v>{{ mod_name_con_03 }}</v>
      </c>
      <c r="Z40" s="7" t="str">
        <f t="shared" si="19"/>
        <v>{{ mod_name_con_03 }}</v>
      </c>
      <c r="AA40" s="7" t="str">
        <f t="shared" si="19"/>
        <v/>
      </c>
      <c r="AB40" s="7" t="str">
        <f t="shared" si="19"/>
        <v>{{ mod_name_con_03 }}</v>
      </c>
      <c r="AC40" s="7" t="str">
        <f t="shared" si="25"/>
        <v>{{ mod_name_con_03 }}</v>
      </c>
      <c r="AD40" s="7" t="str">
        <f t="shared" si="25"/>
        <v/>
      </c>
      <c r="AE40" s="7" t="str">
        <f t="shared" si="25"/>
        <v/>
      </c>
      <c r="AF40" s="7" t="str">
        <f t="shared" ref="AF40:AG46" si="26">IF(AF$4&gt;=$Q42,$R40,"")</f>
        <v>{{ mod_name_con_03 }}</v>
      </c>
      <c r="AG40" s="7" t="str">
        <f t="shared" si="26"/>
        <v>{{ mod_name_con_03 }}</v>
      </c>
      <c r="AH40" s="7" t="str">
        <f t="shared" si="21"/>
        <v>{{ mod_name_con_03 }}</v>
      </c>
      <c r="AI40" s="7" t="str">
        <f t="shared" si="21"/>
        <v/>
      </c>
      <c r="AJ40" s="7" t="str">
        <f t="shared" ref="AJ40:AL46" si="27">IF(AJ$4&gt;=$Q42,$R40,"")</f>
        <v/>
      </c>
      <c r="AK40" s="7" t="str">
        <f t="shared" si="27"/>
        <v>{{ mod_name_con_03 }}</v>
      </c>
      <c r="AL40" s="7" t="str">
        <f t="shared" si="27"/>
        <v/>
      </c>
      <c r="AM40" s="7" t="str">
        <f t="shared" si="22"/>
        <v>{{ mod_name_con_03 }}</v>
      </c>
      <c r="AN40" t="s">
        <v>1189</v>
      </c>
    </row>
    <row r="41" spans="16:40">
      <c r="P41">
        <v>35</v>
      </c>
      <c r="Q41">
        <v>2</v>
      </c>
      <c r="R41" t="s">
        <v>1222</v>
      </c>
      <c r="S41" t="str">
        <f t="shared" si="8"/>
        <v>- {{ mod_name_con_04 }}</v>
      </c>
      <c r="T41" s="7" t="str">
        <f t="shared" si="17"/>
        <v/>
      </c>
      <c r="U41" s="7" t="str">
        <f t="shared" si="17"/>
        <v>{{ mod_name_con_04 }}</v>
      </c>
      <c r="V41" s="7" t="str">
        <f t="shared" ref="V41:AE41" si="28">IF(V$4&gt;=$Q43,$R41,"")</f>
        <v/>
      </c>
      <c r="W41" s="7" t="str">
        <f t="shared" si="28"/>
        <v/>
      </c>
      <c r="X41" s="7" t="str">
        <f t="shared" si="28"/>
        <v/>
      </c>
      <c r="Y41" s="7" t="str">
        <f t="shared" si="28"/>
        <v/>
      </c>
      <c r="Z41" s="7" t="str">
        <f t="shared" si="19"/>
        <v>{{ mod_name_con_04 }}</v>
      </c>
      <c r="AA41" s="7" t="str">
        <f t="shared" si="19"/>
        <v/>
      </c>
      <c r="AB41" s="7" t="str">
        <f t="shared" si="19"/>
        <v/>
      </c>
      <c r="AC41" s="7" t="str">
        <f t="shared" si="28"/>
        <v>{{ mod_name_con_04 }}</v>
      </c>
      <c r="AD41" s="7" t="str">
        <f t="shared" si="28"/>
        <v/>
      </c>
      <c r="AE41" s="7" t="str">
        <f t="shared" si="28"/>
        <v/>
      </c>
      <c r="AF41" s="7" t="str">
        <f t="shared" si="26"/>
        <v>{{ mod_name_con_04 }}</v>
      </c>
      <c r="AG41" s="7" t="str">
        <f t="shared" si="26"/>
        <v>{{ mod_name_con_04 }}</v>
      </c>
      <c r="AH41" s="7" t="str">
        <f t="shared" si="21"/>
        <v>{{ mod_name_con_04 }}</v>
      </c>
      <c r="AI41" s="7" t="str">
        <f t="shared" si="21"/>
        <v/>
      </c>
      <c r="AJ41" s="7" t="str">
        <f t="shared" si="27"/>
        <v/>
      </c>
      <c r="AK41" s="7" t="str">
        <f t="shared" si="27"/>
        <v/>
      </c>
      <c r="AL41" s="7" t="str">
        <f t="shared" si="27"/>
        <v/>
      </c>
      <c r="AM41" s="7" t="str">
        <f t="shared" si="22"/>
        <v>{{ mod_name_con_04 }}</v>
      </c>
      <c r="AN41" t="s">
        <v>1189</v>
      </c>
    </row>
    <row r="42" spans="16:40">
      <c r="P42">
        <v>36</v>
      </c>
      <c r="Q42">
        <v>3</v>
      </c>
      <c r="R42" t="s">
        <v>1223</v>
      </c>
      <c r="S42" t="str">
        <f t="shared" si="8"/>
        <v>- {{ mod_name_con_05 }}</v>
      </c>
      <c r="T42" s="7" t="str">
        <f t="shared" si="17"/>
        <v/>
      </c>
      <c r="U42" s="7" t="str">
        <f t="shared" si="17"/>
        <v>{{ mod_name_con_05 }}</v>
      </c>
      <c r="V42" s="7" t="str">
        <f t="shared" ref="V42:AE42" si="29">IF(V$4&gt;=$Q44,$R42,"")</f>
        <v/>
      </c>
      <c r="W42" s="7" t="str">
        <f t="shared" si="29"/>
        <v/>
      </c>
      <c r="X42" s="7" t="str">
        <f t="shared" si="29"/>
        <v/>
      </c>
      <c r="Y42" s="7" t="str">
        <f t="shared" si="29"/>
        <v/>
      </c>
      <c r="Z42" s="7" t="str">
        <f t="shared" si="19"/>
        <v>{{ mod_name_con_05 }}</v>
      </c>
      <c r="AA42" s="7" t="str">
        <f t="shared" si="19"/>
        <v/>
      </c>
      <c r="AB42" s="7" t="str">
        <f t="shared" si="19"/>
        <v/>
      </c>
      <c r="AC42" s="7" t="str">
        <f t="shared" si="29"/>
        <v>{{ mod_name_con_05 }}</v>
      </c>
      <c r="AD42" s="7" t="str">
        <f t="shared" si="29"/>
        <v/>
      </c>
      <c r="AE42" s="7" t="str">
        <f t="shared" si="29"/>
        <v/>
      </c>
      <c r="AF42" s="7" t="str">
        <f t="shared" si="26"/>
        <v>{{ mod_name_con_05 }}</v>
      </c>
      <c r="AG42" s="7" t="str">
        <f t="shared" si="26"/>
        <v/>
      </c>
      <c r="AH42" s="7" t="str">
        <f t="shared" si="21"/>
        <v/>
      </c>
      <c r="AI42" s="7" t="str">
        <f t="shared" si="21"/>
        <v/>
      </c>
      <c r="AJ42" s="7" t="str">
        <f t="shared" si="27"/>
        <v/>
      </c>
      <c r="AK42" s="7" t="str">
        <f t="shared" si="27"/>
        <v/>
      </c>
      <c r="AL42" s="7" t="str">
        <f t="shared" si="27"/>
        <v/>
      </c>
      <c r="AM42" s="7" t="str">
        <f t="shared" si="22"/>
        <v/>
      </c>
      <c r="AN42" t="s">
        <v>1189</v>
      </c>
    </row>
    <row r="43" spans="16:40">
      <c r="P43">
        <v>37</v>
      </c>
      <c r="Q43">
        <v>4</v>
      </c>
      <c r="R43" t="s">
        <v>1224</v>
      </c>
      <c r="S43" t="str">
        <f t="shared" si="8"/>
        <v>- {{ mod_name_con_06 }}</v>
      </c>
      <c r="T43" s="7" t="str">
        <f t="shared" si="17"/>
        <v/>
      </c>
      <c r="U43" s="7" t="str">
        <f t="shared" si="17"/>
        <v/>
      </c>
      <c r="V43" s="7" t="str">
        <f t="shared" ref="V43:AE43" si="30">IF(V$4&gt;=$Q45,$R43,"")</f>
        <v/>
      </c>
      <c r="W43" s="7" t="str">
        <f t="shared" si="30"/>
        <v/>
      </c>
      <c r="X43" s="7" t="str">
        <f t="shared" si="30"/>
        <v/>
      </c>
      <c r="Y43" s="7" t="str">
        <f t="shared" si="30"/>
        <v/>
      </c>
      <c r="Z43" s="7" t="str">
        <f t="shared" si="19"/>
        <v/>
      </c>
      <c r="AA43" s="7" t="str">
        <f t="shared" si="19"/>
        <v/>
      </c>
      <c r="AB43" s="7" t="str">
        <f t="shared" si="19"/>
        <v/>
      </c>
      <c r="AC43" s="7" t="str">
        <f t="shared" si="30"/>
        <v>{{ mod_name_con_06 }}</v>
      </c>
      <c r="AD43" s="7" t="str">
        <f t="shared" si="30"/>
        <v/>
      </c>
      <c r="AE43" s="7" t="str">
        <f t="shared" si="30"/>
        <v/>
      </c>
      <c r="AF43" s="7" t="str">
        <f t="shared" si="26"/>
        <v>{{ mod_name_con_06 }}</v>
      </c>
      <c r="AG43" s="7" t="str">
        <f t="shared" si="26"/>
        <v/>
      </c>
      <c r="AH43" s="7" t="str">
        <f t="shared" si="21"/>
        <v/>
      </c>
      <c r="AI43" s="7" t="str">
        <f t="shared" si="21"/>
        <v/>
      </c>
      <c r="AJ43" s="7" t="str">
        <f t="shared" si="27"/>
        <v/>
      </c>
      <c r="AK43" s="7" t="str">
        <f t="shared" si="27"/>
        <v/>
      </c>
      <c r="AL43" s="7" t="str">
        <f t="shared" si="27"/>
        <v/>
      </c>
      <c r="AM43" s="7" t="str">
        <f t="shared" si="22"/>
        <v/>
      </c>
    </row>
    <row r="44" spans="16:40">
      <c r="P44">
        <v>38</v>
      </c>
      <c r="Q44">
        <v>5</v>
      </c>
      <c r="R44" t="s">
        <v>1225</v>
      </c>
      <c r="S44" t="str">
        <f t="shared" si="8"/>
        <v>- {{ mod_name_con_07 }}</v>
      </c>
      <c r="T44" s="7" t="str">
        <f t="shared" si="17"/>
        <v/>
      </c>
      <c r="U44" s="7" t="str">
        <f t="shared" si="17"/>
        <v/>
      </c>
      <c r="V44" s="7" t="str">
        <f t="shared" ref="V44:AE44" si="31">IF(V$4&gt;=$Q46,$R44,"")</f>
        <v/>
      </c>
      <c r="W44" s="7" t="str">
        <f t="shared" si="31"/>
        <v/>
      </c>
      <c r="X44" s="7" t="str">
        <f t="shared" si="31"/>
        <v/>
      </c>
      <c r="Y44" s="7" t="str">
        <f t="shared" si="31"/>
        <v/>
      </c>
      <c r="Z44" s="7" t="str">
        <f t="shared" si="19"/>
        <v/>
      </c>
      <c r="AA44" s="7" t="str">
        <f t="shared" si="19"/>
        <v/>
      </c>
      <c r="AB44" s="7" t="str">
        <f t="shared" si="19"/>
        <v/>
      </c>
      <c r="AC44" s="7" t="str">
        <f t="shared" si="31"/>
        <v>{{ mod_name_con_07 }}</v>
      </c>
      <c r="AD44" s="7" t="str">
        <f t="shared" si="31"/>
        <v/>
      </c>
      <c r="AE44" s="7" t="str">
        <f t="shared" si="31"/>
        <v/>
      </c>
      <c r="AF44" s="7" t="str">
        <f t="shared" si="26"/>
        <v>{{ mod_name_con_07 }}</v>
      </c>
      <c r="AG44" s="7" t="str">
        <f t="shared" si="26"/>
        <v/>
      </c>
      <c r="AH44" s="7" t="str">
        <f t="shared" si="21"/>
        <v/>
      </c>
      <c r="AI44" s="7" t="str">
        <f t="shared" si="21"/>
        <v/>
      </c>
      <c r="AJ44" s="7" t="str">
        <f t="shared" si="27"/>
        <v/>
      </c>
      <c r="AK44" s="7" t="str">
        <f t="shared" si="27"/>
        <v/>
      </c>
      <c r="AL44" s="7" t="str">
        <f t="shared" si="27"/>
        <v/>
      </c>
      <c r="AM44" s="7" t="str">
        <f t="shared" si="22"/>
        <v/>
      </c>
    </row>
    <row r="45" spans="16:40">
      <c r="P45">
        <v>39</v>
      </c>
      <c r="Q45">
        <v>6</v>
      </c>
      <c r="R45" t="s">
        <v>1226</v>
      </c>
      <c r="S45" t="str">
        <f t="shared" si="8"/>
        <v>- {{ mod_name_con_08 }}</v>
      </c>
      <c r="T45" s="7" t="str">
        <f t="shared" si="17"/>
        <v/>
      </c>
      <c r="U45" s="7" t="str">
        <f t="shared" si="17"/>
        <v/>
      </c>
      <c r="V45" s="7" t="str">
        <f t="shared" ref="V45:AE45" si="32">IF(V$4&gt;=$Q47,$R45,"")</f>
        <v/>
      </c>
      <c r="W45" s="7" t="str">
        <f t="shared" si="32"/>
        <v/>
      </c>
      <c r="X45" s="7" t="str">
        <f t="shared" si="32"/>
        <v/>
      </c>
      <c r="Y45" s="7" t="str">
        <f t="shared" si="32"/>
        <v/>
      </c>
      <c r="Z45" s="7" t="str">
        <f t="shared" si="19"/>
        <v/>
      </c>
      <c r="AA45" s="7" t="str">
        <f t="shared" si="19"/>
        <v/>
      </c>
      <c r="AB45" s="7" t="str">
        <f t="shared" si="19"/>
        <v/>
      </c>
      <c r="AC45" s="7" t="str">
        <f t="shared" si="32"/>
        <v>{{ mod_name_con_08 }}</v>
      </c>
      <c r="AD45" s="7" t="str">
        <f t="shared" si="32"/>
        <v/>
      </c>
      <c r="AE45" s="7" t="str">
        <f t="shared" si="32"/>
        <v/>
      </c>
      <c r="AF45" s="7" t="str">
        <f t="shared" si="26"/>
        <v>{{ mod_name_con_08 }}</v>
      </c>
      <c r="AG45" s="7" t="str">
        <f t="shared" si="26"/>
        <v/>
      </c>
      <c r="AH45" s="7" t="str">
        <f t="shared" si="21"/>
        <v/>
      </c>
      <c r="AI45" s="7" t="str">
        <f t="shared" si="21"/>
        <v/>
      </c>
      <c r="AJ45" s="7" t="str">
        <f t="shared" si="27"/>
        <v/>
      </c>
      <c r="AK45" s="7" t="str">
        <f t="shared" si="27"/>
        <v/>
      </c>
      <c r="AL45" s="7" t="str">
        <f t="shared" si="27"/>
        <v/>
      </c>
      <c r="AM45" s="7" t="str">
        <f t="shared" si="22"/>
        <v/>
      </c>
    </row>
    <row r="46" spans="16:40">
      <c r="P46">
        <v>40</v>
      </c>
      <c r="Q46">
        <v>7</v>
      </c>
      <c r="R46" t="s">
        <v>1227</v>
      </c>
      <c r="S46" t="str">
        <f t="shared" si="8"/>
        <v>- {{ mod_name_con_09 }}</v>
      </c>
      <c r="T46" s="7" t="str">
        <f t="shared" si="17"/>
        <v/>
      </c>
      <c r="U46" s="7" t="str">
        <f t="shared" si="17"/>
        <v/>
      </c>
      <c r="V46" s="7" t="str">
        <f t="shared" ref="V46:AE46" si="33">IF(V$4&gt;=$Q48,$R46,"")</f>
        <v/>
      </c>
      <c r="W46" s="7" t="str">
        <f t="shared" si="33"/>
        <v/>
      </c>
      <c r="X46" s="7" t="str">
        <f t="shared" si="33"/>
        <v/>
      </c>
      <c r="Y46" s="7" t="str">
        <f t="shared" si="33"/>
        <v/>
      </c>
      <c r="Z46" s="7" t="str">
        <f t="shared" si="19"/>
        <v/>
      </c>
      <c r="AA46" s="7" t="str">
        <f t="shared" si="19"/>
        <v/>
      </c>
      <c r="AB46" s="7" t="str">
        <f t="shared" si="19"/>
        <v/>
      </c>
      <c r="AC46" s="7" t="str">
        <f t="shared" si="33"/>
        <v/>
      </c>
      <c r="AD46" s="7" t="str">
        <f t="shared" si="33"/>
        <v/>
      </c>
      <c r="AE46" s="7" t="str">
        <f t="shared" si="33"/>
        <v/>
      </c>
      <c r="AF46" s="7" t="str">
        <f t="shared" si="26"/>
        <v>{{ mod_name_con_09 }}</v>
      </c>
      <c r="AG46" s="7" t="str">
        <f t="shared" si="26"/>
        <v/>
      </c>
      <c r="AH46" s="7" t="str">
        <f t="shared" si="21"/>
        <v/>
      </c>
      <c r="AI46" s="7" t="str">
        <f t="shared" si="21"/>
        <v/>
      </c>
      <c r="AJ46" s="7" t="str">
        <f t="shared" si="27"/>
        <v/>
      </c>
      <c r="AK46" s="7" t="str">
        <f t="shared" si="27"/>
        <v/>
      </c>
      <c r="AL46" s="7" t="str">
        <f t="shared" si="27"/>
        <v/>
      </c>
      <c r="AM46" s="7" t="str">
        <f t="shared" si="22"/>
        <v/>
      </c>
    </row>
    <row r="47" spans="16:40">
      <c r="P47">
        <v>41</v>
      </c>
      <c r="Q47">
        <v>8</v>
      </c>
      <c r="R47" t="s">
        <v>1178</v>
      </c>
      <c r="S47" t="str">
        <f t="shared" si="8"/>
        <v>- :::</v>
      </c>
      <c r="T47" t="s">
        <v>1178</v>
      </c>
      <c r="U47" t="s">
        <v>1178</v>
      </c>
      <c r="V47" t="s">
        <v>1178</v>
      </c>
      <c r="W47" t="s">
        <v>1178</v>
      </c>
      <c r="X47" t="s">
        <v>1178</v>
      </c>
      <c r="Y47" t="s">
        <v>1178</v>
      </c>
      <c r="Z47" t="s">
        <v>1178</v>
      </c>
      <c r="AA47" t="s">
        <v>1178</v>
      </c>
      <c r="AB47" t="s">
        <v>1178</v>
      </c>
      <c r="AC47" t="s">
        <v>1178</v>
      </c>
      <c r="AD47" t="s">
        <v>1178</v>
      </c>
      <c r="AE47" s="7" t="str">
        <f>IF(AE$4&gt;=$Q49,$R47,"")</f>
        <v>:::</v>
      </c>
      <c r="AF47" t="s">
        <v>1178</v>
      </c>
      <c r="AG47" t="s">
        <v>1178</v>
      </c>
      <c r="AH47" t="s">
        <v>1178</v>
      </c>
      <c r="AI47" t="s">
        <v>1178</v>
      </c>
      <c r="AJ47" t="s">
        <v>1178</v>
      </c>
      <c r="AK47" t="s">
        <v>1178</v>
      </c>
      <c r="AL47" t="s">
        <v>1178</v>
      </c>
      <c r="AM47" t="s">
        <v>1178</v>
      </c>
      <c r="AN47" t="s">
        <v>1178</v>
      </c>
    </row>
    <row r="48" spans="16:40">
      <c r="P48">
        <v>42</v>
      </c>
      <c r="Q48">
        <v>9</v>
      </c>
      <c r="R48" t="s">
        <v>1187</v>
      </c>
      <c r="S48" t="str">
        <f t="shared" si="8"/>
        <v>- ::::</v>
      </c>
      <c r="T48" t="s">
        <v>1187</v>
      </c>
      <c r="U48" t="s">
        <v>1187</v>
      </c>
      <c r="V48" t="s">
        <v>1187</v>
      </c>
      <c r="W48" t="s">
        <v>1187</v>
      </c>
      <c r="X48" t="s">
        <v>1187</v>
      </c>
      <c r="Y48" t="s">
        <v>1187</v>
      </c>
      <c r="Z48" t="s">
        <v>1187</v>
      </c>
      <c r="AA48" t="s">
        <v>1187</v>
      </c>
      <c r="AB48" t="s">
        <v>1187</v>
      </c>
      <c r="AC48" t="s">
        <v>1187</v>
      </c>
      <c r="AD48" t="s">
        <v>1187</v>
      </c>
      <c r="AE48" s="7" t="str">
        <f>IF(AE$4&gt;=$Q50,$R48,"")</f>
        <v>::::</v>
      </c>
      <c r="AF48" t="s">
        <v>1187</v>
      </c>
      <c r="AG48" t="s">
        <v>1187</v>
      </c>
      <c r="AH48" t="s">
        <v>1187</v>
      </c>
      <c r="AI48" t="s">
        <v>1187</v>
      </c>
      <c r="AJ48" t="s">
        <v>1187</v>
      </c>
      <c r="AK48" t="s">
        <v>1187</v>
      </c>
      <c r="AL48" t="s">
        <v>1187</v>
      </c>
      <c r="AM48" t="s">
        <v>1187</v>
      </c>
      <c r="AN48" t="s">
        <v>1187</v>
      </c>
    </row>
    <row r="49" spans="16:40">
      <c r="P49">
        <v>43</v>
      </c>
      <c r="R49" t="s">
        <v>1188</v>
      </c>
      <c r="S49" t="str">
        <f t="shared" si="8"/>
        <v>- :::::</v>
      </c>
      <c r="T49" t="s">
        <v>1188</v>
      </c>
      <c r="U49" t="s">
        <v>1188</v>
      </c>
      <c r="V49" t="s">
        <v>1188</v>
      </c>
      <c r="W49" t="s">
        <v>1188</v>
      </c>
      <c r="X49" t="s">
        <v>1188</v>
      </c>
      <c r="Y49" t="s">
        <v>1188</v>
      </c>
      <c r="Z49" t="s">
        <v>1188</v>
      </c>
      <c r="AA49" t="s">
        <v>1188</v>
      </c>
      <c r="AB49" t="s">
        <v>1188</v>
      </c>
      <c r="AC49" t="s">
        <v>1188</v>
      </c>
      <c r="AD49" t="s">
        <v>1188</v>
      </c>
      <c r="AE49" s="7" t="str">
        <f>IF(AE$4&gt;=$Q51,$R49,"")</f>
        <v>:::::</v>
      </c>
      <c r="AF49" t="s">
        <v>1188</v>
      </c>
      <c r="AG49" t="s">
        <v>1188</v>
      </c>
      <c r="AH49" t="s">
        <v>1188</v>
      </c>
      <c r="AI49" t="s">
        <v>1188</v>
      </c>
      <c r="AJ49" t="s">
        <v>1188</v>
      </c>
      <c r="AK49" t="s">
        <v>1188</v>
      </c>
      <c r="AL49" t="s">
        <v>1188</v>
      </c>
      <c r="AM49" t="s">
        <v>1188</v>
      </c>
      <c r="AN49" t="s">
        <v>1188</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7" t="s">
        <v>1181</v>
      </c>
    </row>
    <row r="54" spans="16:40">
      <c r="S54" t="str">
        <f t="shared" si="8"/>
        <v xml:space="preserve">- </v>
      </c>
      <c r="AE54" s="7" t="s">
        <v>1182</v>
      </c>
    </row>
    <row r="55" spans="16:40">
      <c r="S55" t="str">
        <f t="shared" si="8"/>
        <v xml:space="preserve">- </v>
      </c>
      <c r="AE55" s="7" t="s">
        <v>1183</v>
      </c>
    </row>
    <row r="56" spans="16:40">
      <c r="S56" t="str">
        <f t="shared" si="8"/>
        <v xml:space="preserve">- </v>
      </c>
      <c r="AE56" s="7" t="s">
        <v>1184</v>
      </c>
    </row>
    <row r="57" spans="16:40">
      <c r="S57" t="str">
        <f t="shared" si="8"/>
        <v xml:space="preserve">- </v>
      </c>
      <c r="AE57" s="7" t="s">
        <v>1185</v>
      </c>
    </row>
    <row r="58" spans="16:40">
      <c r="S58" t="str">
        <f t="shared" si="8"/>
        <v xml:space="preserve">- </v>
      </c>
      <c r="AE58" s="7" t="s">
        <v>1186</v>
      </c>
    </row>
    <row r="66" spans="27:28">
      <c r="AA66" t="str">
        <f>"- "&amp;AB66</f>
        <v>- {{ mod_name_assump_01 }}</v>
      </c>
      <c r="AB66" t="s">
        <v>1195</v>
      </c>
    </row>
    <row r="67" spans="27:28">
      <c r="AA67" t="str">
        <f t="shared" ref="AA67:AA81" si="34">"- "&amp;AB67</f>
        <v>- {{ mod_name_assump_02 }}</v>
      </c>
      <c r="AB67" t="s">
        <v>1196</v>
      </c>
    </row>
    <row r="68" spans="27:28">
      <c r="AA68" t="str">
        <f t="shared" si="34"/>
        <v>- {{ mod_name_assump_03 }}</v>
      </c>
      <c r="AB68" t="s">
        <v>1197</v>
      </c>
    </row>
    <row r="69" spans="27:28">
      <c r="AA69" t="str">
        <f t="shared" si="34"/>
        <v>- {{ mod_name_assump_04 }}</v>
      </c>
      <c r="AB69" t="s">
        <v>1198</v>
      </c>
    </row>
    <row r="70" spans="27:28">
      <c r="AA70" t="str">
        <f t="shared" si="34"/>
        <v>- {{ mod_name_assump_05 }}</v>
      </c>
      <c r="AB70" t="s">
        <v>1199</v>
      </c>
    </row>
    <row r="71" spans="27:28">
      <c r="AA71" t="str">
        <f t="shared" si="34"/>
        <v>- {{ mod_name_assump_06 }}</v>
      </c>
      <c r="AB71" t="s">
        <v>1200</v>
      </c>
    </row>
    <row r="72" spans="27:28">
      <c r="AA72" t="str">
        <f t="shared" si="34"/>
        <v>- {{ mod_name_assump_07 }}</v>
      </c>
      <c r="AB72" t="s">
        <v>1201</v>
      </c>
    </row>
    <row r="73" spans="27:28">
      <c r="AA73" t="str">
        <f t="shared" si="34"/>
        <v>- {{ mod_name_assump_08 }}</v>
      </c>
      <c r="AB73" t="s">
        <v>1202</v>
      </c>
    </row>
    <row r="74" spans="27:28">
      <c r="AA74" t="str">
        <f t="shared" si="34"/>
        <v>- {{ mod_name_assump_09 }}</v>
      </c>
      <c r="AB74" t="s">
        <v>1203</v>
      </c>
    </row>
    <row r="75" spans="27:28">
      <c r="AA75" t="str">
        <f t="shared" si="34"/>
        <v>- {{ mod_name_assump_10 }}</v>
      </c>
      <c r="AB75" t="s">
        <v>1204</v>
      </c>
    </row>
    <row r="76" spans="27:28">
      <c r="AA76" t="str">
        <f t="shared" si="34"/>
        <v>- {{ mod_name_assump_11 }}</v>
      </c>
      <c r="AB76" t="s">
        <v>1205</v>
      </c>
    </row>
    <row r="77" spans="27:28">
      <c r="AA77" t="str">
        <f t="shared" si="34"/>
        <v>- {{ mod_name_assump_12 }}</v>
      </c>
      <c r="AB77" t="s">
        <v>1206</v>
      </c>
    </row>
    <row r="78" spans="27:28">
      <c r="AA78" t="str">
        <f t="shared" si="34"/>
        <v>- {{ mod_name_assump_13 }}</v>
      </c>
      <c r="AB78" t="s">
        <v>1207</v>
      </c>
    </row>
    <row r="79" spans="27:28">
      <c r="AA79" t="str">
        <f t="shared" si="34"/>
        <v>- {{ mod_name_assump_14 }}</v>
      </c>
      <c r="AB79" t="s">
        <v>1208</v>
      </c>
    </row>
    <row r="80" spans="27:28">
      <c r="AA80" t="str">
        <f t="shared" si="34"/>
        <v>- {{ mod_name_assump_15 }}</v>
      </c>
      <c r="AB80" t="s">
        <v>1209</v>
      </c>
    </row>
    <row r="81" spans="27:28">
      <c r="AA81" t="str">
        <f t="shared" si="34"/>
        <v>- {{ mod_name_assump_16 }}</v>
      </c>
      <c r="AB81" t="s">
        <v>1210</v>
      </c>
    </row>
  </sheetData>
  <pageMargins left="0.7" right="0.7" top="0.75" bottom="0.75" header="0.3" footer="0.3"/>
  <pageSetup orientation="portrait" horizontalDpi="0"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I3" sqref="I3"/>
    </sheetView>
  </sheetViews>
  <sheetFormatPr defaultRowHeight="14.25"/>
  <cols>
    <col min="14" max="14" width="24.25" customWidth="1"/>
    <col min="15" max="15" width="32.625" customWidth="1"/>
  </cols>
  <sheetData>
    <row r="1" spans="1:16" ht="15">
      <c r="A1" t="s">
        <v>1335</v>
      </c>
      <c r="B1" t="s">
        <v>1334</v>
      </c>
      <c r="C1" t="s">
        <v>1333</v>
      </c>
      <c r="D1" t="s">
        <v>1332</v>
      </c>
      <c r="E1" t="s">
        <v>1331</v>
      </c>
      <c r="F1" t="s">
        <v>1330</v>
      </c>
      <c r="G1" t="s">
        <v>1329</v>
      </c>
      <c r="N1" s="5" t="s">
        <v>1157</v>
      </c>
      <c r="O1" s="5" t="s">
        <v>3000</v>
      </c>
      <c r="P1" s="5" t="s">
        <v>1158</v>
      </c>
    </row>
    <row r="2" spans="1:16">
      <c r="A2" t="s">
        <v>1327</v>
      </c>
      <c r="B2" t="s">
        <v>1328</v>
      </c>
      <c r="C2" t="s">
        <v>1327</v>
      </c>
      <c r="D2" t="s">
        <v>1326</v>
      </c>
      <c r="E2" t="s">
        <v>1318</v>
      </c>
      <c r="F2" t="s">
        <v>1260</v>
      </c>
      <c r="G2" t="s">
        <v>1259</v>
      </c>
      <c r="N2" t="s">
        <v>1147</v>
      </c>
      <c r="P2" t="s">
        <v>1148</v>
      </c>
    </row>
    <row r="3" spans="1:16">
      <c r="A3" t="s">
        <v>1324</v>
      </c>
      <c r="B3" t="s">
        <v>1323</v>
      </c>
      <c r="C3" t="s">
        <v>1324</v>
      </c>
      <c r="D3" t="s">
        <v>1325</v>
      </c>
      <c r="E3" t="s">
        <v>1318</v>
      </c>
      <c r="F3" t="s">
        <v>1260</v>
      </c>
      <c r="G3" t="s">
        <v>1259</v>
      </c>
      <c r="N3" t="s">
        <v>1149</v>
      </c>
      <c r="P3" t="s">
        <v>1150</v>
      </c>
    </row>
    <row r="4" spans="1:16">
      <c r="A4" t="s">
        <v>1324</v>
      </c>
      <c r="B4" t="s">
        <v>1323</v>
      </c>
      <c r="C4" t="s">
        <v>1322</v>
      </c>
      <c r="D4" t="s">
        <v>1321</v>
      </c>
      <c r="E4" t="s">
        <v>1314</v>
      </c>
      <c r="F4" t="s">
        <v>1314</v>
      </c>
      <c r="G4" t="s">
        <v>383</v>
      </c>
      <c r="N4" t="s">
        <v>1151</v>
      </c>
      <c r="O4" t="s">
        <v>3007</v>
      </c>
      <c r="P4" t="s">
        <v>1152</v>
      </c>
    </row>
    <row r="5" spans="1:16">
      <c r="A5" t="s">
        <v>1317</v>
      </c>
      <c r="B5" t="s">
        <v>383</v>
      </c>
      <c r="C5" t="s">
        <v>1320</v>
      </c>
      <c r="D5" t="s">
        <v>1319</v>
      </c>
      <c r="E5" t="s">
        <v>1318</v>
      </c>
      <c r="F5" t="s">
        <v>1260</v>
      </c>
      <c r="G5" t="s">
        <v>1259</v>
      </c>
      <c r="N5" t="s">
        <v>1151</v>
      </c>
      <c r="O5" t="s">
        <v>3007</v>
      </c>
      <c r="P5" t="s">
        <v>3006</v>
      </c>
    </row>
    <row r="6" spans="1:16">
      <c r="A6" t="s">
        <v>1317</v>
      </c>
      <c r="B6" t="s">
        <v>383</v>
      </c>
      <c r="C6" t="s">
        <v>1316</v>
      </c>
      <c r="D6" t="s">
        <v>1315</v>
      </c>
      <c r="E6" t="s">
        <v>1314</v>
      </c>
      <c r="F6" t="s">
        <v>1314</v>
      </c>
      <c r="G6" t="s">
        <v>383</v>
      </c>
      <c r="N6" t="s">
        <v>1153</v>
      </c>
      <c r="P6" t="s">
        <v>1154</v>
      </c>
    </row>
    <row r="7" spans="1:16">
      <c r="A7" t="s">
        <v>1313</v>
      </c>
      <c r="B7" t="s">
        <v>383</v>
      </c>
      <c r="C7" t="s">
        <v>1313</v>
      </c>
      <c r="D7" t="s">
        <v>1312</v>
      </c>
      <c r="E7" t="s">
        <v>1311</v>
      </c>
      <c r="F7" t="s">
        <v>1310</v>
      </c>
      <c r="G7" t="s">
        <v>383</v>
      </c>
      <c r="N7" t="s">
        <v>1155</v>
      </c>
      <c r="P7" t="s">
        <v>1156</v>
      </c>
    </row>
    <row r="8" spans="1:16">
      <c r="A8" t="s">
        <v>370</v>
      </c>
      <c r="B8" t="s">
        <v>383</v>
      </c>
      <c r="C8" t="s">
        <v>370</v>
      </c>
      <c r="D8" t="s">
        <v>1309</v>
      </c>
      <c r="E8" t="s">
        <v>2227</v>
      </c>
      <c r="F8" t="s">
        <v>2228</v>
      </c>
      <c r="G8" t="s">
        <v>1259</v>
      </c>
      <c r="N8" t="s">
        <v>2999</v>
      </c>
      <c r="O8" t="s">
        <v>2998</v>
      </c>
      <c r="P8" t="s">
        <v>1152</v>
      </c>
    </row>
    <row r="9" spans="1:16">
      <c r="A9" t="s">
        <v>1307</v>
      </c>
      <c r="B9" t="s">
        <v>1308</v>
      </c>
      <c r="C9" t="s">
        <v>1307</v>
      </c>
      <c r="D9" t="s">
        <v>1306</v>
      </c>
      <c r="E9" t="s">
        <v>1285</v>
      </c>
      <c r="F9" t="s">
        <v>1284</v>
      </c>
      <c r="G9" t="s">
        <v>1305</v>
      </c>
      <c r="N9" t="s">
        <v>2997</v>
      </c>
      <c r="O9" t="s">
        <v>1343</v>
      </c>
      <c r="P9" t="s">
        <v>2996</v>
      </c>
    </row>
    <row r="10" spans="1:16">
      <c r="A10" t="s">
        <v>1304</v>
      </c>
      <c r="B10" t="s">
        <v>2229</v>
      </c>
      <c r="C10" t="s">
        <v>1304</v>
      </c>
      <c r="D10" t="s">
        <v>1303</v>
      </c>
      <c r="E10" t="s">
        <v>1302</v>
      </c>
      <c r="F10" t="s">
        <v>1301</v>
      </c>
      <c r="G10" t="s">
        <v>1300</v>
      </c>
      <c r="N10" t="s">
        <v>3002</v>
      </c>
      <c r="O10" t="s">
        <v>559</v>
      </c>
      <c r="P10" t="s">
        <v>3001</v>
      </c>
    </row>
    <row r="11" spans="1:16">
      <c r="A11" t="s">
        <v>1297</v>
      </c>
      <c r="B11" t="s">
        <v>2230</v>
      </c>
      <c r="C11" t="s">
        <v>1299</v>
      </c>
      <c r="D11" t="s">
        <v>1298</v>
      </c>
      <c r="G11" t="s">
        <v>1283</v>
      </c>
      <c r="N11" t="s">
        <v>3004</v>
      </c>
      <c r="O11" t="s">
        <v>3005</v>
      </c>
      <c r="P11" t="s">
        <v>3003</v>
      </c>
    </row>
    <row r="12" spans="1:16">
      <c r="A12" t="s">
        <v>1297</v>
      </c>
      <c r="B12" t="s">
        <v>2231</v>
      </c>
      <c r="C12" t="s">
        <v>1296</v>
      </c>
      <c r="D12" t="s">
        <v>1295</v>
      </c>
      <c r="E12" t="s">
        <v>1294</v>
      </c>
      <c r="F12" t="s">
        <v>1260</v>
      </c>
      <c r="G12" t="s">
        <v>1293</v>
      </c>
    </row>
    <row r="13" spans="1:16">
      <c r="A13" t="s">
        <v>1291</v>
      </c>
      <c r="B13" t="s">
        <v>1292</v>
      </c>
      <c r="C13" t="s">
        <v>1291</v>
      </c>
      <c r="D13" t="s">
        <v>1290</v>
      </c>
      <c r="E13" t="s">
        <v>1289</v>
      </c>
      <c r="F13" t="s">
        <v>1288</v>
      </c>
      <c r="G13" t="s">
        <v>1267</v>
      </c>
      <c r="N13" t="s">
        <v>3898</v>
      </c>
    </row>
    <row r="14" spans="1:16">
      <c r="A14" t="s">
        <v>1287</v>
      </c>
      <c r="B14" t="s">
        <v>2232</v>
      </c>
      <c r="C14" t="s">
        <v>1287</v>
      </c>
      <c r="D14" t="s">
        <v>1286</v>
      </c>
      <c r="E14" t="s">
        <v>1285</v>
      </c>
      <c r="F14" t="s">
        <v>1284</v>
      </c>
      <c r="G14" t="s">
        <v>1283</v>
      </c>
    </row>
    <row r="15" spans="1:16">
      <c r="A15" t="s">
        <v>1282</v>
      </c>
      <c r="B15" t="s">
        <v>2233</v>
      </c>
      <c r="C15" t="s">
        <v>1282</v>
      </c>
      <c r="D15" t="s">
        <v>1281</v>
      </c>
      <c r="E15" t="s">
        <v>1280</v>
      </c>
      <c r="F15" t="s">
        <v>1279</v>
      </c>
      <c r="G15" t="s">
        <v>1278</v>
      </c>
    </row>
    <row r="16" spans="1:16">
      <c r="A16" t="s">
        <v>1276</v>
      </c>
      <c r="B16" t="s">
        <v>1277</v>
      </c>
      <c r="C16" t="s">
        <v>1276</v>
      </c>
      <c r="D16" t="s">
        <v>1275</v>
      </c>
      <c r="E16" t="s">
        <v>1274</v>
      </c>
      <c r="F16" t="s">
        <v>1273</v>
      </c>
      <c r="G16" t="s">
        <v>1272</v>
      </c>
    </row>
    <row r="17" spans="1:7">
      <c r="A17" t="s">
        <v>1271</v>
      </c>
      <c r="B17" t="s">
        <v>2234</v>
      </c>
      <c r="C17" t="s">
        <v>1271</v>
      </c>
      <c r="D17" t="s">
        <v>1270</v>
      </c>
      <c r="E17" t="s">
        <v>1269</v>
      </c>
      <c r="F17" t="s">
        <v>1268</v>
      </c>
      <c r="G17" t="s">
        <v>1267</v>
      </c>
    </row>
    <row r="18" spans="1:7">
      <c r="A18" t="s">
        <v>1264</v>
      </c>
      <c r="B18" t="s">
        <v>383</v>
      </c>
      <c r="C18" t="s">
        <v>1266</v>
      </c>
      <c r="D18" t="s">
        <v>1265</v>
      </c>
      <c r="E18" t="s">
        <v>1261</v>
      </c>
      <c r="F18" t="s">
        <v>1260</v>
      </c>
      <c r="G18" t="s">
        <v>1259</v>
      </c>
    </row>
    <row r="19" spans="1:7">
      <c r="A19" t="s">
        <v>1264</v>
      </c>
      <c r="B19" t="s">
        <v>383</v>
      </c>
      <c r="C19" t="s">
        <v>1263</v>
      </c>
      <c r="D19" t="s">
        <v>1262</v>
      </c>
      <c r="E19" t="s">
        <v>1261</v>
      </c>
      <c r="F19" t="s">
        <v>1260</v>
      </c>
      <c r="G19" t="s">
        <v>1259</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2544</v>
      </c>
      <c r="B1" t="s">
        <v>2543</v>
      </c>
      <c r="C1" t="s">
        <v>2542</v>
      </c>
    </row>
    <row r="2" spans="1:7">
      <c r="A2" t="s">
        <v>2541</v>
      </c>
      <c r="B2">
        <v>2.84</v>
      </c>
      <c r="C2">
        <v>9.24</v>
      </c>
      <c r="D2">
        <f>B2/$B$3</f>
        <v>0.4663382594417077</v>
      </c>
      <c r="E2">
        <f>D2*130</f>
        <v>60.623973727422005</v>
      </c>
    </row>
    <row r="3" spans="1:7">
      <c r="A3" t="s">
        <v>2540</v>
      </c>
      <c r="B3">
        <v>6.09</v>
      </c>
      <c r="C3">
        <v>4.04</v>
      </c>
      <c r="D3">
        <f>B3/$B$3</f>
        <v>1</v>
      </c>
      <c r="E3">
        <f>D3*130</f>
        <v>130</v>
      </c>
      <c r="F3">
        <v>130</v>
      </c>
      <c r="G3">
        <f>F3/C3</f>
        <v>32.178217821782177</v>
      </c>
    </row>
    <row r="4" spans="1:7">
      <c r="A4" t="s">
        <v>2539</v>
      </c>
      <c r="B4">
        <v>6.06</v>
      </c>
      <c r="C4">
        <v>7.73</v>
      </c>
      <c r="D4">
        <f>B4/$B$3</f>
        <v>0.99507389162561577</v>
      </c>
      <c r="E4">
        <f>D4*130</f>
        <v>129.35960591133005</v>
      </c>
    </row>
    <row r="5" spans="1:7">
      <c r="A5" t="s">
        <v>2538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E9" sqref="E9"/>
    </sheetView>
  </sheetViews>
  <sheetFormatPr defaultColWidth="14.375" defaultRowHeight="15" customHeight="1"/>
  <cols>
    <col min="2" max="2" width="17" customWidth="1"/>
    <col min="3" max="3" width="17.625" hidden="1" customWidth="1"/>
    <col min="4" max="4" width="73.875" customWidth="1"/>
    <col min="5" max="5" width="26.25" style="7"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7" bestFit="1" customWidth="1"/>
    <col min="19" max="19" width="16.5" style="7" bestFit="1" customWidth="1"/>
    <col min="20" max="20" width="11.875" style="7" bestFit="1" customWidth="1"/>
    <col min="21" max="21" width="42" customWidth="1"/>
    <col min="22" max="22" width="34.875" customWidth="1"/>
    <col min="23" max="25" width="8.75" customWidth="1"/>
    <col min="26" max="26" width="15" customWidth="1"/>
    <col min="27" max="39" width="8.75" customWidth="1"/>
  </cols>
  <sheetData>
    <row r="1" spans="1:28" s="55" customFormat="1" ht="15.75">
      <c r="A1" s="55" t="s">
        <v>1253</v>
      </c>
      <c r="B1" s="55" t="s">
        <v>332</v>
      </c>
      <c r="C1" s="55" t="s">
        <v>2902</v>
      </c>
      <c r="D1" s="55" t="s">
        <v>370</v>
      </c>
      <c r="E1" s="54" t="s">
        <v>1327</v>
      </c>
      <c r="F1" s="55" t="s">
        <v>1400</v>
      </c>
      <c r="G1" s="55" t="s">
        <v>1399</v>
      </c>
      <c r="H1" s="55" t="s">
        <v>1398</v>
      </c>
      <c r="I1" s="55" t="s">
        <v>1397</v>
      </c>
      <c r="J1" s="55" t="s">
        <v>1396</v>
      </c>
      <c r="K1" s="55" t="s">
        <v>1394</v>
      </c>
      <c r="L1" s="55" t="s">
        <v>1395</v>
      </c>
      <c r="M1" s="55" t="s">
        <v>1393</v>
      </c>
      <c r="N1" s="55" t="s">
        <v>2901</v>
      </c>
      <c r="O1" s="55" t="s">
        <v>1316</v>
      </c>
      <c r="P1" s="55" t="s">
        <v>2687</v>
      </c>
      <c r="Q1" s="55" t="s">
        <v>2900</v>
      </c>
      <c r="R1" s="31" t="s">
        <v>1380</v>
      </c>
      <c r="S1" s="31" t="s">
        <v>1379</v>
      </c>
      <c r="T1" s="31" t="s">
        <v>1378</v>
      </c>
      <c r="U1" s="55" t="s">
        <v>2899</v>
      </c>
      <c r="V1" s="55" t="s">
        <v>2898</v>
      </c>
    </row>
    <row r="2" spans="1:28" ht="15.75">
      <c r="A2" s="44" t="s">
        <v>1962</v>
      </c>
      <c r="B2" s="41" t="s">
        <v>350</v>
      </c>
      <c r="C2" s="41" t="s">
        <v>1314</v>
      </c>
      <c r="D2" s="41" t="s">
        <v>2873</v>
      </c>
      <c r="E2" s="43"/>
      <c r="F2" s="41" t="s">
        <v>2872</v>
      </c>
      <c r="G2" s="41" t="s">
        <v>1314</v>
      </c>
      <c r="H2" s="42" t="s">
        <v>2871</v>
      </c>
      <c r="I2" s="57" t="s">
        <v>2870</v>
      </c>
      <c r="J2" s="41" t="s">
        <v>1314</v>
      </c>
      <c r="K2" s="41" t="s">
        <v>1314</v>
      </c>
      <c r="L2" s="41" t="s">
        <v>1314</v>
      </c>
      <c r="M2" s="41" t="s">
        <v>1314</v>
      </c>
      <c r="N2" s="42" t="s">
        <v>2850</v>
      </c>
      <c r="O2" s="42" t="s">
        <v>2688</v>
      </c>
      <c r="P2" s="29" t="s">
        <v>2689</v>
      </c>
      <c r="Q2" s="41" t="s">
        <v>1314</v>
      </c>
      <c r="R2" s="43"/>
      <c r="S2" s="43"/>
      <c r="T2" s="43"/>
      <c r="U2" s="41" t="s">
        <v>1314</v>
      </c>
      <c r="V2" s="41"/>
      <c r="X2" s="29"/>
      <c r="Y2" s="29"/>
      <c r="Z2" s="30"/>
      <c r="AA2" s="29"/>
      <c r="AB2" s="29"/>
    </row>
    <row r="3" spans="1:28" ht="15.75">
      <c r="A3" s="53" t="s">
        <v>1250</v>
      </c>
      <c r="B3" s="41" t="s">
        <v>360</v>
      </c>
      <c r="C3" s="41" t="s">
        <v>1314</v>
      </c>
      <c r="D3" s="41" t="s">
        <v>2897</v>
      </c>
      <c r="E3" s="43"/>
      <c r="F3" s="41" t="s">
        <v>1314</v>
      </c>
      <c r="G3" s="41" t="s">
        <v>1314</v>
      </c>
      <c r="H3" s="41" t="s">
        <v>1314</v>
      </c>
      <c r="I3" s="48" t="s">
        <v>1314</v>
      </c>
      <c r="J3" s="48" t="s">
        <v>1314</v>
      </c>
      <c r="K3" s="41" t="s">
        <v>1314</v>
      </c>
      <c r="L3" s="41" t="s">
        <v>1314</v>
      </c>
      <c r="M3" s="48" t="s">
        <v>1314</v>
      </c>
      <c r="N3" s="41" t="s">
        <v>1314</v>
      </c>
      <c r="O3" s="42" t="s">
        <v>2894</v>
      </c>
      <c r="P3" s="29" t="s">
        <v>1314</v>
      </c>
      <c r="Q3" s="41" t="s">
        <v>1314</v>
      </c>
      <c r="R3" s="43"/>
      <c r="S3" s="43"/>
      <c r="T3" s="43"/>
      <c r="U3" s="41" t="s">
        <v>1314</v>
      </c>
      <c r="V3" s="41"/>
      <c r="X3" s="29"/>
      <c r="Y3" s="29"/>
      <c r="Z3" s="30"/>
      <c r="AA3" s="29"/>
      <c r="AB3" s="29"/>
    </row>
    <row r="4" spans="1:28" ht="15.75">
      <c r="A4" s="44" t="s">
        <v>1962</v>
      </c>
      <c r="B4" s="41" t="s">
        <v>351</v>
      </c>
      <c r="C4" s="41" t="s">
        <v>1314</v>
      </c>
      <c r="D4" s="41" t="s">
        <v>2873</v>
      </c>
      <c r="E4" s="43"/>
      <c r="F4" s="41" t="s">
        <v>2872</v>
      </c>
      <c r="G4" s="41" t="s">
        <v>1314</v>
      </c>
      <c r="H4" s="42" t="s">
        <v>2871</v>
      </c>
      <c r="I4" s="49" t="s">
        <v>2870</v>
      </c>
      <c r="J4" s="41" t="s">
        <v>1314</v>
      </c>
      <c r="K4" s="41" t="s">
        <v>1314</v>
      </c>
      <c r="L4" s="41" t="s">
        <v>1314</v>
      </c>
      <c r="M4" s="41" t="s">
        <v>1314</v>
      </c>
      <c r="N4" s="42" t="s">
        <v>2850</v>
      </c>
      <c r="O4" s="42" t="s">
        <v>2690</v>
      </c>
      <c r="P4" s="29" t="s">
        <v>2689</v>
      </c>
      <c r="Q4" s="41" t="s">
        <v>1314</v>
      </c>
      <c r="R4" s="43"/>
      <c r="S4" s="43"/>
      <c r="T4" s="43"/>
      <c r="U4" s="41" t="s">
        <v>1314</v>
      </c>
      <c r="V4" s="41"/>
      <c r="X4" s="29"/>
      <c r="Y4" s="29"/>
      <c r="Z4" s="30"/>
      <c r="AA4" s="29"/>
      <c r="AB4" s="29"/>
    </row>
    <row r="5" spans="1:28" ht="15.75">
      <c r="A5" s="44" t="s">
        <v>1962</v>
      </c>
      <c r="B5" s="41" t="s">
        <v>358</v>
      </c>
      <c r="C5" s="41" t="s">
        <v>1314</v>
      </c>
      <c r="D5" s="41" t="s">
        <v>2875</v>
      </c>
      <c r="E5" s="43"/>
      <c r="F5" s="41" t="s">
        <v>2874</v>
      </c>
      <c r="G5" s="41" t="s">
        <v>1314</v>
      </c>
      <c r="H5" s="42" t="s">
        <v>2853</v>
      </c>
      <c r="I5" s="42" t="s">
        <v>2870</v>
      </c>
      <c r="J5" s="41" t="s">
        <v>1314</v>
      </c>
      <c r="K5" s="41" t="s">
        <v>1314</v>
      </c>
      <c r="L5" s="41" t="s">
        <v>1314</v>
      </c>
      <c r="M5" s="41" t="s">
        <v>1314</v>
      </c>
      <c r="N5" s="41" t="s">
        <v>1314</v>
      </c>
      <c r="O5" s="42" t="s">
        <v>2688</v>
      </c>
      <c r="P5" s="29" t="s">
        <v>1314</v>
      </c>
      <c r="Q5" s="41" t="s">
        <v>1314</v>
      </c>
      <c r="R5" s="43"/>
      <c r="S5" s="43"/>
      <c r="T5" s="43"/>
      <c r="U5" s="41" t="s">
        <v>1314</v>
      </c>
      <c r="V5" s="41"/>
      <c r="X5" s="29"/>
      <c r="Y5" s="29"/>
      <c r="Z5" s="30"/>
      <c r="AA5" s="29"/>
      <c r="AB5" s="29"/>
    </row>
    <row r="6" spans="1:28" ht="15.75">
      <c r="A6" s="53" t="s">
        <v>1250</v>
      </c>
      <c r="B6" s="41" t="s">
        <v>366</v>
      </c>
      <c r="C6" s="41" t="s">
        <v>1314</v>
      </c>
      <c r="D6" s="41" t="s">
        <v>2896</v>
      </c>
      <c r="E6" s="54" t="s">
        <v>2890</v>
      </c>
      <c r="F6" s="41" t="s">
        <v>1314</v>
      </c>
      <c r="G6" s="41" t="s">
        <v>1314</v>
      </c>
      <c r="H6" s="48" t="s">
        <v>1314</v>
      </c>
      <c r="I6" s="48" t="s">
        <v>1314</v>
      </c>
      <c r="J6" s="41" t="s">
        <v>1314</v>
      </c>
      <c r="K6" s="41" t="s">
        <v>1314</v>
      </c>
      <c r="L6" s="41" t="s">
        <v>1314</v>
      </c>
      <c r="M6" s="41" t="s">
        <v>1314</v>
      </c>
      <c r="N6" s="41" t="s">
        <v>1314</v>
      </c>
      <c r="O6" s="42" t="s">
        <v>2688</v>
      </c>
      <c r="P6" s="41" t="s">
        <v>1314</v>
      </c>
      <c r="Q6" s="41" t="s">
        <v>1314</v>
      </c>
      <c r="R6" s="43"/>
      <c r="S6" s="43"/>
      <c r="T6" s="43"/>
      <c r="U6" s="41" t="s">
        <v>1314</v>
      </c>
      <c r="V6" s="41"/>
      <c r="X6" s="29"/>
      <c r="Y6" s="29"/>
      <c r="Z6" s="30"/>
      <c r="AA6" s="29"/>
      <c r="AB6" s="29"/>
    </row>
    <row r="7" spans="1:28" ht="15.75">
      <c r="A7" s="44" t="s">
        <v>1962</v>
      </c>
      <c r="B7" s="41" t="s">
        <v>338</v>
      </c>
      <c r="C7" s="41" t="s">
        <v>1314</v>
      </c>
      <c r="D7" s="41" t="s">
        <v>2855</v>
      </c>
      <c r="E7" s="43"/>
      <c r="F7" s="41" t="s">
        <v>2854</v>
      </c>
      <c r="G7" s="41" t="s">
        <v>1314</v>
      </c>
      <c r="H7" s="56" t="s">
        <v>2853</v>
      </c>
      <c r="I7" s="56" t="s">
        <v>2869</v>
      </c>
      <c r="J7" s="41" t="s">
        <v>1314</v>
      </c>
      <c r="K7" s="41" t="s">
        <v>1314</v>
      </c>
      <c r="L7" s="41" t="s">
        <v>1314</v>
      </c>
      <c r="M7" s="41" t="s">
        <v>1314</v>
      </c>
      <c r="N7" s="42" t="s">
        <v>2850</v>
      </c>
      <c r="O7" s="41" t="s">
        <v>1314</v>
      </c>
      <c r="P7" s="41" t="s">
        <v>1314</v>
      </c>
      <c r="Q7" s="41" t="s">
        <v>1314</v>
      </c>
      <c r="R7" s="43"/>
      <c r="S7" s="43"/>
      <c r="T7" s="43"/>
      <c r="U7" s="41" t="s">
        <v>1314</v>
      </c>
      <c r="V7" s="41"/>
      <c r="X7" s="29"/>
      <c r="Y7" s="29"/>
      <c r="Z7" s="30"/>
      <c r="AA7" s="29"/>
      <c r="AB7" s="29"/>
    </row>
    <row r="8" spans="1:28" ht="15.75">
      <c r="A8" s="53" t="s">
        <v>1250</v>
      </c>
      <c r="B8" s="41" t="s">
        <v>368</v>
      </c>
      <c r="C8" s="41" t="s">
        <v>1314</v>
      </c>
      <c r="D8" s="41" t="s">
        <v>2895</v>
      </c>
      <c r="E8" s="43"/>
      <c r="F8" s="41" t="s">
        <v>1314</v>
      </c>
      <c r="G8" s="41" t="s">
        <v>1314</v>
      </c>
      <c r="H8" s="48" t="s">
        <v>1314</v>
      </c>
      <c r="I8" s="48" t="s">
        <v>1314</v>
      </c>
      <c r="J8" s="41" t="s">
        <v>1314</v>
      </c>
      <c r="K8" s="41" t="s">
        <v>1314</v>
      </c>
      <c r="L8" s="41" t="s">
        <v>1314</v>
      </c>
      <c r="M8" s="41" t="s">
        <v>1314</v>
      </c>
      <c r="N8" s="41" t="s">
        <v>1314</v>
      </c>
      <c r="O8" s="42" t="s">
        <v>2894</v>
      </c>
      <c r="P8" s="41" t="s">
        <v>1314</v>
      </c>
      <c r="Q8" s="41" t="s">
        <v>1314</v>
      </c>
      <c r="R8" s="43"/>
      <c r="S8" s="43"/>
      <c r="T8" s="43"/>
      <c r="U8" s="41" t="s">
        <v>2893</v>
      </c>
      <c r="V8" s="41" t="s">
        <v>2892</v>
      </c>
      <c r="X8" s="29"/>
      <c r="Y8" s="29"/>
      <c r="Z8" s="30"/>
      <c r="AA8" s="29"/>
      <c r="AB8" s="29"/>
    </row>
    <row r="9" spans="1:28" ht="15.75">
      <c r="A9" s="44" t="s">
        <v>1962</v>
      </c>
      <c r="B9" s="41" t="s">
        <v>331</v>
      </c>
      <c r="C9" s="41" t="s">
        <v>1314</v>
      </c>
      <c r="D9" s="41" t="s">
        <v>2855</v>
      </c>
      <c r="E9" s="43"/>
      <c r="F9" s="41" t="s">
        <v>2854</v>
      </c>
      <c r="G9" s="41" t="s">
        <v>1314</v>
      </c>
      <c r="H9" s="42" t="s">
        <v>2853</v>
      </c>
      <c r="I9" s="42" t="s">
        <v>2868</v>
      </c>
      <c r="J9" s="46" t="s">
        <v>2865</v>
      </c>
      <c r="K9" s="41" t="s">
        <v>1314</v>
      </c>
      <c r="L9" s="41" t="s">
        <v>1314</v>
      </c>
      <c r="M9" s="41" t="s">
        <v>1314</v>
      </c>
      <c r="N9" s="42" t="s">
        <v>2850</v>
      </c>
      <c r="O9" s="42" t="s">
        <v>2688</v>
      </c>
      <c r="P9" s="41" t="s">
        <v>1314</v>
      </c>
      <c r="Q9" s="41" t="s">
        <v>1314</v>
      </c>
      <c r="R9" s="43"/>
      <c r="S9" s="43"/>
      <c r="T9" s="43"/>
      <c r="U9" s="41" t="s">
        <v>1314</v>
      </c>
      <c r="V9" s="41"/>
      <c r="X9" s="29"/>
      <c r="Y9" s="29"/>
      <c r="Z9" s="30"/>
      <c r="AA9" s="29"/>
      <c r="AB9" s="29"/>
    </row>
    <row r="10" spans="1:28" ht="15.75">
      <c r="A10" s="44" t="s">
        <v>1962</v>
      </c>
      <c r="B10" s="41" t="s">
        <v>356</v>
      </c>
      <c r="C10" s="41" t="s">
        <v>1314</v>
      </c>
      <c r="D10" s="41" t="s">
        <v>2855</v>
      </c>
      <c r="E10" s="43"/>
      <c r="F10" s="41" t="s">
        <v>2872</v>
      </c>
      <c r="G10" s="41" t="s">
        <v>1314</v>
      </c>
      <c r="H10" s="56" t="s">
        <v>2853</v>
      </c>
      <c r="I10" s="57" t="s">
        <v>2870</v>
      </c>
      <c r="J10" s="41" t="s">
        <v>1314</v>
      </c>
      <c r="K10" s="41" t="s">
        <v>1314</v>
      </c>
      <c r="L10" s="41" t="s">
        <v>1314</v>
      </c>
      <c r="M10" s="41" t="s">
        <v>1314</v>
      </c>
      <c r="N10" s="41" t="s">
        <v>1314</v>
      </c>
      <c r="O10" s="45" t="s">
        <v>2860</v>
      </c>
      <c r="P10" s="45" t="s">
        <v>2860</v>
      </c>
      <c r="Q10" s="41" t="s">
        <v>1314</v>
      </c>
      <c r="R10" s="43"/>
      <c r="S10" s="43"/>
      <c r="T10" s="43"/>
      <c r="U10" s="41" t="s">
        <v>1314</v>
      </c>
      <c r="V10" s="41"/>
      <c r="X10" s="29"/>
      <c r="Y10" s="29"/>
      <c r="Z10" s="30"/>
      <c r="AA10" s="29"/>
      <c r="AB10" s="29"/>
    </row>
    <row r="11" spans="1:28" ht="15.75">
      <c r="A11" s="44" t="s">
        <v>1962</v>
      </c>
      <c r="B11" s="41" t="s">
        <v>346</v>
      </c>
      <c r="C11" s="41" t="s">
        <v>1314</v>
      </c>
      <c r="D11" s="41" t="s">
        <v>2855</v>
      </c>
      <c r="E11" s="43"/>
      <c r="F11" s="41" t="s">
        <v>2854</v>
      </c>
      <c r="G11" s="41" t="s">
        <v>1314</v>
      </c>
      <c r="H11" s="56" t="s">
        <v>2853</v>
      </c>
      <c r="I11" s="56" t="s">
        <v>2859</v>
      </c>
      <c r="J11" s="41" t="s">
        <v>1314</v>
      </c>
      <c r="K11" s="41" t="s">
        <v>2862</v>
      </c>
      <c r="L11" s="41" t="s">
        <v>1314</v>
      </c>
      <c r="M11" s="41" t="s">
        <v>2864</v>
      </c>
      <c r="N11" s="42" t="s">
        <v>2850</v>
      </c>
      <c r="O11" s="45" t="s">
        <v>2860</v>
      </c>
      <c r="P11" s="41" t="s">
        <v>1314</v>
      </c>
      <c r="Q11" s="41" t="s">
        <v>1314</v>
      </c>
      <c r="R11" s="43"/>
      <c r="S11" s="43"/>
      <c r="T11" s="43"/>
      <c r="U11" s="41" t="s">
        <v>1314</v>
      </c>
      <c r="V11" s="41"/>
      <c r="X11" s="29"/>
      <c r="Y11" s="29"/>
      <c r="Z11" s="30"/>
      <c r="AA11" s="29"/>
      <c r="AB11" s="29"/>
    </row>
    <row r="12" spans="1:28" ht="15.75">
      <c r="A12" s="53" t="s">
        <v>1250</v>
      </c>
      <c r="B12" s="41" t="s">
        <v>364</v>
      </c>
      <c r="C12" s="41" t="s">
        <v>1314</v>
      </c>
      <c r="D12" s="41" t="s">
        <v>2891</v>
      </c>
      <c r="E12" s="54" t="s">
        <v>2890</v>
      </c>
      <c r="F12" s="41" t="s">
        <v>1314</v>
      </c>
      <c r="G12" s="41" t="s">
        <v>1314</v>
      </c>
      <c r="H12" s="48" t="s">
        <v>1314</v>
      </c>
      <c r="I12" s="41" t="s">
        <v>1314</v>
      </c>
      <c r="J12" s="41" t="s">
        <v>1314</v>
      </c>
      <c r="K12" s="41" t="s">
        <v>1314</v>
      </c>
      <c r="L12" s="41" t="s">
        <v>1314</v>
      </c>
      <c r="M12" s="41" t="s">
        <v>1314</v>
      </c>
      <c r="N12" s="41" t="s">
        <v>1314</v>
      </c>
      <c r="O12" s="42" t="s">
        <v>2889</v>
      </c>
      <c r="P12" s="41" t="s">
        <v>1314</v>
      </c>
      <c r="Q12" s="41" t="s">
        <v>1314</v>
      </c>
      <c r="R12" s="43"/>
      <c r="S12" s="43"/>
      <c r="T12" s="43"/>
      <c r="U12" s="41" t="s">
        <v>1314</v>
      </c>
      <c r="V12" s="41"/>
      <c r="X12" s="29"/>
      <c r="Y12" s="29"/>
      <c r="Z12" s="30"/>
      <c r="AA12" s="29"/>
      <c r="AB12" s="29"/>
    </row>
    <row r="13" spans="1:28" ht="15.75">
      <c r="A13" s="53" t="s">
        <v>1250</v>
      </c>
      <c r="B13" s="41" t="s">
        <v>362</v>
      </c>
      <c r="C13" s="41" t="s">
        <v>1314</v>
      </c>
      <c r="D13" s="41" t="s">
        <v>2880</v>
      </c>
      <c r="E13" s="43"/>
      <c r="F13" s="41" t="s">
        <v>1314</v>
      </c>
      <c r="G13" s="41" t="s">
        <v>1314</v>
      </c>
      <c r="H13" s="48" t="s">
        <v>1314</v>
      </c>
      <c r="I13" s="41" t="s">
        <v>1314</v>
      </c>
      <c r="J13" s="41" t="s">
        <v>1314</v>
      </c>
      <c r="K13" s="41" t="s">
        <v>1314</v>
      </c>
      <c r="L13" s="41" t="s">
        <v>1314</v>
      </c>
      <c r="M13" s="41" t="s">
        <v>1314</v>
      </c>
      <c r="N13" s="41" t="s">
        <v>1314</v>
      </c>
      <c r="O13" s="52" t="s">
        <v>2688</v>
      </c>
      <c r="P13" s="41" t="s">
        <v>1314</v>
      </c>
      <c r="Q13" s="41" t="s">
        <v>1314</v>
      </c>
      <c r="R13" s="43"/>
      <c r="S13" s="43"/>
      <c r="T13" s="43"/>
      <c r="U13" s="41" t="s">
        <v>1314</v>
      </c>
      <c r="V13" s="51"/>
      <c r="X13" s="29"/>
      <c r="Y13" s="29"/>
      <c r="Z13" s="30"/>
      <c r="AA13" s="29"/>
      <c r="AB13" s="29"/>
    </row>
    <row r="14" spans="1:28" ht="15.75">
      <c r="A14" s="44" t="s">
        <v>2881</v>
      </c>
      <c r="B14" s="41" t="s">
        <v>362</v>
      </c>
      <c r="C14" s="41" t="s">
        <v>1248</v>
      </c>
      <c r="D14" s="41" t="s">
        <v>2880</v>
      </c>
      <c r="E14" s="43"/>
      <c r="F14" s="41" t="s">
        <v>1314</v>
      </c>
      <c r="G14" s="41" t="s">
        <v>1314</v>
      </c>
      <c r="H14" s="48" t="s">
        <v>1314</v>
      </c>
      <c r="I14" s="41" t="s">
        <v>1314</v>
      </c>
      <c r="J14" s="41" t="s">
        <v>1314</v>
      </c>
      <c r="K14" s="41" t="s">
        <v>1314</v>
      </c>
      <c r="L14" s="41" t="s">
        <v>1314</v>
      </c>
      <c r="M14" s="41" t="s">
        <v>1314</v>
      </c>
      <c r="N14" s="41" t="s">
        <v>1314</v>
      </c>
      <c r="O14" s="42" t="s">
        <v>2688</v>
      </c>
      <c r="P14" s="41" t="s">
        <v>1314</v>
      </c>
      <c r="Q14" s="41" t="s">
        <v>1314</v>
      </c>
      <c r="R14" s="43"/>
      <c r="S14" s="43"/>
      <c r="T14" s="43"/>
      <c r="U14" s="41" t="s">
        <v>2888</v>
      </c>
      <c r="V14" s="41"/>
      <c r="X14" s="29"/>
      <c r="Y14" s="29"/>
      <c r="Z14" s="30"/>
      <c r="AA14" s="29"/>
      <c r="AB14" s="29"/>
    </row>
    <row r="15" spans="1:28" ht="15.75">
      <c r="A15" s="44" t="s">
        <v>2881</v>
      </c>
      <c r="B15" s="41" t="s">
        <v>362</v>
      </c>
      <c r="C15" s="41" t="s">
        <v>882</v>
      </c>
      <c r="D15" s="41" t="s">
        <v>2880</v>
      </c>
      <c r="E15" s="43"/>
      <c r="F15" s="41" t="s">
        <v>1314</v>
      </c>
      <c r="G15" s="41" t="s">
        <v>1314</v>
      </c>
      <c r="H15" s="41" t="s">
        <v>1314</v>
      </c>
      <c r="I15" s="41" t="s">
        <v>1314</v>
      </c>
      <c r="J15" s="48" t="s">
        <v>1314</v>
      </c>
      <c r="K15" s="48" t="s">
        <v>1314</v>
      </c>
      <c r="L15" s="48" t="s">
        <v>1314</v>
      </c>
      <c r="M15" s="41" t="s">
        <v>1314</v>
      </c>
      <c r="N15" s="41" t="s">
        <v>1314</v>
      </c>
      <c r="O15" s="42" t="s">
        <v>2688</v>
      </c>
      <c r="P15" s="41" t="s">
        <v>1314</v>
      </c>
      <c r="Q15" s="41" t="s">
        <v>1314</v>
      </c>
      <c r="R15" s="43"/>
      <c r="S15" s="43"/>
      <c r="T15" s="43"/>
      <c r="U15" s="41" t="s">
        <v>2887</v>
      </c>
      <c r="V15" s="41"/>
      <c r="X15" s="29"/>
      <c r="Y15" s="29"/>
      <c r="Z15" s="30"/>
      <c r="AA15" s="29"/>
      <c r="AB15" s="29"/>
    </row>
    <row r="16" spans="1:28" ht="15.75">
      <c r="A16" s="44" t="s">
        <v>2881</v>
      </c>
      <c r="B16" s="41" t="s">
        <v>362</v>
      </c>
      <c r="C16" s="41" t="s">
        <v>1246</v>
      </c>
      <c r="D16" s="41" t="s">
        <v>2880</v>
      </c>
      <c r="E16" s="43"/>
      <c r="F16" s="41" t="s">
        <v>1314</v>
      </c>
      <c r="G16" s="41" t="s">
        <v>1314</v>
      </c>
      <c r="H16" s="41" t="s">
        <v>1314</v>
      </c>
      <c r="I16" s="41" t="s">
        <v>1314</v>
      </c>
      <c r="J16" s="41" t="s">
        <v>1314</v>
      </c>
      <c r="K16" s="41" t="s">
        <v>1314</v>
      </c>
      <c r="L16" s="41" t="s">
        <v>1314</v>
      </c>
      <c r="M16" s="41" t="s">
        <v>1314</v>
      </c>
      <c r="N16" s="41" t="s">
        <v>1314</v>
      </c>
      <c r="O16" s="42" t="s">
        <v>2688</v>
      </c>
      <c r="P16" s="41" t="s">
        <v>1314</v>
      </c>
      <c r="Q16" s="41" t="s">
        <v>1314</v>
      </c>
      <c r="R16" s="43"/>
      <c r="S16" s="43"/>
      <c r="T16" s="43"/>
      <c r="U16" s="41" t="s">
        <v>2886</v>
      </c>
      <c r="V16" s="41"/>
      <c r="X16" s="29"/>
      <c r="Y16" s="29"/>
      <c r="Z16" s="30"/>
      <c r="AA16" s="29"/>
      <c r="AB16" s="29"/>
    </row>
    <row r="17" spans="1:28" ht="15.75">
      <c r="A17" s="44" t="s">
        <v>2881</v>
      </c>
      <c r="B17" s="41" t="s">
        <v>362</v>
      </c>
      <c r="C17" s="41" t="s">
        <v>1249</v>
      </c>
      <c r="D17" s="41" t="s">
        <v>2880</v>
      </c>
      <c r="E17" s="43"/>
      <c r="F17" s="41" t="s">
        <v>1314</v>
      </c>
      <c r="G17" s="41" t="s">
        <v>1314</v>
      </c>
      <c r="H17" s="41" t="s">
        <v>1314</v>
      </c>
      <c r="I17" s="41" t="s">
        <v>1314</v>
      </c>
      <c r="J17" s="41" t="s">
        <v>1314</v>
      </c>
      <c r="K17" s="41" t="s">
        <v>1314</v>
      </c>
      <c r="L17" s="48" t="s">
        <v>1314</v>
      </c>
      <c r="M17" s="41" t="s">
        <v>1314</v>
      </c>
      <c r="N17" s="41" t="s">
        <v>1314</v>
      </c>
      <c r="O17" s="42" t="s">
        <v>2688</v>
      </c>
      <c r="P17" s="41" t="s">
        <v>1314</v>
      </c>
      <c r="Q17" s="41" t="s">
        <v>1314</v>
      </c>
      <c r="R17" s="43"/>
      <c r="S17" s="43"/>
      <c r="T17" s="43"/>
      <c r="U17" s="41" t="s">
        <v>2885</v>
      </c>
      <c r="V17" s="41" t="s">
        <v>2882</v>
      </c>
      <c r="X17" s="29"/>
      <c r="Y17" s="29"/>
      <c r="Z17" s="30"/>
      <c r="AA17" s="29"/>
      <c r="AB17" s="32"/>
    </row>
    <row r="18" spans="1:28" ht="15.75">
      <c r="A18" s="44" t="s">
        <v>2881</v>
      </c>
      <c r="B18" s="41" t="s">
        <v>362</v>
      </c>
      <c r="C18" s="41" t="s">
        <v>2884</v>
      </c>
      <c r="D18" s="41" t="s">
        <v>2880</v>
      </c>
      <c r="E18" s="43"/>
      <c r="F18" s="41" t="s">
        <v>1314</v>
      </c>
      <c r="G18" s="41" t="s">
        <v>1314</v>
      </c>
      <c r="H18" s="41" t="s">
        <v>1314</v>
      </c>
      <c r="I18" s="41" t="s">
        <v>1314</v>
      </c>
      <c r="J18" s="41" t="s">
        <v>1314</v>
      </c>
      <c r="K18" s="41" t="s">
        <v>1314</v>
      </c>
      <c r="L18" s="41" t="s">
        <v>1314</v>
      </c>
      <c r="M18" s="41" t="s">
        <v>1314</v>
      </c>
      <c r="N18" s="41" t="s">
        <v>1314</v>
      </c>
      <c r="O18" s="42" t="s">
        <v>2688</v>
      </c>
      <c r="P18" s="41" t="s">
        <v>1314</v>
      </c>
      <c r="Q18" s="41" t="s">
        <v>1314</v>
      </c>
      <c r="R18" s="43"/>
      <c r="S18" s="43"/>
      <c r="T18" s="43"/>
      <c r="U18" s="41" t="s">
        <v>2883</v>
      </c>
      <c r="V18" s="48" t="s">
        <v>2882</v>
      </c>
      <c r="X18" s="29"/>
      <c r="Y18" s="29"/>
      <c r="Z18" s="30"/>
      <c r="AA18" s="29"/>
      <c r="AB18" s="29"/>
    </row>
    <row r="19" spans="1:28" ht="15.75">
      <c r="A19" s="44" t="s">
        <v>2881</v>
      </c>
      <c r="B19" s="41" t="s">
        <v>362</v>
      </c>
      <c r="C19" s="41" t="s">
        <v>1245</v>
      </c>
      <c r="D19" s="41" t="s">
        <v>2880</v>
      </c>
      <c r="E19" s="43"/>
      <c r="F19" s="41" t="s">
        <v>1314</v>
      </c>
      <c r="G19" s="41" t="s">
        <v>1314</v>
      </c>
      <c r="H19" s="41" t="s">
        <v>1314</v>
      </c>
      <c r="I19" s="41" t="s">
        <v>1314</v>
      </c>
      <c r="J19" s="41" t="s">
        <v>1314</v>
      </c>
      <c r="K19" s="48" t="s">
        <v>1314</v>
      </c>
      <c r="L19" s="41" t="s">
        <v>1314</v>
      </c>
      <c r="M19" s="41" t="s">
        <v>1314</v>
      </c>
      <c r="N19" s="41" t="s">
        <v>1314</v>
      </c>
      <c r="O19" s="42" t="s">
        <v>2688</v>
      </c>
      <c r="P19" s="41" t="s">
        <v>1314</v>
      </c>
      <c r="Q19" s="41" t="s">
        <v>1314</v>
      </c>
      <c r="R19" s="43"/>
      <c r="S19" s="43"/>
      <c r="T19" s="43"/>
      <c r="U19" s="41" t="s">
        <v>2879</v>
      </c>
      <c r="V19" s="41"/>
      <c r="X19" s="29"/>
      <c r="Y19" s="29"/>
      <c r="Z19" s="30"/>
      <c r="AA19" s="29"/>
      <c r="AB19" s="29"/>
    </row>
    <row r="20" spans="1:28" ht="15.75">
      <c r="A20" s="44" t="s">
        <v>1962</v>
      </c>
      <c r="B20" s="41" t="s">
        <v>344</v>
      </c>
      <c r="C20" s="41" t="s">
        <v>1314</v>
      </c>
      <c r="D20" s="41" t="s">
        <v>2855</v>
      </c>
      <c r="E20" s="43"/>
      <c r="F20" s="41" t="s">
        <v>2854</v>
      </c>
      <c r="G20" s="41" t="s">
        <v>1314</v>
      </c>
      <c r="H20" s="42" t="s">
        <v>2853</v>
      </c>
      <c r="I20" s="42" t="s">
        <v>2866</v>
      </c>
      <c r="J20" s="46" t="s">
        <v>2865</v>
      </c>
      <c r="K20" s="41" t="s">
        <v>1314</v>
      </c>
      <c r="L20" s="41" t="s">
        <v>1314</v>
      </c>
      <c r="M20" s="41" t="s">
        <v>1314</v>
      </c>
      <c r="N20" s="42" t="s">
        <v>2850</v>
      </c>
      <c r="O20" s="42" t="s">
        <v>2688</v>
      </c>
      <c r="P20" s="41" t="s">
        <v>1314</v>
      </c>
      <c r="Q20" s="41" t="s">
        <v>1314</v>
      </c>
      <c r="R20" s="43"/>
      <c r="S20" s="43"/>
      <c r="T20" s="43"/>
      <c r="U20" s="41" t="s">
        <v>1314</v>
      </c>
      <c r="V20" s="41"/>
      <c r="X20" s="29"/>
      <c r="Y20" s="29"/>
      <c r="Z20" s="30"/>
      <c r="AA20" s="29"/>
      <c r="AB20" s="29"/>
    </row>
    <row r="21" spans="1:28" ht="15.75">
      <c r="A21" s="44" t="s">
        <v>1962</v>
      </c>
      <c r="B21" s="41" t="s">
        <v>342</v>
      </c>
      <c r="C21" s="41" t="s">
        <v>1314</v>
      </c>
      <c r="D21" s="41" t="s">
        <v>2855</v>
      </c>
      <c r="E21" s="43"/>
      <c r="F21" s="41" t="s">
        <v>2854</v>
      </c>
      <c r="G21" s="41" t="s">
        <v>1314</v>
      </c>
      <c r="H21" s="42" t="s">
        <v>2853</v>
      </c>
      <c r="I21" s="42" t="s">
        <v>2852</v>
      </c>
      <c r="J21" s="41" t="s">
        <v>1314</v>
      </c>
      <c r="K21" s="41" t="s">
        <v>1314</v>
      </c>
      <c r="L21" s="42" t="s">
        <v>2851</v>
      </c>
      <c r="M21" s="41" t="s">
        <v>1314</v>
      </c>
      <c r="N21" s="42" t="s">
        <v>2850</v>
      </c>
      <c r="O21" s="42" t="s">
        <v>2688</v>
      </c>
      <c r="P21" s="41" t="s">
        <v>1314</v>
      </c>
      <c r="Q21" s="41" t="s">
        <v>1314</v>
      </c>
      <c r="R21" s="43"/>
      <c r="S21" s="43"/>
      <c r="T21" s="43"/>
      <c r="U21" s="41" t="s">
        <v>1314</v>
      </c>
      <c r="V21" s="40"/>
      <c r="X21" s="29"/>
      <c r="Y21" s="29"/>
      <c r="Z21" s="30"/>
      <c r="AA21" s="29"/>
      <c r="AB21" s="29"/>
    </row>
    <row r="22" spans="1:28" ht="15.75" customHeight="1">
      <c r="A22" s="44" t="s">
        <v>1962</v>
      </c>
      <c r="B22" s="41" t="s">
        <v>348</v>
      </c>
      <c r="C22" s="41" t="s">
        <v>1314</v>
      </c>
      <c r="D22" s="41" t="s">
        <v>2863</v>
      </c>
      <c r="E22" s="43"/>
      <c r="F22" s="41" t="s">
        <v>2854</v>
      </c>
      <c r="G22" s="41" t="s">
        <v>1314</v>
      </c>
      <c r="H22" s="42" t="s">
        <v>2853</v>
      </c>
      <c r="I22" s="42" t="s">
        <v>2859</v>
      </c>
      <c r="J22" s="41" t="s">
        <v>1314</v>
      </c>
      <c r="K22" s="41" t="s">
        <v>2862</v>
      </c>
      <c r="L22" s="41" t="s">
        <v>1314</v>
      </c>
      <c r="M22" s="41" t="s">
        <v>2861</v>
      </c>
      <c r="N22" s="41" t="s">
        <v>1314</v>
      </c>
      <c r="O22" s="45" t="s">
        <v>2860</v>
      </c>
      <c r="P22" s="45" t="s">
        <v>2860</v>
      </c>
      <c r="Q22" s="42" t="s">
        <v>2857</v>
      </c>
      <c r="R22" s="49"/>
      <c r="S22" s="49"/>
      <c r="T22" s="49"/>
      <c r="U22" s="41" t="s">
        <v>1314</v>
      </c>
      <c r="V22" s="41"/>
      <c r="W22" s="47"/>
      <c r="X22" s="29"/>
      <c r="Z22" s="29"/>
      <c r="AA22" s="29"/>
      <c r="AB22" s="29"/>
    </row>
    <row r="23" spans="1:28" ht="15.75" customHeight="1">
      <c r="A23" s="44" t="s">
        <v>1962</v>
      </c>
      <c r="B23" s="41" t="s">
        <v>352</v>
      </c>
      <c r="C23" s="41" t="s">
        <v>1314</v>
      </c>
      <c r="D23" s="41" t="s">
        <v>2855</v>
      </c>
      <c r="E23" s="43"/>
      <c r="F23" s="41" t="s">
        <v>2854</v>
      </c>
      <c r="G23" s="41" t="s">
        <v>1314</v>
      </c>
      <c r="H23" s="42" t="s">
        <v>2853</v>
      </c>
      <c r="I23" s="42" t="s">
        <v>2859</v>
      </c>
      <c r="J23" s="41" t="s">
        <v>1314</v>
      </c>
      <c r="K23" s="42" t="s">
        <v>2858</v>
      </c>
      <c r="L23" s="41" t="s">
        <v>1314</v>
      </c>
      <c r="M23" s="41" t="s">
        <v>1314</v>
      </c>
      <c r="N23" s="41" t="s">
        <v>1314</v>
      </c>
      <c r="O23" s="42" t="s">
        <v>2690</v>
      </c>
      <c r="P23" s="29" t="s">
        <v>2689</v>
      </c>
      <c r="Q23" s="42" t="s">
        <v>2857</v>
      </c>
      <c r="R23" s="49"/>
      <c r="S23" s="49"/>
      <c r="T23" s="49"/>
      <c r="U23" s="41" t="s">
        <v>1314</v>
      </c>
      <c r="V23" s="41"/>
      <c r="X23" s="29"/>
      <c r="Y23" s="29"/>
      <c r="Z23" s="30"/>
      <c r="AA23" s="29"/>
      <c r="AB23" s="29"/>
    </row>
    <row r="24" spans="1:28" ht="15.75" customHeight="1">
      <c r="A24" s="44" t="s">
        <v>1962</v>
      </c>
      <c r="B24" s="41" t="s">
        <v>357</v>
      </c>
      <c r="C24" s="41" t="s">
        <v>1314</v>
      </c>
      <c r="D24" s="41" t="s">
        <v>2873</v>
      </c>
      <c r="E24" s="43"/>
      <c r="F24" s="41" t="s">
        <v>2874</v>
      </c>
      <c r="G24" s="41" t="s">
        <v>2878</v>
      </c>
      <c r="H24" s="41" t="s">
        <v>1314</v>
      </c>
      <c r="I24" s="41" t="s">
        <v>1314</v>
      </c>
      <c r="J24" s="41" t="s">
        <v>1314</v>
      </c>
      <c r="K24" s="41" t="s">
        <v>1314</v>
      </c>
      <c r="L24" s="41" t="s">
        <v>1314</v>
      </c>
      <c r="M24" s="41" t="s">
        <v>1314</v>
      </c>
      <c r="N24" s="42" t="s">
        <v>2850</v>
      </c>
      <c r="O24" s="42" t="s">
        <v>2688</v>
      </c>
      <c r="P24" s="29" t="s">
        <v>2689</v>
      </c>
      <c r="Q24" s="41" t="s">
        <v>1314</v>
      </c>
      <c r="R24" s="43"/>
      <c r="S24" s="43"/>
      <c r="T24" s="43"/>
      <c r="U24" s="41" t="s">
        <v>1314</v>
      </c>
      <c r="V24" s="41"/>
      <c r="Y24" s="29"/>
      <c r="Z24" s="30"/>
      <c r="AA24" s="32"/>
      <c r="AB24" s="29"/>
    </row>
    <row r="25" spans="1:28" ht="15.75" customHeight="1">
      <c r="A25" s="44" t="s">
        <v>1962</v>
      </c>
      <c r="B25" s="41" t="s">
        <v>354</v>
      </c>
      <c r="C25" s="41" t="s">
        <v>1314</v>
      </c>
      <c r="D25" s="41" t="s">
        <v>2855</v>
      </c>
      <c r="E25" s="43"/>
      <c r="F25" s="41" t="s">
        <v>2874</v>
      </c>
      <c r="G25" s="41" t="s">
        <v>2877</v>
      </c>
      <c r="H25" s="41" t="s">
        <v>1314</v>
      </c>
      <c r="I25" s="41" t="s">
        <v>1314</v>
      </c>
      <c r="J25" s="41" t="s">
        <v>1314</v>
      </c>
      <c r="K25" s="41" t="s">
        <v>1314</v>
      </c>
      <c r="L25" s="41" t="s">
        <v>1314</v>
      </c>
      <c r="M25" s="41" t="s">
        <v>1314</v>
      </c>
      <c r="N25" s="50" t="s">
        <v>2876</v>
      </c>
      <c r="O25" s="42" t="s">
        <v>2690</v>
      </c>
      <c r="P25" s="29" t="s">
        <v>2689</v>
      </c>
      <c r="Q25" s="41" t="s">
        <v>1314</v>
      </c>
      <c r="R25" s="43"/>
      <c r="S25" s="43"/>
      <c r="T25" s="43"/>
      <c r="U25" s="41" t="s">
        <v>1314</v>
      </c>
      <c r="V25" s="42"/>
      <c r="W25" s="29"/>
      <c r="X25" s="29"/>
      <c r="Y25" s="29"/>
      <c r="Z25" s="30"/>
      <c r="AA25" s="32"/>
      <c r="AB25" s="29"/>
    </row>
    <row r="26" spans="1:28" ht="15.75" customHeight="1">
      <c r="A26" s="44" t="s">
        <v>1962</v>
      </c>
      <c r="B26" s="41" t="s">
        <v>334</v>
      </c>
      <c r="C26" s="41" t="s">
        <v>1314</v>
      </c>
      <c r="D26" s="41" t="s">
        <v>2855</v>
      </c>
      <c r="E26" s="43"/>
      <c r="F26" s="41" t="s">
        <v>2854</v>
      </c>
      <c r="G26" s="41" t="s">
        <v>1314</v>
      </c>
      <c r="H26" s="42" t="s">
        <v>2853</v>
      </c>
      <c r="I26" s="42" t="s">
        <v>2868</v>
      </c>
      <c r="J26" s="46" t="s">
        <v>2867</v>
      </c>
      <c r="K26" s="41" t="s">
        <v>1314</v>
      </c>
      <c r="L26" s="41" t="s">
        <v>1314</v>
      </c>
      <c r="M26" s="41" t="s">
        <v>1314</v>
      </c>
      <c r="N26" s="42" t="s">
        <v>2850</v>
      </c>
      <c r="O26" s="42" t="s">
        <v>2688</v>
      </c>
      <c r="P26" s="41" t="s">
        <v>1314</v>
      </c>
      <c r="Q26" s="41" t="s">
        <v>1314</v>
      </c>
      <c r="R26" s="43"/>
      <c r="S26" s="43"/>
      <c r="T26" s="43"/>
      <c r="U26" s="41" t="s">
        <v>1314</v>
      </c>
      <c r="V26" s="41"/>
      <c r="X26" s="29"/>
      <c r="Y26" s="29"/>
      <c r="Z26" s="30"/>
      <c r="AA26" s="29"/>
      <c r="AB26" s="29"/>
    </row>
    <row r="27" spans="1:28" ht="15.75" customHeight="1">
      <c r="A27" s="44" t="s">
        <v>1962</v>
      </c>
      <c r="B27" s="41" t="s">
        <v>340</v>
      </c>
      <c r="C27" s="41" t="s">
        <v>1314</v>
      </c>
      <c r="D27" s="41" t="s">
        <v>2855</v>
      </c>
      <c r="E27" s="43"/>
      <c r="F27" s="41" t="s">
        <v>2854</v>
      </c>
      <c r="G27" s="41" t="s">
        <v>1314</v>
      </c>
      <c r="H27" s="42" t="s">
        <v>2853</v>
      </c>
      <c r="I27" s="42" t="s">
        <v>2852</v>
      </c>
      <c r="J27" s="41" t="s">
        <v>1314</v>
      </c>
      <c r="K27" s="41" t="s">
        <v>1314</v>
      </c>
      <c r="L27" s="42" t="s">
        <v>2856</v>
      </c>
      <c r="M27" s="41" t="s">
        <v>1314</v>
      </c>
      <c r="N27" s="42" t="s">
        <v>2850</v>
      </c>
      <c r="O27" s="42" t="s">
        <v>2688</v>
      </c>
      <c r="P27" s="41" t="s">
        <v>1314</v>
      </c>
      <c r="Q27" s="41" t="s">
        <v>1314</v>
      </c>
      <c r="R27" s="43"/>
      <c r="S27" s="43"/>
      <c r="T27" s="43"/>
      <c r="U27" s="41" t="s">
        <v>1314</v>
      </c>
      <c r="V27" s="41"/>
      <c r="X27" s="29"/>
      <c r="Y27" s="29"/>
      <c r="Z27" s="30"/>
      <c r="AA27" s="29"/>
      <c r="AB27" s="29"/>
    </row>
    <row r="28" spans="1:28" ht="15.75" customHeight="1">
      <c r="A28" s="44" t="s">
        <v>1962</v>
      </c>
      <c r="B28" s="41" t="s">
        <v>336</v>
      </c>
      <c r="C28" s="41" t="s">
        <v>1314</v>
      </c>
      <c r="D28" s="41" t="s">
        <v>2855</v>
      </c>
      <c r="E28" s="43"/>
      <c r="F28" s="41" t="s">
        <v>2854</v>
      </c>
      <c r="G28" s="41" t="s">
        <v>1314</v>
      </c>
      <c r="H28" s="42" t="s">
        <v>2853</v>
      </c>
      <c r="I28" s="42" t="s">
        <v>2866</v>
      </c>
      <c r="J28" s="46" t="s">
        <v>2867</v>
      </c>
      <c r="K28" s="41" t="s">
        <v>1314</v>
      </c>
      <c r="L28" s="41" t="s">
        <v>1314</v>
      </c>
      <c r="M28" s="41" t="s">
        <v>1314</v>
      </c>
      <c r="N28" s="42" t="s">
        <v>2850</v>
      </c>
      <c r="O28" s="42" t="s">
        <v>2688</v>
      </c>
      <c r="P28" s="41" t="s">
        <v>1314</v>
      </c>
      <c r="Q28" s="41" t="s">
        <v>1314</v>
      </c>
      <c r="R28" s="43"/>
      <c r="S28" s="43"/>
      <c r="T28" s="43"/>
      <c r="U28" s="41" t="s">
        <v>1314</v>
      </c>
      <c r="V28" s="41"/>
      <c r="X28" s="29"/>
      <c r="Y28" s="29"/>
      <c r="Z28" s="30"/>
      <c r="AA28" s="29"/>
      <c r="AB28" s="29"/>
    </row>
    <row r="29" spans="1:28" ht="15.75" customHeight="1">
      <c r="I29" s="39"/>
    </row>
    <row r="30" spans="1:28" ht="15.75" customHeight="1">
      <c r="I30" s="39"/>
    </row>
    <row r="31" spans="1:28" ht="15.75" customHeight="1">
      <c r="S31" s="31"/>
      <c r="T31" s="31"/>
      <c r="U31" s="30"/>
      <c r="V31" s="30"/>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145" priority="11" operator="equal">
      <formula>"-"</formula>
    </cfRule>
  </conditionalFormatting>
  <conditionalFormatting sqref="I2">
    <cfRule type="cellIs" dxfId="144" priority="7" operator="equal">
      <formula>"-"</formula>
    </cfRule>
  </conditionalFormatting>
  <conditionalFormatting sqref="I10:I11">
    <cfRule type="cellIs" dxfId="143" priority="15" operator="equal">
      <formula>"-"</formula>
    </cfRule>
  </conditionalFormatting>
  <conditionalFormatting sqref="I3:J3 L3:M3">
    <cfRule type="cellIs" dxfId="142" priority="14" operator="equal">
      <formula>"-"</formula>
    </cfRule>
  </conditionalFormatting>
  <conditionalFormatting sqref="J15:M15">
    <cfRule type="cellIs" dxfId="141" priority="17" operator="equal">
      <formula>"-"</formula>
    </cfRule>
  </conditionalFormatting>
  <conditionalFormatting sqref="K19">
    <cfRule type="cellIs" dxfId="140" priority="16" operator="equal">
      <formula>"-"</formula>
    </cfRule>
  </conditionalFormatting>
  <conditionalFormatting sqref="L17:M17">
    <cfRule type="cellIs" dxfId="139" priority="18" operator="equal">
      <formula>"-"</formula>
    </cfRule>
  </conditionalFormatting>
  <conditionalFormatting sqref="O12:O22 O23:P23 O24:O28">
    <cfRule type="cellIs" dxfId="138" priority="12" operator="equal">
      <formula>"-"</formula>
    </cfRule>
  </conditionalFormatting>
  <conditionalFormatting sqref="O2:T10 H10:H14 P14:T14">
    <cfRule type="cellIs" dxfId="137" priority="13" operator="equal">
      <formula>"-"</formula>
    </cfRule>
  </conditionalFormatting>
  <conditionalFormatting sqref="P5 AB2:AB6">
    <cfRule type="containsText" dxfId="136" priority="43" operator="containsText" text="sp_size">
      <formula>NOT(ISERROR(SEARCH(("sp_size"),(P7))))</formula>
    </cfRule>
  </conditionalFormatting>
  <conditionalFormatting sqref="P6:P9 AB1 AB7:AB28">
    <cfRule type="containsText" dxfId="135" priority="25" operator="containsText" text="sp_size">
      <formula>NOT(ISERROR(SEARCH(("sp_size"),(P5))))</formula>
    </cfRule>
  </conditionalFormatting>
  <conditionalFormatting sqref="P19">
    <cfRule type="cellIs" dxfId="134" priority="6" operator="equal">
      <formula>"-"</formula>
    </cfRule>
  </conditionalFormatting>
  <conditionalFormatting sqref="P2:T2">
    <cfRule type="containsText" dxfId="133" priority="19" operator="containsText" text="sp_size">
      <formula>NOT(ISERROR(SEARCH(("sp_size"),(P2))))</formula>
    </cfRule>
    <cfRule type="containsText" dxfId="132" priority="20" operator="containsText" text="rarity">
      <formula>NOT(ISERROR(SEARCH(("rarity"),(P2))))</formula>
    </cfRule>
    <cfRule type="containsText" dxfId="131" priority="21" operator="containsText" text="sp_size">
      <formula>NOT(ISERROR(SEARCH(("sp_size"),(P2))))</formula>
    </cfRule>
    <cfRule type="containsText" dxfId="130" priority="22" operator="containsText" text="rarity">
      <formula>NOT(ISERROR(SEARCH(("rarity"),(P2))))</formula>
    </cfRule>
  </conditionalFormatting>
  <conditionalFormatting sqref="P4:T4 P14:T14">
    <cfRule type="containsText" dxfId="129" priority="23" operator="containsText" text="sp_size">
      <formula>NOT(ISERROR(SEARCH(("sp_size"),(P4))))</formula>
    </cfRule>
    <cfRule type="containsText" dxfId="128" priority="24" operator="containsText" text="rarity">
      <formula>NOT(ISERROR(SEARCH(("rarity"),(P4))))</formula>
    </cfRule>
  </conditionalFormatting>
  <conditionalFormatting sqref="R1">
    <cfRule type="duplicateValues" dxfId="127" priority="2"/>
  </conditionalFormatting>
  <conditionalFormatting sqref="S1">
    <cfRule type="duplicateValues" dxfId="126" priority="3"/>
  </conditionalFormatting>
  <conditionalFormatting sqref="S31:V31">
    <cfRule type="duplicateValues" dxfId="125" priority="5"/>
  </conditionalFormatting>
  <conditionalFormatting sqref="T1">
    <cfRule type="duplicateValues" dxfId="124" priority="1"/>
  </conditionalFormatting>
  <conditionalFormatting sqref="U6">
    <cfRule type="cellIs" dxfId="123" priority="8" operator="equal">
      <formula>"-"</formula>
    </cfRule>
    <cfRule type="containsText" dxfId="122" priority="9" operator="containsText" text="sp_size">
      <formula>NOT(ISERROR(SEARCH(("sp_size"),(U10))))</formula>
    </cfRule>
    <cfRule type="containsText" dxfId="121" priority="10" operator="containsText" text="rarity">
      <formula>NOT(ISERROR(SEARCH(("rarity"),(U10))))</formula>
    </cfRule>
  </conditionalFormatting>
  <conditionalFormatting sqref="V18">
    <cfRule type="cellIs" dxfId="120" priority="28" operator="equal">
      <formula>"-"</formula>
    </cfRule>
  </conditionalFormatting>
  <conditionalFormatting sqref="Y1:Y21 Z22 Y23:Y28">
    <cfRule type="containsText" dxfId="119" priority="29" operator="containsText" text="Survey duration">
      <formula>NOT(ISERROR(SEARCH(("Survey duration"),(Y1))))</formula>
    </cfRule>
    <cfRule type="containsText" dxfId="118" priority="30" operator="containsText" text="Total number of camera days">
      <formula>NOT(ISERROR(SEARCH(("Total number of camera days"),(Y1))))</formula>
    </cfRule>
    <cfRule type="containsText" dxfId="117" priority="31" operator="containsText" text="camdays_per_loc">
      <formula>NOT(ISERROR(SEARCH(("camdays_per_loc"),(Y1))))</formula>
    </cfRule>
    <cfRule type="containsText" dxfId="116" priority="32" operator="containsText" text="Camera spacing">
      <formula>NOT(ISERROR(SEARCH(("Camera spacing"),(Y1))))</formula>
    </cfRule>
    <cfRule type="containsText" dxfId="115" priority="33" operator="containsText" text="Camera days per camera location">
      <formula>NOT(ISERROR(SEARCH(("Camera days per camera location"),(Y1))))</formula>
    </cfRule>
    <cfRule type="containsText" dxfId="114" priority="34" operator="containsText" text="Camera arrangement">
      <formula>NOT(ISERROR(SEARCH(("Camera arrangement"),(Y1))))</formula>
    </cfRule>
    <cfRule type="containsText" dxfId="113" priority="35" operator="containsText" text="Number of cameras">
      <formula>NOT(ISERROR(SEARCH(("Number of cameras"),(Y1))))</formula>
    </cfRule>
  </conditionalFormatting>
  <conditionalFormatting sqref="Z1:Z28">
    <cfRule type="containsText" dxfId="112" priority="36" operator="containsText" text="num_cams">
      <formula>NOT(ISERROR(SEARCH(("num_cams"),(Z1))))</formula>
    </cfRule>
    <cfRule type="containsText" dxfId="111" priority="37" operator="containsText" text="cam_arrange">
      <formula>NOT(ISERROR(SEARCH(("cam_arrange"),(Z1))))</formula>
    </cfRule>
    <cfRule type="containsText" dxfId="110" priority="38" operator="containsText" text="camdays_per_loc">
      <formula>NOT(ISERROR(SEARCH(("camdays_per_loc"),(Z1))))</formula>
    </cfRule>
    <cfRule type="containsText" dxfId="109" priority="39" operator="containsText" text="survey_duration">
      <formula>NOT(ISERROR(SEARCH(("survey_duration"),(Z1))))</formula>
    </cfRule>
    <cfRule type="containsText" dxfId="108" priority="40" operator="containsText" text="cam_days_ttl">
      <formula>NOT(ISERROR(SEARCH(("cam_days_ttl"),(Z1))))</formula>
    </cfRule>
    <cfRule type="containsText" dxfId="107" priority="41" operator="containsText" text="cam_spacing">
      <formula>NOT(ISERROR(SEARCH(("cam_spacing"),(Z1))))</formula>
    </cfRule>
  </conditionalFormatting>
  <conditionalFormatting sqref="AB1 P6:P9 AB7:AB28">
    <cfRule type="containsText" dxfId="106" priority="42" operator="containsText" text="rarity">
      <formula>NOT(ISERROR(SEARCH(("rarity"),(P5))))</formula>
    </cfRule>
  </conditionalFormatting>
  <conditionalFormatting sqref="AB2:AB6 P5">
    <cfRule type="containsText" dxfId="105"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E1" sqref="E1"/>
    </sheetView>
  </sheetViews>
  <sheetFormatPr defaultRowHeight="14.25"/>
  <cols>
    <col min="1" max="1" width="19.875" customWidth="1"/>
    <col min="2" max="2" width="17.375" customWidth="1"/>
    <col min="3" max="3" width="35.75" customWidth="1"/>
    <col min="4" max="4" width="35.875" customWidth="1"/>
    <col min="5" max="5" width="102" customWidth="1"/>
  </cols>
  <sheetData>
    <row r="1" spans="1:5">
      <c r="A1" t="s">
        <v>1253</v>
      </c>
      <c r="B1" t="s">
        <v>382</v>
      </c>
      <c r="C1" t="s">
        <v>3947</v>
      </c>
      <c r="D1" t="s">
        <v>3936</v>
      </c>
      <c r="E1" t="s">
        <v>3935</v>
      </c>
    </row>
    <row r="2" spans="1:5">
      <c r="A2" s="6" t="s">
        <v>1250</v>
      </c>
      <c r="B2" t="s">
        <v>3946</v>
      </c>
      <c r="D2" t="s">
        <v>1327</v>
      </c>
      <c r="E2" t="s">
        <v>2266</v>
      </c>
    </row>
    <row r="3" spans="1:5">
      <c r="A3" s="6" t="s">
        <v>1250</v>
      </c>
      <c r="B3" t="s">
        <v>3946</v>
      </c>
      <c r="D3" t="s">
        <v>1324</v>
      </c>
      <c r="E3" t="s">
        <v>2263</v>
      </c>
    </row>
    <row r="4" spans="1:5">
      <c r="A4" s="6" t="s">
        <v>1250</v>
      </c>
      <c r="B4" t="s">
        <v>3946</v>
      </c>
      <c r="D4" t="s">
        <v>1317</v>
      </c>
      <c r="E4" t="s">
        <v>2262</v>
      </c>
    </row>
    <row r="5" spans="1:5">
      <c r="A5" s="6" t="s">
        <v>1250</v>
      </c>
      <c r="B5" t="s">
        <v>3946</v>
      </c>
      <c r="D5" t="s">
        <v>370</v>
      </c>
      <c r="E5" t="s">
        <v>2261</v>
      </c>
    </row>
    <row r="6" spans="1:5">
      <c r="A6" s="6" t="s">
        <v>1250</v>
      </c>
      <c r="B6" t="s">
        <v>3946</v>
      </c>
      <c r="D6" t="s">
        <v>1313</v>
      </c>
      <c r="E6" t="s">
        <v>3934</v>
      </c>
    </row>
    <row r="7" spans="1:5">
      <c r="A7" s="6" t="s">
        <v>1250</v>
      </c>
      <c r="B7" t="s">
        <v>3946</v>
      </c>
      <c r="D7" t="s">
        <v>1307</v>
      </c>
      <c r="E7" t="s">
        <v>2265</v>
      </c>
    </row>
    <row r="8" spans="1:5">
      <c r="A8" s="6" t="s">
        <v>1250</v>
      </c>
      <c r="B8" t="s">
        <v>3946</v>
      </c>
      <c r="D8" t="s">
        <v>1304</v>
      </c>
      <c r="E8" t="s">
        <v>3933</v>
      </c>
    </row>
    <row r="9" spans="1:5">
      <c r="A9" s="6" t="s">
        <v>1250</v>
      </c>
      <c r="B9" t="s">
        <v>3946</v>
      </c>
      <c r="D9" t="s">
        <v>1297</v>
      </c>
      <c r="E9" t="s">
        <v>3932</v>
      </c>
    </row>
    <row r="10" spans="1:5">
      <c r="A10" s="6" t="s">
        <v>1250</v>
      </c>
      <c r="B10" t="s">
        <v>3946</v>
      </c>
      <c r="D10" t="s">
        <v>1291</v>
      </c>
      <c r="E10" t="s">
        <v>3931</v>
      </c>
    </row>
    <row r="11" spans="1:5">
      <c r="A11" s="6" t="s">
        <v>1250</v>
      </c>
      <c r="B11" t="s">
        <v>3946</v>
      </c>
      <c r="D11" t="s">
        <v>1287</v>
      </c>
      <c r="E11" t="s">
        <v>3930</v>
      </c>
    </row>
    <row r="12" spans="1:5">
      <c r="A12" s="6" t="s">
        <v>1250</v>
      </c>
      <c r="B12" t="s">
        <v>3946</v>
      </c>
      <c r="D12" t="s">
        <v>1282</v>
      </c>
      <c r="E12" t="s">
        <v>3929</v>
      </c>
    </row>
    <row r="13" spans="1:5">
      <c r="A13" s="6" t="s">
        <v>1250</v>
      </c>
      <c r="B13" t="s">
        <v>3946</v>
      </c>
      <c r="D13" t="s">
        <v>1276</v>
      </c>
      <c r="E13" t="s">
        <v>3928</v>
      </c>
    </row>
    <row r="14" spans="1:5">
      <c r="A14" s="6" t="s">
        <v>1250</v>
      </c>
      <c r="B14" t="s">
        <v>3946</v>
      </c>
      <c r="D14" t="s">
        <v>1271</v>
      </c>
      <c r="E14" t="s">
        <v>3927</v>
      </c>
    </row>
    <row r="15" spans="1:5">
      <c r="A15" s="6" t="s">
        <v>1250</v>
      </c>
      <c r="B15" t="s">
        <v>3946</v>
      </c>
      <c r="D15" t="s">
        <v>1264</v>
      </c>
      <c r="E15" t="s">
        <v>2264</v>
      </c>
    </row>
    <row r="16" spans="1:5">
      <c r="A16" s="6" t="s">
        <v>1250</v>
      </c>
      <c r="B16" t="s">
        <v>3939</v>
      </c>
      <c r="C16" t="s">
        <v>1349</v>
      </c>
      <c r="D16" t="s">
        <v>4033</v>
      </c>
      <c r="E16" t="s">
        <v>3945</v>
      </c>
    </row>
    <row r="17" spans="1:5">
      <c r="A17" s="6" t="s">
        <v>1250</v>
      </c>
      <c r="B17" t="s">
        <v>3939</v>
      </c>
      <c r="C17" t="s">
        <v>1347</v>
      </c>
      <c r="D17" t="s">
        <v>4034</v>
      </c>
      <c r="E17" t="s">
        <v>3944</v>
      </c>
    </row>
    <row r="18" spans="1:5">
      <c r="A18" s="6" t="s">
        <v>1250</v>
      </c>
      <c r="B18" t="s">
        <v>3939</v>
      </c>
      <c r="C18" t="s">
        <v>1345</v>
      </c>
      <c r="D18" t="s">
        <v>4035</v>
      </c>
      <c r="E18" t="s">
        <v>3943</v>
      </c>
    </row>
    <row r="19" spans="1:5">
      <c r="A19" s="6" t="s">
        <v>1250</v>
      </c>
      <c r="B19" t="s">
        <v>3939</v>
      </c>
      <c r="C19" t="s">
        <v>1343</v>
      </c>
      <c r="D19" t="s">
        <v>4036</v>
      </c>
      <c r="E19" t="s">
        <v>3942</v>
      </c>
    </row>
    <row r="20" spans="1:5">
      <c r="A20" s="6" t="s">
        <v>1250</v>
      </c>
      <c r="B20" t="s">
        <v>3939</v>
      </c>
      <c r="C20" t="s">
        <v>1341</v>
      </c>
      <c r="D20" t="s">
        <v>4037</v>
      </c>
      <c r="E20" t="s">
        <v>3941</v>
      </c>
    </row>
    <row r="21" spans="1:5">
      <c r="A21" s="6" t="s">
        <v>1250</v>
      </c>
      <c r="B21" t="s">
        <v>3939</v>
      </c>
      <c r="C21" t="s">
        <v>1339</v>
      </c>
      <c r="D21" t="s">
        <v>4038</v>
      </c>
      <c r="E21" t="s">
        <v>3940</v>
      </c>
    </row>
    <row r="22" spans="1:5">
      <c r="A22" s="6" t="s">
        <v>1250</v>
      </c>
      <c r="B22" t="s">
        <v>3939</v>
      </c>
      <c r="C22" t="s">
        <v>3938</v>
      </c>
      <c r="D22" t="s">
        <v>4039</v>
      </c>
      <c r="E22" t="s">
        <v>3937</v>
      </c>
    </row>
    <row r="23" spans="1:5">
      <c r="A23" s="6" t="s">
        <v>1250</v>
      </c>
      <c r="B23" t="s">
        <v>3953</v>
      </c>
      <c r="C23" t="s">
        <v>3955</v>
      </c>
      <c r="D23" t="s">
        <v>4040</v>
      </c>
      <c r="E23" t="s">
        <v>3954</v>
      </c>
    </row>
    <row r="24" spans="1:5">
      <c r="A24" s="6" t="s">
        <v>1250</v>
      </c>
      <c r="B24" s="12" t="s">
        <v>332</v>
      </c>
      <c r="C24" t="s">
        <v>4041</v>
      </c>
      <c r="D24" t="s">
        <v>368</v>
      </c>
      <c r="E24" t="s">
        <v>4009</v>
      </c>
    </row>
    <row r="25" spans="1:5">
      <c r="A25" s="6" t="s">
        <v>1250</v>
      </c>
      <c r="B25" s="12" t="s">
        <v>332</v>
      </c>
      <c r="C25" t="s">
        <v>4041</v>
      </c>
      <c r="D25" t="s">
        <v>366</v>
      </c>
      <c r="E25" t="s">
        <v>4010</v>
      </c>
    </row>
    <row r="26" spans="1:5">
      <c r="A26" s="6" t="s">
        <v>1250</v>
      </c>
      <c r="B26" s="12" t="s">
        <v>332</v>
      </c>
      <c r="C26" t="s">
        <v>4041</v>
      </c>
      <c r="D26" t="s">
        <v>364</v>
      </c>
      <c r="E26" t="s">
        <v>4011</v>
      </c>
    </row>
    <row r="27" spans="1:5">
      <c r="A27" s="6" t="s">
        <v>1250</v>
      </c>
      <c r="B27" s="12" t="s">
        <v>332</v>
      </c>
      <c r="C27" t="s">
        <v>4041</v>
      </c>
      <c r="D27" t="s">
        <v>362</v>
      </c>
      <c r="E27" t="s">
        <v>4012</v>
      </c>
    </row>
    <row r="28" spans="1:5">
      <c r="A28" t="s">
        <v>1962</v>
      </c>
      <c r="B28" s="12" t="s">
        <v>332</v>
      </c>
      <c r="C28" t="s">
        <v>4041</v>
      </c>
      <c r="D28" t="s">
        <v>358</v>
      </c>
      <c r="E28" t="s">
        <v>4018</v>
      </c>
    </row>
    <row r="29" spans="1:5">
      <c r="A29" t="s">
        <v>1962</v>
      </c>
      <c r="B29" s="12" t="s">
        <v>332</v>
      </c>
      <c r="C29" t="s">
        <v>4041</v>
      </c>
      <c r="D29" t="s">
        <v>357</v>
      </c>
      <c r="E29" t="s">
        <v>4019</v>
      </c>
    </row>
    <row r="30" spans="1:5">
      <c r="A30" t="s">
        <v>1962</v>
      </c>
      <c r="B30" s="12" t="s">
        <v>332</v>
      </c>
      <c r="C30" t="s">
        <v>4041</v>
      </c>
      <c r="D30" t="s">
        <v>354</v>
      </c>
      <c r="E30" t="s">
        <v>4021</v>
      </c>
    </row>
    <row r="31" spans="1:5">
      <c r="A31" t="s">
        <v>1962</v>
      </c>
      <c r="B31" s="12" t="s">
        <v>332</v>
      </c>
      <c r="C31" t="s">
        <v>4041</v>
      </c>
      <c r="D31" t="s">
        <v>352</v>
      </c>
      <c r="E31" t="s">
        <v>4022</v>
      </c>
    </row>
    <row r="32" spans="1:5">
      <c r="A32" t="s">
        <v>1962</v>
      </c>
      <c r="B32" s="12" t="s">
        <v>332</v>
      </c>
      <c r="C32" t="s">
        <v>4041</v>
      </c>
      <c r="D32" t="s">
        <v>351</v>
      </c>
      <c r="E32" t="s">
        <v>4023</v>
      </c>
    </row>
    <row r="33" spans="1:5">
      <c r="A33" t="s">
        <v>1962</v>
      </c>
      <c r="B33" s="12" t="s">
        <v>332</v>
      </c>
      <c r="C33" t="s">
        <v>4041</v>
      </c>
      <c r="D33" t="s">
        <v>350</v>
      </c>
      <c r="E33" t="s">
        <v>4024</v>
      </c>
    </row>
    <row r="34" spans="1:5">
      <c r="A34" t="s">
        <v>1962</v>
      </c>
      <c r="B34" s="12" t="s">
        <v>332</v>
      </c>
      <c r="C34" t="s">
        <v>4041</v>
      </c>
      <c r="D34" t="s">
        <v>344</v>
      </c>
      <c r="E34" t="s">
        <v>4025</v>
      </c>
    </row>
    <row r="35" spans="1:5">
      <c r="A35" t="s">
        <v>1962</v>
      </c>
      <c r="B35" s="12" t="s">
        <v>332</v>
      </c>
      <c r="C35" t="s">
        <v>4041</v>
      </c>
      <c r="D35" t="s">
        <v>342</v>
      </c>
      <c r="E35" t="s">
        <v>4026</v>
      </c>
    </row>
    <row r="36" spans="1:5">
      <c r="A36" t="s">
        <v>1962</v>
      </c>
      <c r="B36" s="12" t="s">
        <v>332</v>
      </c>
      <c r="C36" t="s">
        <v>4041</v>
      </c>
      <c r="D36" t="s">
        <v>340</v>
      </c>
      <c r="E36" t="s">
        <v>4027</v>
      </c>
    </row>
    <row r="37" spans="1:5">
      <c r="A37" t="s">
        <v>1962</v>
      </c>
      <c r="B37" s="12" t="s">
        <v>332</v>
      </c>
      <c r="C37" t="s">
        <v>4041</v>
      </c>
      <c r="D37" t="s">
        <v>338</v>
      </c>
      <c r="E37" t="s">
        <v>4028</v>
      </c>
    </row>
    <row r="38" spans="1:5">
      <c r="A38" t="s">
        <v>1962</v>
      </c>
      <c r="B38" s="12" t="s">
        <v>332</v>
      </c>
      <c r="C38" t="s">
        <v>4041</v>
      </c>
      <c r="D38" t="s">
        <v>336</v>
      </c>
      <c r="E38" t="s">
        <v>4029</v>
      </c>
    </row>
    <row r="39" spans="1:5">
      <c r="A39" t="s">
        <v>1962</v>
      </c>
      <c r="B39" s="12" t="s">
        <v>332</v>
      </c>
      <c r="C39" t="s">
        <v>4041</v>
      </c>
      <c r="D39" t="s">
        <v>334</v>
      </c>
      <c r="E39" t="s">
        <v>4030</v>
      </c>
    </row>
    <row r="40" spans="1:5">
      <c r="A40" t="s">
        <v>1962</v>
      </c>
      <c r="B40" s="12" t="s">
        <v>332</v>
      </c>
      <c r="C40" t="s">
        <v>4041</v>
      </c>
      <c r="D40" t="s">
        <v>331</v>
      </c>
      <c r="E40" t="s">
        <v>4031</v>
      </c>
    </row>
    <row r="41" spans="1:5">
      <c r="A41" s="6" t="s">
        <v>1250</v>
      </c>
      <c r="B41" s="12" t="s">
        <v>332</v>
      </c>
      <c r="C41" t="s">
        <v>4041</v>
      </c>
      <c r="D41" t="s">
        <v>360</v>
      </c>
      <c r="E41" t="s">
        <v>4032</v>
      </c>
    </row>
  </sheetData>
  <conditionalFormatting sqref="B24:B41">
    <cfRule type="cellIs" dxfId="104" priority="4" operator="equal">
      <formula>"-"</formula>
    </cfRule>
    <cfRule type="cellIs" dxfId="103" priority="5" operator="equal">
      <formula>"TRUE"</formula>
    </cfRule>
  </conditionalFormatting>
  <conditionalFormatting sqref="D24:D41">
    <cfRule type="duplicateValues" dxfId="102" priority="69"/>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1"/>
  <sheetViews>
    <sheetView workbookViewId="0">
      <selection activeCell="L1" sqref="L1:L1048576"/>
    </sheetView>
  </sheetViews>
  <sheetFormatPr defaultRowHeight="14.25"/>
  <cols>
    <col min="4" max="5" width="17" customWidth="1"/>
    <col min="6" max="6" width="21.875" customWidth="1"/>
    <col min="7" max="7" width="15.25" bestFit="1" customWidth="1"/>
    <col min="8" max="8" width="29.875" customWidth="1"/>
    <col min="9" max="9" width="22.625" customWidth="1"/>
    <col min="11" max="11" width="27" customWidth="1"/>
    <col min="12" max="12" width="29.875" style="7" customWidth="1"/>
    <col min="13" max="13" width="27.75" bestFit="1" customWidth="1"/>
    <col min="14" max="14" width="26.75" customWidth="1"/>
    <col min="15" max="15" width="25.5" bestFit="1" customWidth="1"/>
    <col min="16" max="16" width="61.625" customWidth="1"/>
    <col min="17" max="17" width="39.875" customWidth="1"/>
    <col min="18" max="18" width="10.125" customWidth="1"/>
    <col min="19" max="19" width="4.875" style="8" customWidth="1"/>
    <col min="20" max="20" width="44.875" customWidth="1"/>
    <col min="21" max="21" width="21" customWidth="1"/>
  </cols>
  <sheetData>
    <row r="1" spans="1:21" s="27" customFormat="1" ht="15">
      <c r="A1" s="27" t="s">
        <v>3100</v>
      </c>
      <c r="B1" s="27" t="s">
        <v>1191</v>
      </c>
      <c r="C1" s="16" t="s">
        <v>1954</v>
      </c>
      <c r="D1" s="16" t="s">
        <v>1955</v>
      </c>
      <c r="E1" s="16" t="s">
        <v>2979</v>
      </c>
      <c r="F1" s="16" t="s">
        <v>2985</v>
      </c>
      <c r="G1" s="27" t="s">
        <v>2576</v>
      </c>
      <c r="H1" s="27" t="s">
        <v>2601</v>
      </c>
      <c r="I1" s="27" t="s">
        <v>2440</v>
      </c>
      <c r="J1" s="16" t="s">
        <v>382</v>
      </c>
      <c r="K1" s="16" t="s">
        <v>1333</v>
      </c>
      <c r="L1" s="147" t="s">
        <v>2601</v>
      </c>
      <c r="M1" s="16" t="s">
        <v>3586</v>
      </c>
      <c r="N1" s="16" t="s">
        <v>1410</v>
      </c>
      <c r="O1" s="16" t="s">
        <v>2439</v>
      </c>
      <c r="P1" s="16" t="s">
        <v>2438</v>
      </c>
      <c r="Q1" s="16" t="s">
        <v>2437</v>
      </c>
      <c r="R1" s="16" t="s">
        <v>1411</v>
      </c>
      <c r="S1" s="16" t="s">
        <v>1410</v>
      </c>
      <c r="T1" s="16" t="s">
        <v>1409</v>
      </c>
      <c r="U1" s="16" t="s">
        <v>2268</v>
      </c>
    </row>
    <row r="2" spans="1:21" ht="15.75">
      <c r="B2">
        <v>41</v>
      </c>
      <c r="C2" t="b">
        <v>1</v>
      </c>
      <c r="D2" t="s">
        <v>1962</v>
      </c>
      <c r="G2" t="s">
        <v>1366</v>
      </c>
      <c r="H2" t="s">
        <v>1341</v>
      </c>
      <c r="I2" t="s">
        <v>559</v>
      </c>
      <c r="J2" s="25" t="s">
        <v>1372</v>
      </c>
      <c r="K2" t="s">
        <v>1384</v>
      </c>
      <c r="L2" s="7" t="s">
        <v>1341</v>
      </c>
      <c r="M2" t="s">
        <v>624</v>
      </c>
      <c r="N2" t="s">
        <v>2606</v>
      </c>
      <c r="O2" t="s">
        <v>2607</v>
      </c>
      <c r="P2" t="s">
        <v>2906</v>
      </c>
      <c r="Q2" t="str">
        <f>"    "&amp;O2&amp;": "&amp;""""&amp;P2&amp;""""</f>
        <v xml:space="preserve">    title_i_cam_protocol_ht_angle_dir: "Camera height &amp; direction"</v>
      </c>
      <c r="R2" s="26" t="s">
        <v>1370</v>
      </c>
      <c r="S2" s="8">
        <v>42</v>
      </c>
      <c r="T2" t="s">
        <v>2471</v>
      </c>
      <c r="U2" t="s">
        <v>624</v>
      </c>
    </row>
    <row r="3" spans="1:21" ht="15.75">
      <c r="B3">
        <v>43</v>
      </c>
      <c r="C3" t="b">
        <v>1</v>
      </c>
      <c r="D3" t="b">
        <v>0</v>
      </c>
      <c r="G3" t="s">
        <v>1366</v>
      </c>
      <c r="H3" t="s">
        <v>1341</v>
      </c>
      <c r="I3" t="s">
        <v>2603</v>
      </c>
      <c r="J3" s="25" t="s">
        <v>1372</v>
      </c>
      <c r="K3" t="s">
        <v>1382</v>
      </c>
      <c r="L3" s="7" t="s">
        <v>1341</v>
      </c>
      <c r="M3" t="s">
        <v>624</v>
      </c>
      <c r="N3" t="s">
        <v>1383</v>
      </c>
      <c r="O3" t="s">
        <v>2281</v>
      </c>
      <c r="P3" t="s">
        <v>2559</v>
      </c>
      <c r="Q3" t="str">
        <f>"    "&amp;O3&amp;": "&amp;""""&amp;P3&amp;""""</f>
        <v xml:space="preserve">    title_i_bait_lure_cams: "Bait/lure (All or subset of camera locations)"</v>
      </c>
      <c r="R3" s="26" t="s">
        <v>1370</v>
      </c>
      <c r="S3" s="8">
        <v>44</v>
      </c>
      <c r="T3" t="s">
        <v>2473</v>
      </c>
      <c r="U3" t="s">
        <v>624</v>
      </c>
    </row>
    <row r="4" spans="1:21" ht="15.75">
      <c r="B4">
        <v>45</v>
      </c>
      <c r="C4" t="b">
        <v>1</v>
      </c>
      <c r="D4" t="b">
        <v>0</v>
      </c>
      <c r="G4" t="s">
        <v>1366</v>
      </c>
      <c r="H4" t="s">
        <v>1341</v>
      </c>
      <c r="I4" t="s">
        <v>559</v>
      </c>
      <c r="J4" s="25" t="s">
        <v>1372</v>
      </c>
      <c r="K4" t="s">
        <v>3579</v>
      </c>
      <c r="L4" s="7" t="s">
        <v>1341</v>
      </c>
      <c r="M4" t="s">
        <v>624</v>
      </c>
      <c r="N4" t="s">
        <v>3580</v>
      </c>
      <c r="O4" t="s">
        <v>3581</v>
      </c>
      <c r="P4" t="s">
        <v>2549</v>
      </c>
      <c r="Q4" t="str">
        <f>"    "&amp;O4&amp;": "&amp;""""&amp;P4&amp;""""</f>
        <v xml:space="preserve">    title_i_cam_targ_feature_same: "Targetting multiple features"</v>
      </c>
      <c r="R4" s="26" t="s">
        <v>1370</v>
      </c>
      <c r="S4" s="8">
        <v>46</v>
      </c>
      <c r="T4" t="s">
        <v>3582</v>
      </c>
      <c r="U4" t="s">
        <v>624</v>
      </c>
    </row>
    <row r="5" spans="1:21" ht="15.75">
      <c r="B5">
        <v>1</v>
      </c>
      <c r="C5" t="b">
        <v>1</v>
      </c>
      <c r="D5" t="b">
        <v>0</v>
      </c>
      <c r="G5" t="s">
        <v>1362</v>
      </c>
      <c r="H5" t="s">
        <v>1349</v>
      </c>
      <c r="I5" t="s">
        <v>2604</v>
      </c>
      <c r="J5" s="25" t="s">
        <v>1372</v>
      </c>
      <c r="K5" t="s">
        <v>1407</v>
      </c>
      <c r="L5" s="7" t="s">
        <v>1349</v>
      </c>
      <c r="M5" t="s">
        <v>2509</v>
      </c>
      <c r="N5" t="s">
        <v>1407</v>
      </c>
      <c r="O5" t="s">
        <v>2194</v>
      </c>
      <c r="P5" t="s">
        <v>2353</v>
      </c>
      <c r="Q5" t="s">
        <v>2405</v>
      </c>
      <c r="R5" s="26" t="s">
        <v>1370</v>
      </c>
      <c r="S5" s="8">
        <v>1</v>
      </c>
      <c r="T5" t="s">
        <v>2457</v>
      </c>
      <c r="U5" t="s">
        <v>3956</v>
      </c>
    </row>
    <row r="6" spans="1:21" ht="15.75">
      <c r="A6" t="s">
        <v>3101</v>
      </c>
      <c r="B6">
        <v>2</v>
      </c>
      <c r="C6" t="b">
        <v>1</v>
      </c>
      <c r="D6" s="6" t="s">
        <v>1250</v>
      </c>
      <c r="E6" s="6" t="s">
        <v>2983</v>
      </c>
      <c r="F6" s="6" t="s">
        <v>3099</v>
      </c>
      <c r="G6" t="s">
        <v>1362</v>
      </c>
      <c r="H6" t="s">
        <v>1349</v>
      </c>
      <c r="I6" t="s">
        <v>2604</v>
      </c>
      <c r="J6" s="25" t="s">
        <v>1372</v>
      </c>
      <c r="K6" t="s">
        <v>370</v>
      </c>
      <c r="L6" s="7" t="s">
        <v>1349</v>
      </c>
      <c r="M6" t="s">
        <v>2510</v>
      </c>
      <c r="N6" t="s">
        <v>370</v>
      </c>
      <c r="O6" t="s">
        <v>2236</v>
      </c>
      <c r="P6" t="s">
        <v>3870</v>
      </c>
      <c r="Q6" t="s">
        <v>2406</v>
      </c>
      <c r="R6" s="26" t="s">
        <v>1370</v>
      </c>
      <c r="S6" s="8">
        <v>2</v>
      </c>
      <c r="T6" t="s">
        <v>2458</v>
      </c>
      <c r="U6" t="s">
        <v>3957</v>
      </c>
    </row>
    <row r="7" spans="1:21" ht="15.75">
      <c r="A7" t="s">
        <v>3101</v>
      </c>
      <c r="B7">
        <v>3</v>
      </c>
      <c r="C7" t="b">
        <v>1</v>
      </c>
      <c r="D7" s="6" t="s">
        <v>1250</v>
      </c>
      <c r="E7" s="6" t="s">
        <v>2983</v>
      </c>
      <c r="F7" s="6" t="s">
        <v>3099</v>
      </c>
      <c r="G7" t="s">
        <v>1362</v>
      </c>
      <c r="H7" t="s">
        <v>1349</v>
      </c>
      <c r="I7" t="s">
        <v>2605</v>
      </c>
      <c r="J7" s="25" t="s">
        <v>1372</v>
      </c>
      <c r="K7" t="s">
        <v>1317</v>
      </c>
      <c r="L7" s="7" t="s">
        <v>1349</v>
      </c>
      <c r="M7" t="s">
        <v>2511</v>
      </c>
      <c r="N7" t="s">
        <v>1317</v>
      </c>
      <c r="O7" t="s">
        <v>2260</v>
      </c>
      <c r="P7" t="s">
        <v>2354</v>
      </c>
      <c r="Q7" t="s">
        <v>2407</v>
      </c>
      <c r="R7" s="26" t="s">
        <v>1370</v>
      </c>
      <c r="S7" s="8">
        <v>3</v>
      </c>
      <c r="T7" t="s">
        <v>2459</v>
      </c>
      <c r="U7" t="s">
        <v>3958</v>
      </c>
    </row>
    <row r="8" spans="1:21" ht="15.75">
      <c r="B8">
        <v>4</v>
      </c>
      <c r="C8" t="b">
        <v>1</v>
      </c>
      <c r="D8" t="b">
        <v>0</v>
      </c>
      <c r="G8" s="7" t="s">
        <v>1363</v>
      </c>
      <c r="H8" s="7" t="s">
        <v>1347</v>
      </c>
      <c r="I8" t="s">
        <v>428</v>
      </c>
      <c r="J8" s="25" t="s">
        <v>1372</v>
      </c>
      <c r="K8" t="s">
        <v>1406</v>
      </c>
      <c r="L8" s="7" t="s">
        <v>1347</v>
      </c>
      <c r="M8" s="7" t="s">
        <v>2609</v>
      </c>
      <c r="N8" t="s">
        <v>1406</v>
      </c>
      <c r="O8" t="s">
        <v>2192</v>
      </c>
      <c r="P8" t="s">
        <v>2355</v>
      </c>
      <c r="Q8" t="s">
        <v>2408</v>
      </c>
      <c r="R8" s="26" t="s">
        <v>1370</v>
      </c>
      <c r="S8" s="8">
        <v>4</v>
      </c>
      <c r="T8" s="7" t="s">
        <v>2460</v>
      </c>
      <c r="U8" t="s">
        <v>3959</v>
      </c>
    </row>
    <row r="9" spans="1:21" ht="15.75">
      <c r="B9">
        <v>5</v>
      </c>
      <c r="C9" t="b">
        <v>1</v>
      </c>
      <c r="D9" t="s">
        <v>1962</v>
      </c>
      <c r="G9" s="7" t="s">
        <v>1363</v>
      </c>
      <c r="H9" s="7" t="s">
        <v>1347</v>
      </c>
      <c r="I9" t="s">
        <v>2380</v>
      </c>
      <c r="J9" s="25" t="s">
        <v>1372</v>
      </c>
      <c r="K9" t="s">
        <v>1405</v>
      </c>
      <c r="L9" s="7" t="s">
        <v>1347</v>
      </c>
      <c r="M9" s="7" t="s">
        <v>2610</v>
      </c>
      <c r="N9" t="s">
        <v>1405</v>
      </c>
      <c r="O9" t="s">
        <v>2193</v>
      </c>
      <c r="P9" t="s">
        <v>2356</v>
      </c>
      <c r="Q9" t="s">
        <v>2409</v>
      </c>
      <c r="R9" s="26" t="s">
        <v>1370</v>
      </c>
      <c r="S9" s="8">
        <v>5</v>
      </c>
      <c r="T9" s="7" t="s">
        <v>2461</v>
      </c>
      <c r="U9" t="s">
        <v>3960</v>
      </c>
    </row>
    <row r="10" spans="1:21" ht="15.75">
      <c r="A10" t="s">
        <v>3101</v>
      </c>
      <c r="B10">
        <v>6</v>
      </c>
      <c r="C10" t="b">
        <v>1</v>
      </c>
      <c r="D10" s="6" t="s">
        <v>1250</v>
      </c>
      <c r="E10" s="6" t="s">
        <v>2982</v>
      </c>
      <c r="F10" s="6"/>
      <c r="G10" s="7" t="s">
        <v>1363</v>
      </c>
      <c r="H10" s="7" t="s">
        <v>1347</v>
      </c>
      <c r="I10" t="s">
        <v>2380</v>
      </c>
      <c r="J10" s="25" t="s">
        <v>1372</v>
      </c>
      <c r="K10" t="s">
        <v>1324</v>
      </c>
      <c r="L10" s="7" t="s">
        <v>1347</v>
      </c>
      <c r="M10" s="7" t="s">
        <v>2611</v>
      </c>
      <c r="N10" t="s">
        <v>1324</v>
      </c>
      <c r="O10" t="s">
        <v>2195</v>
      </c>
      <c r="P10" t="s">
        <v>2357</v>
      </c>
      <c r="Q10" t="s">
        <v>2410</v>
      </c>
      <c r="R10" s="26" t="s">
        <v>1370</v>
      </c>
      <c r="S10" s="8">
        <v>6</v>
      </c>
      <c r="T10" s="7" t="s">
        <v>2462</v>
      </c>
      <c r="U10" t="s">
        <v>3961</v>
      </c>
    </row>
    <row r="11" spans="1:21" ht="15.75">
      <c r="B11">
        <v>7</v>
      </c>
      <c r="C11" t="b">
        <v>1</v>
      </c>
      <c r="D11" t="s">
        <v>1962</v>
      </c>
      <c r="G11" s="7" t="s">
        <v>1363</v>
      </c>
      <c r="H11" s="7" t="s">
        <v>1347</v>
      </c>
      <c r="I11" t="s">
        <v>2380</v>
      </c>
      <c r="J11" s="25" t="s">
        <v>1372</v>
      </c>
      <c r="K11" t="s">
        <v>1394</v>
      </c>
      <c r="L11" s="7" t="s">
        <v>1347</v>
      </c>
      <c r="M11" s="7" t="s">
        <v>2612</v>
      </c>
      <c r="N11" t="s">
        <v>1394</v>
      </c>
      <c r="O11" t="s">
        <v>2196</v>
      </c>
      <c r="P11" t="s">
        <v>2358</v>
      </c>
      <c r="Q11" t="s">
        <v>2411</v>
      </c>
      <c r="R11" s="26" t="s">
        <v>1370</v>
      </c>
      <c r="S11" s="8">
        <v>7</v>
      </c>
      <c r="T11" s="7" t="s">
        <v>2463</v>
      </c>
      <c r="U11" t="s">
        <v>3962</v>
      </c>
    </row>
    <row r="12" spans="1:21" ht="15.75">
      <c r="A12" t="s">
        <v>3101</v>
      </c>
      <c r="B12">
        <v>8</v>
      </c>
      <c r="C12" t="b">
        <v>1</v>
      </c>
      <c r="D12" s="6" t="s">
        <v>1250</v>
      </c>
      <c r="E12" s="60" t="s">
        <v>2984</v>
      </c>
      <c r="F12" s="60"/>
      <c r="G12" s="24" t="s">
        <v>1364</v>
      </c>
      <c r="H12" t="s">
        <v>1345</v>
      </c>
      <c r="I12" t="s">
        <v>2453</v>
      </c>
      <c r="J12" s="25" t="s">
        <v>1372</v>
      </c>
      <c r="K12" t="s">
        <v>1264</v>
      </c>
      <c r="L12" s="7" t="s">
        <v>1345</v>
      </c>
      <c r="M12" s="24" t="s">
        <v>2613</v>
      </c>
      <c r="N12" t="s">
        <v>1264</v>
      </c>
      <c r="O12" t="s">
        <v>2197</v>
      </c>
      <c r="P12" t="s">
        <v>2359</v>
      </c>
      <c r="Q12" t="s">
        <v>2412</v>
      </c>
      <c r="R12" s="26" t="s">
        <v>1370</v>
      </c>
      <c r="S12" s="8">
        <v>8</v>
      </c>
      <c r="T12" s="24" t="s">
        <v>2464</v>
      </c>
      <c r="U12" t="s">
        <v>3963</v>
      </c>
    </row>
    <row r="13" spans="1:21" ht="15.75">
      <c r="B13">
        <v>9</v>
      </c>
      <c r="C13" t="b">
        <v>1</v>
      </c>
      <c r="D13" t="b">
        <v>0</v>
      </c>
      <c r="G13" s="24" t="s">
        <v>1364</v>
      </c>
      <c r="H13" t="s">
        <v>1345</v>
      </c>
      <c r="I13" t="s">
        <v>2453</v>
      </c>
      <c r="J13" s="25" t="s">
        <v>1372</v>
      </c>
      <c r="K13" t="s">
        <v>2267</v>
      </c>
      <c r="L13" s="7" t="s">
        <v>1345</v>
      </c>
      <c r="M13" s="24" t="s">
        <v>2614</v>
      </c>
      <c r="N13" t="s">
        <v>2267</v>
      </c>
      <c r="O13" t="s">
        <v>2273</v>
      </c>
      <c r="P13" t="s">
        <v>2602</v>
      </c>
      <c r="Q13" t="s">
        <v>2907</v>
      </c>
      <c r="R13" s="26" t="s">
        <v>1370</v>
      </c>
      <c r="S13" s="8">
        <v>9</v>
      </c>
      <c r="T13" s="24" t="s">
        <v>2465</v>
      </c>
      <c r="U13" t="s">
        <v>3964</v>
      </c>
    </row>
    <row r="14" spans="1:21" ht="15.75">
      <c r="A14" t="b">
        <v>0</v>
      </c>
      <c r="B14">
        <v>10</v>
      </c>
      <c r="C14" t="b">
        <v>1</v>
      </c>
      <c r="D14" s="6" t="s">
        <v>1250</v>
      </c>
      <c r="E14" s="6" t="s">
        <v>2983</v>
      </c>
      <c r="F14" s="6" t="s">
        <v>3099</v>
      </c>
      <c r="G14" s="24" t="s">
        <v>1364</v>
      </c>
      <c r="H14" t="s">
        <v>1345</v>
      </c>
      <c r="I14" t="s">
        <v>2453</v>
      </c>
      <c r="J14" s="25" t="s">
        <v>1372</v>
      </c>
      <c r="K14" t="s">
        <v>1307</v>
      </c>
      <c r="L14" s="7" t="s">
        <v>1345</v>
      </c>
      <c r="M14" s="24" t="s">
        <v>2615</v>
      </c>
      <c r="N14" t="s">
        <v>1307</v>
      </c>
      <c r="O14" t="s">
        <v>2198</v>
      </c>
      <c r="P14" t="s">
        <v>2360</v>
      </c>
      <c r="Q14" t="s">
        <v>2413</v>
      </c>
      <c r="R14" s="26" t="s">
        <v>1370</v>
      </c>
      <c r="S14" s="8">
        <v>10</v>
      </c>
      <c r="T14" s="24" t="s">
        <v>2466</v>
      </c>
      <c r="U14" t="s">
        <v>3965</v>
      </c>
    </row>
    <row r="15" spans="1:21" ht="15.75">
      <c r="B15">
        <v>11</v>
      </c>
      <c r="C15" t="b">
        <v>1</v>
      </c>
      <c r="D15" t="b">
        <v>0</v>
      </c>
      <c r="G15" s="24" t="s">
        <v>1364</v>
      </c>
      <c r="H15" t="s">
        <v>1345</v>
      </c>
      <c r="I15" t="s">
        <v>2454</v>
      </c>
      <c r="J15" s="25" t="s">
        <v>1372</v>
      </c>
      <c r="K15" t="s">
        <v>1404</v>
      </c>
      <c r="L15" s="7" t="s">
        <v>1345</v>
      </c>
      <c r="M15" s="24" t="s">
        <v>2616</v>
      </c>
      <c r="N15" t="s">
        <v>1404</v>
      </c>
      <c r="O15" t="s">
        <v>2199</v>
      </c>
      <c r="P15" t="s">
        <v>2361</v>
      </c>
      <c r="Q15" t="s">
        <v>2414</v>
      </c>
      <c r="R15" s="26" t="s">
        <v>1370</v>
      </c>
      <c r="S15" s="8">
        <v>11</v>
      </c>
      <c r="T15" s="24" t="s">
        <v>2467</v>
      </c>
      <c r="U15" t="s">
        <v>3966</v>
      </c>
    </row>
    <row r="16" spans="1:21" ht="15.75">
      <c r="B16">
        <v>12</v>
      </c>
      <c r="C16" t="b">
        <v>1</v>
      </c>
      <c r="D16" s="6" t="s">
        <v>1250</v>
      </c>
      <c r="G16" t="s">
        <v>1365</v>
      </c>
      <c r="H16" t="s">
        <v>1343</v>
      </c>
      <c r="I16" t="s">
        <v>1343</v>
      </c>
      <c r="J16" s="25" t="s">
        <v>1372</v>
      </c>
      <c r="K16" t="s">
        <v>1313</v>
      </c>
      <c r="L16" s="7" t="s">
        <v>1343</v>
      </c>
      <c r="M16" t="s">
        <v>2617</v>
      </c>
      <c r="N16" t="s">
        <v>1313</v>
      </c>
      <c r="O16" t="s">
        <v>2200</v>
      </c>
      <c r="P16" t="s">
        <v>2362</v>
      </c>
      <c r="Q16" t="s">
        <v>2415</v>
      </c>
      <c r="R16" s="26" t="s">
        <v>1370</v>
      </c>
      <c r="S16" s="8">
        <v>12</v>
      </c>
      <c r="T16" t="s">
        <v>2512</v>
      </c>
      <c r="U16" t="s">
        <v>3967</v>
      </c>
    </row>
    <row r="17" spans="1:21" ht="15.75">
      <c r="B17">
        <v>13</v>
      </c>
      <c r="C17" t="b">
        <v>1</v>
      </c>
      <c r="D17" s="6" t="s">
        <v>1250</v>
      </c>
      <c r="E17" s="6" t="s">
        <v>2982</v>
      </c>
      <c r="F17" s="6"/>
      <c r="G17" t="s">
        <v>1365</v>
      </c>
      <c r="H17" t="s">
        <v>1343</v>
      </c>
      <c r="I17" t="s">
        <v>2381</v>
      </c>
      <c r="J17" s="25" t="s">
        <v>1372</v>
      </c>
      <c r="K17" t="s">
        <v>1291</v>
      </c>
      <c r="L17" s="7" t="s">
        <v>1343</v>
      </c>
      <c r="M17" t="s">
        <v>2618</v>
      </c>
      <c r="N17" t="s">
        <v>1291</v>
      </c>
      <c r="O17" t="s">
        <v>2201</v>
      </c>
      <c r="P17" t="s">
        <v>2977</v>
      </c>
      <c r="Q17" t="s">
        <v>2416</v>
      </c>
      <c r="R17" s="26" t="s">
        <v>1370</v>
      </c>
      <c r="S17" s="8">
        <v>13</v>
      </c>
      <c r="T17" t="s">
        <v>2513</v>
      </c>
      <c r="U17" t="s">
        <v>3968</v>
      </c>
    </row>
    <row r="18" spans="1:21" ht="15.75">
      <c r="B18">
        <v>14</v>
      </c>
      <c r="C18" t="b">
        <v>1</v>
      </c>
      <c r="D18" s="6" t="s">
        <v>1250</v>
      </c>
      <c r="E18" s="60" t="s">
        <v>2984</v>
      </c>
      <c r="F18" s="6"/>
      <c r="G18" t="s">
        <v>1365</v>
      </c>
      <c r="H18" t="s">
        <v>1343</v>
      </c>
      <c r="I18" t="s">
        <v>2381</v>
      </c>
      <c r="J18" s="25" t="s">
        <v>1372</v>
      </c>
      <c r="K18" t="s">
        <v>1271</v>
      </c>
      <c r="L18" s="7" t="s">
        <v>1343</v>
      </c>
      <c r="M18" t="s">
        <v>2619</v>
      </c>
      <c r="N18" t="s">
        <v>1271</v>
      </c>
      <c r="O18" t="s">
        <v>2202</v>
      </c>
      <c r="P18" t="s">
        <v>2363</v>
      </c>
      <c r="Q18" t="s">
        <v>2417</v>
      </c>
      <c r="R18" s="26" t="s">
        <v>1370</v>
      </c>
      <c r="S18" s="8">
        <v>14</v>
      </c>
      <c r="T18" t="s">
        <v>2514</v>
      </c>
      <c r="U18" t="s">
        <v>3969</v>
      </c>
    </row>
    <row r="19" spans="1:21" ht="15.75">
      <c r="B19">
        <v>15</v>
      </c>
      <c r="C19" t="b">
        <v>1</v>
      </c>
      <c r="D19" t="s">
        <v>1962</v>
      </c>
      <c r="G19" t="s">
        <v>1365</v>
      </c>
      <c r="H19" t="s">
        <v>1343</v>
      </c>
      <c r="I19" t="s">
        <v>2381</v>
      </c>
      <c r="J19" s="25" t="s">
        <v>1372</v>
      </c>
      <c r="K19" t="s">
        <v>1403</v>
      </c>
      <c r="L19" s="7" t="s">
        <v>1343</v>
      </c>
      <c r="M19" t="s">
        <v>2620</v>
      </c>
      <c r="N19" t="s">
        <v>1403</v>
      </c>
      <c r="O19" t="s">
        <v>2203</v>
      </c>
      <c r="P19" t="s">
        <v>2364</v>
      </c>
      <c r="Q19" t="s">
        <v>2418</v>
      </c>
      <c r="R19" s="26" t="s">
        <v>1370</v>
      </c>
      <c r="S19" s="8">
        <v>15</v>
      </c>
      <c r="T19" t="s">
        <v>2515</v>
      </c>
      <c r="U19" t="s">
        <v>3970</v>
      </c>
    </row>
    <row r="20" spans="1:21" ht="15.75">
      <c r="B20">
        <v>16</v>
      </c>
      <c r="C20" t="b">
        <v>1</v>
      </c>
      <c r="D20" s="6" t="s">
        <v>1962</v>
      </c>
      <c r="E20" s="6"/>
      <c r="F20" s="6"/>
      <c r="G20" t="s">
        <v>1365</v>
      </c>
      <c r="H20" t="s">
        <v>1343</v>
      </c>
      <c r="I20" t="s">
        <v>2381</v>
      </c>
      <c r="J20" s="25" t="s">
        <v>1372</v>
      </c>
      <c r="K20" t="s">
        <v>1287</v>
      </c>
      <c r="L20" s="7" t="s">
        <v>1343</v>
      </c>
      <c r="M20" t="s">
        <v>2621</v>
      </c>
      <c r="N20" t="s">
        <v>1287</v>
      </c>
      <c r="O20" t="s">
        <v>2269</v>
      </c>
      <c r="P20" t="s">
        <v>2365</v>
      </c>
      <c r="Q20" t="s">
        <v>2419</v>
      </c>
      <c r="R20" s="26" t="s">
        <v>1370</v>
      </c>
      <c r="S20" s="8">
        <v>16</v>
      </c>
      <c r="T20" t="s">
        <v>2516</v>
      </c>
      <c r="U20" t="s">
        <v>3971</v>
      </c>
    </row>
    <row r="21" spans="1:21" ht="15.75">
      <c r="B21">
        <v>17</v>
      </c>
      <c r="C21" t="b">
        <v>1</v>
      </c>
      <c r="D21" s="6" t="s">
        <v>1250</v>
      </c>
      <c r="E21" s="6" t="s">
        <v>2983</v>
      </c>
      <c r="F21" s="6"/>
      <c r="G21" t="s">
        <v>1365</v>
      </c>
      <c r="H21" t="s">
        <v>1343</v>
      </c>
      <c r="I21" t="s">
        <v>2381</v>
      </c>
      <c r="J21" s="25" t="s">
        <v>1372</v>
      </c>
      <c r="K21" t="s">
        <v>1297</v>
      </c>
      <c r="L21" s="7" t="s">
        <v>1343</v>
      </c>
      <c r="M21" s="7" t="s">
        <v>2622</v>
      </c>
      <c r="N21" t="s">
        <v>1297</v>
      </c>
      <c r="O21" t="s">
        <v>2204</v>
      </c>
      <c r="P21" t="s">
        <v>2366</v>
      </c>
      <c r="Q21" t="s">
        <v>2420</v>
      </c>
      <c r="R21" s="26" t="s">
        <v>1370</v>
      </c>
      <c r="S21" s="8">
        <v>17</v>
      </c>
      <c r="T21" t="s">
        <v>2517</v>
      </c>
      <c r="U21" t="s">
        <v>3972</v>
      </c>
    </row>
    <row r="22" spans="1:21" ht="15.75">
      <c r="B22">
        <v>18</v>
      </c>
      <c r="C22" t="b">
        <v>1</v>
      </c>
      <c r="D22" s="6" t="s">
        <v>1250</v>
      </c>
      <c r="E22" s="6" t="s">
        <v>2983</v>
      </c>
      <c r="F22" s="6"/>
      <c r="G22" t="s">
        <v>1365</v>
      </c>
      <c r="H22" t="s">
        <v>1343</v>
      </c>
      <c r="I22" t="s">
        <v>2381</v>
      </c>
      <c r="J22" s="25" t="s">
        <v>1372</v>
      </c>
      <c r="K22" t="s">
        <v>1276</v>
      </c>
      <c r="L22" s="7" t="s">
        <v>1343</v>
      </c>
      <c r="M22" s="7" t="s">
        <v>2623</v>
      </c>
      <c r="N22" t="s">
        <v>1276</v>
      </c>
      <c r="O22" t="s">
        <v>2205</v>
      </c>
      <c r="P22" t="s">
        <v>2367</v>
      </c>
      <c r="Q22" t="s">
        <v>2421</v>
      </c>
      <c r="R22" s="26" t="s">
        <v>1370</v>
      </c>
      <c r="S22" s="8">
        <v>18</v>
      </c>
      <c r="T22" t="s">
        <v>2518</v>
      </c>
      <c r="U22" t="s">
        <v>3973</v>
      </c>
    </row>
    <row r="23" spans="1:21" ht="15.75">
      <c r="B23">
        <v>19</v>
      </c>
      <c r="C23" t="b">
        <v>1</v>
      </c>
      <c r="D23" s="6" t="s">
        <v>1250</v>
      </c>
      <c r="E23" s="6" t="s">
        <v>2983</v>
      </c>
      <c r="F23" s="6"/>
      <c r="G23" t="s">
        <v>1365</v>
      </c>
      <c r="H23" t="s">
        <v>1343</v>
      </c>
      <c r="I23" t="s">
        <v>2381</v>
      </c>
      <c r="J23" s="25" t="s">
        <v>1372</v>
      </c>
      <c r="K23" t="s">
        <v>1282</v>
      </c>
      <c r="L23" s="7" t="s">
        <v>1343</v>
      </c>
      <c r="M23" s="7" t="s">
        <v>2624</v>
      </c>
      <c r="N23" t="s">
        <v>1282</v>
      </c>
      <c r="O23" t="s">
        <v>2206</v>
      </c>
      <c r="P23" t="s">
        <v>2368</v>
      </c>
      <c r="Q23" t="s">
        <v>2422</v>
      </c>
      <c r="R23" s="26" t="s">
        <v>1370</v>
      </c>
      <c r="S23" s="8">
        <v>19</v>
      </c>
      <c r="T23" t="s">
        <v>2519</v>
      </c>
      <c r="U23" t="s">
        <v>3974</v>
      </c>
    </row>
    <row r="24" spans="1:21" ht="15.75">
      <c r="B24">
        <v>20</v>
      </c>
      <c r="C24" t="b">
        <v>1</v>
      </c>
      <c r="D24" s="6" t="s">
        <v>1250</v>
      </c>
      <c r="E24" s="6" t="s">
        <v>2983</v>
      </c>
      <c r="F24" s="6" t="s">
        <v>3099</v>
      </c>
      <c r="G24" t="s">
        <v>1365</v>
      </c>
      <c r="H24" t="s">
        <v>1343</v>
      </c>
      <c r="I24" t="s">
        <v>2381</v>
      </c>
      <c r="J24" s="11" t="s">
        <v>1372</v>
      </c>
      <c r="K24" t="s">
        <v>1304</v>
      </c>
      <c r="L24" s="7" t="s">
        <v>1343</v>
      </c>
      <c r="M24" s="7" t="s">
        <v>2625</v>
      </c>
      <c r="N24" t="s">
        <v>1304</v>
      </c>
      <c r="O24" t="s">
        <v>2207</v>
      </c>
      <c r="P24" t="s">
        <v>2369</v>
      </c>
      <c r="Q24" t="s">
        <v>2423</v>
      </c>
      <c r="R24" s="9" t="s">
        <v>1370</v>
      </c>
      <c r="S24" s="8">
        <v>20</v>
      </c>
      <c r="T24" t="s">
        <v>2520</v>
      </c>
      <c r="U24" t="s">
        <v>3975</v>
      </c>
    </row>
    <row r="25" spans="1:21" ht="15.75">
      <c r="B25">
        <v>21</v>
      </c>
      <c r="C25" t="b">
        <v>1</v>
      </c>
      <c r="D25" t="b">
        <v>0</v>
      </c>
      <c r="G25" t="s">
        <v>1365</v>
      </c>
      <c r="H25" t="s">
        <v>1343</v>
      </c>
      <c r="I25" t="s">
        <v>2381</v>
      </c>
      <c r="J25" s="11" t="s">
        <v>1372</v>
      </c>
      <c r="K25" t="s">
        <v>1402</v>
      </c>
      <c r="L25" s="7" t="s">
        <v>1343</v>
      </c>
      <c r="M25" t="s">
        <v>2626</v>
      </c>
      <c r="N25" t="s">
        <v>1402</v>
      </c>
      <c r="O25" t="s">
        <v>2208</v>
      </c>
      <c r="P25" t="s">
        <v>2370</v>
      </c>
      <c r="Q25" t="s">
        <v>2424</v>
      </c>
      <c r="R25" s="9" t="s">
        <v>1370</v>
      </c>
      <c r="S25" s="8">
        <v>21</v>
      </c>
      <c r="T25" t="s">
        <v>2521</v>
      </c>
      <c r="U25" t="s">
        <v>3976</v>
      </c>
    </row>
    <row r="26" spans="1:21" ht="15.75">
      <c r="B26">
        <v>22</v>
      </c>
      <c r="C26" t="b">
        <v>1</v>
      </c>
      <c r="D26" t="b">
        <v>0</v>
      </c>
      <c r="G26" t="s">
        <v>1365</v>
      </c>
      <c r="H26" t="s">
        <v>1343</v>
      </c>
      <c r="I26" t="s">
        <v>2381</v>
      </c>
      <c r="J26" s="11" t="s">
        <v>1372</v>
      </c>
      <c r="K26" t="s">
        <v>1401</v>
      </c>
      <c r="L26" s="7" t="s">
        <v>1343</v>
      </c>
      <c r="M26" t="s">
        <v>2627</v>
      </c>
      <c r="N26" t="s">
        <v>1401</v>
      </c>
      <c r="O26" t="s">
        <v>2209</v>
      </c>
      <c r="P26" t="s">
        <v>2371</v>
      </c>
      <c r="Q26" t="s">
        <v>2425</v>
      </c>
      <c r="R26" s="9" t="s">
        <v>1370</v>
      </c>
      <c r="S26" s="8">
        <v>22</v>
      </c>
      <c r="T26" t="s">
        <v>2522</v>
      </c>
      <c r="U26" t="s">
        <v>3977</v>
      </c>
    </row>
    <row r="27" spans="1:21" ht="15.75">
      <c r="B27">
        <v>23</v>
      </c>
      <c r="C27" t="b">
        <v>1</v>
      </c>
      <c r="D27" t="s">
        <v>1962</v>
      </c>
      <c r="G27" t="s">
        <v>1365</v>
      </c>
      <c r="H27" t="s">
        <v>1343</v>
      </c>
      <c r="I27" t="s">
        <v>2381</v>
      </c>
      <c r="J27" s="11" t="s">
        <v>1372</v>
      </c>
      <c r="K27" t="s">
        <v>1400</v>
      </c>
      <c r="L27" s="7" t="s">
        <v>1343</v>
      </c>
      <c r="M27" t="s">
        <v>2628</v>
      </c>
      <c r="N27" t="s">
        <v>1400</v>
      </c>
      <c r="O27" t="s">
        <v>2210</v>
      </c>
      <c r="P27" t="s">
        <v>2372</v>
      </c>
      <c r="Q27" t="s">
        <v>2426</v>
      </c>
      <c r="R27" s="9" t="s">
        <v>1370</v>
      </c>
      <c r="S27" s="8">
        <v>23</v>
      </c>
      <c r="T27" t="s">
        <v>2523</v>
      </c>
      <c r="U27" t="s">
        <v>3978</v>
      </c>
    </row>
    <row r="28" spans="1:21" ht="15.75">
      <c r="B28">
        <v>24</v>
      </c>
      <c r="C28" t="b">
        <v>1</v>
      </c>
      <c r="D28" t="s">
        <v>1962</v>
      </c>
      <c r="G28" t="s">
        <v>1365</v>
      </c>
      <c r="H28" t="s">
        <v>1343</v>
      </c>
      <c r="I28" t="s">
        <v>2381</v>
      </c>
      <c r="J28" s="11" t="s">
        <v>1372</v>
      </c>
      <c r="K28" t="s">
        <v>1399</v>
      </c>
      <c r="L28" s="7" t="s">
        <v>1343</v>
      </c>
      <c r="M28" t="s">
        <v>2629</v>
      </c>
      <c r="N28" t="s">
        <v>1399</v>
      </c>
      <c r="O28" t="s">
        <v>2211</v>
      </c>
      <c r="P28" t="s">
        <v>2373</v>
      </c>
      <c r="Q28" t="s">
        <v>2427</v>
      </c>
      <c r="R28" s="9" t="s">
        <v>1370</v>
      </c>
      <c r="S28" s="8">
        <v>24</v>
      </c>
      <c r="T28" t="s">
        <v>2524</v>
      </c>
      <c r="U28" t="s">
        <v>3979</v>
      </c>
    </row>
    <row r="29" spans="1:21" ht="15.75">
      <c r="B29">
        <v>25</v>
      </c>
      <c r="C29" t="b">
        <v>1</v>
      </c>
      <c r="D29" t="s">
        <v>1962</v>
      </c>
      <c r="G29" t="s">
        <v>1365</v>
      </c>
      <c r="H29" t="s">
        <v>1343</v>
      </c>
      <c r="I29" t="s">
        <v>2381</v>
      </c>
      <c r="J29" s="11" t="s">
        <v>1372</v>
      </c>
      <c r="K29" t="s">
        <v>1398</v>
      </c>
      <c r="L29" s="7" t="s">
        <v>1343</v>
      </c>
      <c r="M29" t="s">
        <v>2630</v>
      </c>
      <c r="N29" t="s">
        <v>1398</v>
      </c>
      <c r="O29" t="s">
        <v>2212</v>
      </c>
      <c r="P29" t="s">
        <v>2374</v>
      </c>
      <c r="Q29" t="s">
        <v>2428</v>
      </c>
      <c r="R29" s="9" t="s">
        <v>1370</v>
      </c>
      <c r="S29" s="8">
        <v>25</v>
      </c>
      <c r="T29" t="s">
        <v>2525</v>
      </c>
      <c r="U29" t="s">
        <v>3980</v>
      </c>
    </row>
    <row r="30" spans="1:21" ht="15.75">
      <c r="B30">
        <v>26</v>
      </c>
      <c r="C30" t="b">
        <v>1</v>
      </c>
      <c r="D30" t="s">
        <v>1962</v>
      </c>
      <c r="G30" t="s">
        <v>1365</v>
      </c>
      <c r="H30" t="s">
        <v>1343</v>
      </c>
      <c r="I30" t="s">
        <v>2381</v>
      </c>
      <c r="J30" s="11" t="s">
        <v>1372</v>
      </c>
      <c r="K30" t="s">
        <v>1397</v>
      </c>
      <c r="L30" s="7" t="s">
        <v>1343</v>
      </c>
      <c r="M30" t="s">
        <v>2631</v>
      </c>
      <c r="N30" t="s">
        <v>1397</v>
      </c>
      <c r="O30" t="s">
        <v>2213</v>
      </c>
      <c r="P30" t="s">
        <v>2375</v>
      </c>
      <c r="Q30" t="s">
        <v>2429</v>
      </c>
      <c r="R30" s="9" t="s">
        <v>1370</v>
      </c>
      <c r="S30" s="8">
        <v>26</v>
      </c>
      <c r="T30" t="s">
        <v>2526</v>
      </c>
      <c r="U30" t="s">
        <v>3981</v>
      </c>
    </row>
    <row r="31" spans="1:21" s="13" customFormat="1" ht="15.75">
      <c r="A31"/>
      <c r="B31">
        <v>27</v>
      </c>
      <c r="C31" t="b">
        <v>1</v>
      </c>
      <c r="D31" t="s">
        <v>1962</v>
      </c>
      <c r="E31"/>
      <c r="F31"/>
      <c r="G31" t="s">
        <v>1365</v>
      </c>
      <c r="H31" t="s">
        <v>1343</v>
      </c>
      <c r="I31" t="s">
        <v>2381</v>
      </c>
      <c r="J31" s="11" t="s">
        <v>1372</v>
      </c>
      <c r="K31" t="s">
        <v>1396</v>
      </c>
      <c r="L31" s="7" t="s">
        <v>1343</v>
      </c>
      <c r="M31" t="s">
        <v>2632</v>
      </c>
      <c r="N31" t="s">
        <v>1396</v>
      </c>
      <c r="O31" t="s">
        <v>2214</v>
      </c>
      <c r="P31" t="s">
        <v>2376</v>
      </c>
      <c r="Q31" t="s">
        <v>2430</v>
      </c>
      <c r="R31" s="9" t="s">
        <v>1370</v>
      </c>
      <c r="S31" s="8">
        <v>27</v>
      </c>
      <c r="T31" t="s">
        <v>2527</v>
      </c>
      <c r="U31" t="s">
        <v>3982</v>
      </c>
    </row>
    <row r="32" spans="1:21" ht="15.75">
      <c r="B32">
        <v>28</v>
      </c>
      <c r="C32" t="b">
        <v>1</v>
      </c>
      <c r="D32" t="s">
        <v>1962</v>
      </c>
      <c r="G32" t="s">
        <v>1365</v>
      </c>
      <c r="H32" t="s">
        <v>1343</v>
      </c>
      <c r="I32" t="s">
        <v>2381</v>
      </c>
      <c r="J32" s="11" t="s">
        <v>1372</v>
      </c>
      <c r="K32" t="s">
        <v>1395</v>
      </c>
      <c r="L32" s="7" t="s">
        <v>1343</v>
      </c>
      <c r="M32" t="s">
        <v>2633</v>
      </c>
      <c r="N32" t="s">
        <v>1395</v>
      </c>
      <c r="O32" t="s">
        <v>2215</v>
      </c>
      <c r="P32" t="s">
        <v>2377</v>
      </c>
      <c r="Q32" t="s">
        <v>2431</v>
      </c>
      <c r="R32" s="9" t="s">
        <v>1370</v>
      </c>
      <c r="S32" s="8">
        <v>28</v>
      </c>
      <c r="T32" t="s">
        <v>2528</v>
      </c>
      <c r="U32" t="s">
        <v>3983</v>
      </c>
    </row>
    <row r="33" spans="1:21" ht="15.75">
      <c r="B33">
        <v>29</v>
      </c>
      <c r="C33" t="b">
        <v>1</v>
      </c>
      <c r="D33" t="s">
        <v>1962</v>
      </c>
      <c r="G33" t="s">
        <v>1365</v>
      </c>
      <c r="H33" t="s">
        <v>1343</v>
      </c>
      <c r="I33" t="s">
        <v>2381</v>
      </c>
      <c r="J33" s="11" t="s">
        <v>1372</v>
      </c>
      <c r="K33" t="s">
        <v>1393</v>
      </c>
      <c r="L33" s="7" t="s">
        <v>1343</v>
      </c>
      <c r="M33" t="s">
        <v>2634</v>
      </c>
      <c r="N33" t="s">
        <v>1393</v>
      </c>
      <c r="O33" t="s">
        <v>2216</v>
      </c>
      <c r="P33" t="s">
        <v>2378</v>
      </c>
      <c r="Q33" t="s">
        <v>2432</v>
      </c>
      <c r="R33" s="9" t="s">
        <v>1370</v>
      </c>
      <c r="S33" s="8">
        <v>30</v>
      </c>
      <c r="T33" t="s">
        <v>2529</v>
      </c>
      <c r="U33" t="s">
        <v>3984</v>
      </c>
    </row>
    <row r="34" spans="1:21" ht="15.75">
      <c r="B34">
        <v>30</v>
      </c>
      <c r="C34" t="b">
        <v>1</v>
      </c>
      <c r="D34" t="b">
        <v>0</v>
      </c>
      <c r="G34" t="s">
        <v>1365</v>
      </c>
      <c r="H34" t="s">
        <v>1343</v>
      </c>
      <c r="I34" t="s">
        <v>2382</v>
      </c>
      <c r="J34" s="11" t="s">
        <v>1372</v>
      </c>
      <c r="K34" t="s">
        <v>1971</v>
      </c>
      <c r="L34" s="7" t="s">
        <v>1343</v>
      </c>
      <c r="M34" t="s">
        <v>2635</v>
      </c>
      <c r="N34" t="s">
        <v>1971</v>
      </c>
      <c r="O34" t="s">
        <v>2217</v>
      </c>
      <c r="P34" t="s">
        <v>2379</v>
      </c>
      <c r="Q34" t="s">
        <v>2433</v>
      </c>
      <c r="R34" s="9" t="s">
        <v>1370</v>
      </c>
      <c r="S34" s="8">
        <v>31</v>
      </c>
      <c r="T34" t="s">
        <v>2530</v>
      </c>
      <c r="U34" t="s">
        <v>3985</v>
      </c>
    </row>
    <row r="35" spans="1:21" ht="15.75">
      <c r="B35">
        <v>31</v>
      </c>
      <c r="C35" t="b">
        <v>1</v>
      </c>
      <c r="D35" t="b">
        <v>0</v>
      </c>
      <c r="G35" t="s">
        <v>1365</v>
      </c>
      <c r="H35" t="s">
        <v>1343</v>
      </c>
      <c r="I35" t="s">
        <v>2382</v>
      </c>
      <c r="J35" s="11" t="s">
        <v>1372</v>
      </c>
      <c r="K35" t="s">
        <v>1392</v>
      </c>
      <c r="L35" s="7" t="s">
        <v>1343</v>
      </c>
      <c r="M35" t="s">
        <v>2636</v>
      </c>
      <c r="N35" t="s">
        <v>1392</v>
      </c>
      <c r="O35" t="s">
        <v>2218</v>
      </c>
      <c r="P35" t="s">
        <v>359</v>
      </c>
      <c r="Q35" s="13" t="s">
        <v>2434</v>
      </c>
      <c r="R35" s="9" t="s">
        <v>1370</v>
      </c>
      <c r="S35" s="8">
        <v>32</v>
      </c>
      <c r="T35" t="s">
        <v>2531</v>
      </c>
      <c r="U35" t="s">
        <v>3986</v>
      </c>
    </row>
    <row r="36" spans="1:21" ht="15.75">
      <c r="B36">
        <v>32</v>
      </c>
      <c r="C36" t="b">
        <v>1</v>
      </c>
      <c r="D36" t="b">
        <v>0</v>
      </c>
      <c r="G36" t="s">
        <v>1365</v>
      </c>
      <c r="H36" t="s">
        <v>1343</v>
      </c>
      <c r="I36" t="s">
        <v>2382</v>
      </c>
      <c r="J36" s="11" t="s">
        <v>1372</v>
      </c>
      <c r="K36" t="s">
        <v>1970</v>
      </c>
      <c r="L36" s="7" t="s">
        <v>1343</v>
      </c>
      <c r="M36" t="s">
        <v>2637</v>
      </c>
      <c r="N36" t="s">
        <v>1970</v>
      </c>
      <c r="O36" t="s">
        <v>2219</v>
      </c>
      <c r="P36" t="s">
        <v>2368</v>
      </c>
      <c r="Q36" t="s">
        <v>2435</v>
      </c>
      <c r="R36" s="9" t="s">
        <v>1370</v>
      </c>
      <c r="S36" s="8">
        <v>33</v>
      </c>
      <c r="T36" t="s">
        <v>2532</v>
      </c>
      <c r="U36" t="s">
        <v>3987</v>
      </c>
    </row>
    <row r="37" spans="1:21" ht="15.75">
      <c r="B37">
        <v>33</v>
      </c>
      <c r="C37" t="b">
        <v>1</v>
      </c>
      <c r="D37" t="b">
        <v>0</v>
      </c>
      <c r="G37" t="s">
        <v>1365</v>
      </c>
      <c r="H37" t="s">
        <v>1343</v>
      </c>
      <c r="I37" t="s">
        <v>2382</v>
      </c>
      <c r="J37" s="11" t="s">
        <v>1372</v>
      </c>
      <c r="K37" t="s">
        <v>1391</v>
      </c>
      <c r="L37" s="7" t="s">
        <v>1343</v>
      </c>
      <c r="M37" t="s">
        <v>2638</v>
      </c>
      <c r="N37" t="s">
        <v>1970</v>
      </c>
      <c r="O37" t="s">
        <v>2274</v>
      </c>
      <c r="P37" t="s">
        <v>2368</v>
      </c>
      <c r="Q37" t="s">
        <v>2435</v>
      </c>
      <c r="R37" s="9" t="s">
        <v>1370</v>
      </c>
      <c r="S37" s="8">
        <v>34</v>
      </c>
      <c r="T37" t="s">
        <v>2533</v>
      </c>
      <c r="U37" t="s">
        <v>3988</v>
      </c>
    </row>
    <row r="38" spans="1:21" ht="15.75">
      <c r="B38">
        <v>34</v>
      </c>
      <c r="C38" t="b">
        <v>1</v>
      </c>
      <c r="D38" t="b">
        <v>0</v>
      </c>
      <c r="G38" t="s">
        <v>1365</v>
      </c>
      <c r="H38" t="s">
        <v>1343</v>
      </c>
      <c r="I38" t="s">
        <v>2382</v>
      </c>
      <c r="J38" s="11" t="s">
        <v>1372</v>
      </c>
      <c r="K38" t="s">
        <v>1390</v>
      </c>
      <c r="L38" s="7" t="s">
        <v>1343</v>
      </c>
      <c r="M38" t="s">
        <v>2639</v>
      </c>
      <c r="N38" t="s">
        <v>1970</v>
      </c>
      <c r="O38" t="s">
        <v>2275</v>
      </c>
      <c r="P38" t="s">
        <v>2368</v>
      </c>
      <c r="Q38" t="s">
        <v>2435</v>
      </c>
      <c r="R38" s="9" t="s">
        <v>1370</v>
      </c>
      <c r="S38" s="8">
        <v>35</v>
      </c>
      <c r="T38" t="s">
        <v>2534</v>
      </c>
      <c r="U38" t="s">
        <v>3989</v>
      </c>
    </row>
    <row r="39" spans="1:21" ht="15.75">
      <c r="B39">
        <v>35</v>
      </c>
      <c r="C39" t="b">
        <v>1</v>
      </c>
      <c r="D39" t="b">
        <v>0</v>
      </c>
      <c r="G39" t="s">
        <v>1365</v>
      </c>
      <c r="H39" t="s">
        <v>1343</v>
      </c>
      <c r="I39" t="s">
        <v>2382</v>
      </c>
      <c r="J39" s="11" t="s">
        <v>1372</v>
      </c>
      <c r="K39" t="s">
        <v>1969</v>
      </c>
      <c r="L39" s="7" t="s">
        <v>1343</v>
      </c>
      <c r="M39" t="s">
        <v>2640</v>
      </c>
      <c r="N39" t="s">
        <v>1969</v>
      </c>
      <c r="O39" t="s">
        <v>2220</v>
      </c>
      <c r="P39" t="s">
        <v>2369</v>
      </c>
      <c r="Q39" t="s">
        <v>2436</v>
      </c>
      <c r="R39" s="9" t="s">
        <v>1370</v>
      </c>
      <c r="S39" s="8">
        <v>36</v>
      </c>
      <c r="T39" t="s">
        <v>2535</v>
      </c>
      <c r="U39" t="s">
        <v>3990</v>
      </c>
    </row>
    <row r="40" spans="1:21" ht="15.75">
      <c r="B40">
        <v>36</v>
      </c>
      <c r="C40" t="b">
        <v>1</v>
      </c>
      <c r="D40" t="b">
        <v>0</v>
      </c>
      <c r="G40" t="s">
        <v>1365</v>
      </c>
      <c r="H40" t="s">
        <v>1343</v>
      </c>
      <c r="I40" t="s">
        <v>2382</v>
      </c>
      <c r="J40" s="11" t="s">
        <v>1372</v>
      </c>
      <c r="K40" t="s">
        <v>1389</v>
      </c>
      <c r="L40" s="7" t="s">
        <v>1343</v>
      </c>
      <c r="M40" t="s">
        <v>2641</v>
      </c>
      <c r="N40" t="s">
        <v>1969</v>
      </c>
      <c r="O40" t="s">
        <v>2276</v>
      </c>
      <c r="P40" t="s">
        <v>2369</v>
      </c>
      <c r="Q40" t="s">
        <v>2436</v>
      </c>
      <c r="R40" s="9" t="s">
        <v>1370</v>
      </c>
      <c r="S40" s="8">
        <v>37</v>
      </c>
      <c r="T40" t="s">
        <v>2536</v>
      </c>
      <c r="U40" t="s">
        <v>3991</v>
      </c>
    </row>
    <row r="41" spans="1:21" ht="15.75">
      <c r="B41">
        <v>37</v>
      </c>
      <c r="C41" t="b">
        <v>1</v>
      </c>
      <c r="D41" t="b">
        <v>0</v>
      </c>
      <c r="G41" t="s">
        <v>1365</v>
      </c>
      <c r="H41" t="s">
        <v>1343</v>
      </c>
      <c r="I41" t="s">
        <v>2382</v>
      </c>
      <c r="J41" s="11" t="s">
        <v>1372</v>
      </c>
      <c r="K41" t="s">
        <v>1388</v>
      </c>
      <c r="L41" s="7" t="s">
        <v>1343</v>
      </c>
      <c r="M41" t="s">
        <v>2642</v>
      </c>
      <c r="N41" t="s">
        <v>1969</v>
      </c>
      <c r="O41" t="s">
        <v>2277</v>
      </c>
      <c r="P41" t="s">
        <v>2369</v>
      </c>
      <c r="Q41" t="s">
        <v>2436</v>
      </c>
      <c r="R41" s="9" t="s">
        <v>1370</v>
      </c>
      <c r="S41" s="8">
        <v>38</v>
      </c>
      <c r="T41" t="s">
        <v>2537</v>
      </c>
      <c r="U41" t="s">
        <v>3992</v>
      </c>
    </row>
    <row r="42" spans="1:21" ht="15.75">
      <c r="B42">
        <v>38</v>
      </c>
      <c r="C42" t="b">
        <v>1</v>
      </c>
      <c r="D42" t="b">
        <v>0</v>
      </c>
      <c r="G42" t="s">
        <v>1366</v>
      </c>
      <c r="H42" t="s">
        <v>1341</v>
      </c>
      <c r="I42" t="s">
        <v>2603</v>
      </c>
      <c r="J42" s="11" t="s">
        <v>1372</v>
      </c>
      <c r="K42" t="s">
        <v>1387</v>
      </c>
      <c r="L42" s="7" t="s">
        <v>1341</v>
      </c>
      <c r="M42" t="s">
        <v>2968</v>
      </c>
      <c r="N42" t="s">
        <v>1387</v>
      </c>
      <c r="O42" t="s">
        <v>2278</v>
      </c>
      <c r="P42" t="s">
        <v>2546</v>
      </c>
      <c r="Q42" t="str">
        <f t="shared" ref="Q42:Q81" si="0">"    "&amp;O42&amp;": "&amp;""""&amp;P42&amp;""""</f>
        <v xml:space="preserve">    title_i_cam_makemod_same: "Camera make &amp; model"</v>
      </c>
      <c r="R42" s="9" t="s">
        <v>1370</v>
      </c>
      <c r="S42" s="8">
        <v>39</v>
      </c>
      <c r="T42" t="s">
        <v>2468</v>
      </c>
      <c r="U42" t="s">
        <v>3993</v>
      </c>
    </row>
    <row r="43" spans="1:21" ht="15.75">
      <c r="B43">
        <v>39</v>
      </c>
      <c r="C43" t="b">
        <v>1</v>
      </c>
      <c r="D43" t="b">
        <v>0</v>
      </c>
      <c r="G43" t="s">
        <v>1366</v>
      </c>
      <c r="H43" t="s">
        <v>1341</v>
      </c>
      <c r="I43" t="s">
        <v>2603</v>
      </c>
      <c r="J43" s="11" t="s">
        <v>1372</v>
      </c>
      <c r="K43" t="s">
        <v>1386</v>
      </c>
      <c r="L43" s="7" t="s">
        <v>1341</v>
      </c>
      <c r="M43" t="s">
        <v>2967</v>
      </c>
      <c r="N43" t="s">
        <v>1386</v>
      </c>
      <c r="O43" t="s">
        <v>2279</v>
      </c>
      <c r="P43" t="s">
        <v>2556</v>
      </c>
      <c r="Q43" t="str">
        <f t="shared" si="0"/>
        <v xml:space="preserve">    title_i_cam_settings_mult: "Camera settings"</v>
      </c>
      <c r="R43" s="9" t="s">
        <v>1370</v>
      </c>
      <c r="S43" s="8">
        <v>40</v>
      </c>
      <c r="T43" t="s">
        <v>2469</v>
      </c>
      <c r="U43" t="s">
        <v>3994</v>
      </c>
    </row>
    <row r="44" spans="1:21" ht="15.75">
      <c r="B44">
        <v>40</v>
      </c>
      <c r="C44" t="b">
        <v>1</v>
      </c>
      <c r="D44" t="b">
        <v>0</v>
      </c>
      <c r="G44" t="s">
        <v>1366</v>
      </c>
      <c r="H44" t="s">
        <v>1341</v>
      </c>
      <c r="I44" t="s">
        <v>559</v>
      </c>
      <c r="J44" s="11" t="s">
        <v>1372</v>
      </c>
      <c r="K44" t="s">
        <v>1385</v>
      </c>
      <c r="L44" s="7" t="s">
        <v>1341</v>
      </c>
      <c r="M44" t="s">
        <v>2643</v>
      </c>
      <c r="N44" t="s">
        <v>2606</v>
      </c>
      <c r="O44" t="s">
        <v>2607</v>
      </c>
      <c r="P44" t="s">
        <v>2608</v>
      </c>
      <c r="Q44" t="str">
        <f t="shared" si="0"/>
        <v xml:space="preserve">    title_i_cam_protocol_ht_angle_dir: "Camera height, angle, direction"</v>
      </c>
      <c r="R44" s="9" t="s">
        <v>1370</v>
      </c>
      <c r="S44" s="8">
        <v>41</v>
      </c>
      <c r="T44" t="s">
        <v>2470</v>
      </c>
      <c r="U44" t="s">
        <v>3995</v>
      </c>
    </row>
    <row r="45" spans="1:21" ht="15.75">
      <c r="B45">
        <v>42</v>
      </c>
      <c r="C45" t="b">
        <v>1</v>
      </c>
      <c r="D45" t="b">
        <v>0</v>
      </c>
      <c r="G45" t="s">
        <v>1366</v>
      </c>
      <c r="H45" t="s">
        <v>1341</v>
      </c>
      <c r="I45" t="s">
        <v>2603</v>
      </c>
      <c r="J45" s="11" t="s">
        <v>1372</v>
      </c>
      <c r="K45" t="s">
        <v>1383</v>
      </c>
      <c r="L45" s="7" t="s">
        <v>1341</v>
      </c>
      <c r="M45" t="s">
        <v>2644</v>
      </c>
      <c r="N45" t="s">
        <v>1383</v>
      </c>
      <c r="O45" t="s">
        <v>2280</v>
      </c>
      <c r="P45" t="s">
        <v>2547</v>
      </c>
      <c r="Q45" t="str">
        <f t="shared" si="0"/>
        <v xml:space="preserve">    title_i_bait_lure: "Bait/lure"</v>
      </c>
      <c r="R45" s="9" t="s">
        <v>1370</v>
      </c>
      <c r="S45" s="8">
        <v>43</v>
      </c>
      <c r="T45" t="s">
        <v>2472</v>
      </c>
      <c r="U45" t="s">
        <v>3996</v>
      </c>
    </row>
    <row r="46" spans="1:21" ht="15.75">
      <c r="B46">
        <v>44</v>
      </c>
      <c r="C46" t="b">
        <v>1</v>
      </c>
      <c r="D46" t="b">
        <v>0</v>
      </c>
      <c r="G46" t="s">
        <v>1366</v>
      </c>
      <c r="H46" t="s">
        <v>1341</v>
      </c>
      <c r="I46" t="s">
        <v>559</v>
      </c>
      <c r="J46" s="11" t="s">
        <v>1372</v>
      </c>
      <c r="K46" t="s">
        <v>3580</v>
      </c>
      <c r="L46" s="7" t="s">
        <v>1341</v>
      </c>
      <c r="M46" t="s">
        <v>3583</v>
      </c>
      <c r="N46" t="s">
        <v>3580</v>
      </c>
      <c r="O46" t="s">
        <v>3584</v>
      </c>
      <c r="P46" t="s">
        <v>2548</v>
      </c>
      <c r="Q46" t="str">
        <f t="shared" si="0"/>
        <v xml:space="preserve">    title_i_cam_targ_feature: "Targetting specific features"</v>
      </c>
      <c r="R46" s="9" t="s">
        <v>1370</v>
      </c>
      <c r="S46" s="8">
        <v>45</v>
      </c>
      <c r="T46" t="s">
        <v>3585</v>
      </c>
      <c r="U46" t="s">
        <v>3997</v>
      </c>
    </row>
    <row r="47" spans="1:21" ht="15.75">
      <c r="B47">
        <v>46</v>
      </c>
      <c r="C47" t="b">
        <v>1</v>
      </c>
      <c r="D47" s="6" t="s">
        <v>1250</v>
      </c>
      <c r="E47" s="6" t="s">
        <v>2982</v>
      </c>
      <c r="F47" s="6"/>
      <c r="G47" t="s">
        <v>1367</v>
      </c>
      <c r="H47" t="s">
        <v>1339</v>
      </c>
      <c r="I47" t="s">
        <v>1339</v>
      </c>
      <c r="J47" s="11" t="s">
        <v>1372</v>
      </c>
      <c r="K47" t="s">
        <v>1327</v>
      </c>
      <c r="L47" s="7" t="s">
        <v>1339</v>
      </c>
      <c r="M47" t="s">
        <v>2645</v>
      </c>
      <c r="N47" t="s">
        <v>1327</v>
      </c>
      <c r="O47" t="s">
        <v>2270</v>
      </c>
      <c r="P47" t="s">
        <v>2550</v>
      </c>
      <c r="Q47" t="str">
        <f t="shared" si="0"/>
        <v xml:space="preserve">    title_i_cam_independent: "Camera location independence"</v>
      </c>
      <c r="R47" s="9" t="s">
        <v>1370</v>
      </c>
      <c r="S47" s="8">
        <v>47</v>
      </c>
      <c r="T47" t="s">
        <v>2474</v>
      </c>
      <c r="U47" t="s">
        <v>3998</v>
      </c>
    </row>
    <row r="48" spans="1:21" ht="15.75">
      <c r="A48" s="13"/>
      <c r="B48">
        <v>47</v>
      </c>
      <c r="C48" t="b">
        <v>1</v>
      </c>
      <c r="D48" t="s">
        <v>1962</v>
      </c>
      <c r="G48" t="s">
        <v>1367</v>
      </c>
      <c r="H48" t="s">
        <v>1339</v>
      </c>
      <c r="I48" t="s">
        <v>1339</v>
      </c>
      <c r="J48" s="11" t="s">
        <v>1372</v>
      </c>
      <c r="K48" t="s">
        <v>1381</v>
      </c>
      <c r="L48" s="7" t="s">
        <v>1339</v>
      </c>
      <c r="M48" t="s">
        <v>2646</v>
      </c>
      <c r="N48" t="s">
        <v>1381</v>
      </c>
      <c r="O48" t="s">
        <v>2271</v>
      </c>
      <c r="P48" t="s">
        <v>2551</v>
      </c>
      <c r="Q48" t="str">
        <f t="shared" si="0"/>
        <v xml:space="preserve">    title_i_multisamp_per_loc: "Repeat sampling"</v>
      </c>
      <c r="R48" s="9" t="s">
        <v>1370</v>
      </c>
      <c r="S48" s="8">
        <v>48</v>
      </c>
      <c r="T48" t="s">
        <v>2475</v>
      </c>
      <c r="U48" t="s">
        <v>3999</v>
      </c>
    </row>
    <row r="49" spans="2:21" ht="15.75">
      <c r="B49">
        <v>48</v>
      </c>
      <c r="C49" t="b">
        <v>1</v>
      </c>
      <c r="D49" t="s">
        <v>1962</v>
      </c>
      <c r="G49" t="s">
        <v>1367</v>
      </c>
      <c r="H49" t="s">
        <v>1339</v>
      </c>
      <c r="I49" t="s">
        <v>1339</v>
      </c>
      <c r="J49" s="11" t="s">
        <v>1372</v>
      </c>
      <c r="K49" t="s">
        <v>1374</v>
      </c>
      <c r="L49" s="7" t="s">
        <v>1339</v>
      </c>
      <c r="M49" t="s">
        <v>2647</v>
      </c>
      <c r="N49" t="s">
        <v>1374</v>
      </c>
      <c r="O49" t="s">
        <v>2272</v>
      </c>
      <c r="P49" t="s">
        <v>2552</v>
      </c>
      <c r="Q49" t="str">
        <f t="shared" si="0"/>
        <v xml:space="preserve">    title_i_modmixed: "Mixed models"</v>
      </c>
      <c r="R49" s="9" t="s">
        <v>1370</v>
      </c>
      <c r="S49" s="8">
        <v>49</v>
      </c>
      <c r="T49" t="s">
        <v>2476</v>
      </c>
      <c r="U49" t="s">
        <v>4000</v>
      </c>
    </row>
    <row r="50" spans="2:21" ht="15.75">
      <c r="B50">
        <v>49</v>
      </c>
      <c r="C50" t="b">
        <v>1</v>
      </c>
      <c r="D50" t="b">
        <v>0</v>
      </c>
      <c r="G50" t="s">
        <v>1367</v>
      </c>
      <c r="H50" t="s">
        <v>1339</v>
      </c>
      <c r="I50" t="s">
        <v>1339</v>
      </c>
      <c r="J50" s="11" t="s">
        <v>1372</v>
      </c>
      <c r="K50" t="s">
        <v>1380</v>
      </c>
      <c r="L50" s="7" t="s">
        <v>1339</v>
      </c>
      <c r="M50" t="s">
        <v>2648</v>
      </c>
      <c r="N50" t="s">
        <v>1380</v>
      </c>
      <c r="O50" t="s">
        <v>2282</v>
      </c>
      <c r="P50" t="s">
        <v>2545</v>
      </c>
      <c r="Q50" t="str">
        <f t="shared" si="0"/>
        <v xml:space="preserve">    title_i_num_det: "Number of detections"</v>
      </c>
      <c r="R50" s="9" t="s">
        <v>1370</v>
      </c>
      <c r="S50" s="8">
        <v>50</v>
      </c>
      <c r="T50" t="s">
        <v>2477</v>
      </c>
      <c r="U50" t="s">
        <v>4001</v>
      </c>
    </row>
    <row r="51" spans="2:21" ht="15.75">
      <c r="B51">
        <v>50</v>
      </c>
      <c r="C51" t="b">
        <v>1</v>
      </c>
      <c r="D51" t="b">
        <v>0</v>
      </c>
      <c r="G51" t="s">
        <v>1367</v>
      </c>
      <c r="H51" t="s">
        <v>1339</v>
      </c>
      <c r="I51" t="s">
        <v>1339</v>
      </c>
      <c r="J51" s="11" t="s">
        <v>1372</v>
      </c>
      <c r="K51" t="s">
        <v>1379</v>
      </c>
      <c r="L51" s="7" t="s">
        <v>1339</v>
      </c>
      <c r="M51" t="s">
        <v>2649</v>
      </c>
      <c r="N51" t="s">
        <v>1379</v>
      </c>
      <c r="O51" t="s">
        <v>2283</v>
      </c>
      <c r="P51" t="s">
        <v>2553</v>
      </c>
      <c r="Q51" t="str">
        <f t="shared" si="0"/>
        <v xml:space="preserve">    title_i_num_det_individ: "Number of individuals"</v>
      </c>
      <c r="R51" s="9" t="s">
        <v>1370</v>
      </c>
      <c r="S51" s="8">
        <v>51</v>
      </c>
      <c r="T51" t="s">
        <v>2478</v>
      </c>
      <c r="U51" t="s">
        <v>4002</v>
      </c>
    </row>
    <row r="52" spans="2:21" ht="15.75">
      <c r="B52">
        <v>51</v>
      </c>
      <c r="C52" t="b">
        <v>1</v>
      </c>
      <c r="D52" t="b">
        <v>0</v>
      </c>
      <c r="G52" t="s">
        <v>1367</v>
      </c>
      <c r="H52" t="s">
        <v>1339</v>
      </c>
      <c r="I52" t="s">
        <v>1339</v>
      </c>
      <c r="J52" s="11" t="s">
        <v>1372</v>
      </c>
      <c r="K52" t="s">
        <v>1378</v>
      </c>
      <c r="L52" s="7" t="s">
        <v>1339</v>
      </c>
      <c r="M52" t="s">
        <v>2650</v>
      </c>
      <c r="N52" t="s">
        <v>1378</v>
      </c>
      <c r="O52" t="s">
        <v>2284</v>
      </c>
      <c r="P52" t="s">
        <v>2554</v>
      </c>
      <c r="Q52" t="str">
        <f t="shared" si="0"/>
        <v xml:space="preserve">    title_i_num_recap: "Number of recaptures"</v>
      </c>
      <c r="R52" s="9" t="s">
        <v>1370</v>
      </c>
      <c r="S52" s="8">
        <v>52</v>
      </c>
      <c r="T52" t="s">
        <v>2479</v>
      </c>
      <c r="U52" t="s">
        <v>4003</v>
      </c>
    </row>
    <row r="53" spans="2:21" ht="15.75">
      <c r="B53">
        <v>52</v>
      </c>
      <c r="C53" t="b">
        <v>1</v>
      </c>
      <c r="D53" t="b">
        <v>0</v>
      </c>
      <c r="G53" t="s">
        <v>1367</v>
      </c>
      <c r="H53" t="s">
        <v>1339</v>
      </c>
      <c r="I53" t="s">
        <v>1339</v>
      </c>
      <c r="J53" s="11" t="s">
        <v>1372</v>
      </c>
      <c r="K53" t="s">
        <v>1377</v>
      </c>
      <c r="L53" s="7" t="s">
        <v>1339</v>
      </c>
      <c r="M53" t="s">
        <v>2651</v>
      </c>
      <c r="N53" t="s">
        <v>1377</v>
      </c>
      <c r="O53" t="s">
        <v>2285</v>
      </c>
      <c r="P53" t="s">
        <v>481</v>
      </c>
      <c r="Q53" t="str">
        <f t="shared" si="0"/>
        <v xml:space="preserve">    title_i_overdispersion: "Overdispersion"</v>
      </c>
      <c r="R53" s="9" t="s">
        <v>1370</v>
      </c>
      <c r="S53" s="8">
        <v>53</v>
      </c>
      <c r="T53" t="s">
        <v>2480</v>
      </c>
      <c r="U53" t="s">
        <v>4004</v>
      </c>
    </row>
    <row r="54" spans="2:21" ht="15.75">
      <c r="B54">
        <v>53</v>
      </c>
      <c r="C54" t="b">
        <v>1</v>
      </c>
      <c r="D54" t="b">
        <v>0</v>
      </c>
      <c r="G54" t="s">
        <v>1367</v>
      </c>
      <c r="H54" t="s">
        <v>1339</v>
      </c>
      <c r="I54" t="s">
        <v>1339</v>
      </c>
      <c r="J54" s="11" t="s">
        <v>1372</v>
      </c>
      <c r="K54" t="s">
        <v>1376</v>
      </c>
      <c r="L54" s="7" t="s">
        <v>1339</v>
      </c>
      <c r="M54" t="s">
        <v>2652</v>
      </c>
      <c r="N54" t="s">
        <v>1376</v>
      </c>
      <c r="O54" t="s">
        <v>2286</v>
      </c>
      <c r="P54" t="s">
        <v>384</v>
      </c>
      <c r="Q54" t="str">
        <f t="shared" si="0"/>
        <v xml:space="preserve">    title_i_zeroinflation: "Zero-inflation"</v>
      </c>
      <c r="R54" s="9" t="s">
        <v>1370</v>
      </c>
      <c r="S54" s="8">
        <v>54</v>
      </c>
      <c r="T54" t="s">
        <v>2481</v>
      </c>
      <c r="U54" t="s">
        <v>4005</v>
      </c>
    </row>
    <row r="55" spans="2:21" ht="15.75">
      <c r="B55">
        <v>54</v>
      </c>
      <c r="C55" t="b">
        <v>1</v>
      </c>
      <c r="D55" t="b">
        <v>0</v>
      </c>
      <c r="G55" t="s">
        <v>1367</v>
      </c>
      <c r="H55" t="s">
        <v>1339</v>
      </c>
      <c r="I55" t="s">
        <v>1339</v>
      </c>
      <c r="J55" s="11" t="s">
        <v>1372</v>
      </c>
      <c r="K55" t="s">
        <v>1375</v>
      </c>
      <c r="L55" s="7" t="s">
        <v>1339</v>
      </c>
      <c r="M55" t="s">
        <v>2653</v>
      </c>
      <c r="N55" t="s">
        <v>1375</v>
      </c>
      <c r="O55" t="s">
        <v>2287</v>
      </c>
      <c r="P55" t="s">
        <v>2555</v>
      </c>
      <c r="Q55" t="str">
        <f t="shared" si="0"/>
        <v xml:space="preserve">    title_i_zi_overdispersed: "Accounting for overdispersion due to zero-inflation"</v>
      </c>
      <c r="R55" s="9" t="s">
        <v>1370</v>
      </c>
      <c r="S55" s="8">
        <v>55</v>
      </c>
      <c r="T55" t="s">
        <v>2482</v>
      </c>
      <c r="U55" t="s">
        <v>4006</v>
      </c>
    </row>
    <row r="56" spans="2:21" ht="15.75">
      <c r="B56">
        <v>55</v>
      </c>
      <c r="C56" t="b">
        <v>1</v>
      </c>
      <c r="D56" t="b">
        <v>0</v>
      </c>
      <c r="G56" t="s">
        <v>1367</v>
      </c>
      <c r="H56" t="s">
        <v>1339</v>
      </c>
      <c r="I56" t="s">
        <v>1339</v>
      </c>
      <c r="J56" s="11" t="s">
        <v>1372</v>
      </c>
      <c r="K56" t="s">
        <v>1373</v>
      </c>
      <c r="L56" s="7" t="s">
        <v>1339</v>
      </c>
      <c r="M56" t="s">
        <v>2654</v>
      </c>
      <c r="N56" t="s">
        <v>1373</v>
      </c>
      <c r="O56" t="s">
        <v>2288</v>
      </c>
      <c r="P56" t="s">
        <v>2557</v>
      </c>
      <c r="Q56" t="str">
        <f t="shared" si="0"/>
        <v xml:space="preserve">    title_i_zi_re_overdispersed: "Accounting for zero-inflation with site random effect"</v>
      </c>
      <c r="R56" s="9" t="s">
        <v>1370</v>
      </c>
      <c r="S56" s="8">
        <v>57</v>
      </c>
      <c r="T56" t="s">
        <v>2483</v>
      </c>
      <c r="U56" t="s">
        <v>4007</v>
      </c>
    </row>
    <row r="57" spans="2:21" ht="15.75">
      <c r="B57">
        <v>56</v>
      </c>
      <c r="C57" t="b">
        <v>1</v>
      </c>
      <c r="D57" t="b">
        <v>0</v>
      </c>
      <c r="G57" t="s">
        <v>1367</v>
      </c>
      <c r="H57" t="s">
        <v>1339</v>
      </c>
      <c r="I57" t="s">
        <v>1339</v>
      </c>
      <c r="J57" s="11" t="s">
        <v>1372</v>
      </c>
      <c r="K57" t="s">
        <v>1371</v>
      </c>
      <c r="L57" s="7" t="s">
        <v>1339</v>
      </c>
      <c r="M57" t="s">
        <v>2655</v>
      </c>
      <c r="N57" t="s">
        <v>1371</v>
      </c>
      <c r="O57" t="s">
        <v>2289</v>
      </c>
      <c r="P57" t="s">
        <v>2558</v>
      </c>
      <c r="Q57" t="str">
        <f t="shared" si="0"/>
        <v xml:space="preserve">    title_i_zi_process: "Zero-inflation due to separate process"</v>
      </c>
      <c r="R57" s="9" t="s">
        <v>1370</v>
      </c>
      <c r="S57" s="8">
        <v>58</v>
      </c>
      <c r="T57" t="s">
        <v>2484</v>
      </c>
      <c r="U57" t="s">
        <v>4008</v>
      </c>
    </row>
    <row r="58" spans="2:21">
      <c r="B58">
        <v>57</v>
      </c>
      <c r="C58" t="b">
        <v>1</v>
      </c>
      <c r="D58" s="6" t="s">
        <v>1250</v>
      </c>
      <c r="E58" s="6" t="s">
        <v>2982</v>
      </c>
      <c r="F58" s="6"/>
      <c r="G58" t="s">
        <v>1368</v>
      </c>
      <c r="H58" t="s">
        <v>1337</v>
      </c>
      <c r="I58" t="s">
        <v>488</v>
      </c>
      <c r="J58" s="12" t="s">
        <v>332</v>
      </c>
      <c r="K58" t="s">
        <v>368</v>
      </c>
      <c r="L58" s="7" t="s">
        <v>1337</v>
      </c>
      <c r="M58" t="s">
        <v>2656</v>
      </c>
      <c r="N58" t="s">
        <v>368</v>
      </c>
      <c r="O58" t="s">
        <v>2583</v>
      </c>
      <c r="P58" t="s">
        <v>367</v>
      </c>
      <c r="Q58" t="str">
        <f t="shared" si="0"/>
        <v xml:space="preserve">    name_mod_inventory: "Species inventory"</v>
      </c>
      <c r="R58" s="12" t="s">
        <v>1408</v>
      </c>
      <c r="S58" s="8">
        <v>1</v>
      </c>
      <c r="T58" t="s">
        <v>2485</v>
      </c>
      <c r="U58" t="s">
        <v>4009</v>
      </c>
    </row>
    <row r="59" spans="2:21">
      <c r="B59">
        <v>58</v>
      </c>
      <c r="C59" t="b">
        <v>1</v>
      </c>
      <c r="D59" s="6" t="s">
        <v>1250</v>
      </c>
      <c r="E59" s="6" t="s">
        <v>2983</v>
      </c>
      <c r="F59" s="6"/>
      <c r="G59" t="s">
        <v>1368</v>
      </c>
      <c r="H59" t="s">
        <v>1337</v>
      </c>
      <c r="I59" t="s">
        <v>488</v>
      </c>
      <c r="J59" s="12" t="s">
        <v>332</v>
      </c>
      <c r="K59" t="s">
        <v>366</v>
      </c>
      <c r="L59" s="7" t="s">
        <v>1337</v>
      </c>
      <c r="M59" t="s">
        <v>2657</v>
      </c>
      <c r="N59" t="s">
        <v>366</v>
      </c>
      <c r="O59" t="s">
        <v>2581</v>
      </c>
      <c r="P59" t="s">
        <v>365</v>
      </c>
      <c r="Q59" t="str">
        <f t="shared" si="0"/>
        <v xml:space="preserve">    name_mod_divers_rich: "Species diversity &amp; richness"</v>
      </c>
      <c r="R59" s="12" t="s">
        <v>1408</v>
      </c>
      <c r="S59" s="8">
        <v>2</v>
      </c>
      <c r="T59" t="s">
        <v>2486</v>
      </c>
      <c r="U59" t="s">
        <v>4010</v>
      </c>
    </row>
    <row r="60" spans="2:21">
      <c r="B60">
        <v>59</v>
      </c>
      <c r="C60" t="b">
        <v>1</v>
      </c>
      <c r="D60" s="6" t="s">
        <v>1250</v>
      </c>
      <c r="E60" s="6" t="s">
        <v>2980</v>
      </c>
      <c r="F60" s="6"/>
      <c r="G60" t="s">
        <v>1368</v>
      </c>
      <c r="H60" t="s">
        <v>1337</v>
      </c>
      <c r="I60" t="s">
        <v>488</v>
      </c>
      <c r="J60" s="12" t="s">
        <v>332</v>
      </c>
      <c r="K60" t="s">
        <v>364</v>
      </c>
      <c r="L60" s="7" t="s">
        <v>1337</v>
      </c>
      <c r="M60" t="s">
        <v>2658</v>
      </c>
      <c r="N60" t="s">
        <v>364</v>
      </c>
      <c r="O60" t="s">
        <v>2586</v>
      </c>
      <c r="P60" t="s">
        <v>363</v>
      </c>
      <c r="Q60" t="str">
        <f t="shared" si="0"/>
        <v xml:space="preserve">    name_mod_occupancy: "Occupancy models"</v>
      </c>
      <c r="R60" s="12" t="s">
        <v>1408</v>
      </c>
      <c r="S60" s="8">
        <v>3</v>
      </c>
      <c r="T60" t="s">
        <v>2487</v>
      </c>
      <c r="U60" t="s">
        <v>4011</v>
      </c>
    </row>
    <row r="61" spans="2:21">
      <c r="B61">
        <v>60</v>
      </c>
      <c r="C61" t="b">
        <v>1</v>
      </c>
      <c r="D61" s="6" t="s">
        <v>1250</v>
      </c>
      <c r="E61" s="6" t="s">
        <v>2983</v>
      </c>
      <c r="F61" s="6"/>
      <c r="G61" t="s">
        <v>1368</v>
      </c>
      <c r="H61" t="s">
        <v>1337</v>
      </c>
      <c r="I61" t="s">
        <v>488</v>
      </c>
      <c r="J61" s="12" t="s">
        <v>332</v>
      </c>
      <c r="K61" t="s">
        <v>362</v>
      </c>
      <c r="L61" s="7" t="s">
        <v>1337</v>
      </c>
      <c r="M61" t="s">
        <v>2659</v>
      </c>
      <c r="N61" t="s">
        <v>362</v>
      </c>
      <c r="O61" t="s">
        <v>2587</v>
      </c>
      <c r="P61" t="s">
        <v>361</v>
      </c>
      <c r="Q61" t="str">
        <f t="shared" si="0"/>
        <v xml:space="preserve">    name_mod_rai: "Relative abundance indices"</v>
      </c>
      <c r="R61" s="12" t="s">
        <v>1408</v>
      </c>
      <c r="S61" s="8">
        <v>4</v>
      </c>
      <c r="T61" t="s">
        <v>2488</v>
      </c>
      <c r="U61" t="s">
        <v>4012</v>
      </c>
    </row>
    <row r="62" spans="2:21">
      <c r="B62">
        <v>61</v>
      </c>
      <c r="C62" t="b">
        <v>1</v>
      </c>
      <c r="D62" t="b">
        <v>0</v>
      </c>
      <c r="G62" t="s">
        <v>1368</v>
      </c>
      <c r="H62" t="s">
        <v>1337</v>
      </c>
      <c r="I62" t="s">
        <v>488</v>
      </c>
      <c r="J62" s="12" t="s">
        <v>332</v>
      </c>
      <c r="K62" t="s">
        <v>882</v>
      </c>
      <c r="L62" s="7" t="s">
        <v>1337</v>
      </c>
      <c r="M62" t="s">
        <v>2660</v>
      </c>
      <c r="N62" t="s">
        <v>882</v>
      </c>
      <c r="O62" t="s">
        <v>2590</v>
      </c>
      <c r="P62" t="s">
        <v>3948</v>
      </c>
      <c r="Q62" t="str">
        <f t="shared" si="0"/>
        <v xml:space="preserve">    name_mod_rai_poisson: "Relative abundance indices - Poisson"</v>
      </c>
      <c r="R62" s="12" t="s">
        <v>1408</v>
      </c>
      <c r="S62" s="8">
        <v>5</v>
      </c>
      <c r="T62" t="s">
        <v>2489</v>
      </c>
      <c r="U62" t="s">
        <v>4013</v>
      </c>
    </row>
    <row r="63" spans="2:21">
      <c r="B63">
        <v>62</v>
      </c>
      <c r="C63" t="b">
        <v>1</v>
      </c>
      <c r="D63" t="b">
        <v>0</v>
      </c>
      <c r="G63" t="s">
        <v>1368</v>
      </c>
      <c r="H63" t="s">
        <v>1337</v>
      </c>
      <c r="I63" t="s">
        <v>488</v>
      </c>
      <c r="J63" s="12" t="s">
        <v>332</v>
      </c>
      <c r="K63" t="s">
        <v>1249</v>
      </c>
      <c r="L63" s="7" t="s">
        <v>1337</v>
      </c>
      <c r="M63" t="s">
        <v>2661</v>
      </c>
      <c r="N63" t="s">
        <v>1249</v>
      </c>
      <c r="O63" t="s">
        <v>2592</v>
      </c>
      <c r="P63" t="s">
        <v>3949</v>
      </c>
      <c r="Q63" t="str">
        <f t="shared" si="0"/>
        <v xml:space="preserve">    name_mod_rai_zip: "Relative abundance indices - Zero-inflated poisson (ZIP)"</v>
      </c>
      <c r="R63" s="12" t="s">
        <v>1408</v>
      </c>
      <c r="S63" s="8">
        <v>6</v>
      </c>
      <c r="T63" t="s">
        <v>2490</v>
      </c>
      <c r="U63" t="s">
        <v>4014</v>
      </c>
    </row>
    <row r="64" spans="2:21">
      <c r="B64">
        <v>63</v>
      </c>
      <c r="C64" t="b">
        <v>1</v>
      </c>
      <c r="D64" t="b">
        <v>0</v>
      </c>
      <c r="G64" t="s">
        <v>1368</v>
      </c>
      <c r="H64" t="s">
        <v>1337</v>
      </c>
      <c r="I64" t="s">
        <v>488</v>
      </c>
      <c r="J64" s="12" t="s">
        <v>332</v>
      </c>
      <c r="K64" t="s">
        <v>1248</v>
      </c>
      <c r="L64" s="7" t="s">
        <v>1337</v>
      </c>
      <c r="M64" t="s">
        <v>2662</v>
      </c>
      <c r="N64" t="s">
        <v>1248</v>
      </c>
      <c r="O64" t="s">
        <v>2589</v>
      </c>
      <c r="P64" t="s">
        <v>3950</v>
      </c>
      <c r="Q64" t="str">
        <f t="shared" si="0"/>
        <v xml:space="preserve">    name_mod_rai_nb: "Relative abundance indices - Negative binomial (NB)"</v>
      </c>
      <c r="R64" s="12" t="s">
        <v>1408</v>
      </c>
      <c r="S64" s="8">
        <v>7</v>
      </c>
      <c r="T64" t="s">
        <v>2491</v>
      </c>
      <c r="U64" t="s">
        <v>4015</v>
      </c>
    </row>
    <row r="65" spans="2:21">
      <c r="B65">
        <v>64</v>
      </c>
      <c r="C65" t="b">
        <v>1</v>
      </c>
      <c r="D65" t="b">
        <v>0</v>
      </c>
      <c r="G65" t="s">
        <v>1368</v>
      </c>
      <c r="H65" t="s">
        <v>1337</v>
      </c>
      <c r="I65" t="s">
        <v>488</v>
      </c>
      <c r="J65" s="12" t="s">
        <v>332</v>
      </c>
      <c r="K65" t="s">
        <v>1246</v>
      </c>
      <c r="L65" s="7" t="s">
        <v>1337</v>
      </c>
      <c r="M65" t="s">
        <v>2663</v>
      </c>
      <c r="N65" t="s">
        <v>1246</v>
      </c>
      <c r="O65" t="s">
        <v>2591</v>
      </c>
      <c r="P65" t="s">
        <v>3951</v>
      </c>
      <c r="Q65" t="str">
        <f t="shared" si="0"/>
        <v xml:space="preserve">    name_mod_rai_zinb: "Relative abundance indices - Zero-inflated negative binomial (ZINB)"</v>
      </c>
      <c r="R65" s="12" t="s">
        <v>1408</v>
      </c>
      <c r="S65" s="8">
        <v>8</v>
      </c>
      <c r="T65" t="s">
        <v>2492</v>
      </c>
      <c r="U65" t="s">
        <v>4016</v>
      </c>
    </row>
    <row r="66" spans="2:21">
      <c r="B66">
        <v>65</v>
      </c>
      <c r="C66" t="b">
        <v>1</v>
      </c>
      <c r="D66" t="b">
        <v>0</v>
      </c>
      <c r="G66" t="s">
        <v>1368</v>
      </c>
      <c r="H66" t="s">
        <v>1337</v>
      </c>
      <c r="I66" t="s">
        <v>488</v>
      </c>
      <c r="J66" s="12" t="s">
        <v>332</v>
      </c>
      <c r="K66" t="s">
        <v>1245</v>
      </c>
      <c r="L66" s="7" t="s">
        <v>1337</v>
      </c>
      <c r="M66" t="s">
        <v>2664</v>
      </c>
      <c r="N66" t="s">
        <v>1245</v>
      </c>
      <c r="O66" t="s">
        <v>2588</v>
      </c>
      <c r="P66" t="s">
        <v>3952</v>
      </c>
      <c r="Q66" t="str">
        <f t="shared" si="0"/>
        <v xml:space="preserve">    name_mod_rai_hurdle: "Relative abundance indices - Hurdle"</v>
      </c>
      <c r="R66" s="12" t="s">
        <v>1408</v>
      </c>
      <c r="S66" s="8">
        <v>9</v>
      </c>
      <c r="T66" t="s">
        <v>2493</v>
      </c>
      <c r="U66" t="s">
        <v>4017</v>
      </c>
    </row>
    <row r="67" spans="2:21">
      <c r="B67">
        <v>66</v>
      </c>
      <c r="C67" t="b">
        <v>1</v>
      </c>
      <c r="D67" t="s">
        <v>1962</v>
      </c>
      <c r="G67" t="s">
        <v>1368</v>
      </c>
      <c r="H67" t="s">
        <v>1337</v>
      </c>
      <c r="I67" t="s">
        <v>488</v>
      </c>
      <c r="J67" s="12" t="s">
        <v>332</v>
      </c>
      <c r="K67" t="s">
        <v>358</v>
      </c>
      <c r="L67" s="7" t="s">
        <v>1337</v>
      </c>
      <c r="M67" t="s">
        <v>2665</v>
      </c>
      <c r="N67" t="s">
        <v>358</v>
      </c>
      <c r="O67" t="s">
        <v>2580</v>
      </c>
      <c r="P67" t="s">
        <v>1228</v>
      </c>
      <c r="Q67" t="str">
        <f t="shared" si="0"/>
        <v xml:space="preserve">    name_mod_cr_cmr: "Capture-recapture (CR) / Capture-mark-recapture (CMR)"</v>
      </c>
      <c r="R67" s="12" t="s">
        <v>1408</v>
      </c>
      <c r="S67" s="8">
        <v>10</v>
      </c>
      <c r="T67" t="s">
        <v>2494</v>
      </c>
      <c r="U67" t="s">
        <v>4018</v>
      </c>
    </row>
    <row r="68" spans="2:21">
      <c r="B68">
        <v>67</v>
      </c>
      <c r="C68" t="b">
        <v>1</v>
      </c>
      <c r="D68" t="s">
        <v>1962</v>
      </c>
      <c r="G68" t="s">
        <v>1368</v>
      </c>
      <c r="H68" t="s">
        <v>1337</v>
      </c>
      <c r="I68" t="s">
        <v>488</v>
      </c>
      <c r="J68" s="12" t="s">
        <v>332</v>
      </c>
      <c r="K68" t="s">
        <v>357</v>
      </c>
      <c r="L68" s="7" t="s">
        <v>1337</v>
      </c>
      <c r="M68" t="s">
        <v>2666</v>
      </c>
      <c r="N68" t="s">
        <v>357</v>
      </c>
      <c r="O68" t="s">
        <v>2596</v>
      </c>
      <c r="P68" t="s">
        <v>1229</v>
      </c>
      <c r="Q68" t="str">
        <f t="shared" si="0"/>
        <v xml:space="preserve">    name_mod_scr_secr: "Spatial capture-recapture (SCR) / Spatially explicit capture recapture (SECR)"</v>
      </c>
      <c r="R68" s="12" t="s">
        <v>1408</v>
      </c>
      <c r="S68" s="8">
        <v>11</v>
      </c>
      <c r="T68" t="s">
        <v>2495</v>
      </c>
      <c r="U68" t="s">
        <v>4019</v>
      </c>
    </row>
    <row r="69" spans="2:21">
      <c r="B69">
        <v>68</v>
      </c>
      <c r="C69" t="b">
        <v>1</v>
      </c>
      <c r="D69" t="b">
        <v>0</v>
      </c>
      <c r="G69" t="s">
        <v>1368</v>
      </c>
      <c r="H69" t="s">
        <v>1337</v>
      </c>
      <c r="I69" t="s">
        <v>488</v>
      </c>
      <c r="J69" s="12" t="s">
        <v>332</v>
      </c>
      <c r="K69" t="s">
        <v>356</v>
      </c>
      <c r="L69" s="7" t="s">
        <v>1337</v>
      </c>
      <c r="M69" t="s">
        <v>2667</v>
      </c>
      <c r="N69" t="s">
        <v>356</v>
      </c>
      <c r="O69" t="s">
        <v>2585</v>
      </c>
      <c r="P69" t="s">
        <v>355</v>
      </c>
      <c r="Q69" t="str">
        <f t="shared" si="0"/>
        <v xml:space="preserve">    name_mod_mr: "Mark-resight (MR)"</v>
      </c>
      <c r="R69" s="12" t="s">
        <v>1408</v>
      </c>
      <c r="S69" s="8">
        <v>12</v>
      </c>
      <c r="T69" t="s">
        <v>2496</v>
      </c>
      <c r="U69" t="s">
        <v>4020</v>
      </c>
    </row>
    <row r="70" spans="2:21">
      <c r="B70">
        <v>69</v>
      </c>
      <c r="C70" t="b">
        <v>1</v>
      </c>
      <c r="D70" t="s">
        <v>1962</v>
      </c>
      <c r="G70" t="s">
        <v>1368</v>
      </c>
      <c r="H70" t="s">
        <v>1337</v>
      </c>
      <c r="I70" t="s">
        <v>488</v>
      </c>
      <c r="J70" s="12" t="s">
        <v>332</v>
      </c>
      <c r="K70" t="s">
        <v>354</v>
      </c>
      <c r="L70" s="7" t="s">
        <v>1337</v>
      </c>
      <c r="M70" t="s">
        <v>2668</v>
      </c>
      <c r="N70" t="s">
        <v>354</v>
      </c>
      <c r="O70" t="s">
        <v>2597</v>
      </c>
      <c r="P70" t="s">
        <v>353</v>
      </c>
      <c r="Q70" t="str">
        <f t="shared" si="0"/>
        <v xml:space="preserve">    name_mod_smr: "Spatial mark-resight "</v>
      </c>
      <c r="R70" s="12" t="s">
        <v>1408</v>
      </c>
      <c r="S70" s="8">
        <v>13</v>
      </c>
      <c r="T70" t="s">
        <v>2497</v>
      </c>
      <c r="U70" t="s">
        <v>4021</v>
      </c>
    </row>
    <row r="71" spans="2:21">
      <c r="B71">
        <v>70</v>
      </c>
      <c r="C71" t="b">
        <v>1</v>
      </c>
      <c r="D71" t="s">
        <v>1962</v>
      </c>
      <c r="G71" t="s">
        <v>1368</v>
      </c>
      <c r="H71" t="s">
        <v>1337</v>
      </c>
      <c r="I71" t="s">
        <v>488</v>
      </c>
      <c r="J71" s="12" t="s">
        <v>332</v>
      </c>
      <c r="K71" t="s">
        <v>352</v>
      </c>
      <c r="L71" s="7" t="s">
        <v>1337</v>
      </c>
      <c r="M71" t="s">
        <v>2669</v>
      </c>
      <c r="N71" t="s">
        <v>352</v>
      </c>
      <c r="O71" t="s">
        <v>2595</v>
      </c>
      <c r="P71" t="s">
        <v>1230</v>
      </c>
      <c r="Q71" t="str">
        <f t="shared" si="0"/>
        <v xml:space="preserve">    name_mod_sc: "Spatial count (SC) model / Unmarked spatial capture-recapture"</v>
      </c>
      <c r="R71" s="12" t="s">
        <v>1408</v>
      </c>
      <c r="S71" s="8">
        <v>14</v>
      </c>
      <c r="T71" t="s">
        <v>2498</v>
      </c>
      <c r="U71" t="s">
        <v>4022</v>
      </c>
    </row>
    <row r="72" spans="2:21">
      <c r="B72">
        <v>71</v>
      </c>
      <c r="C72" t="b">
        <v>1</v>
      </c>
      <c r="D72" t="s">
        <v>1962</v>
      </c>
      <c r="G72" t="s">
        <v>1368</v>
      </c>
      <c r="H72" t="s">
        <v>1337</v>
      </c>
      <c r="I72" t="s">
        <v>488</v>
      </c>
      <c r="J72" s="12" t="s">
        <v>332</v>
      </c>
      <c r="K72" t="s">
        <v>351</v>
      </c>
      <c r="L72" s="7" t="s">
        <v>1337</v>
      </c>
      <c r="M72" t="s">
        <v>2670</v>
      </c>
      <c r="N72" t="s">
        <v>351</v>
      </c>
      <c r="O72" t="s">
        <v>2579</v>
      </c>
      <c r="P72" t="s">
        <v>1243</v>
      </c>
      <c r="Q72" t="str">
        <f t="shared" si="0"/>
        <v xml:space="preserve">    name_mod_catspim: "Spatial Partial Identity Model (Categorical SPIM; catSPIM)"</v>
      </c>
      <c r="R72" s="12" t="s">
        <v>1408</v>
      </c>
      <c r="S72" s="8">
        <v>15</v>
      </c>
      <c r="T72" t="s">
        <v>2499</v>
      </c>
      <c r="U72" t="s">
        <v>4023</v>
      </c>
    </row>
    <row r="73" spans="2:21">
      <c r="B73">
        <v>72</v>
      </c>
      <c r="C73" t="b">
        <v>1</v>
      </c>
      <c r="D73" t="s">
        <v>1962</v>
      </c>
      <c r="G73" t="s">
        <v>1368</v>
      </c>
      <c r="H73" t="s">
        <v>1337</v>
      </c>
      <c r="I73" t="s">
        <v>488</v>
      </c>
      <c r="J73" s="12" t="s">
        <v>332</v>
      </c>
      <c r="K73" t="s">
        <v>350</v>
      </c>
      <c r="L73" s="7" t="s">
        <v>1337</v>
      </c>
      <c r="M73" t="s">
        <v>2671</v>
      </c>
      <c r="N73" t="s">
        <v>350</v>
      </c>
      <c r="O73" t="s">
        <v>2577</v>
      </c>
      <c r="P73" t="s">
        <v>349</v>
      </c>
      <c r="Q73" t="str">
        <f t="shared" si="0"/>
        <v xml:space="preserve">    name_mod_2flankspim: "Spatial Partial Identity Model (2-flank SPIM)"</v>
      </c>
      <c r="R73" s="12" t="s">
        <v>1408</v>
      </c>
      <c r="S73" s="8">
        <v>16</v>
      </c>
      <c r="T73" t="s">
        <v>2500</v>
      </c>
      <c r="U73" t="s">
        <v>4024</v>
      </c>
    </row>
    <row r="74" spans="2:21">
      <c r="B74">
        <v>73</v>
      </c>
      <c r="C74" t="b">
        <v>1</v>
      </c>
      <c r="D74" t="s">
        <v>1962</v>
      </c>
      <c r="G74" t="s">
        <v>1368</v>
      </c>
      <c r="H74" t="s">
        <v>1337</v>
      </c>
      <c r="I74" t="s">
        <v>488</v>
      </c>
      <c r="J74" s="12" t="s">
        <v>332</v>
      </c>
      <c r="K74" t="s">
        <v>344</v>
      </c>
      <c r="L74" s="7" t="s">
        <v>1337</v>
      </c>
      <c r="M74" t="s">
        <v>2672</v>
      </c>
      <c r="N74" t="s">
        <v>344</v>
      </c>
      <c r="O74" t="s">
        <v>2593</v>
      </c>
      <c r="P74" t="s">
        <v>343</v>
      </c>
      <c r="Q74" t="str">
        <f t="shared" si="0"/>
        <v xml:space="preserve">    name_mod_rem: "Random encounter model (REM)"</v>
      </c>
      <c r="R74" s="12" t="s">
        <v>1408</v>
      </c>
      <c r="S74" s="8">
        <v>17</v>
      </c>
      <c r="T74" t="s">
        <v>2501</v>
      </c>
      <c r="U74" t="s">
        <v>4025</v>
      </c>
    </row>
    <row r="75" spans="2:21">
      <c r="B75">
        <v>74</v>
      </c>
      <c r="C75" t="b">
        <v>1</v>
      </c>
      <c r="D75" t="s">
        <v>1962</v>
      </c>
      <c r="G75" t="s">
        <v>1368</v>
      </c>
      <c r="H75" t="s">
        <v>1337</v>
      </c>
      <c r="I75" t="s">
        <v>488</v>
      </c>
      <c r="J75" s="12" t="s">
        <v>332</v>
      </c>
      <c r="K75" t="s">
        <v>342</v>
      </c>
      <c r="L75" s="7" t="s">
        <v>1337</v>
      </c>
      <c r="M75" t="s">
        <v>2673</v>
      </c>
      <c r="N75" t="s">
        <v>342</v>
      </c>
      <c r="O75" t="s">
        <v>2594</v>
      </c>
      <c r="P75" t="s">
        <v>341</v>
      </c>
      <c r="Q75" t="str">
        <f t="shared" si="0"/>
        <v xml:space="preserve">    name_mod_rest: "Random encounter and staying time (REST)"</v>
      </c>
      <c r="R75" s="12" t="s">
        <v>1408</v>
      </c>
      <c r="S75" s="8">
        <v>18</v>
      </c>
      <c r="T75" t="s">
        <v>2502</v>
      </c>
      <c r="U75" t="s">
        <v>4026</v>
      </c>
    </row>
    <row r="76" spans="2:21">
      <c r="B76">
        <v>75</v>
      </c>
      <c r="C76" t="b">
        <v>1</v>
      </c>
      <c r="D76" t="s">
        <v>1962</v>
      </c>
      <c r="E76" t="s">
        <v>2981</v>
      </c>
      <c r="G76" t="s">
        <v>1368</v>
      </c>
      <c r="H76" t="s">
        <v>1337</v>
      </c>
      <c r="I76" t="s">
        <v>488</v>
      </c>
      <c r="J76" s="12" t="s">
        <v>332</v>
      </c>
      <c r="K76" t="s">
        <v>340</v>
      </c>
      <c r="L76" s="7" t="s">
        <v>1337</v>
      </c>
      <c r="M76" t="s">
        <v>2674</v>
      </c>
      <c r="N76" t="s">
        <v>340</v>
      </c>
      <c r="O76" t="s">
        <v>2599</v>
      </c>
      <c r="P76" t="s">
        <v>339</v>
      </c>
      <c r="Q76" t="str">
        <f t="shared" si="0"/>
        <v xml:space="preserve">    name_mod_tifc: "Time in front of the camera (TIFC)"</v>
      </c>
      <c r="R76" s="12" t="s">
        <v>1408</v>
      </c>
      <c r="S76" s="8">
        <v>19</v>
      </c>
      <c r="T76" t="s">
        <v>2503</v>
      </c>
      <c r="U76" t="s">
        <v>4027</v>
      </c>
    </row>
    <row r="77" spans="2:21">
      <c r="B77">
        <v>76</v>
      </c>
      <c r="C77" t="b">
        <v>1</v>
      </c>
      <c r="D77" t="s">
        <v>1962</v>
      </c>
      <c r="G77" t="s">
        <v>1368</v>
      </c>
      <c r="H77" t="s">
        <v>1337</v>
      </c>
      <c r="I77" t="s">
        <v>488</v>
      </c>
      <c r="J77" s="12" t="s">
        <v>332</v>
      </c>
      <c r="K77" t="s">
        <v>338</v>
      </c>
      <c r="L77" s="7" t="s">
        <v>1337</v>
      </c>
      <c r="M77" t="s">
        <v>2675</v>
      </c>
      <c r="N77" t="s">
        <v>338</v>
      </c>
      <c r="O77" t="s">
        <v>2582</v>
      </c>
      <c r="P77" t="s">
        <v>337</v>
      </c>
      <c r="Q77" t="str">
        <f t="shared" si="0"/>
        <v xml:space="preserve">    name_mod_ds: "Distance sampling (DS)"</v>
      </c>
      <c r="R77" s="12" t="s">
        <v>1408</v>
      </c>
      <c r="S77" s="8">
        <v>20</v>
      </c>
      <c r="T77" t="s">
        <v>2504</v>
      </c>
      <c r="U77" t="s">
        <v>4028</v>
      </c>
    </row>
    <row r="78" spans="2:21">
      <c r="B78">
        <v>77</v>
      </c>
      <c r="C78" t="b">
        <v>1</v>
      </c>
      <c r="D78" t="s">
        <v>1962</v>
      </c>
      <c r="G78" t="s">
        <v>1368</v>
      </c>
      <c r="H78" t="s">
        <v>1337</v>
      </c>
      <c r="I78" t="s">
        <v>488</v>
      </c>
      <c r="J78" s="12" t="s">
        <v>332</v>
      </c>
      <c r="K78" t="s">
        <v>336</v>
      </c>
      <c r="L78" s="7" t="s">
        <v>1337</v>
      </c>
      <c r="M78" t="s">
        <v>2676</v>
      </c>
      <c r="N78" t="s">
        <v>336</v>
      </c>
      <c r="O78" t="s">
        <v>2600</v>
      </c>
      <c r="P78" t="s">
        <v>335</v>
      </c>
      <c r="Q78" t="str">
        <f t="shared" si="0"/>
        <v xml:space="preserve">    name_mod_tte: "Time-to-event (TTE)"</v>
      </c>
      <c r="R78" s="12" t="s">
        <v>1408</v>
      </c>
      <c r="S78" s="8">
        <v>21</v>
      </c>
      <c r="T78" t="s">
        <v>2505</v>
      </c>
      <c r="U78" t="s">
        <v>4029</v>
      </c>
    </row>
    <row r="79" spans="2:21">
      <c r="B79">
        <v>78</v>
      </c>
      <c r="C79" t="b">
        <v>1</v>
      </c>
      <c r="D79" t="s">
        <v>1962</v>
      </c>
      <c r="G79" t="s">
        <v>1368</v>
      </c>
      <c r="H79" t="s">
        <v>1337</v>
      </c>
      <c r="I79" t="s">
        <v>488</v>
      </c>
      <c r="J79" s="12" t="s">
        <v>332</v>
      </c>
      <c r="K79" t="s">
        <v>334</v>
      </c>
      <c r="L79" s="7" t="s">
        <v>1337</v>
      </c>
      <c r="M79" t="s">
        <v>2677</v>
      </c>
      <c r="N79" t="s">
        <v>334</v>
      </c>
      <c r="O79" t="s">
        <v>2598</v>
      </c>
      <c r="P79" t="s">
        <v>333</v>
      </c>
      <c r="Q79" t="str">
        <f t="shared" si="0"/>
        <v xml:space="preserve">    name_mod_ste: "Space-to-event (STE)"</v>
      </c>
      <c r="R79" s="12" t="s">
        <v>1408</v>
      </c>
      <c r="S79" s="8">
        <v>22</v>
      </c>
      <c r="T79" t="s">
        <v>2506</v>
      </c>
      <c r="U79" t="s">
        <v>4030</v>
      </c>
    </row>
    <row r="80" spans="2:21">
      <c r="B80">
        <v>79</v>
      </c>
      <c r="C80" t="b">
        <v>1</v>
      </c>
      <c r="D80" t="s">
        <v>1962</v>
      </c>
      <c r="G80" t="s">
        <v>1368</v>
      </c>
      <c r="H80" t="s">
        <v>1337</v>
      </c>
      <c r="I80" t="s">
        <v>488</v>
      </c>
      <c r="J80" s="12" t="s">
        <v>332</v>
      </c>
      <c r="K80" t="s">
        <v>331</v>
      </c>
      <c r="L80" s="7" t="s">
        <v>1337</v>
      </c>
      <c r="M80" t="s">
        <v>2678</v>
      </c>
      <c r="N80" t="s">
        <v>331</v>
      </c>
      <c r="O80" t="s">
        <v>2584</v>
      </c>
      <c r="P80" t="s">
        <v>330</v>
      </c>
      <c r="Q80" t="str">
        <f t="shared" si="0"/>
        <v xml:space="preserve">    name_mod_is: "Instantaneous sampling (IS)"</v>
      </c>
      <c r="R80" s="12" t="s">
        <v>1408</v>
      </c>
      <c r="S80" s="8">
        <v>23</v>
      </c>
      <c r="T80" t="s">
        <v>2507</v>
      </c>
      <c r="U80" t="s">
        <v>4031</v>
      </c>
    </row>
    <row r="81" spans="2:21">
      <c r="B81">
        <v>80</v>
      </c>
      <c r="C81" t="b">
        <v>1</v>
      </c>
      <c r="D81" s="6" t="s">
        <v>1250</v>
      </c>
      <c r="E81" s="60" t="s">
        <v>2984</v>
      </c>
      <c r="F81" s="6"/>
      <c r="G81" t="s">
        <v>1368</v>
      </c>
      <c r="H81" t="s">
        <v>1337</v>
      </c>
      <c r="I81" t="s">
        <v>488</v>
      </c>
      <c r="J81" s="12" t="s">
        <v>332</v>
      </c>
      <c r="K81" t="s">
        <v>360</v>
      </c>
      <c r="L81" s="7" t="s">
        <v>1337</v>
      </c>
      <c r="M81" t="s">
        <v>2679</v>
      </c>
      <c r="N81" t="s">
        <v>360</v>
      </c>
      <c r="O81" t="s">
        <v>2578</v>
      </c>
      <c r="P81" t="s">
        <v>359</v>
      </c>
      <c r="Q81" t="str">
        <f t="shared" si="0"/>
        <v xml:space="preserve">    name_mod_behaviour: "Behaviour"</v>
      </c>
      <c r="R81" s="12" t="s">
        <v>1408</v>
      </c>
      <c r="S81" s="8">
        <v>24</v>
      </c>
      <c r="T81" t="s">
        <v>2508</v>
      </c>
      <c r="U81" t="s">
        <v>4032</v>
      </c>
    </row>
  </sheetData>
  <autoFilter ref="A1:U81" xr:uid="{1FD7E837-3E04-46DB-9697-1ACBB1DD41C9}">
    <sortState xmlns:xlrd2="http://schemas.microsoft.com/office/spreadsheetml/2017/richdata2" ref="A2:U81">
      <sortCondition ref="M1:M81"/>
    </sortState>
  </autoFilter>
  <conditionalFormatting sqref="J24:J81">
    <cfRule type="cellIs" dxfId="101" priority="11" operator="equal">
      <formula>"-"</formula>
    </cfRule>
    <cfRule type="cellIs" dxfId="100" priority="12" operator="equal">
      <formula>"TRUE"</formula>
    </cfRule>
  </conditionalFormatting>
  <conditionalFormatting sqref="K1:K1048576">
    <cfRule type="duplicateValues" dxfId="99" priority="8"/>
  </conditionalFormatting>
  <conditionalFormatting sqref="M42">
    <cfRule type="duplicateValues" dxfId="98" priority="3"/>
  </conditionalFormatting>
  <conditionalFormatting sqref="M43 M45 M47:M1048576 M1:M41">
    <cfRule type="duplicateValues" dxfId="97" priority="54"/>
  </conditionalFormatting>
  <conditionalFormatting sqref="M44">
    <cfRule type="duplicateValues" dxfId="96" priority="2"/>
  </conditionalFormatting>
  <conditionalFormatting sqref="M46">
    <cfRule type="duplicateValues" dxfId="95" priority="1"/>
  </conditionalFormatting>
  <conditionalFormatting sqref="R24:R81">
    <cfRule type="cellIs" dxfId="94" priority="10" operator="equal">
      <formul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94F5-83EC-48EB-A9E2-58F30133A50D}">
  <sheetPr>
    <tabColor rgb="FFFBE4D5"/>
  </sheetPr>
  <dimension ref="A1:AE63"/>
  <sheetViews>
    <sheetView tabSelected="1" topLeftCell="D1" zoomScaleNormal="100" workbookViewId="0">
      <pane ySplit="1" topLeftCell="A58" activePane="bottomLeft" state="frozen"/>
      <selection pane="bottomLeft" activeCell="G56" sqref="G56:G63"/>
    </sheetView>
  </sheetViews>
  <sheetFormatPr defaultColWidth="12.625" defaultRowHeight="15"/>
  <cols>
    <col min="1" max="1" width="15.25" style="88" customWidth="1"/>
    <col min="2" max="2" width="21.25" style="85" customWidth="1"/>
    <col min="3" max="3" width="18.125" style="85" customWidth="1"/>
    <col min="4" max="4" width="22.375" style="87" customWidth="1"/>
    <col min="5" max="5" width="35.125" style="86" customWidth="1"/>
    <col min="6" max="6" width="9.375" style="86" bestFit="1" customWidth="1"/>
    <col min="7" max="7" width="39.875" style="86" customWidth="1"/>
    <col min="8" max="8" width="31.5" style="85" customWidth="1"/>
    <col min="9" max="9" width="46.375" style="86" customWidth="1"/>
    <col min="10" max="10" width="41.125" style="86" customWidth="1"/>
    <col min="11" max="11" width="11.5" style="85" customWidth="1"/>
    <col min="12" max="12" width="41.375" style="85" customWidth="1"/>
    <col min="13" max="13" width="29.75" style="85" customWidth="1"/>
    <col min="14" max="14" width="23.75" style="85" bestFit="1" customWidth="1"/>
    <col min="15" max="15" width="25.5" style="85" customWidth="1"/>
    <col min="16" max="16" width="42.25" style="86" customWidth="1"/>
    <col min="17" max="17" width="27.625" style="85" customWidth="1"/>
    <col min="18" max="18" width="16.75" style="85" customWidth="1"/>
    <col min="19" max="19" width="20.625" style="85" customWidth="1"/>
    <col min="20" max="20" width="9.625" style="85" customWidth="1"/>
    <col min="21" max="21" width="21.375" style="85" customWidth="1"/>
    <col min="22" max="22" width="53.375" style="85" customWidth="1"/>
    <col min="23" max="23" width="12.5" style="85" customWidth="1"/>
    <col min="24" max="30" width="12.625" style="85" customWidth="1"/>
    <col min="31" max="31" width="2.75" style="85" customWidth="1"/>
    <col min="32" max="16384" width="12.625" style="85"/>
  </cols>
  <sheetData>
    <row r="1" spans="1:31" ht="22.5" customHeight="1">
      <c r="A1" s="144" t="s">
        <v>1253</v>
      </c>
      <c r="B1" s="152" t="s">
        <v>3586</v>
      </c>
      <c r="C1" s="138" t="s">
        <v>4343</v>
      </c>
      <c r="D1" s="139" t="s">
        <v>1333</v>
      </c>
      <c r="E1" s="145" t="s">
        <v>1332</v>
      </c>
      <c r="F1" s="145" t="s">
        <v>4385</v>
      </c>
      <c r="G1" s="145" t="s">
        <v>4386</v>
      </c>
      <c r="H1" s="138" t="s">
        <v>4344</v>
      </c>
      <c r="I1" s="145" t="s">
        <v>4384</v>
      </c>
      <c r="J1" s="139" t="s">
        <v>1330</v>
      </c>
      <c r="K1" s="144" t="s">
        <v>4342</v>
      </c>
      <c r="L1" s="143" t="s">
        <v>4341</v>
      </c>
      <c r="M1" s="142" t="s">
        <v>1334</v>
      </c>
      <c r="N1" s="141" t="s">
        <v>2314</v>
      </c>
      <c r="O1" s="140" t="s">
        <v>4340</v>
      </c>
      <c r="P1" s="139" t="s">
        <v>1331</v>
      </c>
      <c r="Q1" s="138" t="s">
        <v>4339</v>
      </c>
      <c r="R1" s="137" t="s">
        <v>4338</v>
      </c>
      <c r="S1" s="137" t="s">
        <v>4337</v>
      </c>
      <c r="T1" s="137" t="s">
        <v>4336</v>
      </c>
      <c r="U1" s="137" t="s">
        <v>4335</v>
      </c>
      <c r="V1" s="136" t="s">
        <v>4334</v>
      </c>
      <c r="W1" s="135" t="s">
        <v>379</v>
      </c>
      <c r="X1" s="135" t="s">
        <v>378</v>
      </c>
      <c r="Y1" s="135" t="s">
        <v>377</v>
      </c>
      <c r="Z1" s="135" t="s">
        <v>4333</v>
      </c>
      <c r="AA1" s="135" t="s">
        <v>2794</v>
      </c>
      <c r="AB1" s="135" t="s">
        <v>373</v>
      </c>
      <c r="AC1" s="135" t="s">
        <v>375</v>
      </c>
      <c r="AD1" s="135" t="s">
        <v>369</v>
      </c>
      <c r="AE1" s="89" t="s">
        <v>1189</v>
      </c>
    </row>
    <row r="2" spans="1:31" ht="15.75">
      <c r="A2" s="105" t="s">
        <v>1250</v>
      </c>
      <c r="B2" s="90" t="s">
        <v>2511</v>
      </c>
      <c r="C2" s="91" t="s">
        <v>1317</v>
      </c>
      <c r="D2" s="96" t="s">
        <v>1316</v>
      </c>
      <c r="E2" s="131" t="s">
        <v>1315</v>
      </c>
      <c r="F2" s="131"/>
      <c r="G2" s="131" t="str">
        <f>"| "&amp;H2&amp;" | "&amp;I2&amp;" | "&amp;J2&amp;" |"</f>
        <v>| Objectives &amp; Resources | - | [numeric] |</v>
      </c>
      <c r="H2" s="91" t="s">
        <v>1349</v>
      </c>
      <c r="I2" s="131" t="s">
        <v>624</v>
      </c>
      <c r="J2" s="9" t="s">
        <v>2913</v>
      </c>
      <c r="K2" s="91" t="s">
        <v>4148</v>
      </c>
      <c r="L2" s="91" t="s">
        <v>383</v>
      </c>
      <c r="M2" s="91" t="s">
        <v>383</v>
      </c>
      <c r="N2" s="91"/>
      <c r="O2" s="93" t="s">
        <v>383</v>
      </c>
      <c r="P2" s="9" t="s">
        <v>1314</v>
      </c>
      <c r="Q2" s="93" t="s">
        <v>4317</v>
      </c>
      <c r="R2" s="91" t="b">
        <v>0</v>
      </c>
      <c r="S2" s="92" t="s">
        <v>624</v>
      </c>
      <c r="T2" s="91" t="b">
        <v>0</v>
      </c>
      <c r="U2" s="91" t="s">
        <v>624</v>
      </c>
      <c r="V2" s="91" t="s">
        <v>624</v>
      </c>
      <c r="W2" s="97" t="s">
        <v>624</v>
      </c>
      <c r="X2" s="97" t="s">
        <v>624</v>
      </c>
      <c r="Y2" s="97" t="s">
        <v>624</v>
      </c>
      <c r="Z2" s="97" t="s">
        <v>624</v>
      </c>
      <c r="AA2" s="97" t="s">
        <v>624</v>
      </c>
      <c r="AB2" s="97" t="s">
        <v>624</v>
      </c>
      <c r="AC2" s="97" t="s">
        <v>624</v>
      </c>
      <c r="AD2" s="97" t="s">
        <v>624</v>
      </c>
      <c r="AE2" s="89" t="s">
        <v>1189</v>
      </c>
    </row>
    <row r="3" spans="1:31" ht="126">
      <c r="A3" s="105" t="s">
        <v>1250</v>
      </c>
      <c r="B3" s="90" t="s">
        <v>2611</v>
      </c>
      <c r="C3" s="91" t="s">
        <v>1324</v>
      </c>
      <c r="D3" s="96" t="s">
        <v>1322</v>
      </c>
      <c r="E3" s="131" t="s">
        <v>4308</v>
      </c>
      <c r="F3" s="9"/>
      <c r="G3" s="131" t="str">
        <f t="shared" ref="G3:G63" si="0">"| "&amp;H3&amp;" | "&amp;I3&amp;" | "&amp;J3&amp;" |"</f>
        <v>| Study area &amp; Site selection constraints | - | [numeric] |</v>
      </c>
      <c r="H3" s="91" t="s">
        <v>1347</v>
      </c>
      <c r="I3" s="131" t="s">
        <v>624</v>
      </c>
      <c r="J3" s="9" t="s">
        <v>2913</v>
      </c>
      <c r="K3" s="91" t="s">
        <v>4148</v>
      </c>
      <c r="L3" s="91" t="s">
        <v>4307</v>
      </c>
      <c r="M3" s="91" t="s">
        <v>4306</v>
      </c>
      <c r="N3" s="91"/>
      <c r="O3" s="93" t="s">
        <v>383</v>
      </c>
      <c r="P3" s="9" t="s">
        <v>1314</v>
      </c>
      <c r="Q3" s="93" t="s">
        <v>4305</v>
      </c>
      <c r="R3" s="91" t="b">
        <v>0</v>
      </c>
      <c r="S3" s="92" t="s">
        <v>624</v>
      </c>
      <c r="T3" s="91" t="b">
        <v>0</v>
      </c>
      <c r="U3" s="91" t="s">
        <v>624</v>
      </c>
      <c r="V3" s="91" t="s">
        <v>624</v>
      </c>
      <c r="W3" s="90" t="s">
        <v>624</v>
      </c>
      <c r="X3" s="90" t="b">
        <v>1</v>
      </c>
      <c r="Y3" s="90" t="s">
        <v>624</v>
      </c>
      <c r="Z3" s="90" t="s">
        <v>624</v>
      </c>
      <c r="AA3" s="90" t="s">
        <v>624</v>
      </c>
      <c r="AB3" s="90" t="s">
        <v>624</v>
      </c>
      <c r="AC3" s="90" t="b">
        <v>1</v>
      </c>
      <c r="AD3" s="90" t="b">
        <v>1</v>
      </c>
      <c r="AE3" s="89" t="s">
        <v>1189</v>
      </c>
    </row>
    <row r="4" spans="1:31" ht="126">
      <c r="A4" s="149" t="s">
        <v>1962</v>
      </c>
      <c r="B4" s="90" t="s">
        <v>2612</v>
      </c>
      <c r="C4" s="91" t="s">
        <v>1394</v>
      </c>
      <c r="D4" s="128" t="s">
        <v>1394</v>
      </c>
      <c r="E4" s="127" t="s">
        <v>4304</v>
      </c>
      <c r="F4" s="118"/>
      <c r="G4" s="131" t="str">
        <f t="shared" si="0"/>
        <v>| Study area &amp; Site selection constraints | - | YES, NO |</v>
      </c>
      <c r="H4" s="91" t="s">
        <v>1347</v>
      </c>
      <c r="I4" s="129" t="s">
        <v>624</v>
      </c>
      <c r="J4" s="125" t="s">
        <v>1260</v>
      </c>
      <c r="K4" s="126" t="s">
        <v>4134</v>
      </c>
      <c r="L4" s="91" t="s">
        <v>4303</v>
      </c>
      <c r="M4" s="91" t="s">
        <v>4302</v>
      </c>
      <c r="N4" s="91" t="s">
        <v>4160</v>
      </c>
      <c r="O4" s="93" t="s">
        <v>4210</v>
      </c>
      <c r="P4" s="125" t="s">
        <v>1318</v>
      </c>
      <c r="Q4" s="124" t="s">
        <v>624</v>
      </c>
      <c r="R4" s="91" t="b">
        <v>0</v>
      </c>
      <c r="S4" s="92" t="s">
        <v>624</v>
      </c>
      <c r="T4" s="91" t="b">
        <v>0</v>
      </c>
      <c r="U4" s="91" t="s">
        <v>624</v>
      </c>
      <c r="V4" s="91" t="s">
        <v>624</v>
      </c>
      <c r="W4" s="90" t="s">
        <v>624</v>
      </c>
      <c r="X4" s="90" t="s">
        <v>624</v>
      </c>
      <c r="Y4" s="90" t="s">
        <v>624</v>
      </c>
      <c r="Z4" s="90" t="b">
        <v>1</v>
      </c>
      <c r="AA4" s="90" t="b">
        <v>1</v>
      </c>
      <c r="AB4" s="90" t="b">
        <v>1</v>
      </c>
      <c r="AC4" s="90" t="s">
        <v>624</v>
      </c>
      <c r="AD4" s="90" t="s">
        <v>624</v>
      </c>
      <c r="AE4" s="89" t="s">
        <v>1189</v>
      </c>
    </row>
    <row r="5" spans="1:31" ht="204.75">
      <c r="A5" s="105" t="s">
        <v>1250</v>
      </c>
      <c r="B5" s="90" t="s">
        <v>2622</v>
      </c>
      <c r="C5" s="91" t="s">
        <v>1297</v>
      </c>
      <c r="D5" s="111" t="s">
        <v>1299</v>
      </c>
      <c r="E5" s="130" t="s">
        <v>1298</v>
      </c>
      <c r="F5" s="9"/>
      <c r="G5" s="131" t="str">
        <f t="shared" si="0"/>
        <v>| Target species | - | [numeric] |</v>
      </c>
      <c r="H5" s="91" t="s">
        <v>1343</v>
      </c>
      <c r="I5" s="154" t="s">
        <v>624</v>
      </c>
      <c r="J5" s="9" t="s">
        <v>2913</v>
      </c>
      <c r="K5" s="91" t="s">
        <v>4271</v>
      </c>
      <c r="L5" s="110" t="s">
        <v>4270</v>
      </c>
      <c r="M5" s="91" t="s">
        <v>4268</v>
      </c>
      <c r="N5" s="91" t="s">
        <v>4267</v>
      </c>
      <c r="O5" s="93" t="s">
        <v>383</v>
      </c>
      <c r="P5" s="9"/>
      <c r="Q5" s="93"/>
      <c r="R5" s="91" t="b">
        <v>0</v>
      </c>
      <c r="S5" s="91" t="s">
        <v>624</v>
      </c>
      <c r="T5" s="91" t="s">
        <v>1314</v>
      </c>
      <c r="U5" s="91" t="s">
        <v>624</v>
      </c>
      <c r="V5" s="91" t="s">
        <v>624</v>
      </c>
      <c r="W5" s="90" t="s">
        <v>624</v>
      </c>
      <c r="X5" s="90" t="s">
        <v>624</v>
      </c>
      <c r="Y5" s="90" t="s">
        <v>624</v>
      </c>
      <c r="Z5" s="90" t="s">
        <v>624</v>
      </c>
      <c r="AA5" s="90" t="s">
        <v>624</v>
      </c>
      <c r="AB5" s="90" t="s">
        <v>624</v>
      </c>
      <c r="AC5" s="90" t="s">
        <v>624</v>
      </c>
      <c r="AD5" s="90" t="s">
        <v>624</v>
      </c>
      <c r="AE5" s="89"/>
    </row>
    <row r="6" spans="1:31" ht="47.25">
      <c r="A6" s="97" t="b">
        <v>0</v>
      </c>
      <c r="B6" s="90" t="s">
        <v>2647</v>
      </c>
      <c r="C6" s="91" t="s">
        <v>1374</v>
      </c>
      <c r="D6" s="96" t="s">
        <v>1374</v>
      </c>
      <c r="E6" s="95" t="s">
        <v>4158</v>
      </c>
      <c r="F6" s="9"/>
      <c r="G6" s="131" t="str">
        <f t="shared" si="0"/>
        <v>| Data &amp; Analysis | - | YES, NO |</v>
      </c>
      <c r="H6" s="91" t="s">
        <v>1339</v>
      </c>
      <c r="I6" s="95" t="s">
        <v>624</v>
      </c>
      <c r="J6" s="94" t="s">
        <v>1260</v>
      </c>
      <c r="K6" s="93" t="s">
        <v>4134</v>
      </c>
      <c r="L6" s="91" t="s">
        <v>4157</v>
      </c>
      <c r="M6" s="91"/>
      <c r="N6" s="91"/>
      <c r="O6" s="93" t="s">
        <v>383</v>
      </c>
      <c r="P6" s="94" t="s">
        <v>1318</v>
      </c>
      <c r="Q6" s="93"/>
      <c r="R6" s="91" t="b">
        <v>0</v>
      </c>
      <c r="S6" s="92" t="s">
        <v>624</v>
      </c>
      <c r="T6" s="91" t="b">
        <v>1</v>
      </c>
      <c r="U6" s="91" t="s">
        <v>4156</v>
      </c>
      <c r="V6" s="91" t="s">
        <v>624</v>
      </c>
      <c r="W6" s="90" t="s">
        <v>624</v>
      </c>
      <c r="X6" s="90" t="s">
        <v>624</v>
      </c>
      <c r="Y6" s="90" t="s">
        <v>624</v>
      </c>
      <c r="Z6" s="90" t="s">
        <v>624</v>
      </c>
      <c r="AA6" s="90" t="s">
        <v>624</v>
      </c>
      <c r="AB6" s="90" t="s">
        <v>624</v>
      </c>
      <c r="AC6" s="90" t="b">
        <v>1</v>
      </c>
      <c r="AD6" s="90" t="s">
        <v>624</v>
      </c>
      <c r="AE6" s="89" t="s">
        <v>1189</v>
      </c>
    </row>
    <row r="7" spans="1:31" ht="47.25">
      <c r="A7" s="90" t="b">
        <v>0</v>
      </c>
      <c r="B7" s="90" t="s">
        <v>2509</v>
      </c>
      <c r="C7" s="91" t="s">
        <v>1407</v>
      </c>
      <c r="D7" s="96" t="s">
        <v>1407</v>
      </c>
      <c r="E7" s="9" t="s">
        <v>4325</v>
      </c>
      <c r="F7" s="118">
        <v>1</v>
      </c>
      <c r="G7" s="131" t="str">
        <f t="shared" si="0"/>
        <v>| Objectives &amp; Resources | Are you looking to design a new remote camera project, or analyze data that was already collected? | Design a new remote camera project, Analyze data that was already collected |</v>
      </c>
      <c r="H7" s="91" t="s">
        <v>1349</v>
      </c>
      <c r="I7" s="9" t="s">
        <v>4325</v>
      </c>
      <c r="J7" s="9" t="s">
        <v>4324</v>
      </c>
      <c r="K7" s="91" t="s">
        <v>4176</v>
      </c>
      <c r="L7" s="91" t="s">
        <v>383</v>
      </c>
      <c r="M7" s="91" t="s">
        <v>383</v>
      </c>
      <c r="N7" s="91"/>
      <c r="O7" s="93" t="s">
        <v>383</v>
      </c>
      <c r="P7" s="9" t="s">
        <v>4323</v>
      </c>
      <c r="Q7" s="133"/>
      <c r="R7" s="132"/>
      <c r="S7" s="132"/>
      <c r="T7" s="132"/>
      <c r="U7" s="132"/>
      <c r="V7" s="91" t="s">
        <v>624</v>
      </c>
      <c r="W7" s="97" t="s">
        <v>624</v>
      </c>
      <c r="X7" s="97" t="s">
        <v>624</v>
      </c>
      <c r="Y7" s="97" t="s">
        <v>624</v>
      </c>
      <c r="Z7" s="97" t="s">
        <v>624</v>
      </c>
      <c r="AA7" s="97" t="s">
        <v>624</v>
      </c>
      <c r="AB7" s="97" t="s">
        <v>624</v>
      </c>
      <c r="AC7" s="97" t="s">
        <v>624</v>
      </c>
      <c r="AD7" s="97" t="s">
        <v>624</v>
      </c>
      <c r="AE7" s="89" t="s">
        <v>1189</v>
      </c>
    </row>
    <row r="8" spans="1:31" ht="63">
      <c r="A8" s="105" t="s">
        <v>1250</v>
      </c>
      <c r="B8" s="90" t="s">
        <v>2510</v>
      </c>
      <c r="C8" s="91" t="s">
        <v>370</v>
      </c>
      <c r="D8" s="96" t="s">
        <v>370</v>
      </c>
      <c r="E8" s="118" t="s">
        <v>4365</v>
      </c>
      <c r="F8" s="9">
        <v>2</v>
      </c>
      <c r="G8" s="131" t="str">
        <f t="shared" si="0"/>
        <v>| Objectives &amp; Resources | What's your objective?&lt;br&gt;Select "Unknown" if you're not sure. | Species inventory, Species diversity &amp; richness, Occupancy, Relative abundance, Absolute abundance, Population size, Density, Vital rates, Behaviour, Unknown |</v>
      </c>
      <c r="H8" s="91" t="s">
        <v>1349</v>
      </c>
      <c r="I8" s="118" t="s">
        <v>4365</v>
      </c>
      <c r="J8" s="9" t="s">
        <v>4322</v>
      </c>
      <c r="K8" s="110" t="s">
        <v>4176</v>
      </c>
      <c r="L8" s="91" t="s">
        <v>383</v>
      </c>
      <c r="M8" s="91" t="s">
        <v>383</v>
      </c>
      <c r="N8" s="91"/>
      <c r="O8" s="93" t="s">
        <v>383</v>
      </c>
      <c r="P8" s="9" t="s">
        <v>4321</v>
      </c>
      <c r="Q8" s="93" t="s">
        <v>624</v>
      </c>
      <c r="R8" s="91" t="b">
        <v>0</v>
      </c>
      <c r="S8" s="92" t="s">
        <v>624</v>
      </c>
      <c r="T8" s="91" t="b">
        <v>1</v>
      </c>
      <c r="U8" s="91" t="s">
        <v>4320</v>
      </c>
      <c r="V8" s="93" t="s">
        <v>4319</v>
      </c>
      <c r="W8" s="97" t="s">
        <v>624</v>
      </c>
      <c r="X8" s="97" t="s">
        <v>624</v>
      </c>
      <c r="Y8" s="97" t="s">
        <v>624</v>
      </c>
      <c r="Z8" s="97" t="s">
        <v>624</v>
      </c>
      <c r="AA8" s="97" t="s">
        <v>624</v>
      </c>
      <c r="AB8" s="97" t="s">
        <v>624</v>
      </c>
      <c r="AC8" s="97" t="s">
        <v>624</v>
      </c>
      <c r="AD8" s="97" t="s">
        <v>624</v>
      </c>
      <c r="AE8" s="89" t="s">
        <v>1189</v>
      </c>
    </row>
    <row r="9" spans="1:31" ht="31.5">
      <c r="A9" s="105" t="s">
        <v>1250</v>
      </c>
      <c r="B9" s="90" t="s">
        <v>2511</v>
      </c>
      <c r="C9" s="91" t="s">
        <v>1317</v>
      </c>
      <c r="D9" s="96" t="s">
        <v>1320</v>
      </c>
      <c r="E9" s="130" t="s">
        <v>1319</v>
      </c>
      <c r="F9" s="9">
        <v>4</v>
      </c>
      <c r="G9" s="131" t="str">
        <f t="shared" si="0"/>
        <v>| Objectives &amp; Resources | Do you have a limited number of cameras?&lt;br&gt;If so, how many? | YES, NO |</v>
      </c>
      <c r="H9" s="91" t="s">
        <v>1349</v>
      </c>
      <c r="I9" s="130" t="s">
        <v>4366</v>
      </c>
      <c r="J9" s="9" t="s">
        <v>1260</v>
      </c>
      <c r="K9" s="91" t="s">
        <v>4134</v>
      </c>
      <c r="L9" s="91" t="s">
        <v>383</v>
      </c>
      <c r="M9" s="91" t="s">
        <v>383</v>
      </c>
      <c r="N9" s="91"/>
      <c r="O9" s="93" t="s">
        <v>383</v>
      </c>
      <c r="P9" s="9" t="s">
        <v>1318</v>
      </c>
      <c r="Q9" s="93" t="s">
        <v>4318</v>
      </c>
      <c r="R9" s="91" t="b">
        <v>0</v>
      </c>
      <c r="S9" s="92" t="s">
        <v>624</v>
      </c>
      <c r="T9" s="91" t="b">
        <v>0</v>
      </c>
      <c r="U9" s="91" t="s">
        <v>624</v>
      </c>
      <c r="V9" s="91" t="s">
        <v>624</v>
      </c>
      <c r="W9" s="97" t="s">
        <v>624</v>
      </c>
      <c r="X9" s="97" t="s">
        <v>624</v>
      </c>
      <c r="Y9" s="97" t="s">
        <v>624</v>
      </c>
      <c r="Z9" s="97" t="s">
        <v>624</v>
      </c>
      <c r="AA9" s="97" t="s">
        <v>624</v>
      </c>
      <c r="AB9" s="97" t="s">
        <v>624</v>
      </c>
      <c r="AC9" s="97" t="s">
        <v>624</v>
      </c>
      <c r="AD9" s="97" t="s">
        <v>624</v>
      </c>
      <c r="AE9" s="89" t="s">
        <v>1189</v>
      </c>
    </row>
    <row r="10" spans="1:31" ht="31.5">
      <c r="A10" s="90" t="b">
        <v>0</v>
      </c>
      <c r="B10" s="90" t="s">
        <v>2609</v>
      </c>
      <c r="C10" s="91" t="s">
        <v>1406</v>
      </c>
      <c r="D10" s="96" t="s">
        <v>1406</v>
      </c>
      <c r="E10" s="155" t="s">
        <v>4316</v>
      </c>
      <c r="F10" s="118">
        <v>5</v>
      </c>
      <c r="G10" s="131" t="str">
        <f t="shared" si="0"/>
        <v>| Study area &amp; Site selection constraints | Do you plan to use data from multiple study areas? | YES, NO |</v>
      </c>
      <c r="H10" s="91" t="s">
        <v>1347</v>
      </c>
      <c r="I10" s="155" t="s">
        <v>4316</v>
      </c>
      <c r="J10" s="9" t="s">
        <v>1260</v>
      </c>
      <c r="K10" s="91" t="s">
        <v>4134</v>
      </c>
      <c r="L10" s="91" t="s">
        <v>383</v>
      </c>
      <c r="M10" s="91" t="s">
        <v>383</v>
      </c>
      <c r="N10" s="91"/>
      <c r="O10" s="93" t="s">
        <v>383</v>
      </c>
      <c r="P10" s="9" t="s">
        <v>1318</v>
      </c>
      <c r="Q10" s="93" t="s">
        <v>624</v>
      </c>
      <c r="R10" s="91" t="b">
        <v>1</v>
      </c>
      <c r="S10" s="91" t="s">
        <v>4315</v>
      </c>
      <c r="T10" s="91" t="b">
        <v>0</v>
      </c>
      <c r="U10" s="91" t="s">
        <v>624</v>
      </c>
      <c r="V10" s="91" t="s">
        <v>624</v>
      </c>
      <c r="W10" s="97" t="s">
        <v>624</v>
      </c>
      <c r="X10" s="97" t="s">
        <v>624</v>
      </c>
      <c r="Y10" s="97" t="s">
        <v>624</v>
      </c>
      <c r="Z10" s="97" t="s">
        <v>624</v>
      </c>
      <c r="AA10" s="97" t="s">
        <v>624</v>
      </c>
      <c r="AB10" s="97" t="s">
        <v>624</v>
      </c>
      <c r="AC10" s="97" t="s">
        <v>624</v>
      </c>
      <c r="AD10" s="97" t="s">
        <v>624</v>
      </c>
      <c r="AE10" s="89" t="s">
        <v>1189</v>
      </c>
    </row>
    <row r="11" spans="1:31" ht="94.5">
      <c r="A11" s="90" t="s">
        <v>1962</v>
      </c>
      <c r="B11" s="90" t="s">
        <v>2610</v>
      </c>
      <c r="C11" s="91" t="s">
        <v>1405</v>
      </c>
      <c r="D11" s="96" t="s">
        <v>1405</v>
      </c>
      <c r="E11" s="118" t="s">
        <v>4314</v>
      </c>
      <c r="F11" s="131">
        <v>6</v>
      </c>
      <c r="G11" s="131" t="str">
        <f t="shared" si="0"/>
        <v>| Study area &amp; Site selection constraints | Will you place cameras across a known density gradient? | YES, NO |</v>
      </c>
      <c r="H11" s="91" t="s">
        <v>1347</v>
      </c>
      <c r="I11" s="118" t="s">
        <v>4383</v>
      </c>
      <c r="J11" s="9" t="s">
        <v>1260</v>
      </c>
      <c r="K11" s="91" t="s">
        <v>4134</v>
      </c>
      <c r="L11" s="91" t="s">
        <v>4300</v>
      </c>
      <c r="M11" s="91" t="s">
        <v>4299</v>
      </c>
      <c r="N11" s="91" t="s">
        <v>4160</v>
      </c>
      <c r="O11" s="93" t="s">
        <v>383</v>
      </c>
      <c r="P11" s="9" t="s">
        <v>1318</v>
      </c>
      <c r="Q11" s="93" t="s">
        <v>624</v>
      </c>
      <c r="R11" s="91" t="b">
        <v>0</v>
      </c>
      <c r="S11" s="92" t="s">
        <v>624</v>
      </c>
      <c r="T11" s="91" t="b">
        <v>0</v>
      </c>
      <c r="U11" s="91" t="s">
        <v>624</v>
      </c>
      <c r="V11" s="91" t="s">
        <v>624</v>
      </c>
      <c r="W11" s="90" t="s">
        <v>624</v>
      </c>
      <c r="X11" s="90" t="s">
        <v>624</v>
      </c>
      <c r="Y11" s="90" t="s">
        <v>624</v>
      </c>
      <c r="Z11" s="90" t="s">
        <v>624</v>
      </c>
      <c r="AA11" s="90" t="b">
        <v>1</v>
      </c>
      <c r="AB11" s="90" t="s">
        <v>624</v>
      </c>
      <c r="AC11" s="90" t="s">
        <v>624</v>
      </c>
      <c r="AD11" s="90" t="s">
        <v>624</v>
      </c>
      <c r="AE11" s="89" t="s">
        <v>1189</v>
      </c>
    </row>
    <row r="12" spans="1:31" ht="94.5">
      <c r="A12" s="149" t="s">
        <v>1962</v>
      </c>
      <c r="B12" s="90" t="s">
        <v>4345</v>
      </c>
      <c r="C12" s="91" t="s">
        <v>1384</v>
      </c>
      <c r="D12" s="96" t="s">
        <v>1384</v>
      </c>
      <c r="E12" s="118" t="s">
        <v>4332</v>
      </c>
      <c r="F12" s="9">
        <v>7</v>
      </c>
      <c r="G12" s="131" t="str">
        <f t="shared" si="0"/>
        <v>| Equipment &amp; Deployment | Was the Camera Direction either random or consistent? | YES, NO |</v>
      </c>
      <c r="H12" s="91" t="s">
        <v>1341</v>
      </c>
      <c r="I12" s="118" t="s">
        <v>4332</v>
      </c>
      <c r="J12" s="94" t="s">
        <v>1260</v>
      </c>
      <c r="K12" s="93" t="s">
        <v>4134</v>
      </c>
      <c r="L12" s="91" t="s">
        <v>2854</v>
      </c>
      <c r="M12" s="91" t="s">
        <v>4331</v>
      </c>
      <c r="N12" s="91" t="s">
        <v>4160</v>
      </c>
      <c r="O12" s="91" t="s">
        <v>4330</v>
      </c>
      <c r="P12" s="94" t="s">
        <v>1318</v>
      </c>
      <c r="Q12" s="93" t="s">
        <v>624</v>
      </c>
      <c r="R12" s="91" t="b">
        <v>0</v>
      </c>
      <c r="S12" s="92" t="s">
        <v>624</v>
      </c>
      <c r="T12" s="91" t="b">
        <v>0</v>
      </c>
      <c r="U12" s="91" t="s">
        <v>624</v>
      </c>
      <c r="V12" s="91" t="s">
        <v>624</v>
      </c>
      <c r="W12" s="90" t="s">
        <v>624</v>
      </c>
      <c r="X12" s="90" t="s">
        <v>624</v>
      </c>
      <c r="Y12" s="90" t="s">
        <v>624</v>
      </c>
      <c r="Z12" s="90" t="s">
        <v>624</v>
      </c>
      <c r="AA12" s="90" t="b">
        <v>1</v>
      </c>
      <c r="AB12" s="90" t="s">
        <v>624</v>
      </c>
      <c r="AC12" s="90" t="s">
        <v>624</v>
      </c>
      <c r="AD12" s="90" t="s">
        <v>624</v>
      </c>
      <c r="AE12" s="89" t="s">
        <v>1189</v>
      </c>
    </row>
    <row r="13" spans="1:31" ht="126">
      <c r="A13" s="105" t="s">
        <v>1250</v>
      </c>
      <c r="B13" s="90" t="s">
        <v>2611</v>
      </c>
      <c r="C13" s="91" t="s">
        <v>1324</v>
      </c>
      <c r="D13" s="96" t="s">
        <v>1324</v>
      </c>
      <c r="E13" s="9" t="s">
        <v>4369</v>
      </c>
      <c r="F13" s="129">
        <v>9</v>
      </c>
      <c r="G13" s="131" t="str">
        <f t="shared" si="0"/>
        <v>|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v>
      </c>
      <c r="H13" s="91" t="s">
        <v>1347</v>
      </c>
      <c r="I13" s="9" t="s">
        <v>4367</v>
      </c>
      <c r="J13" s="9" t="s">
        <v>1260</v>
      </c>
      <c r="K13" s="91" t="s">
        <v>4134</v>
      </c>
      <c r="L13" s="99" t="s">
        <v>4313</v>
      </c>
      <c r="M13" s="91" t="s">
        <v>4306</v>
      </c>
      <c r="N13" s="91"/>
      <c r="O13" s="93" t="s">
        <v>383</v>
      </c>
      <c r="P13" s="9" t="s">
        <v>1318</v>
      </c>
      <c r="Q13" s="93" t="s">
        <v>4312</v>
      </c>
      <c r="R13" s="91" t="b">
        <v>1</v>
      </c>
      <c r="S13" s="91" t="s">
        <v>4311</v>
      </c>
      <c r="T13" s="91" t="b">
        <v>1</v>
      </c>
      <c r="U13" s="91" t="s">
        <v>4310</v>
      </c>
      <c r="V13" s="109" t="s">
        <v>4309</v>
      </c>
      <c r="W13" s="90" t="s">
        <v>624</v>
      </c>
      <c r="X13" s="90" t="b">
        <v>1</v>
      </c>
      <c r="Y13" s="90" t="s">
        <v>624</v>
      </c>
      <c r="Z13" s="90" t="s">
        <v>624</v>
      </c>
      <c r="AA13" s="90" t="s">
        <v>624</v>
      </c>
      <c r="AB13" s="90" t="s">
        <v>624</v>
      </c>
      <c r="AC13" s="90" t="b">
        <v>1</v>
      </c>
      <c r="AD13" s="90" t="b">
        <v>1</v>
      </c>
      <c r="AE13" s="89" t="s">
        <v>1189</v>
      </c>
    </row>
    <row r="14" spans="1:31" ht="94.5">
      <c r="A14" s="90" t="s">
        <v>1962</v>
      </c>
      <c r="B14" s="90" t="s">
        <v>2612</v>
      </c>
      <c r="C14" s="91" t="s">
        <v>1394</v>
      </c>
      <c r="D14" s="96" t="s">
        <v>1394</v>
      </c>
      <c r="E14" s="9" t="s">
        <v>4301</v>
      </c>
      <c r="F14" s="9">
        <v>11</v>
      </c>
      <c r="G14" s="131" t="str">
        <f t="shared" si="0"/>
        <v>| Study area &amp; Site selection constraints | Can cameras be deployed close together (i.e., high camera density)? | YES, NO |</v>
      </c>
      <c r="H14" s="91" t="s">
        <v>1347</v>
      </c>
      <c r="I14" s="9" t="s">
        <v>4301</v>
      </c>
      <c r="J14" s="9" t="s">
        <v>1260</v>
      </c>
      <c r="K14" s="91" t="s">
        <v>4134</v>
      </c>
      <c r="L14" s="91" t="s">
        <v>4300</v>
      </c>
      <c r="M14" s="91" t="s">
        <v>4299</v>
      </c>
      <c r="N14" s="91" t="s">
        <v>4160</v>
      </c>
      <c r="O14" s="93" t="s">
        <v>383</v>
      </c>
      <c r="P14" s="9" t="s">
        <v>1318</v>
      </c>
      <c r="Q14" s="93" t="s">
        <v>624</v>
      </c>
      <c r="R14" s="91" t="b">
        <v>0</v>
      </c>
      <c r="S14" s="92" t="s">
        <v>624</v>
      </c>
      <c r="T14" s="91" t="b">
        <v>0</v>
      </c>
      <c r="U14" s="91" t="s">
        <v>624</v>
      </c>
      <c r="V14" s="91" t="s">
        <v>624</v>
      </c>
      <c r="W14" s="90" t="s">
        <v>624</v>
      </c>
      <c r="X14" s="90" t="s">
        <v>624</v>
      </c>
      <c r="Y14" s="90" t="s">
        <v>624</v>
      </c>
      <c r="Z14" s="90" t="b">
        <v>1</v>
      </c>
      <c r="AA14" s="90" t="b">
        <v>1</v>
      </c>
      <c r="AB14" s="90" t="b">
        <v>1</v>
      </c>
      <c r="AC14" s="90" t="s">
        <v>624</v>
      </c>
      <c r="AD14" s="90" t="s">
        <v>624</v>
      </c>
      <c r="AE14" s="89" t="s">
        <v>1189</v>
      </c>
    </row>
    <row r="15" spans="1:31" s="119" customFormat="1" ht="31.5">
      <c r="A15" s="148" t="s">
        <v>1250</v>
      </c>
      <c r="B15" s="90" t="s">
        <v>2613</v>
      </c>
      <c r="C15" s="110" t="s">
        <v>1264</v>
      </c>
      <c r="D15" s="153" t="s">
        <v>1263</v>
      </c>
      <c r="E15" s="110" t="s">
        <v>4371</v>
      </c>
      <c r="F15" s="131">
        <v>12</v>
      </c>
      <c r="G15" s="131" t="str">
        <f t="shared" si="0"/>
        <v>| Duration &amp; Timing | Is there a maximum number of months you can sample?&lt;br&gt;If so, how many? | YES, NO |</v>
      </c>
      <c r="H15" s="91" t="s">
        <v>1345</v>
      </c>
      <c r="I15" s="110" t="s">
        <v>4371</v>
      </c>
      <c r="J15" s="110" t="s">
        <v>1260</v>
      </c>
      <c r="K15" s="110" t="s">
        <v>4297</v>
      </c>
      <c r="L15" s="110" t="s">
        <v>383</v>
      </c>
      <c r="M15" s="91" t="s">
        <v>383</v>
      </c>
      <c r="N15" s="91"/>
      <c r="O15" s="123" t="s">
        <v>383</v>
      </c>
      <c r="P15" s="110" t="s">
        <v>1261</v>
      </c>
      <c r="Q15" s="123" t="s">
        <v>4298</v>
      </c>
      <c r="R15" s="110" t="b">
        <v>0</v>
      </c>
      <c r="S15" s="122" t="s">
        <v>624</v>
      </c>
      <c r="T15" s="110" t="b">
        <v>0</v>
      </c>
      <c r="U15" s="110" t="s">
        <v>624</v>
      </c>
      <c r="V15" s="121" t="s">
        <v>624</v>
      </c>
      <c r="W15" s="120" t="s">
        <v>624</v>
      </c>
      <c r="X15" s="120" t="s">
        <v>624</v>
      </c>
      <c r="Y15" s="120" t="s">
        <v>624</v>
      </c>
      <c r="Z15" s="120" t="s">
        <v>624</v>
      </c>
      <c r="AA15" s="120" t="s">
        <v>624</v>
      </c>
      <c r="AB15" s="120" t="s">
        <v>624</v>
      </c>
      <c r="AC15" s="120" t="s">
        <v>624</v>
      </c>
      <c r="AD15" s="120" t="s">
        <v>624</v>
      </c>
      <c r="AE15" s="89" t="s">
        <v>1189</v>
      </c>
    </row>
    <row r="16" spans="1:31" s="119" customFormat="1" ht="47.25">
      <c r="A16" s="148" t="s">
        <v>1250</v>
      </c>
      <c r="B16" s="90" t="s">
        <v>2613</v>
      </c>
      <c r="C16" s="110" t="s">
        <v>1264</v>
      </c>
      <c r="D16" s="111" t="s">
        <v>1266</v>
      </c>
      <c r="E16" s="110" t="s">
        <v>4370</v>
      </c>
      <c r="F16" s="118">
        <v>13</v>
      </c>
      <c r="G16" s="131" t="str">
        <f t="shared" si="0"/>
        <v>| Duration &amp; Timing | Is there a minimum number of months you can sample in total?&lt;br&gt;If so, how many? | YES, NO |</v>
      </c>
      <c r="H16" s="91" t="s">
        <v>1345</v>
      </c>
      <c r="I16" s="110" t="s">
        <v>4370</v>
      </c>
      <c r="J16" s="110" t="s">
        <v>1260</v>
      </c>
      <c r="K16" s="110" t="s">
        <v>4297</v>
      </c>
      <c r="L16" s="110" t="s">
        <v>383</v>
      </c>
      <c r="M16" s="91" t="s">
        <v>383</v>
      </c>
      <c r="N16" s="91"/>
      <c r="O16" s="123" t="s">
        <v>383</v>
      </c>
      <c r="P16" s="110" t="s">
        <v>1261</v>
      </c>
      <c r="Q16" s="123" t="s">
        <v>4296</v>
      </c>
      <c r="R16" s="110" t="b">
        <v>0</v>
      </c>
      <c r="S16" s="122" t="s">
        <v>624</v>
      </c>
      <c r="T16" s="110" t="b">
        <v>0</v>
      </c>
      <c r="U16" s="110" t="s">
        <v>624</v>
      </c>
      <c r="V16" s="110"/>
      <c r="W16" s="120" t="s">
        <v>624</v>
      </c>
      <c r="X16" s="120" t="s">
        <v>624</v>
      </c>
      <c r="Y16" s="120" t="s">
        <v>624</v>
      </c>
      <c r="Z16" s="120" t="s">
        <v>624</v>
      </c>
      <c r="AA16" s="120" t="s">
        <v>624</v>
      </c>
      <c r="AB16" s="120" t="s">
        <v>624</v>
      </c>
      <c r="AC16" s="120" t="s">
        <v>624</v>
      </c>
      <c r="AD16" s="120" t="s">
        <v>624</v>
      </c>
      <c r="AE16" s="89" t="s">
        <v>1189</v>
      </c>
    </row>
    <row r="17" spans="1:31" s="119" customFormat="1" ht="78.75">
      <c r="A17" s="90" t="b">
        <v>0</v>
      </c>
      <c r="B17" s="90" t="s">
        <v>2614</v>
      </c>
      <c r="C17" s="91" t="s">
        <v>2267</v>
      </c>
      <c r="D17" s="96" t="s">
        <v>2267</v>
      </c>
      <c r="E17" s="9" t="s">
        <v>4295</v>
      </c>
      <c r="F17" s="9">
        <v>14</v>
      </c>
      <c r="G17" s="131" t="str">
        <f t="shared" si="0"/>
        <v>| Duration &amp; Timing | How many months did you sample in total? | NA |</v>
      </c>
      <c r="H17" s="91" t="s">
        <v>1345</v>
      </c>
      <c r="I17" s="9" t="s">
        <v>4295</v>
      </c>
      <c r="J17" s="9" t="s">
        <v>1314</v>
      </c>
      <c r="K17" s="91" t="s">
        <v>4148</v>
      </c>
      <c r="L17" s="91" t="s">
        <v>4294</v>
      </c>
      <c r="M17" s="91" t="s">
        <v>4293</v>
      </c>
      <c r="N17" s="91"/>
      <c r="O17" s="93" t="s">
        <v>383</v>
      </c>
      <c r="P17" s="9" t="s">
        <v>1314</v>
      </c>
      <c r="Q17" s="93" t="s">
        <v>624</v>
      </c>
      <c r="R17" s="91" t="b">
        <v>0</v>
      </c>
      <c r="S17" s="92" t="s">
        <v>624</v>
      </c>
      <c r="T17" s="91" t="b">
        <v>0</v>
      </c>
      <c r="U17" s="91" t="s">
        <v>624</v>
      </c>
      <c r="V17" s="91" t="s">
        <v>624</v>
      </c>
      <c r="W17" s="97" t="s">
        <v>624</v>
      </c>
      <c r="X17" s="97" t="s">
        <v>624</v>
      </c>
      <c r="Y17" s="97" t="s">
        <v>624</v>
      </c>
      <c r="Z17" s="97" t="s">
        <v>624</v>
      </c>
      <c r="AA17" s="97" t="s">
        <v>624</v>
      </c>
      <c r="AB17" s="97" t="s">
        <v>624</v>
      </c>
      <c r="AC17" s="97" t="s">
        <v>624</v>
      </c>
      <c r="AD17" s="97" t="s">
        <v>624</v>
      </c>
      <c r="AE17" s="89" t="s">
        <v>1189</v>
      </c>
    </row>
    <row r="18" spans="1:31" s="119" customFormat="1" ht="94.5">
      <c r="A18" s="105" t="s">
        <v>1250</v>
      </c>
      <c r="B18" s="90" t="s">
        <v>2615</v>
      </c>
      <c r="C18" s="91" t="s">
        <v>1307</v>
      </c>
      <c r="D18" s="96" t="s">
        <v>1307</v>
      </c>
      <c r="E18" s="155" t="s">
        <v>1306</v>
      </c>
      <c r="F18" s="131">
        <v>15</v>
      </c>
      <c r="G18" s="131" t="str">
        <f t="shared" si="0"/>
        <v>| Duration &amp; Timing | Do you wish to sample long enough to reach the species-accumulation asymptote? | YES, NO, I'm not sure |</v>
      </c>
      <c r="H18" s="91" t="s">
        <v>1345</v>
      </c>
      <c r="I18" s="155" t="s">
        <v>1306</v>
      </c>
      <c r="J18" s="9" t="s">
        <v>1284</v>
      </c>
      <c r="K18" s="91" t="s">
        <v>4176</v>
      </c>
      <c r="L18" s="91" t="s">
        <v>4292</v>
      </c>
      <c r="M18" s="91" t="s">
        <v>4291</v>
      </c>
      <c r="N18" s="91"/>
      <c r="O18" s="93" t="s">
        <v>383</v>
      </c>
      <c r="P18" s="9" t="s">
        <v>1285</v>
      </c>
      <c r="Q18" s="93" t="s">
        <v>624</v>
      </c>
      <c r="R18" s="91" t="b">
        <v>0</v>
      </c>
      <c r="S18" s="92" t="s">
        <v>624</v>
      </c>
      <c r="T18" s="91" t="b">
        <v>1</v>
      </c>
      <c r="U18" s="91" t="s">
        <v>4290</v>
      </c>
      <c r="V18" s="104" t="s">
        <v>4289</v>
      </c>
      <c r="W18" s="90" t="s">
        <v>624</v>
      </c>
      <c r="X18" s="90" t="b">
        <v>1</v>
      </c>
      <c r="Y18" s="90" t="s">
        <v>624</v>
      </c>
      <c r="Z18" s="90" t="s">
        <v>624</v>
      </c>
      <c r="AA18" s="90" t="s">
        <v>624</v>
      </c>
      <c r="AB18" s="90" t="s">
        <v>624</v>
      </c>
      <c r="AC18" s="90" t="s">
        <v>624</v>
      </c>
      <c r="AD18" s="90" t="s">
        <v>624</v>
      </c>
      <c r="AE18" s="89" t="s">
        <v>1189</v>
      </c>
    </row>
    <row r="19" spans="1:31" ht="31.5">
      <c r="A19" s="90" t="b">
        <v>0</v>
      </c>
      <c r="B19" s="90" t="s">
        <v>2616</v>
      </c>
      <c r="C19" s="91" t="s">
        <v>1404</v>
      </c>
      <c r="D19" s="96" t="s">
        <v>1404</v>
      </c>
      <c r="E19" s="9" t="s">
        <v>4288</v>
      </c>
      <c r="F19" s="118">
        <v>16</v>
      </c>
      <c r="G19" s="131" t="str">
        <f t="shared" si="0"/>
        <v>| Duration &amp; Timing | How many seasons will the study contain? | [numeric] |</v>
      </c>
      <c r="H19" s="91" t="s">
        <v>1345</v>
      </c>
      <c r="I19" s="9" t="s">
        <v>4288</v>
      </c>
      <c r="J19" s="9" t="s">
        <v>2913</v>
      </c>
      <c r="K19" s="91" t="s">
        <v>4148</v>
      </c>
      <c r="L19" s="91" t="s">
        <v>383</v>
      </c>
      <c r="M19" s="91" t="s">
        <v>383</v>
      </c>
      <c r="N19" s="91"/>
      <c r="O19" s="93" t="s">
        <v>383</v>
      </c>
      <c r="P19" s="9" t="s">
        <v>1314</v>
      </c>
      <c r="Q19" s="93" t="s">
        <v>624</v>
      </c>
      <c r="R19" s="91" t="b">
        <v>1</v>
      </c>
      <c r="S19" s="91" t="s">
        <v>4287</v>
      </c>
      <c r="T19" s="91" t="b">
        <v>0</v>
      </c>
      <c r="U19" s="91" t="s">
        <v>624</v>
      </c>
      <c r="V19" s="91" t="s">
        <v>624</v>
      </c>
      <c r="W19" s="97" t="s">
        <v>624</v>
      </c>
      <c r="X19" s="97" t="s">
        <v>624</v>
      </c>
      <c r="Y19" s="97" t="s">
        <v>624</v>
      </c>
      <c r="Z19" s="97" t="s">
        <v>624</v>
      </c>
      <c r="AA19" s="97" t="s">
        <v>624</v>
      </c>
      <c r="AB19" s="97" t="s">
        <v>624</v>
      </c>
      <c r="AC19" s="97" t="s">
        <v>624</v>
      </c>
      <c r="AD19" s="97" t="s">
        <v>624</v>
      </c>
      <c r="AE19" s="117" t="s">
        <v>1189</v>
      </c>
    </row>
    <row r="20" spans="1:31" ht="31.5">
      <c r="A20" s="105" t="s">
        <v>1250</v>
      </c>
      <c r="B20" s="90" t="s">
        <v>2617</v>
      </c>
      <c r="C20" s="91" t="s">
        <v>1313</v>
      </c>
      <c r="D20" s="96" t="s">
        <v>1313</v>
      </c>
      <c r="E20" s="9" t="s">
        <v>1312</v>
      </c>
      <c r="F20" s="9">
        <v>17</v>
      </c>
      <c r="G20" s="131" t="str">
        <f t="shared" si="0"/>
        <v>| Target species | Are you sampling for a single species or multiple? | Single, Multiple |</v>
      </c>
      <c r="H20" s="91" t="s">
        <v>1343</v>
      </c>
      <c r="I20" s="9" t="s">
        <v>1312</v>
      </c>
      <c r="J20" s="9" t="s">
        <v>1310</v>
      </c>
      <c r="K20" s="91" t="s">
        <v>4176</v>
      </c>
      <c r="L20" s="91" t="s">
        <v>383</v>
      </c>
      <c r="M20" s="91" t="s">
        <v>383</v>
      </c>
      <c r="N20" s="91"/>
      <c r="O20" s="93" t="s">
        <v>383</v>
      </c>
      <c r="P20" s="9" t="s">
        <v>1311</v>
      </c>
      <c r="Q20" s="93" t="s">
        <v>624</v>
      </c>
      <c r="R20" s="91" t="b">
        <v>1</v>
      </c>
      <c r="S20" s="91" t="s">
        <v>4286</v>
      </c>
      <c r="T20" s="91" t="b">
        <v>0</v>
      </c>
      <c r="U20" s="91" t="s">
        <v>624</v>
      </c>
      <c r="V20" s="91" t="s">
        <v>624</v>
      </c>
      <c r="W20" s="90" t="s">
        <v>624</v>
      </c>
      <c r="X20" s="90" t="s">
        <v>624</v>
      </c>
      <c r="Y20" s="90" t="s">
        <v>624</v>
      </c>
      <c r="Z20" s="90" t="s">
        <v>624</v>
      </c>
      <c r="AA20" s="90" t="s">
        <v>624</v>
      </c>
      <c r="AB20" s="90" t="s">
        <v>624</v>
      </c>
      <c r="AC20" s="90" t="s">
        <v>624</v>
      </c>
      <c r="AD20" s="90" t="s">
        <v>624</v>
      </c>
      <c r="AE20" s="117" t="s">
        <v>1189</v>
      </c>
    </row>
    <row r="21" spans="1:31" ht="141.75">
      <c r="A21" s="105" t="s">
        <v>1250</v>
      </c>
      <c r="B21" s="90" t="s">
        <v>2618</v>
      </c>
      <c r="C21" s="91" t="s">
        <v>1291</v>
      </c>
      <c r="D21" s="96" t="s">
        <v>1291</v>
      </c>
      <c r="E21" s="9" t="s">
        <v>1290</v>
      </c>
      <c r="F21" s="131">
        <v>18</v>
      </c>
      <c r="G21" s="131" t="str">
        <f t="shared" si="0"/>
        <v>| Target species | How well is the biology about of the Target Species known? | Poorly known, Well known, I'm not sure |</v>
      </c>
      <c r="H21" s="91" t="s">
        <v>1343</v>
      </c>
      <c r="I21" s="9" t="s">
        <v>1290</v>
      </c>
      <c r="J21" s="9" t="s">
        <v>1288</v>
      </c>
      <c r="K21" s="91" t="s">
        <v>4176</v>
      </c>
      <c r="L21" s="91" t="s">
        <v>4285</v>
      </c>
      <c r="M21" s="91" t="s">
        <v>4284</v>
      </c>
      <c r="N21" s="91"/>
      <c r="O21" s="93" t="s">
        <v>383</v>
      </c>
      <c r="P21" s="9" t="s">
        <v>1289</v>
      </c>
      <c r="Q21" s="93" t="s">
        <v>624</v>
      </c>
      <c r="R21" s="91" t="b">
        <v>0</v>
      </c>
      <c r="S21" s="92" t="s">
        <v>624</v>
      </c>
      <c r="T21" s="91" t="b">
        <v>0</v>
      </c>
      <c r="U21" s="91" t="s">
        <v>624</v>
      </c>
      <c r="V21" s="91" t="s">
        <v>4283</v>
      </c>
      <c r="W21" s="149" t="s">
        <v>624</v>
      </c>
      <c r="X21" s="149" t="s">
        <v>624</v>
      </c>
      <c r="Y21" s="149" t="s">
        <v>624</v>
      </c>
      <c r="Z21" s="149" t="s">
        <v>624</v>
      </c>
      <c r="AA21" s="149" t="s">
        <v>624</v>
      </c>
      <c r="AB21" s="149" t="s">
        <v>624</v>
      </c>
      <c r="AC21" s="149" t="s">
        <v>624</v>
      </c>
      <c r="AD21" s="149" t="s">
        <v>624</v>
      </c>
      <c r="AE21" s="117" t="s">
        <v>1189</v>
      </c>
    </row>
    <row r="22" spans="1:31" ht="157.5">
      <c r="A22" s="148" t="s">
        <v>1250</v>
      </c>
      <c r="B22" s="90" t="s">
        <v>2619</v>
      </c>
      <c r="C22" s="91" t="s">
        <v>1271</v>
      </c>
      <c r="D22" s="96" t="s">
        <v>1271</v>
      </c>
      <c r="E22" s="9" t="s">
        <v>1270</v>
      </c>
      <c r="F22" s="118">
        <v>19</v>
      </c>
      <c r="G22" s="131" t="str">
        <f t="shared" si="0"/>
        <v>| Target species | Is the Target Species a carnivore or ungulate? | Carnivore, Ungulate, Other |</v>
      </c>
      <c r="H22" s="91" t="s">
        <v>1343</v>
      </c>
      <c r="I22" s="9" t="s">
        <v>1270</v>
      </c>
      <c r="J22" s="9" t="s">
        <v>1268</v>
      </c>
      <c r="K22" s="91" t="s">
        <v>4176</v>
      </c>
      <c r="L22" s="91" t="s">
        <v>4282</v>
      </c>
      <c r="M22" s="91" t="s">
        <v>4281</v>
      </c>
      <c r="N22" s="91"/>
      <c r="O22" s="93" t="s">
        <v>383</v>
      </c>
      <c r="P22" s="9" t="s">
        <v>1269</v>
      </c>
      <c r="Q22" s="93" t="s">
        <v>624</v>
      </c>
      <c r="R22" s="91" t="b">
        <v>0</v>
      </c>
      <c r="S22" s="92" t="s">
        <v>624</v>
      </c>
      <c r="T22" s="91" t="b">
        <v>1</v>
      </c>
      <c r="U22" s="91" t="s">
        <v>4280</v>
      </c>
      <c r="V22" s="91" t="s">
        <v>4279</v>
      </c>
      <c r="W22" s="90" t="s">
        <v>624</v>
      </c>
      <c r="X22" s="90" t="s">
        <v>624</v>
      </c>
      <c r="Y22" s="90" t="s">
        <v>624</v>
      </c>
      <c r="Z22" s="90" t="s">
        <v>624</v>
      </c>
      <c r="AA22" s="90" t="b">
        <v>1</v>
      </c>
      <c r="AB22" s="90" t="s">
        <v>624</v>
      </c>
      <c r="AC22" s="90" t="b">
        <v>1</v>
      </c>
      <c r="AD22" s="90" t="s">
        <v>624</v>
      </c>
      <c r="AE22" s="117" t="s">
        <v>1189</v>
      </c>
    </row>
    <row r="23" spans="1:31" ht="78.75">
      <c r="A23" s="90" t="s">
        <v>1962</v>
      </c>
      <c r="B23" s="90" t="s">
        <v>2620</v>
      </c>
      <c r="C23" s="91" t="s">
        <v>1403</v>
      </c>
      <c r="D23" s="116" t="s">
        <v>1403</v>
      </c>
      <c r="E23" s="95" t="s">
        <v>4278</v>
      </c>
      <c r="F23" s="9">
        <v>20</v>
      </c>
      <c r="G23" s="131" t="str">
        <f t="shared" si="0"/>
        <v>| Target species | Does the Target Species occur in low density? | YES, NO, I'm not sure |</v>
      </c>
      <c r="H23" s="91" t="s">
        <v>1343</v>
      </c>
      <c r="I23" s="95" t="s">
        <v>4278</v>
      </c>
      <c r="J23" s="95" t="s">
        <v>1284</v>
      </c>
      <c r="K23" s="112" t="s">
        <v>4176</v>
      </c>
      <c r="L23" s="112" t="s">
        <v>4277</v>
      </c>
      <c r="M23" s="91"/>
      <c r="N23" s="91"/>
      <c r="O23" s="93" t="s">
        <v>383</v>
      </c>
      <c r="P23" s="95" t="s">
        <v>1285</v>
      </c>
      <c r="Q23" s="114" t="s">
        <v>624</v>
      </c>
      <c r="R23" s="91" t="b">
        <v>0</v>
      </c>
      <c r="S23" s="113" t="s">
        <v>624</v>
      </c>
      <c r="T23" s="91" t="b">
        <v>1</v>
      </c>
      <c r="U23" s="91" t="s">
        <v>4276</v>
      </c>
      <c r="V23" s="112" t="s">
        <v>4275</v>
      </c>
      <c r="W23" s="90" t="s">
        <v>624</v>
      </c>
      <c r="X23" s="90" t="s">
        <v>624</v>
      </c>
      <c r="Y23" s="90" t="s">
        <v>624</v>
      </c>
      <c r="Z23" s="90" t="s">
        <v>624</v>
      </c>
      <c r="AA23" s="90" t="b">
        <v>1</v>
      </c>
      <c r="AB23" s="90" t="s">
        <v>624</v>
      </c>
      <c r="AC23" s="90" t="b">
        <v>1</v>
      </c>
      <c r="AD23" s="90" t="s">
        <v>624</v>
      </c>
      <c r="AE23" s="89" t="s">
        <v>1189</v>
      </c>
    </row>
    <row r="24" spans="1:31" ht="157.5">
      <c r="A24" s="105" t="s">
        <v>1250</v>
      </c>
      <c r="B24" s="90" t="s">
        <v>2621</v>
      </c>
      <c r="C24" s="91" t="s">
        <v>1287</v>
      </c>
      <c r="D24" s="96" t="s">
        <v>1287</v>
      </c>
      <c r="E24" s="9" t="s">
        <v>1286</v>
      </c>
      <c r="F24" s="131">
        <v>21</v>
      </c>
      <c r="G24" s="131" t="str">
        <f t="shared" si="0"/>
        <v>| Target species | Is the distribution of the Target Species highly restricted? | YES, NO, I'm not sure |</v>
      </c>
      <c r="H24" s="91" t="s">
        <v>1343</v>
      </c>
      <c r="I24" s="9" t="s">
        <v>1286</v>
      </c>
      <c r="J24" s="9" t="s">
        <v>1284</v>
      </c>
      <c r="K24" s="91" t="s">
        <v>4176</v>
      </c>
      <c r="L24" s="91" t="s">
        <v>4274</v>
      </c>
      <c r="M24" s="91" t="s">
        <v>4273</v>
      </c>
      <c r="N24" s="91"/>
      <c r="O24" s="93" t="s">
        <v>383</v>
      </c>
      <c r="P24" s="9" t="s">
        <v>1285</v>
      </c>
      <c r="Q24" s="93" t="s">
        <v>624</v>
      </c>
      <c r="R24" s="91" t="b">
        <v>0</v>
      </c>
      <c r="S24" s="92" t="s">
        <v>624</v>
      </c>
      <c r="T24" s="91" t="b">
        <v>0</v>
      </c>
      <c r="U24" s="91" t="s">
        <v>624</v>
      </c>
      <c r="V24" s="91" t="s">
        <v>4272</v>
      </c>
      <c r="W24" s="149" t="b">
        <v>1</v>
      </c>
      <c r="X24" s="149" t="s">
        <v>624</v>
      </c>
      <c r="Y24" s="149" t="s">
        <v>624</v>
      </c>
      <c r="Z24" s="149" t="s">
        <v>624</v>
      </c>
      <c r="AA24" s="149" t="b">
        <v>1</v>
      </c>
      <c r="AB24" s="149" t="s">
        <v>624</v>
      </c>
      <c r="AC24" s="149" t="s">
        <v>624</v>
      </c>
      <c r="AD24" s="149" t="s">
        <v>624</v>
      </c>
      <c r="AE24" s="89" t="s">
        <v>1189</v>
      </c>
    </row>
    <row r="25" spans="1:31" ht="204.75">
      <c r="A25" s="105" t="s">
        <v>1250</v>
      </c>
      <c r="B25" s="90" t="s">
        <v>2622</v>
      </c>
      <c r="C25" s="91" t="s">
        <v>1297</v>
      </c>
      <c r="D25" s="153" t="s">
        <v>1296</v>
      </c>
      <c r="E25" s="130" t="s">
        <v>1295</v>
      </c>
      <c r="F25" s="118">
        <v>23</v>
      </c>
      <c r="G25" s="131" t="str">
        <f t="shared" si="0"/>
        <v>| Target species | Is home range size information available for your Target Species (can be taken from the literature)?&lt;br&gt;If so, enter the home range diameter (in metres) | YES, NO |</v>
      </c>
      <c r="H25" s="91" t="s">
        <v>1343</v>
      </c>
      <c r="I25" s="130" t="s">
        <v>4368</v>
      </c>
      <c r="J25" s="9" t="s">
        <v>1260</v>
      </c>
      <c r="K25" s="91" t="s">
        <v>4176</v>
      </c>
      <c r="L25" s="110" t="s">
        <v>4269</v>
      </c>
      <c r="M25" s="91" t="s">
        <v>4268</v>
      </c>
      <c r="N25" s="91" t="s">
        <v>4267</v>
      </c>
      <c r="O25" s="93" t="s">
        <v>383</v>
      </c>
      <c r="P25" s="9" t="s">
        <v>1294</v>
      </c>
      <c r="Q25" s="93" t="s">
        <v>624</v>
      </c>
      <c r="R25" s="91" t="b">
        <v>0</v>
      </c>
      <c r="S25" s="92" t="s">
        <v>624</v>
      </c>
      <c r="T25" s="91" t="b">
        <v>1</v>
      </c>
      <c r="U25" s="91" t="s">
        <v>4266</v>
      </c>
      <c r="V25" s="91" t="s">
        <v>624</v>
      </c>
      <c r="W25" s="90" t="s">
        <v>624</v>
      </c>
      <c r="X25" s="90" t="s">
        <v>624</v>
      </c>
      <c r="Y25" s="90" t="b">
        <v>1</v>
      </c>
      <c r="Z25" s="90" t="s">
        <v>624</v>
      </c>
      <c r="AA25" s="90" t="b">
        <v>1</v>
      </c>
      <c r="AB25" s="90" t="s">
        <v>624</v>
      </c>
      <c r="AC25" s="90" t="b">
        <v>1</v>
      </c>
      <c r="AD25" s="90" t="b">
        <v>1</v>
      </c>
      <c r="AE25" s="89" t="s">
        <v>1189</v>
      </c>
    </row>
    <row r="26" spans="1:31" ht="47.25">
      <c r="A26" s="149" t="b">
        <v>0</v>
      </c>
      <c r="B26" s="90" t="s">
        <v>2623</v>
      </c>
      <c r="C26" s="91" t="s">
        <v>1276</v>
      </c>
      <c r="D26" s="96" t="s">
        <v>1276</v>
      </c>
      <c r="E26" s="9" t="s">
        <v>4262</v>
      </c>
      <c r="F26" s="131">
        <v>24</v>
      </c>
      <c r="G26" s="131" t="str">
        <f t="shared" si="0"/>
        <v>| Target species | Are all of the Target Species within a same body size category?&lt;br&gt;If so, which category? | Small, Medium, Large, Multiple |</v>
      </c>
      <c r="H26" s="91" t="s">
        <v>1343</v>
      </c>
      <c r="I26" s="9" t="s">
        <v>4372</v>
      </c>
      <c r="J26" s="9" t="s">
        <v>1273</v>
      </c>
      <c r="K26" s="91" t="s">
        <v>4176</v>
      </c>
      <c r="L26" s="102" t="s">
        <v>4201</v>
      </c>
      <c r="M26" s="91"/>
      <c r="N26" s="91"/>
      <c r="O26" s="93" t="s">
        <v>383</v>
      </c>
      <c r="P26" s="9" t="s">
        <v>1274</v>
      </c>
      <c r="Q26" s="93" t="s">
        <v>4261</v>
      </c>
      <c r="R26" s="91" t="b">
        <v>1</v>
      </c>
      <c r="S26" s="91" t="s">
        <v>4260</v>
      </c>
      <c r="T26" s="91" t="b">
        <v>0</v>
      </c>
      <c r="U26" s="91" t="s">
        <v>624</v>
      </c>
      <c r="V26" s="109" t="s">
        <v>624</v>
      </c>
      <c r="W26" s="90" t="s">
        <v>624</v>
      </c>
      <c r="X26" s="90" t="b">
        <v>1</v>
      </c>
      <c r="Y26" s="90" t="s">
        <v>624</v>
      </c>
      <c r="Z26" s="90" t="s">
        <v>624</v>
      </c>
      <c r="AA26" s="90" t="s">
        <v>624</v>
      </c>
      <c r="AB26" s="90" t="s">
        <v>624</v>
      </c>
      <c r="AC26" s="90" t="s">
        <v>624</v>
      </c>
      <c r="AD26" s="90" t="s">
        <v>624</v>
      </c>
      <c r="AE26" s="89" t="s">
        <v>1189</v>
      </c>
    </row>
    <row r="27" spans="1:31" ht="141.75">
      <c r="A27" s="148" t="s">
        <v>1250</v>
      </c>
      <c r="B27" s="90" t="s">
        <v>2623</v>
      </c>
      <c r="C27" s="91" t="s">
        <v>1276</v>
      </c>
      <c r="D27" s="96" t="s">
        <v>1276</v>
      </c>
      <c r="E27" s="9" t="s">
        <v>1275</v>
      </c>
      <c r="F27" s="9">
        <v>25</v>
      </c>
      <c r="G27" s="131" t="str">
        <f t="shared" si="0"/>
        <v>| Target species | What is the approximate size of the Target Species? | Small, Medium, Large, Multiple |</v>
      </c>
      <c r="H27" s="91" t="s">
        <v>1343</v>
      </c>
      <c r="I27" s="9" t="s">
        <v>1275</v>
      </c>
      <c r="J27" s="9" t="s">
        <v>1273</v>
      </c>
      <c r="K27" s="91" t="s">
        <v>4176</v>
      </c>
      <c r="L27" s="91" t="s">
        <v>4265</v>
      </c>
      <c r="M27" s="91" t="s">
        <v>4264</v>
      </c>
      <c r="N27" s="91"/>
      <c r="O27" s="93" t="s">
        <v>383</v>
      </c>
      <c r="P27" s="9" t="s">
        <v>1274</v>
      </c>
      <c r="Q27" s="93" t="s">
        <v>624</v>
      </c>
      <c r="R27" s="91" t="b">
        <v>0</v>
      </c>
      <c r="S27" s="92" t="s">
        <v>624</v>
      </c>
      <c r="T27" s="91" t="b">
        <v>1</v>
      </c>
      <c r="U27" s="91" t="s">
        <v>4263</v>
      </c>
      <c r="V27" s="91" t="s">
        <v>624</v>
      </c>
      <c r="W27" s="90" t="s">
        <v>624</v>
      </c>
      <c r="X27" s="90" t="b">
        <v>1</v>
      </c>
      <c r="Y27" s="90" t="s">
        <v>624</v>
      </c>
      <c r="Z27" s="90" t="s">
        <v>624</v>
      </c>
      <c r="AA27" s="90" t="s">
        <v>624</v>
      </c>
      <c r="AB27" s="90" t="s">
        <v>624</v>
      </c>
      <c r="AC27" s="90" t="s">
        <v>624</v>
      </c>
      <c r="AD27" s="90" t="s">
        <v>624</v>
      </c>
      <c r="AE27" s="89" t="s">
        <v>1189</v>
      </c>
    </row>
    <row r="28" spans="1:31" ht="220.5">
      <c r="A28" s="90" t="b">
        <v>0</v>
      </c>
      <c r="B28" s="90" t="s">
        <v>2624</v>
      </c>
      <c r="C28" s="91" t="s">
        <v>1282</v>
      </c>
      <c r="D28" s="96" t="s">
        <v>1282</v>
      </c>
      <c r="E28" s="9" t="s">
        <v>4259</v>
      </c>
      <c r="F28" s="118">
        <v>26</v>
      </c>
      <c r="G28" s="131" t="str">
        <f t="shared" si="0"/>
        <v>| Target species | Are all of the Target Species similarly rare or common?&lt;br&gt;If all are similar, which best describes the Target Species rarity? | Common, Less common, Rare, Very rare, Unknown, Multiple |</v>
      </c>
      <c r="H28" s="91" t="s">
        <v>1343</v>
      </c>
      <c r="I28" s="9" t="s">
        <v>4259</v>
      </c>
      <c r="J28" s="9" t="s">
        <v>1279</v>
      </c>
      <c r="K28" s="91" t="s">
        <v>4176</v>
      </c>
      <c r="L28" s="102" t="s">
        <v>4201</v>
      </c>
      <c r="M28" s="91" t="s">
        <v>4256</v>
      </c>
      <c r="N28" s="91"/>
      <c r="O28" s="93" t="s">
        <v>383</v>
      </c>
      <c r="P28" s="9" t="s">
        <v>1280</v>
      </c>
      <c r="Q28" s="93" t="s">
        <v>4249</v>
      </c>
      <c r="R28" s="91" t="b">
        <v>1</v>
      </c>
      <c r="S28" s="91" t="s">
        <v>4258</v>
      </c>
      <c r="T28" s="91" t="b">
        <v>0</v>
      </c>
      <c r="U28" s="91" t="s">
        <v>624</v>
      </c>
      <c r="V28" s="91" t="s">
        <v>4197</v>
      </c>
      <c r="W28" s="90" t="s">
        <v>624</v>
      </c>
      <c r="X28" s="90" t="s">
        <v>624</v>
      </c>
      <c r="Y28" s="90" t="s">
        <v>624</v>
      </c>
      <c r="Z28" s="90" t="s">
        <v>624</v>
      </c>
      <c r="AA28" s="90" t="b">
        <v>1</v>
      </c>
      <c r="AB28" s="90" t="s">
        <v>624</v>
      </c>
      <c r="AC28" s="90" t="b">
        <v>1</v>
      </c>
      <c r="AD28" s="90" t="s">
        <v>624</v>
      </c>
      <c r="AE28" s="89" t="s">
        <v>1189</v>
      </c>
    </row>
    <row r="29" spans="1:31" ht="220.5">
      <c r="A29" s="148" t="s">
        <v>1250</v>
      </c>
      <c r="B29" s="90" t="s">
        <v>2624</v>
      </c>
      <c r="C29" s="91" t="s">
        <v>1282</v>
      </c>
      <c r="D29" s="96" t="s">
        <v>1282</v>
      </c>
      <c r="E29" s="9" t="s">
        <v>1281</v>
      </c>
      <c r="F29" s="131">
        <v>27</v>
      </c>
      <c r="G29" s="131" t="str">
        <f t="shared" si="0"/>
        <v>| Target species | How rare or common is the Target Species? | Common, Less common, Rare, Very rare, Unknown, Multiple |</v>
      </c>
      <c r="H29" s="91" t="s">
        <v>1343</v>
      </c>
      <c r="I29" s="9" t="s">
        <v>1281</v>
      </c>
      <c r="J29" s="9" t="s">
        <v>1279</v>
      </c>
      <c r="K29" s="91" t="s">
        <v>4176</v>
      </c>
      <c r="L29" s="91" t="s">
        <v>4257</v>
      </c>
      <c r="M29" s="108" t="s">
        <v>4256</v>
      </c>
      <c r="N29" s="91"/>
      <c r="O29" s="93" t="s">
        <v>383</v>
      </c>
      <c r="P29" s="9" t="s">
        <v>1280</v>
      </c>
      <c r="Q29" s="93" t="s">
        <v>4249</v>
      </c>
      <c r="R29" s="91" t="b">
        <v>1</v>
      </c>
      <c r="S29" s="91" t="s">
        <v>4255</v>
      </c>
      <c r="T29" s="91" t="b">
        <v>1</v>
      </c>
      <c r="U29" s="91" t="s">
        <v>4254</v>
      </c>
      <c r="V29" s="107" t="s">
        <v>4253</v>
      </c>
      <c r="W29" s="90" t="s">
        <v>624</v>
      </c>
      <c r="X29" s="90" t="s">
        <v>624</v>
      </c>
      <c r="Y29" s="90" t="b">
        <v>1</v>
      </c>
      <c r="Z29" s="90" t="s">
        <v>624</v>
      </c>
      <c r="AA29" s="90" t="b">
        <v>1</v>
      </c>
      <c r="AB29" s="90" t="s">
        <v>624</v>
      </c>
      <c r="AC29" s="90" t="b">
        <v>1</v>
      </c>
      <c r="AD29" s="90" t="s">
        <v>624</v>
      </c>
      <c r="AE29" s="93" t="s">
        <v>1189</v>
      </c>
    </row>
    <row r="30" spans="1:31" ht="173.25">
      <c r="A30" s="90" t="b">
        <v>0</v>
      </c>
      <c r="B30" s="90" t="s">
        <v>2625</v>
      </c>
      <c r="C30" s="91" t="s">
        <v>1304</v>
      </c>
      <c r="D30" s="96" t="s">
        <v>1304</v>
      </c>
      <c r="E30" s="9" t="s">
        <v>4252</v>
      </c>
      <c r="F30" s="9">
        <v>28</v>
      </c>
      <c r="G30" s="131" t="str">
        <f t="shared" si="0"/>
        <v>| Target species | Are all of the Target Species similarly detectable?&lt;br&gt;If all are similar, which best describes the Target Species detectability? | Low, Medium, High, Unknown, Multiple |</v>
      </c>
      <c r="H30" s="91" t="s">
        <v>1343</v>
      </c>
      <c r="I30" s="9" t="s">
        <v>4252</v>
      </c>
      <c r="J30" s="9" t="s">
        <v>1301</v>
      </c>
      <c r="K30" s="91" t="s">
        <v>4176</v>
      </c>
      <c r="L30" s="91" t="s">
        <v>4190</v>
      </c>
      <c r="M30" s="106" t="s">
        <v>4250</v>
      </c>
      <c r="N30" s="91"/>
      <c r="O30" s="93" t="s">
        <v>383</v>
      </c>
      <c r="P30" s="9" t="s">
        <v>1302</v>
      </c>
      <c r="Q30" s="93" t="s">
        <v>4249</v>
      </c>
      <c r="R30" s="91" t="b">
        <v>0</v>
      </c>
      <c r="S30" s="92" t="s">
        <v>624</v>
      </c>
      <c r="T30" s="91" t="b">
        <v>0</v>
      </c>
      <c r="U30" s="91" t="s">
        <v>624</v>
      </c>
      <c r="V30" s="91" t="s">
        <v>4188</v>
      </c>
      <c r="W30" s="90" t="b">
        <v>1</v>
      </c>
      <c r="X30" s="90" t="s">
        <v>624</v>
      </c>
      <c r="Y30" s="90" t="b">
        <v>1</v>
      </c>
      <c r="Z30" s="90" t="s">
        <v>624</v>
      </c>
      <c r="AA30" s="90" t="b">
        <v>1</v>
      </c>
      <c r="AB30" s="90" t="s">
        <v>624</v>
      </c>
      <c r="AC30" s="90" t="s">
        <v>624</v>
      </c>
      <c r="AD30" s="90" t="s">
        <v>624</v>
      </c>
      <c r="AE30" s="89" t="s">
        <v>1189</v>
      </c>
    </row>
    <row r="31" spans="1:31" ht="173.25">
      <c r="A31" s="105" t="s">
        <v>1250</v>
      </c>
      <c r="B31" s="90" t="s">
        <v>2625</v>
      </c>
      <c r="C31" s="91" t="s">
        <v>1304</v>
      </c>
      <c r="D31" s="96" t="s">
        <v>1304</v>
      </c>
      <c r="E31" s="9" t="s">
        <v>1303</v>
      </c>
      <c r="F31" s="118">
        <v>29</v>
      </c>
      <c r="G31" s="131" t="str">
        <f t="shared" si="0"/>
        <v>| Target species | How detectable is the Target Species? | Low, Medium, High, Unknown, Multiple |</v>
      </c>
      <c r="H31" s="91" t="s">
        <v>1343</v>
      </c>
      <c r="I31" s="9" t="s">
        <v>1303</v>
      </c>
      <c r="J31" s="9" t="s">
        <v>1301</v>
      </c>
      <c r="K31" s="91" t="s">
        <v>4176</v>
      </c>
      <c r="L31" s="91" t="s">
        <v>4251</v>
      </c>
      <c r="M31" s="91" t="s">
        <v>4250</v>
      </c>
      <c r="N31" s="91"/>
      <c r="O31" s="93" t="s">
        <v>383</v>
      </c>
      <c r="P31" s="9" t="s">
        <v>1302</v>
      </c>
      <c r="Q31" s="93" t="s">
        <v>4249</v>
      </c>
      <c r="R31" s="91" t="b">
        <v>1</v>
      </c>
      <c r="S31" s="91" t="s">
        <v>4248</v>
      </c>
      <c r="T31" s="91" t="b">
        <v>1</v>
      </c>
      <c r="U31" s="91" t="s">
        <v>4247</v>
      </c>
      <c r="V31" s="104" t="s">
        <v>4246</v>
      </c>
      <c r="W31" s="90" t="b">
        <v>1</v>
      </c>
      <c r="X31" s="90" t="s">
        <v>624</v>
      </c>
      <c r="Y31" s="90" t="b">
        <v>1</v>
      </c>
      <c r="Z31" s="90" t="s">
        <v>624</v>
      </c>
      <c r="AA31" s="90" t="b">
        <v>1</v>
      </c>
      <c r="AB31" s="90" t="s">
        <v>624</v>
      </c>
      <c r="AC31" s="90" t="s">
        <v>624</v>
      </c>
      <c r="AD31" s="90" t="s">
        <v>624</v>
      </c>
      <c r="AE31" s="89" t="s">
        <v>1189</v>
      </c>
    </row>
    <row r="32" spans="1:31" ht="78.75">
      <c r="A32" s="149" t="b">
        <v>0</v>
      </c>
      <c r="B32" s="90" t="s">
        <v>2626</v>
      </c>
      <c r="C32" s="91" t="s">
        <v>1402</v>
      </c>
      <c r="D32" s="96" t="s">
        <v>1402</v>
      </c>
      <c r="E32" s="9" t="s">
        <v>4245</v>
      </c>
      <c r="F32" s="131">
        <v>30</v>
      </c>
      <c r="G32" s="131" t="str">
        <f t="shared" si="0"/>
        <v>| Target species | Is the Target Species known or likely to investigate the camera (e.g., moose, coyote) or be camera shy (e.g., lynx)? | Exploratory, Neutral, Avoidant, I'm not sure, Variable |</v>
      </c>
      <c r="H32" s="91" t="s">
        <v>1343</v>
      </c>
      <c r="I32" s="9" t="s">
        <v>4245</v>
      </c>
      <c r="J32" s="9" t="s">
        <v>4244</v>
      </c>
      <c r="K32" s="91" t="s">
        <v>4176</v>
      </c>
      <c r="L32" s="91" t="s">
        <v>4243</v>
      </c>
      <c r="M32" s="91" t="s">
        <v>4192</v>
      </c>
      <c r="N32" s="91" t="s">
        <v>4160</v>
      </c>
      <c r="O32" s="93" t="s">
        <v>383</v>
      </c>
      <c r="P32" s="9" t="s">
        <v>4200</v>
      </c>
      <c r="Q32" s="93" t="s">
        <v>4242</v>
      </c>
      <c r="R32" s="91" t="b">
        <v>1</v>
      </c>
      <c r="S32" s="91" t="s">
        <v>4241</v>
      </c>
      <c r="T32" s="91" t="b">
        <v>1</v>
      </c>
      <c r="U32" s="91" t="s">
        <v>4240</v>
      </c>
      <c r="V32" s="91" t="s">
        <v>4239</v>
      </c>
      <c r="W32" s="90" t="s">
        <v>624</v>
      </c>
      <c r="X32" s="90" t="s">
        <v>624</v>
      </c>
      <c r="Y32" s="90" t="s">
        <v>624</v>
      </c>
      <c r="Z32" s="90" t="s">
        <v>624</v>
      </c>
      <c r="AA32" s="90" t="s">
        <v>624</v>
      </c>
      <c r="AB32" s="90" t="s">
        <v>624</v>
      </c>
      <c r="AC32" s="90" t="s">
        <v>624</v>
      </c>
      <c r="AD32" s="90" t="s">
        <v>624</v>
      </c>
      <c r="AE32" s="89" t="s">
        <v>1189</v>
      </c>
    </row>
    <row r="33" spans="1:31" ht="47.25">
      <c r="A33" s="90" t="b">
        <v>0</v>
      </c>
      <c r="B33" s="90" t="s">
        <v>2627</v>
      </c>
      <c r="C33" s="91" t="s">
        <v>1401</v>
      </c>
      <c r="D33" s="96" t="s">
        <v>1401</v>
      </c>
      <c r="E33" s="9" t="s">
        <v>4238</v>
      </c>
      <c r="F33" s="9">
        <v>31</v>
      </c>
      <c r="G33" s="131" t="str">
        <f t="shared" si="0"/>
        <v>| Target species | Does the [or one of the, if multiple] Target Species' behaviour vary by season? | YES, NO, I'm not sure |</v>
      </c>
      <c r="H33" s="91" t="s">
        <v>1343</v>
      </c>
      <c r="I33" s="9" t="s">
        <v>4238</v>
      </c>
      <c r="J33" s="9" t="s">
        <v>1284</v>
      </c>
      <c r="K33" s="91" t="s">
        <v>4176</v>
      </c>
      <c r="L33" s="91" t="s">
        <v>4237</v>
      </c>
      <c r="M33" s="91"/>
      <c r="N33" s="91"/>
      <c r="O33" s="93" t="s">
        <v>383</v>
      </c>
      <c r="P33" s="9" t="s">
        <v>1285</v>
      </c>
      <c r="Q33" s="93" t="s">
        <v>624</v>
      </c>
      <c r="R33" s="91" t="b">
        <v>1</v>
      </c>
      <c r="S33" s="91" t="s">
        <v>4236</v>
      </c>
      <c r="T33" s="91" t="b">
        <v>1</v>
      </c>
      <c r="U33" s="91" t="s">
        <v>4235</v>
      </c>
      <c r="V33" s="91" t="s">
        <v>624</v>
      </c>
      <c r="W33" s="90" t="s">
        <v>624</v>
      </c>
      <c r="X33" s="90" t="s">
        <v>624</v>
      </c>
      <c r="Y33" s="90" t="s">
        <v>624</v>
      </c>
      <c r="Z33" s="90" t="s">
        <v>624</v>
      </c>
      <c r="AA33" s="90" t="s">
        <v>624</v>
      </c>
      <c r="AB33" s="90" t="s">
        <v>624</v>
      </c>
      <c r="AC33" s="90" t="s">
        <v>624</v>
      </c>
      <c r="AD33" s="90" t="s">
        <v>624</v>
      </c>
      <c r="AE33" s="89" t="s">
        <v>1189</v>
      </c>
    </row>
    <row r="34" spans="1:31" ht="94.5">
      <c r="A34" s="90" t="s">
        <v>1962</v>
      </c>
      <c r="B34" s="90" t="s">
        <v>2628</v>
      </c>
      <c r="C34" s="91" t="s">
        <v>1400</v>
      </c>
      <c r="D34" s="96" t="s">
        <v>1400</v>
      </c>
      <c r="E34" s="9" t="s">
        <v>4234</v>
      </c>
      <c r="F34" s="118">
        <v>32</v>
      </c>
      <c r="G34" s="131" t="str">
        <f t="shared" si="0"/>
        <v>| Target species | Do individuals have natural or artificial marks such that they can be uniquely identified?&lt;br&gt;(i.e. are the individuals, population, or species "marked," "unmarked," or "partially marked") | Marked, Partially marked, Unmarked |</v>
      </c>
      <c r="H34" s="91" t="s">
        <v>1343</v>
      </c>
      <c r="I34" s="9" t="s">
        <v>4376</v>
      </c>
      <c r="J34" s="9" t="s">
        <v>4232</v>
      </c>
      <c r="K34" s="91" t="s">
        <v>4176</v>
      </c>
      <c r="L34" s="91" t="s">
        <v>4233</v>
      </c>
      <c r="M34" s="91"/>
      <c r="N34" s="91"/>
      <c r="O34" s="93" t="s">
        <v>383</v>
      </c>
      <c r="P34" s="9" t="s">
        <v>4232</v>
      </c>
      <c r="Q34" s="93" t="s">
        <v>624</v>
      </c>
      <c r="R34" s="91" t="b">
        <v>0</v>
      </c>
      <c r="S34" s="92" t="s">
        <v>624</v>
      </c>
      <c r="T34" s="91" t="b">
        <v>1</v>
      </c>
      <c r="U34" s="91" t="s">
        <v>4231</v>
      </c>
      <c r="V34" s="91" t="s">
        <v>624</v>
      </c>
      <c r="W34" s="149" t="s">
        <v>624</v>
      </c>
      <c r="X34" s="149" t="s">
        <v>624</v>
      </c>
      <c r="Y34" s="149" t="s">
        <v>624</v>
      </c>
      <c r="Z34" s="149" t="s">
        <v>624</v>
      </c>
      <c r="AA34" s="149" t="s">
        <v>624</v>
      </c>
      <c r="AB34" s="149" t="s">
        <v>624</v>
      </c>
      <c r="AC34" s="149" t="s">
        <v>624</v>
      </c>
      <c r="AD34" s="149" t="s">
        <v>624</v>
      </c>
      <c r="AE34" s="89" t="s">
        <v>1189</v>
      </c>
    </row>
    <row r="35" spans="1:31" ht="78.75">
      <c r="A35" s="90" t="s">
        <v>1962</v>
      </c>
      <c r="B35" s="90" t="s">
        <v>2629</v>
      </c>
      <c r="C35" s="91" t="s">
        <v>1399</v>
      </c>
      <c r="D35" s="96" t="s">
        <v>1399</v>
      </c>
      <c r="E35" s="9" t="s">
        <v>4230</v>
      </c>
      <c r="F35" s="131">
        <v>33</v>
      </c>
      <c r="G35" s="131" t="str">
        <f t="shared" si="0"/>
        <v>| Target species | Are ALL or a SUBET individuals naturally/artifically marked? | All, Subset |</v>
      </c>
      <c r="H35" s="91" t="s">
        <v>1343</v>
      </c>
      <c r="I35" s="9" t="s">
        <v>4230</v>
      </c>
      <c r="J35" s="9" t="s">
        <v>4227</v>
      </c>
      <c r="K35" s="91" t="s">
        <v>4176</v>
      </c>
      <c r="L35" s="91" t="s">
        <v>2874</v>
      </c>
      <c r="M35" s="91" t="s">
        <v>4229</v>
      </c>
      <c r="N35" s="91" t="s">
        <v>4160</v>
      </c>
      <c r="O35" s="93" t="s">
        <v>4228</v>
      </c>
      <c r="P35" s="9" t="s">
        <v>4227</v>
      </c>
      <c r="Q35" s="93" t="s">
        <v>624</v>
      </c>
      <c r="R35" s="91" t="b">
        <v>0</v>
      </c>
      <c r="S35" s="92" t="s">
        <v>624</v>
      </c>
      <c r="T35" s="91" t="b">
        <v>0</v>
      </c>
      <c r="U35" s="91" t="s">
        <v>624</v>
      </c>
      <c r="V35" s="91" t="s">
        <v>624</v>
      </c>
      <c r="W35" s="90" t="s">
        <v>624</v>
      </c>
      <c r="X35" s="90" t="s">
        <v>624</v>
      </c>
      <c r="Y35" s="90" t="s">
        <v>624</v>
      </c>
      <c r="Z35" s="90" t="b">
        <v>1</v>
      </c>
      <c r="AA35" s="90" t="b">
        <v>1</v>
      </c>
      <c r="AB35" s="90" t="b">
        <v>1</v>
      </c>
      <c r="AC35" s="90" t="s">
        <v>624</v>
      </c>
      <c r="AD35" s="90" t="s">
        <v>624</v>
      </c>
      <c r="AE35" s="89" t="s">
        <v>1189</v>
      </c>
    </row>
    <row r="36" spans="1:31" ht="236.25">
      <c r="A36" s="90" t="s">
        <v>1962</v>
      </c>
      <c r="B36" s="90" t="s">
        <v>2630</v>
      </c>
      <c r="C36" s="91" t="s">
        <v>1398</v>
      </c>
      <c r="D36" s="96" t="s">
        <v>1398</v>
      </c>
      <c r="E36" s="9" t="s">
        <v>4226</v>
      </c>
      <c r="F36" s="9">
        <v>34</v>
      </c>
      <c r="G36" s="131" t="str">
        <f t="shared" si="0"/>
        <v>| Target species | Are there 3+ categories of traits that can be be used to identify individuals?&lt;br&gt; (i.e., information used to identify individuals that can be divided into distinct groups, e.g, sex class, age class, coat colour, markings and antler point count; Clarke et al., 2023) | YES, NO |</v>
      </c>
      <c r="H36" s="91" t="s">
        <v>1343</v>
      </c>
      <c r="I36" s="9" t="s">
        <v>4373</v>
      </c>
      <c r="J36" s="9" t="s">
        <v>1260</v>
      </c>
      <c r="K36" s="91" t="s">
        <v>4134</v>
      </c>
      <c r="L36" s="91" t="s">
        <v>4225</v>
      </c>
      <c r="M36" s="91" t="s">
        <v>4224</v>
      </c>
      <c r="N36" s="91" t="s">
        <v>4160</v>
      </c>
      <c r="O36" s="93" t="s">
        <v>4223</v>
      </c>
      <c r="P36" s="9" t="s">
        <v>1318</v>
      </c>
      <c r="Q36" s="93" t="s">
        <v>624</v>
      </c>
      <c r="R36" s="91" t="b">
        <v>0</v>
      </c>
      <c r="S36" s="92" t="s">
        <v>624</v>
      </c>
      <c r="T36" s="91" t="b">
        <v>1</v>
      </c>
      <c r="U36" s="91" t="s">
        <v>4222</v>
      </c>
      <c r="V36" s="91"/>
      <c r="W36" s="90" t="s">
        <v>624</v>
      </c>
      <c r="X36" s="90" t="s">
        <v>624</v>
      </c>
      <c r="Y36" s="90" t="s">
        <v>624</v>
      </c>
      <c r="Z36" s="90" t="b">
        <v>1</v>
      </c>
      <c r="AA36" s="90" t="b">
        <v>1</v>
      </c>
      <c r="AB36" s="90" t="b">
        <v>1</v>
      </c>
      <c r="AC36" s="90" t="s">
        <v>624</v>
      </c>
      <c r="AD36" s="90" t="s">
        <v>624</v>
      </c>
      <c r="AE36" s="89" t="s">
        <v>1189</v>
      </c>
    </row>
    <row r="37" spans="1:31" ht="78.75">
      <c r="A37" s="149" t="s">
        <v>1962</v>
      </c>
      <c r="B37" s="90" t="s">
        <v>2631</v>
      </c>
      <c r="C37" s="91" t="s">
        <v>1397</v>
      </c>
      <c r="D37" s="96" t="s">
        <v>1397</v>
      </c>
      <c r="E37" s="9" t="s">
        <v>4221</v>
      </c>
      <c r="F37" s="118">
        <v>35</v>
      </c>
      <c r="G37" s="131" t="str">
        <f t="shared" si="0"/>
        <v>| Target species | Can additional information be collected/accessed?&lt;br&gt; If so, what type? | Cannot be collected, Distance from animals to the camera, Animal movement speed, Collecting time-lapse images, Measuring time individuals spend in front of the camera, None of these options |</v>
      </c>
      <c r="H37" s="91" t="s">
        <v>1343</v>
      </c>
      <c r="I37" s="9" t="s">
        <v>4375</v>
      </c>
      <c r="J37" s="9" t="s">
        <v>4220</v>
      </c>
      <c r="K37" s="91" t="s">
        <v>4176</v>
      </c>
      <c r="L37" s="91" t="s">
        <v>4219</v>
      </c>
      <c r="M37" s="91" t="s">
        <v>4218</v>
      </c>
      <c r="N37" s="91" t="s">
        <v>4160</v>
      </c>
      <c r="O37" s="93" t="s">
        <v>4217</v>
      </c>
      <c r="P37" s="9" t="s">
        <v>4216</v>
      </c>
      <c r="Q37" s="93" t="s">
        <v>624</v>
      </c>
      <c r="R37" s="91" t="b">
        <v>0</v>
      </c>
      <c r="S37" s="92" t="s">
        <v>624</v>
      </c>
      <c r="T37" s="91" t="b">
        <v>0</v>
      </c>
      <c r="U37" s="91" t="s">
        <v>624</v>
      </c>
      <c r="V37" s="91" t="s">
        <v>624</v>
      </c>
      <c r="W37" s="90" t="s">
        <v>624</v>
      </c>
      <c r="X37" s="90" t="s">
        <v>624</v>
      </c>
      <c r="Y37" s="90" t="s">
        <v>624</v>
      </c>
      <c r="Z37" s="90" t="b">
        <v>1</v>
      </c>
      <c r="AA37" s="90" t="b">
        <v>1</v>
      </c>
      <c r="AB37" s="90" t="b">
        <v>1</v>
      </c>
      <c r="AC37" s="90" t="s">
        <v>624</v>
      </c>
      <c r="AD37" s="90" t="s">
        <v>624</v>
      </c>
      <c r="AE37" s="89" t="s">
        <v>1189</v>
      </c>
    </row>
    <row r="38" spans="1:31" ht="94.5">
      <c r="A38" s="90" t="s">
        <v>1962</v>
      </c>
      <c r="B38" s="90" t="s">
        <v>2632</v>
      </c>
      <c r="C38" s="91" t="s">
        <v>1396</v>
      </c>
      <c r="D38" s="96" t="s">
        <v>1396</v>
      </c>
      <c r="E38" s="9" t="s">
        <v>4215</v>
      </c>
      <c r="F38" s="131">
        <v>36</v>
      </c>
      <c r="G38" s="131" t="str">
        <f t="shared" si="0"/>
        <v>| Target species | Can counts of individuals be determined? | YES, NO |</v>
      </c>
      <c r="H38" s="91" t="s">
        <v>1343</v>
      </c>
      <c r="I38" s="9" t="s">
        <v>4215</v>
      </c>
      <c r="J38" s="9" t="s">
        <v>1260</v>
      </c>
      <c r="K38" s="91" t="s">
        <v>4134</v>
      </c>
      <c r="L38" s="91" t="s">
        <v>4214</v>
      </c>
      <c r="M38" s="91" t="s">
        <v>4213</v>
      </c>
      <c r="N38" s="91" t="s">
        <v>4160</v>
      </c>
      <c r="O38" s="93" t="s">
        <v>4210</v>
      </c>
      <c r="P38" s="9" t="s">
        <v>1318</v>
      </c>
      <c r="Q38" s="93" t="s">
        <v>624</v>
      </c>
      <c r="R38" s="91" t="b">
        <v>0</v>
      </c>
      <c r="S38" s="92" t="s">
        <v>624</v>
      </c>
      <c r="T38" s="91" t="b">
        <v>0</v>
      </c>
      <c r="U38" s="91" t="s">
        <v>624</v>
      </c>
      <c r="V38" s="91" t="s">
        <v>624</v>
      </c>
      <c r="W38" s="90" t="s">
        <v>624</v>
      </c>
      <c r="X38" s="90" t="s">
        <v>624</v>
      </c>
      <c r="Y38" s="90" t="s">
        <v>624</v>
      </c>
      <c r="Z38" s="90" t="b">
        <v>1</v>
      </c>
      <c r="AA38" s="90" t="b">
        <v>1</v>
      </c>
      <c r="AB38" s="90" t="b">
        <v>1</v>
      </c>
      <c r="AC38" s="90" t="s">
        <v>624</v>
      </c>
      <c r="AD38" s="90" t="s">
        <v>624</v>
      </c>
      <c r="AE38" s="89" t="s">
        <v>1189</v>
      </c>
    </row>
    <row r="39" spans="1:31" ht="78.75">
      <c r="A39" s="149" t="s">
        <v>1962</v>
      </c>
      <c r="B39" s="90" t="s">
        <v>2633</v>
      </c>
      <c r="C39" s="91" t="s">
        <v>1395</v>
      </c>
      <c r="D39" s="96" t="s">
        <v>1395</v>
      </c>
      <c r="E39" s="9" t="s">
        <v>4212</v>
      </c>
      <c r="F39" s="9">
        <v>37</v>
      </c>
      <c r="G39" s="131" t="str">
        <f t="shared" si="0"/>
        <v>| Target species | Focal area measured or detections binned by distance? | Measured, Binned |</v>
      </c>
      <c r="H39" s="91" t="s">
        <v>1343</v>
      </c>
      <c r="I39" s="9" t="s">
        <v>4212</v>
      </c>
      <c r="J39" s="9" t="s">
        <v>4209</v>
      </c>
      <c r="K39" s="91" t="s">
        <v>4176</v>
      </c>
      <c r="L39" s="91" t="s">
        <v>2852</v>
      </c>
      <c r="M39" s="91" t="s">
        <v>4211</v>
      </c>
      <c r="N39" s="91" t="s">
        <v>4160</v>
      </c>
      <c r="O39" s="93" t="s">
        <v>4210</v>
      </c>
      <c r="P39" s="9" t="s">
        <v>4209</v>
      </c>
      <c r="Q39" s="93" t="s">
        <v>624</v>
      </c>
      <c r="R39" s="91" t="b">
        <v>0</v>
      </c>
      <c r="S39" s="103" t="s">
        <v>624</v>
      </c>
      <c r="T39" s="91" t="b">
        <v>1</v>
      </c>
      <c r="U39" s="91" t="s">
        <v>4208</v>
      </c>
      <c r="V39" s="91" t="s">
        <v>624</v>
      </c>
      <c r="W39" s="90" t="s">
        <v>624</v>
      </c>
      <c r="X39" s="90" t="s">
        <v>624</v>
      </c>
      <c r="Y39" s="90" t="s">
        <v>624</v>
      </c>
      <c r="Z39" s="90" t="b">
        <v>1</v>
      </c>
      <c r="AA39" s="90" t="b">
        <v>1</v>
      </c>
      <c r="AB39" s="90" t="b">
        <v>1</v>
      </c>
      <c r="AC39" s="90" t="s">
        <v>624</v>
      </c>
      <c r="AD39" s="90" t="s">
        <v>624</v>
      </c>
      <c r="AE39" s="93" t="s">
        <v>1189</v>
      </c>
    </row>
    <row r="40" spans="1:31" ht="78.75">
      <c r="A40" s="149" t="s">
        <v>1962</v>
      </c>
      <c r="B40" s="90" t="s">
        <v>2634</v>
      </c>
      <c r="C40" s="91" t="s">
        <v>1393</v>
      </c>
      <c r="D40" s="96" t="s">
        <v>1393</v>
      </c>
      <c r="E40" s="9" t="s">
        <v>4207</v>
      </c>
      <c r="F40" s="118">
        <v>38</v>
      </c>
      <c r="G40" s="131" t="str">
        <f t="shared" si="0"/>
        <v>| Target species | Is the study population large? | YES, NO |</v>
      </c>
      <c r="H40" s="91" t="s">
        <v>1343</v>
      </c>
      <c r="I40" s="9" t="s">
        <v>4207</v>
      </c>
      <c r="J40" s="9" t="s">
        <v>1260</v>
      </c>
      <c r="K40" s="91" t="s">
        <v>4134</v>
      </c>
      <c r="L40" s="91" t="s">
        <v>4206</v>
      </c>
      <c r="M40" s="91" t="s">
        <v>4205</v>
      </c>
      <c r="N40" s="91" t="s">
        <v>4160</v>
      </c>
      <c r="O40" s="93" t="s">
        <v>4204</v>
      </c>
      <c r="P40" s="9" t="s">
        <v>1318</v>
      </c>
      <c r="Q40" s="93" t="s">
        <v>624</v>
      </c>
      <c r="R40" s="91" t="b">
        <v>0</v>
      </c>
      <c r="S40" s="92" t="s">
        <v>624</v>
      </c>
      <c r="T40" s="91" t="b">
        <v>0</v>
      </c>
      <c r="U40" s="91" t="s">
        <v>624</v>
      </c>
      <c r="V40" s="91" t="s">
        <v>624</v>
      </c>
      <c r="W40" s="90" t="s">
        <v>624</v>
      </c>
      <c r="X40" s="90" t="s">
        <v>624</v>
      </c>
      <c r="Y40" s="90" t="s">
        <v>624</v>
      </c>
      <c r="Z40" s="90" t="b">
        <v>1</v>
      </c>
      <c r="AA40" s="90" t="b">
        <v>1</v>
      </c>
      <c r="AB40" s="90" t="b">
        <v>1</v>
      </c>
      <c r="AC40" s="90" t="s">
        <v>624</v>
      </c>
      <c r="AD40" s="90" t="s">
        <v>624</v>
      </c>
      <c r="AE40" s="89" t="s">
        <v>1189</v>
      </c>
    </row>
    <row r="41" spans="1:31" ht="94.5">
      <c r="A41" s="149" t="b">
        <v>0</v>
      </c>
      <c r="B41" s="90" t="s">
        <v>2636</v>
      </c>
      <c r="C41" s="91" t="s">
        <v>1392</v>
      </c>
      <c r="D41" s="96" t="s">
        <v>1402</v>
      </c>
      <c r="E41" s="9" t="s">
        <v>4203</v>
      </c>
      <c r="F41" s="131">
        <v>39</v>
      </c>
      <c r="G41" s="131" t="str">
        <f t="shared" si="0"/>
        <v>| Target species | Are all of the "target species" similarly likely to investigate the camera or stake?&lt;br&gt;(e.g., moose, coyote) or be camera shy (e.g., lynx)&lt;br&gt;If all are similar, which best describes the likelihood of investigating the camera? | Same behaviour - Exploratory, Same behaviour - Neutral, Same behaviour - Avoidant, I'm not sure, Variable |</v>
      </c>
      <c r="H41" s="91" t="s">
        <v>1343</v>
      </c>
      <c r="I41" s="9" t="s">
        <v>4203</v>
      </c>
      <c r="J41" s="9" t="s">
        <v>4202</v>
      </c>
      <c r="K41" s="91" t="s">
        <v>4176</v>
      </c>
      <c r="L41" s="102" t="s">
        <v>4201</v>
      </c>
      <c r="M41" s="91" t="s">
        <v>4192</v>
      </c>
      <c r="N41" s="91" t="s">
        <v>4160</v>
      </c>
      <c r="O41" s="93" t="s">
        <v>383</v>
      </c>
      <c r="P41" s="9" t="s">
        <v>4200</v>
      </c>
      <c r="Q41" s="93" t="s">
        <v>4199</v>
      </c>
      <c r="R41" s="91" t="b">
        <v>1</v>
      </c>
      <c r="S41" s="91" t="s">
        <v>4198</v>
      </c>
      <c r="T41" s="91" t="b">
        <v>0</v>
      </c>
      <c r="U41" s="91" t="s">
        <v>624</v>
      </c>
      <c r="V41" s="91" t="s">
        <v>4197</v>
      </c>
      <c r="W41" s="90" t="s">
        <v>624</v>
      </c>
      <c r="X41" s="90" t="s">
        <v>624</v>
      </c>
      <c r="Y41" s="90" t="s">
        <v>624</v>
      </c>
      <c r="Z41" s="90" t="s">
        <v>624</v>
      </c>
      <c r="AA41" s="90" t="s">
        <v>624</v>
      </c>
      <c r="AB41" s="90" t="s">
        <v>624</v>
      </c>
      <c r="AC41" s="90" t="s">
        <v>624</v>
      </c>
      <c r="AD41" s="90" t="s">
        <v>624</v>
      </c>
      <c r="AE41" s="89" t="s">
        <v>1189</v>
      </c>
    </row>
    <row r="42" spans="1:31" ht="126">
      <c r="A42" s="149" t="b">
        <v>0</v>
      </c>
      <c r="B42" s="90" t="s">
        <v>2638</v>
      </c>
      <c r="C42" s="91" t="s">
        <v>1391</v>
      </c>
      <c r="D42" s="96" t="s">
        <v>1391</v>
      </c>
      <c r="E42" s="9" t="s">
        <v>4379</v>
      </c>
      <c r="F42" s="9">
        <v>40</v>
      </c>
      <c r="G42" s="131" t="str">
        <f t="shared" si="0"/>
        <v>| Target species | Which option best categorizes the rarest Target Species? | Common, Less common, Rare, Very rare, Unknown, Multiple |</v>
      </c>
      <c r="H42" s="91" t="s">
        <v>1343</v>
      </c>
      <c r="I42" s="9" t="s">
        <v>4379</v>
      </c>
      <c r="J42" s="9" t="s">
        <v>1279</v>
      </c>
      <c r="K42" s="91" t="s">
        <v>4176</v>
      </c>
      <c r="L42" s="91" t="s">
        <v>4190</v>
      </c>
      <c r="M42" s="91" t="s">
        <v>4189</v>
      </c>
      <c r="N42" s="91" t="s">
        <v>4160</v>
      </c>
      <c r="O42" s="93" t="s">
        <v>383</v>
      </c>
      <c r="P42" s="9" t="s">
        <v>1280</v>
      </c>
      <c r="Q42" s="93" t="s">
        <v>624</v>
      </c>
      <c r="R42" s="91" t="b">
        <v>0</v>
      </c>
      <c r="S42" s="92" t="s">
        <v>624</v>
      </c>
      <c r="T42" s="91" t="b">
        <v>0</v>
      </c>
      <c r="U42" s="91" t="s">
        <v>624</v>
      </c>
      <c r="V42" s="91" t="s">
        <v>4188</v>
      </c>
      <c r="W42" s="97" t="s">
        <v>624</v>
      </c>
      <c r="X42" s="97" t="s">
        <v>624</v>
      </c>
      <c r="Y42" s="97" t="s">
        <v>624</v>
      </c>
      <c r="Z42" s="97" t="s">
        <v>624</v>
      </c>
      <c r="AA42" s="97" t="s">
        <v>624</v>
      </c>
      <c r="AB42" s="97" t="s">
        <v>624</v>
      </c>
      <c r="AC42" s="97" t="s">
        <v>624</v>
      </c>
      <c r="AD42" s="97" t="s">
        <v>624</v>
      </c>
      <c r="AE42" s="89" t="s">
        <v>1189</v>
      </c>
    </row>
    <row r="43" spans="1:31" ht="126">
      <c r="A43" s="90" t="b">
        <v>0</v>
      </c>
      <c r="B43" s="90" t="s">
        <v>2639</v>
      </c>
      <c r="C43" s="91" t="s">
        <v>1390</v>
      </c>
      <c r="D43" s="150" t="s">
        <v>1390</v>
      </c>
      <c r="E43" s="9" t="s">
        <v>4378</v>
      </c>
      <c r="F43" s="118">
        <v>41</v>
      </c>
      <c r="G43" s="131" t="str">
        <f t="shared" si="0"/>
        <v>| Target species | Which option best categorizes the most common Target Species? | Common, Less common, Rare, Very rare, Unknown, Multiple |</v>
      </c>
      <c r="H43" s="91" t="s">
        <v>1343</v>
      </c>
      <c r="I43" s="9" t="s">
        <v>4378</v>
      </c>
      <c r="J43" s="9" t="s">
        <v>1279</v>
      </c>
      <c r="K43" s="91" t="s">
        <v>4176</v>
      </c>
      <c r="L43" s="91" t="s">
        <v>4190</v>
      </c>
      <c r="M43" s="91" t="s">
        <v>4189</v>
      </c>
      <c r="N43" s="91" t="s">
        <v>4160</v>
      </c>
      <c r="O43" s="93" t="s">
        <v>383</v>
      </c>
      <c r="P43" s="9" t="s">
        <v>1280</v>
      </c>
      <c r="Q43" s="93" t="s">
        <v>624</v>
      </c>
      <c r="R43" s="91" t="b">
        <v>0</v>
      </c>
      <c r="S43" s="92" t="s">
        <v>624</v>
      </c>
      <c r="T43" s="91" t="b">
        <v>0</v>
      </c>
      <c r="U43" s="91" t="s">
        <v>624</v>
      </c>
      <c r="V43" s="91" t="s">
        <v>4188</v>
      </c>
      <c r="W43" s="97" t="s">
        <v>624</v>
      </c>
      <c r="X43" s="97" t="s">
        <v>624</v>
      </c>
      <c r="Y43" s="97" t="s">
        <v>624</v>
      </c>
      <c r="Z43" s="97" t="s">
        <v>624</v>
      </c>
      <c r="AA43" s="97" t="s">
        <v>624</v>
      </c>
      <c r="AB43" s="97" t="s">
        <v>624</v>
      </c>
      <c r="AC43" s="97" t="s">
        <v>624</v>
      </c>
      <c r="AD43" s="97" t="s">
        <v>624</v>
      </c>
      <c r="AE43" s="89" t="s">
        <v>1189</v>
      </c>
    </row>
    <row r="44" spans="1:31" ht="78.75">
      <c r="A44" s="90" t="b">
        <v>0</v>
      </c>
      <c r="B44" s="90" t="s">
        <v>2641</v>
      </c>
      <c r="C44" s="91" t="s">
        <v>1389</v>
      </c>
      <c r="D44" s="96" t="s">
        <v>1389</v>
      </c>
      <c r="E44" s="9" t="s">
        <v>4194</v>
      </c>
      <c r="F44" s="131">
        <v>42</v>
      </c>
      <c r="G44" s="131" t="str">
        <f t="shared" si="0"/>
        <v>| Target species | How detectable is the most detectable Target Species? | Low, Medium, High, Unknown, Multiple |</v>
      </c>
      <c r="H44" s="91" t="s">
        <v>1343</v>
      </c>
      <c r="I44" s="9" t="s">
        <v>4194</v>
      </c>
      <c r="J44" s="9" t="s">
        <v>1301</v>
      </c>
      <c r="K44" s="91" t="s">
        <v>4176</v>
      </c>
      <c r="L44" s="91" t="s">
        <v>4193</v>
      </c>
      <c r="M44" s="91" t="s">
        <v>4192</v>
      </c>
      <c r="N44" s="91" t="s">
        <v>4160</v>
      </c>
      <c r="O44" s="93" t="s">
        <v>383</v>
      </c>
      <c r="P44" s="9" t="s">
        <v>1302</v>
      </c>
      <c r="Q44" s="93"/>
      <c r="R44" s="91" t="b">
        <v>0</v>
      </c>
      <c r="S44" s="92" t="s">
        <v>624</v>
      </c>
      <c r="T44" s="91" t="b">
        <v>0</v>
      </c>
      <c r="U44" s="91" t="s">
        <v>624</v>
      </c>
      <c r="V44" s="146" t="s">
        <v>624</v>
      </c>
      <c r="W44" s="97" t="s">
        <v>624</v>
      </c>
      <c r="X44" s="97" t="s">
        <v>624</v>
      </c>
      <c r="Y44" s="97" t="s">
        <v>624</v>
      </c>
      <c r="Z44" s="97" t="s">
        <v>624</v>
      </c>
      <c r="AA44" s="97" t="s">
        <v>624</v>
      </c>
      <c r="AB44" s="97" t="s">
        <v>624</v>
      </c>
      <c r="AC44" s="97" t="s">
        <v>624</v>
      </c>
      <c r="AD44" s="97" t="s">
        <v>624</v>
      </c>
      <c r="AE44" s="89" t="s">
        <v>1189</v>
      </c>
    </row>
    <row r="45" spans="1:31" ht="126">
      <c r="A45" s="90" t="b">
        <v>0</v>
      </c>
      <c r="B45" s="90" t="s">
        <v>2642</v>
      </c>
      <c r="C45" s="91" t="s">
        <v>1388</v>
      </c>
      <c r="D45" s="96" t="s">
        <v>1388</v>
      </c>
      <c r="E45" s="9" t="s">
        <v>4191</v>
      </c>
      <c r="F45" s="9">
        <v>43</v>
      </c>
      <c r="G45" s="131" t="str">
        <f t="shared" si="0"/>
        <v>| Target species | How detectable is the least detectable Target Species? | Low, Medium, High, Unknown, Multiple |</v>
      </c>
      <c r="H45" s="91" t="s">
        <v>1343</v>
      </c>
      <c r="I45" s="9" t="s">
        <v>4191</v>
      </c>
      <c r="J45" s="9" t="s">
        <v>1301</v>
      </c>
      <c r="K45" s="91" t="s">
        <v>4176</v>
      </c>
      <c r="L45" s="91" t="s">
        <v>4190</v>
      </c>
      <c r="M45" s="91" t="s">
        <v>4189</v>
      </c>
      <c r="N45" s="91" t="s">
        <v>4160</v>
      </c>
      <c r="O45" s="93" t="s">
        <v>383</v>
      </c>
      <c r="P45" s="9" t="s">
        <v>1302</v>
      </c>
      <c r="Q45" s="93" t="s">
        <v>624</v>
      </c>
      <c r="R45" s="91" t="b">
        <v>0</v>
      </c>
      <c r="S45" s="92" t="s">
        <v>624</v>
      </c>
      <c r="T45" s="91" t="b">
        <v>0</v>
      </c>
      <c r="U45" s="91" t="s">
        <v>624</v>
      </c>
      <c r="V45" s="91" t="s">
        <v>4188</v>
      </c>
      <c r="W45" s="91" t="s">
        <v>624</v>
      </c>
      <c r="X45" s="91" t="s">
        <v>624</v>
      </c>
      <c r="Y45" s="91" t="s">
        <v>624</v>
      </c>
      <c r="Z45" s="91" t="s">
        <v>624</v>
      </c>
      <c r="AA45" s="91" t="s">
        <v>624</v>
      </c>
      <c r="AB45" s="91" t="s">
        <v>624</v>
      </c>
      <c r="AC45" s="91" t="s">
        <v>624</v>
      </c>
      <c r="AD45" s="91" t="s">
        <v>624</v>
      </c>
      <c r="AE45" s="89" t="s">
        <v>1189</v>
      </c>
    </row>
    <row r="46" spans="1:31" ht="31.5">
      <c r="A46" s="90" t="b">
        <v>0</v>
      </c>
      <c r="B46" s="90" t="s">
        <v>2968</v>
      </c>
      <c r="C46" s="91" t="s">
        <v>1387</v>
      </c>
      <c r="D46" s="96" t="s">
        <v>1387</v>
      </c>
      <c r="E46" s="155" t="s">
        <v>4187</v>
      </c>
      <c r="F46" s="118">
        <v>44</v>
      </c>
      <c r="G46" s="131" t="str">
        <f t="shared" si="0"/>
        <v>| Equipment &amp; Deployment | Do you plan to use cameras of the same make and model? | YES, NO |</v>
      </c>
      <c r="H46" s="91" t="s">
        <v>1341</v>
      </c>
      <c r="I46" s="155" t="s">
        <v>4187</v>
      </c>
      <c r="J46" s="94" t="s">
        <v>1260</v>
      </c>
      <c r="K46" s="93" t="s">
        <v>4134</v>
      </c>
      <c r="L46" s="91" t="s">
        <v>383</v>
      </c>
      <c r="M46" s="91" t="s">
        <v>383</v>
      </c>
      <c r="N46" s="91"/>
      <c r="O46" s="93" t="s">
        <v>383</v>
      </c>
      <c r="P46" s="94" t="s">
        <v>1318</v>
      </c>
      <c r="Q46" s="93" t="s">
        <v>624</v>
      </c>
      <c r="R46" s="91" t="b">
        <v>1</v>
      </c>
      <c r="S46" s="91" t="s">
        <v>4186</v>
      </c>
      <c r="T46" s="91" t="b">
        <v>0</v>
      </c>
      <c r="U46" s="91" t="s">
        <v>624</v>
      </c>
      <c r="V46" s="101" t="s">
        <v>4185</v>
      </c>
      <c r="W46" s="146" t="s">
        <v>624</v>
      </c>
      <c r="X46" s="146" t="s">
        <v>624</v>
      </c>
      <c r="Y46" s="146" t="s">
        <v>624</v>
      </c>
      <c r="Z46" s="146" t="s">
        <v>624</v>
      </c>
      <c r="AA46" s="146" t="s">
        <v>624</v>
      </c>
      <c r="AB46" s="146" t="s">
        <v>624</v>
      </c>
      <c r="AC46" s="146" t="s">
        <v>624</v>
      </c>
      <c r="AD46" s="146" t="s">
        <v>624</v>
      </c>
      <c r="AE46" s="89" t="s">
        <v>1189</v>
      </c>
    </row>
    <row r="47" spans="1:31" ht="78.75">
      <c r="A47" s="90" t="b">
        <v>0</v>
      </c>
      <c r="B47" s="90" t="s">
        <v>2967</v>
      </c>
      <c r="C47" s="91" t="s">
        <v>1386</v>
      </c>
      <c r="D47" s="96" t="s">
        <v>1386</v>
      </c>
      <c r="E47" s="155" t="s">
        <v>4184</v>
      </c>
      <c r="F47" s="131">
        <v>45</v>
      </c>
      <c r="G47" s="131" t="str">
        <f t="shared" si="0"/>
        <v>| Equipment &amp; Deployment | Do you plan to use data from cameras with different settings?&lt;br&gt;(e.g., if pooling data from multiple studies, protocols for camera settings may differ) | YES, NO |</v>
      </c>
      <c r="H47" s="91" t="s">
        <v>1341</v>
      </c>
      <c r="I47" s="155" t="s">
        <v>4382</v>
      </c>
      <c r="J47" s="94" t="s">
        <v>1260</v>
      </c>
      <c r="K47" s="93" t="s">
        <v>4134</v>
      </c>
      <c r="L47" s="91" t="s">
        <v>383</v>
      </c>
      <c r="M47" s="91" t="s">
        <v>383</v>
      </c>
      <c r="N47" s="91"/>
      <c r="O47" s="93" t="s">
        <v>383</v>
      </c>
      <c r="P47" s="94" t="s">
        <v>1318</v>
      </c>
      <c r="Q47" s="93" t="s">
        <v>624</v>
      </c>
      <c r="R47" s="91" t="b">
        <v>1</v>
      </c>
      <c r="S47" s="91" t="s">
        <v>4183</v>
      </c>
      <c r="T47" s="91" t="b">
        <v>0</v>
      </c>
      <c r="U47" s="91" t="s">
        <v>624</v>
      </c>
      <c r="V47" s="91" t="s">
        <v>624</v>
      </c>
      <c r="W47" s="97" t="s">
        <v>624</v>
      </c>
      <c r="X47" s="97" t="s">
        <v>624</v>
      </c>
      <c r="Y47" s="97" t="s">
        <v>624</v>
      </c>
      <c r="Z47" s="97" t="s">
        <v>624</v>
      </c>
      <c r="AA47" s="97" t="s">
        <v>624</v>
      </c>
      <c r="AB47" s="97" t="s">
        <v>624</v>
      </c>
      <c r="AC47" s="97" t="s">
        <v>624</v>
      </c>
      <c r="AD47" s="97" t="s">
        <v>624</v>
      </c>
      <c r="AE47" s="89" t="s">
        <v>1189</v>
      </c>
    </row>
    <row r="48" spans="1:31" ht="47.25">
      <c r="A48" s="98" t="b">
        <v>0</v>
      </c>
      <c r="B48" s="90" t="s">
        <v>2643</v>
      </c>
      <c r="C48" s="91" t="s">
        <v>1385</v>
      </c>
      <c r="D48" s="96" t="s">
        <v>1385</v>
      </c>
      <c r="E48" s="9" t="s">
        <v>4182</v>
      </c>
      <c r="F48" s="9">
        <v>46</v>
      </c>
      <c r="G48" s="131" t="str">
        <f t="shared" si="0"/>
        <v>| Equipment &amp; Deployment | Was the placement Camera Height and Camera Angle consistent or variable across Camera Locations? | Consistent, Variable |</v>
      </c>
      <c r="H48" s="91" t="s">
        <v>1341</v>
      </c>
      <c r="I48" s="9" t="s">
        <v>4182</v>
      </c>
      <c r="J48" s="9" t="s">
        <v>4181</v>
      </c>
      <c r="K48" s="91" t="s">
        <v>4176</v>
      </c>
      <c r="L48" s="91" t="s">
        <v>383</v>
      </c>
      <c r="M48" s="91" t="s">
        <v>383</v>
      </c>
      <c r="N48" s="91"/>
      <c r="O48" s="93" t="s">
        <v>383</v>
      </c>
      <c r="P48" s="9" t="s">
        <v>4181</v>
      </c>
      <c r="Q48" s="93" t="s">
        <v>624</v>
      </c>
      <c r="R48" s="91" t="b">
        <v>1</v>
      </c>
      <c r="S48" s="91" t="s">
        <v>4180</v>
      </c>
      <c r="T48" s="91" t="b">
        <v>0</v>
      </c>
      <c r="U48" s="91" t="s">
        <v>624</v>
      </c>
      <c r="V48" s="91" t="s">
        <v>4179</v>
      </c>
      <c r="W48" s="97" t="s">
        <v>624</v>
      </c>
      <c r="X48" s="97" t="s">
        <v>624</v>
      </c>
      <c r="Y48" s="97" t="s">
        <v>624</v>
      </c>
      <c r="Z48" s="97" t="s">
        <v>624</v>
      </c>
      <c r="AA48" s="97" t="s">
        <v>624</v>
      </c>
      <c r="AB48" s="97" t="s">
        <v>624</v>
      </c>
      <c r="AC48" s="97" t="s">
        <v>624</v>
      </c>
      <c r="AD48" s="97" t="s">
        <v>624</v>
      </c>
      <c r="AE48" s="89" t="s">
        <v>1189</v>
      </c>
    </row>
    <row r="49" spans="1:31" ht="47.25">
      <c r="A49" s="149" t="b">
        <v>0</v>
      </c>
      <c r="B49" s="90" t="s">
        <v>2644</v>
      </c>
      <c r="C49" s="91" t="s">
        <v>1383</v>
      </c>
      <c r="D49" s="96" t="s">
        <v>1383</v>
      </c>
      <c r="E49" s="155" t="s">
        <v>4178</v>
      </c>
      <c r="F49" s="118">
        <v>47</v>
      </c>
      <c r="G49" s="131" t="str">
        <f t="shared" si="0"/>
        <v>| Equipment &amp; Deployment | Do you plan to use bait or lure?&lt;br&gt;If so, will you use the same type of bait or lure, or multiple types? | No bait/lure, YES - single type of bait/lure, YES - Multiple types of bait/lure |</v>
      </c>
      <c r="H49" s="91" t="s">
        <v>1341</v>
      </c>
      <c r="I49" s="155" t="s">
        <v>4381</v>
      </c>
      <c r="J49" s="94" t="s">
        <v>4177</v>
      </c>
      <c r="K49" s="91" t="s">
        <v>4176</v>
      </c>
      <c r="L49" s="91" t="s">
        <v>383</v>
      </c>
      <c r="M49" s="91" t="s">
        <v>383</v>
      </c>
      <c r="N49" s="91"/>
      <c r="O49" s="93" t="s">
        <v>383</v>
      </c>
      <c r="P49" s="94" t="s">
        <v>4175</v>
      </c>
      <c r="Q49" s="93" t="s">
        <v>624</v>
      </c>
      <c r="R49" s="91" t="b">
        <v>1</v>
      </c>
      <c r="S49" s="91" t="s">
        <v>4174</v>
      </c>
      <c r="T49" s="91" t="b">
        <v>1</v>
      </c>
      <c r="U49" s="151" t="s">
        <v>4173</v>
      </c>
      <c r="V49" s="91" t="s">
        <v>624</v>
      </c>
      <c r="W49" s="97" t="s">
        <v>624</v>
      </c>
      <c r="X49" s="97" t="s">
        <v>624</v>
      </c>
      <c r="Y49" s="97" t="s">
        <v>624</v>
      </c>
      <c r="Z49" s="97" t="s">
        <v>624</v>
      </c>
      <c r="AA49" s="97" t="s">
        <v>624</v>
      </c>
      <c r="AB49" s="97" t="s">
        <v>624</v>
      </c>
      <c r="AC49" s="97" t="s">
        <v>624</v>
      </c>
      <c r="AD49" s="97" t="s">
        <v>624</v>
      </c>
      <c r="AE49" s="89" t="s">
        <v>1189</v>
      </c>
    </row>
    <row r="50" spans="1:31" ht="31.5">
      <c r="A50" s="98" t="b">
        <v>0</v>
      </c>
      <c r="B50" s="90" t="s">
        <v>2644</v>
      </c>
      <c r="C50" s="91" t="s">
        <v>1382</v>
      </c>
      <c r="D50" s="96" t="s">
        <v>1382</v>
      </c>
      <c r="E50" s="9" t="s">
        <v>4329</v>
      </c>
      <c r="F50" s="131">
        <v>48</v>
      </c>
      <c r="G50" s="131" t="str">
        <f t="shared" si="0"/>
        <v>| Equipment &amp; Deployment | Will bait/lure be placed at all or a subset of Camera Locations? | All Camera Locations, A subset of Camera Locations |</v>
      </c>
      <c r="H50" s="91" t="s">
        <v>1341</v>
      </c>
      <c r="I50" s="9" t="s">
        <v>4329</v>
      </c>
      <c r="J50" s="134" t="s">
        <v>4328</v>
      </c>
      <c r="K50" s="91" t="s">
        <v>4176</v>
      </c>
      <c r="L50" s="91" t="s">
        <v>383</v>
      </c>
      <c r="M50" s="91" t="s">
        <v>383</v>
      </c>
      <c r="N50" s="91"/>
      <c r="O50" s="93" t="s">
        <v>383</v>
      </c>
      <c r="P50" s="134" t="s">
        <v>4327</v>
      </c>
      <c r="Q50" s="93" t="s">
        <v>624</v>
      </c>
      <c r="R50" s="91" t="b">
        <v>1</v>
      </c>
      <c r="S50" s="91" t="s">
        <v>4326</v>
      </c>
      <c r="T50" s="91" t="b">
        <v>1</v>
      </c>
      <c r="U50" s="151" t="s">
        <v>4173</v>
      </c>
      <c r="V50" s="91" t="s">
        <v>624</v>
      </c>
      <c r="W50" s="97" t="s">
        <v>624</v>
      </c>
      <c r="X50" s="97" t="s">
        <v>624</v>
      </c>
      <c r="Y50" s="97" t="s">
        <v>624</v>
      </c>
      <c r="Z50" s="97" t="s">
        <v>624</v>
      </c>
      <c r="AA50" s="97" t="s">
        <v>624</v>
      </c>
      <c r="AB50" s="97" t="s">
        <v>624</v>
      </c>
      <c r="AC50" s="97" t="s">
        <v>624</v>
      </c>
      <c r="AD50" s="97" t="s">
        <v>624</v>
      </c>
      <c r="AE50" s="89" t="s">
        <v>1189</v>
      </c>
    </row>
    <row r="51" spans="1:31" ht="47.25">
      <c r="A51" s="98" t="b">
        <v>0</v>
      </c>
      <c r="B51" s="90" t="s">
        <v>3583</v>
      </c>
      <c r="C51" s="91" t="s">
        <v>3580</v>
      </c>
      <c r="D51" s="96" t="s">
        <v>3580</v>
      </c>
      <c r="E51" s="155" t="s">
        <v>4168</v>
      </c>
      <c r="F51" s="9">
        <v>49</v>
      </c>
      <c r="G51" s="131" t="str">
        <f t="shared" si="0"/>
        <v>| Equipment &amp; Deployment | Do you plan to target specific feature(s)?&lt;br&gt;(e.g., facing the camera towards a game trail or mineral lick) | YES, NO |</v>
      </c>
      <c r="H51" s="91" t="s">
        <v>1341</v>
      </c>
      <c r="I51" s="155" t="s">
        <v>4380</v>
      </c>
      <c r="J51" s="94" t="s">
        <v>1260</v>
      </c>
      <c r="K51" s="93" t="s">
        <v>4134</v>
      </c>
      <c r="L51" s="91" t="s">
        <v>383</v>
      </c>
      <c r="M51" s="91" t="s">
        <v>383</v>
      </c>
      <c r="N51" s="91"/>
      <c r="O51" s="93" t="s">
        <v>383</v>
      </c>
      <c r="P51" s="94" t="s">
        <v>1318</v>
      </c>
      <c r="Q51" s="93" t="s">
        <v>624</v>
      </c>
      <c r="R51" s="91" t="b">
        <v>1</v>
      </c>
      <c r="S51" s="91" t="s">
        <v>4167</v>
      </c>
      <c r="T51" s="91" t="b">
        <v>1</v>
      </c>
      <c r="U51" s="91" t="s">
        <v>4166</v>
      </c>
      <c r="V51" s="91" t="s">
        <v>624</v>
      </c>
      <c r="W51" s="97" t="s">
        <v>624</v>
      </c>
      <c r="X51" s="97" t="s">
        <v>624</v>
      </c>
      <c r="Y51" s="97" t="s">
        <v>624</v>
      </c>
      <c r="Z51" s="97" t="s">
        <v>624</v>
      </c>
      <c r="AA51" s="97" t="s">
        <v>624</v>
      </c>
      <c r="AB51" s="97" t="s">
        <v>624</v>
      </c>
      <c r="AC51" s="97" t="s">
        <v>624</v>
      </c>
      <c r="AD51" s="97" t="s">
        <v>624</v>
      </c>
      <c r="AE51" s="89" t="s">
        <v>1189</v>
      </c>
    </row>
    <row r="52" spans="1:31" ht="78.75">
      <c r="A52" s="98" t="b">
        <v>0</v>
      </c>
      <c r="B52" s="90" t="s">
        <v>3583</v>
      </c>
      <c r="C52" s="91" t="s">
        <v>3579</v>
      </c>
      <c r="D52" s="96" t="s">
        <v>3579</v>
      </c>
      <c r="E52" s="9" t="s">
        <v>4172</v>
      </c>
      <c r="F52" s="118">
        <v>50</v>
      </c>
      <c r="G52" s="131" t="str">
        <f t="shared" si="0"/>
        <v>| Equipment &amp; Deployment | Will all cameras target the same feature? | YES, NO |</v>
      </c>
      <c r="H52" s="91" t="s">
        <v>1341</v>
      </c>
      <c r="I52" s="9" t="s">
        <v>4172</v>
      </c>
      <c r="J52" s="94" t="s">
        <v>1260</v>
      </c>
      <c r="K52" s="93" t="s">
        <v>4134</v>
      </c>
      <c r="L52" s="91" t="s">
        <v>4171</v>
      </c>
      <c r="M52" s="91" t="s">
        <v>4170</v>
      </c>
      <c r="N52" s="91" t="s">
        <v>4160</v>
      </c>
      <c r="O52" s="93" t="s">
        <v>383</v>
      </c>
      <c r="P52" s="94" t="s">
        <v>1318</v>
      </c>
      <c r="Q52" s="93" t="s">
        <v>624</v>
      </c>
      <c r="R52" s="91" t="b">
        <v>1</v>
      </c>
      <c r="S52" s="91" t="s">
        <v>4169</v>
      </c>
      <c r="T52" s="91" t="b">
        <v>0</v>
      </c>
      <c r="U52" s="91" t="s">
        <v>624</v>
      </c>
      <c r="V52" s="91" t="s">
        <v>624</v>
      </c>
      <c r="W52" s="97" t="s">
        <v>624</v>
      </c>
      <c r="X52" s="97" t="s">
        <v>624</v>
      </c>
      <c r="Y52" s="97" t="s">
        <v>624</v>
      </c>
      <c r="Z52" s="97" t="s">
        <v>624</v>
      </c>
      <c r="AA52" s="97" t="s">
        <v>624</v>
      </c>
      <c r="AB52" s="97" t="s">
        <v>624</v>
      </c>
      <c r="AC52" s="97" t="s">
        <v>624</v>
      </c>
      <c r="AD52" s="97" t="s">
        <v>624</v>
      </c>
      <c r="AE52" s="89" t="s">
        <v>1189</v>
      </c>
    </row>
    <row r="53" spans="1:31" ht="94.5">
      <c r="A53" s="100" t="s">
        <v>1250</v>
      </c>
      <c r="B53" s="90" t="s">
        <v>2645</v>
      </c>
      <c r="C53" s="91" t="s">
        <v>1327</v>
      </c>
      <c r="D53" s="96" t="s">
        <v>1327</v>
      </c>
      <c r="E53" s="9" t="s">
        <v>1326</v>
      </c>
      <c r="F53" s="131">
        <v>51</v>
      </c>
      <c r="G53" s="131" t="str">
        <f t="shared" si="0"/>
        <v>| Data &amp; Analysis | Will each camera location be treated as an independent sample? | YES, NO |</v>
      </c>
      <c r="H53" s="91" t="s">
        <v>1339</v>
      </c>
      <c r="I53" s="9" t="s">
        <v>1326</v>
      </c>
      <c r="J53" s="94" t="s">
        <v>1260</v>
      </c>
      <c r="K53" s="93" t="s">
        <v>4134</v>
      </c>
      <c r="L53" s="99" t="s">
        <v>4165</v>
      </c>
      <c r="M53" s="91" t="s">
        <v>4164</v>
      </c>
      <c r="N53" s="91"/>
      <c r="O53" s="93" t="s">
        <v>383</v>
      </c>
      <c r="P53" s="94" t="s">
        <v>1318</v>
      </c>
      <c r="Q53" s="93" t="s">
        <v>624</v>
      </c>
      <c r="R53" s="91" t="b">
        <v>0</v>
      </c>
      <c r="S53" s="92" t="s">
        <v>624</v>
      </c>
      <c r="T53" s="91" t="b">
        <v>0</v>
      </c>
      <c r="U53" s="91" t="s">
        <v>624</v>
      </c>
      <c r="V53" s="91" t="s">
        <v>624</v>
      </c>
      <c r="W53" s="90" t="b">
        <v>1</v>
      </c>
      <c r="X53" s="90" t="s">
        <v>624</v>
      </c>
      <c r="Y53" s="90" t="s">
        <v>624</v>
      </c>
      <c r="Z53" s="90" t="s">
        <v>624</v>
      </c>
      <c r="AA53" s="90" t="s">
        <v>624</v>
      </c>
      <c r="AB53" s="90" t="s">
        <v>624</v>
      </c>
      <c r="AC53" s="90" t="s">
        <v>624</v>
      </c>
      <c r="AD53" s="90" t="s">
        <v>624</v>
      </c>
      <c r="AE53" s="89" t="s">
        <v>1189</v>
      </c>
    </row>
    <row r="54" spans="1:31" ht="94.5">
      <c r="A54" s="149" t="s">
        <v>1962</v>
      </c>
      <c r="B54" s="90" t="s">
        <v>2646</v>
      </c>
      <c r="C54" s="91" t="s">
        <v>1381</v>
      </c>
      <c r="D54" s="96" t="s">
        <v>1381</v>
      </c>
      <c r="E54" s="9" t="s">
        <v>4163</v>
      </c>
      <c r="F54" s="9">
        <v>52</v>
      </c>
      <c r="G54" s="131" t="str">
        <f t="shared" si="0"/>
        <v>| Data &amp; Analysis | Will you collect multiple samples from the same location? | YES, NO |</v>
      </c>
      <c r="H54" s="91" t="s">
        <v>1339</v>
      </c>
      <c r="I54" s="9" t="s">
        <v>4163</v>
      </c>
      <c r="J54" s="94" t="s">
        <v>1260</v>
      </c>
      <c r="K54" s="93" t="s">
        <v>4134</v>
      </c>
      <c r="L54" s="91" t="s">
        <v>4162</v>
      </c>
      <c r="M54" s="91" t="s">
        <v>4161</v>
      </c>
      <c r="N54" s="91" t="s">
        <v>4160</v>
      </c>
      <c r="O54" s="93" t="s">
        <v>383</v>
      </c>
      <c r="P54" s="94" t="s">
        <v>1318</v>
      </c>
      <c r="Q54" s="93" t="s">
        <v>624</v>
      </c>
      <c r="R54" s="91" t="b">
        <v>1</v>
      </c>
      <c r="S54" s="91" t="s">
        <v>4144</v>
      </c>
      <c r="T54" s="91" t="b">
        <v>0</v>
      </c>
      <c r="U54" s="91" t="s">
        <v>624</v>
      </c>
      <c r="V54" s="91" t="s">
        <v>624</v>
      </c>
      <c r="W54" s="90" t="s">
        <v>624</v>
      </c>
      <c r="X54" s="90" t="s">
        <v>624</v>
      </c>
      <c r="Y54" s="90" t="s">
        <v>624</v>
      </c>
      <c r="Z54" s="90" t="s">
        <v>624</v>
      </c>
      <c r="AA54" s="90" t="s">
        <v>624</v>
      </c>
      <c r="AB54" s="90" t="s">
        <v>624</v>
      </c>
      <c r="AC54" s="90" t="b">
        <v>1</v>
      </c>
      <c r="AD54" s="90" t="s">
        <v>624</v>
      </c>
      <c r="AE54" s="89" t="s">
        <v>1189</v>
      </c>
    </row>
    <row r="55" spans="1:31" ht="47.25">
      <c r="A55" s="90" t="s">
        <v>1962</v>
      </c>
      <c r="B55" s="90" t="s">
        <v>2647</v>
      </c>
      <c r="C55" s="91" t="s">
        <v>1374</v>
      </c>
      <c r="D55" s="96" t="s">
        <v>1374</v>
      </c>
      <c r="E55" s="95" t="s">
        <v>4158</v>
      </c>
      <c r="F55" s="129">
        <v>54</v>
      </c>
      <c r="G55" s="131" t="str">
        <f t="shared" si="0"/>
        <v>| Data &amp; Analysis | Are you using / &lt;br&gt;Do you plan to use mixed models? | YES, NO |</v>
      </c>
      <c r="H55" s="91" t="s">
        <v>1339</v>
      </c>
      <c r="I55" s="95" t="s">
        <v>4374</v>
      </c>
      <c r="J55" s="94" t="s">
        <v>1260</v>
      </c>
      <c r="K55" s="93" t="s">
        <v>4134</v>
      </c>
      <c r="L55" s="91" t="s">
        <v>4159</v>
      </c>
      <c r="M55" s="91"/>
      <c r="N55" s="91"/>
      <c r="O55" s="93" t="s">
        <v>383</v>
      </c>
      <c r="P55" s="94" t="s">
        <v>1318</v>
      </c>
      <c r="Q55" s="93" t="s">
        <v>624</v>
      </c>
      <c r="R55" s="91" t="b">
        <v>0</v>
      </c>
      <c r="S55" s="92" t="s">
        <v>624</v>
      </c>
      <c r="T55" s="91" t="b">
        <v>1</v>
      </c>
      <c r="U55" s="91" t="s">
        <v>4156</v>
      </c>
      <c r="V55" s="91" t="s">
        <v>624</v>
      </c>
      <c r="W55" s="90" t="s">
        <v>624</v>
      </c>
      <c r="X55" s="90" t="s">
        <v>624</v>
      </c>
      <c r="Y55" s="90" t="s">
        <v>624</v>
      </c>
      <c r="Z55" s="90" t="s">
        <v>624</v>
      </c>
      <c r="AA55" s="90" t="s">
        <v>624</v>
      </c>
      <c r="AB55" s="90" t="s">
        <v>624</v>
      </c>
      <c r="AC55" s="90" t="b">
        <v>1</v>
      </c>
      <c r="AD55" s="90" t="s">
        <v>624</v>
      </c>
      <c r="AE55" s="89" t="s">
        <v>1189</v>
      </c>
    </row>
    <row r="56" spans="1:31" ht="63">
      <c r="A56" s="97" t="b">
        <v>0</v>
      </c>
      <c r="B56" s="90" t="s">
        <v>2648</v>
      </c>
      <c r="C56" s="91" t="s">
        <v>1380</v>
      </c>
      <c r="D56" s="150" t="s">
        <v>1380</v>
      </c>
      <c r="E56" s="9" t="s">
        <v>4155</v>
      </c>
      <c r="F56" s="9">
        <v>55</v>
      </c>
      <c r="G56" s="131" t="str">
        <f t="shared" si="0"/>
        <v>| Data &amp; Analysis | How many independent detections? | [numeric] |</v>
      </c>
      <c r="H56" s="91" t="s">
        <v>1339</v>
      </c>
      <c r="I56" s="9" t="s">
        <v>4155</v>
      </c>
      <c r="J56" s="9" t="s">
        <v>2913</v>
      </c>
      <c r="K56" s="91" t="s">
        <v>4148</v>
      </c>
      <c r="L56" s="91" t="s">
        <v>4154</v>
      </c>
      <c r="M56" s="91"/>
      <c r="N56" s="91"/>
      <c r="O56" s="93" t="s">
        <v>383</v>
      </c>
      <c r="P56" s="9" t="s">
        <v>1314</v>
      </c>
      <c r="Q56" s="93" t="s">
        <v>624</v>
      </c>
      <c r="R56" s="91" t="b">
        <v>0</v>
      </c>
      <c r="S56" s="92" t="s">
        <v>624</v>
      </c>
      <c r="T56" s="91" t="s">
        <v>4153</v>
      </c>
      <c r="U56" s="91" t="s">
        <v>624</v>
      </c>
      <c r="V56" s="91" t="s">
        <v>624</v>
      </c>
      <c r="W56" s="90" t="b">
        <v>1</v>
      </c>
      <c r="X56" s="90" t="s">
        <v>624</v>
      </c>
      <c r="Y56" s="90" t="s">
        <v>624</v>
      </c>
      <c r="Z56" s="90" t="s">
        <v>624</v>
      </c>
      <c r="AA56" s="90" t="b">
        <v>1</v>
      </c>
      <c r="AB56" s="90" t="s">
        <v>624</v>
      </c>
      <c r="AC56" s="90" t="s">
        <v>624</v>
      </c>
      <c r="AD56" s="90" t="b">
        <v>1</v>
      </c>
      <c r="AE56" s="89" t="s">
        <v>1189</v>
      </c>
    </row>
    <row r="57" spans="1:31" ht="47.25">
      <c r="A57" s="97" t="b">
        <v>0</v>
      </c>
      <c r="B57" s="90" t="s">
        <v>2649</v>
      </c>
      <c r="C57" s="91" t="s">
        <v>1379</v>
      </c>
      <c r="D57" s="96" t="s">
        <v>1379</v>
      </c>
      <c r="E57" s="9" t="s">
        <v>4152</v>
      </c>
      <c r="F57" s="9">
        <v>56</v>
      </c>
      <c r="G57" s="131" t="str">
        <f t="shared" si="0"/>
        <v>| Data &amp; Analysis | How many individuals were detected? | [numeric] |</v>
      </c>
      <c r="H57" s="91" t="s">
        <v>1339</v>
      </c>
      <c r="I57" s="9" t="s">
        <v>4152</v>
      </c>
      <c r="J57" s="9" t="s">
        <v>2913</v>
      </c>
      <c r="K57" s="91" t="s">
        <v>4148</v>
      </c>
      <c r="L57" s="91" t="s">
        <v>4151</v>
      </c>
      <c r="M57" s="91"/>
      <c r="N57" s="91"/>
      <c r="O57" s="91" t="s">
        <v>4150</v>
      </c>
      <c r="P57" s="9" t="s">
        <v>1314</v>
      </c>
      <c r="Q57" s="93" t="s">
        <v>624</v>
      </c>
      <c r="R57" s="91" t="b">
        <v>0</v>
      </c>
      <c r="S57" s="92" t="s">
        <v>624</v>
      </c>
      <c r="T57" s="91" t="b">
        <v>0</v>
      </c>
      <c r="U57" s="91" t="s">
        <v>624</v>
      </c>
      <c r="V57" s="91" t="s">
        <v>624</v>
      </c>
      <c r="W57" s="90" t="s">
        <v>624</v>
      </c>
      <c r="X57" s="90" t="s">
        <v>624</v>
      </c>
      <c r="Y57" s="90" t="s">
        <v>624</v>
      </c>
      <c r="Z57" s="90" t="s">
        <v>624</v>
      </c>
      <c r="AA57" s="90" t="b">
        <v>1</v>
      </c>
      <c r="AB57" s="90" t="s">
        <v>624</v>
      </c>
      <c r="AC57" s="90" t="s">
        <v>624</v>
      </c>
      <c r="AD57" s="90" t="s">
        <v>624</v>
      </c>
      <c r="AE57" s="89" t="s">
        <v>1189</v>
      </c>
    </row>
    <row r="58" spans="1:31" ht="63">
      <c r="A58" s="97" t="b">
        <v>0</v>
      </c>
      <c r="B58" s="90" t="s">
        <v>2650</v>
      </c>
      <c r="C58" s="91" t="s">
        <v>1378</v>
      </c>
      <c r="D58" s="96" t="s">
        <v>1378</v>
      </c>
      <c r="E58" s="9" t="s">
        <v>4149</v>
      </c>
      <c r="F58" s="129">
        <v>57</v>
      </c>
      <c r="G58" s="131" t="str">
        <f t="shared" si="0"/>
        <v>| Data &amp; Analysis | How many recaptures were detected? | [numeric] |</v>
      </c>
      <c r="H58" s="91" t="s">
        <v>1339</v>
      </c>
      <c r="I58" s="9" t="s">
        <v>4149</v>
      </c>
      <c r="J58" s="9" t="s">
        <v>2913</v>
      </c>
      <c r="K58" s="91" t="s">
        <v>4148</v>
      </c>
      <c r="L58" s="91" t="s">
        <v>4147</v>
      </c>
      <c r="M58" s="91"/>
      <c r="N58" s="91"/>
      <c r="O58" s="93" t="s">
        <v>383</v>
      </c>
      <c r="P58" s="9" t="s">
        <v>1314</v>
      </c>
      <c r="Q58" s="93" t="s">
        <v>624</v>
      </c>
      <c r="R58" s="91" t="b">
        <v>0</v>
      </c>
      <c r="S58" s="92" t="s">
        <v>624</v>
      </c>
      <c r="T58" s="91" t="b">
        <v>0</v>
      </c>
      <c r="U58" s="91" t="s">
        <v>624</v>
      </c>
      <c r="V58" s="91" t="s">
        <v>624</v>
      </c>
      <c r="W58" s="90" t="s">
        <v>624</v>
      </c>
      <c r="X58" s="90" t="s">
        <v>624</v>
      </c>
      <c r="Y58" s="90" t="s">
        <v>624</v>
      </c>
      <c r="Z58" s="90" t="s">
        <v>624</v>
      </c>
      <c r="AA58" s="90" t="b">
        <v>1</v>
      </c>
      <c r="AB58" s="90" t="s">
        <v>624</v>
      </c>
      <c r="AC58" s="90" t="s">
        <v>624</v>
      </c>
      <c r="AD58" s="90" t="s">
        <v>624</v>
      </c>
      <c r="AE58" s="89" t="s">
        <v>1189</v>
      </c>
    </row>
    <row r="59" spans="1:31" ht="45">
      <c r="A59" s="97" t="b">
        <v>0</v>
      </c>
      <c r="B59" s="90" t="s">
        <v>2651</v>
      </c>
      <c r="C59" s="91" t="s">
        <v>1377</v>
      </c>
      <c r="D59" s="96" t="s">
        <v>1377</v>
      </c>
      <c r="E59" s="95" t="s">
        <v>4404</v>
      </c>
      <c r="F59" s="9">
        <v>58</v>
      </c>
      <c r="G59" s="131" t="str">
        <f t="shared" si="0"/>
        <v>| Data &amp; Analysis | Is the data overdispersed?&lt;br&gt;\[Poisson GLM vs. negative binomial model\] | YES, NO |</v>
      </c>
      <c r="H59" s="91" t="s">
        <v>1339</v>
      </c>
      <c r="I59" s="95" t="s">
        <v>4404</v>
      </c>
      <c r="J59" s="94" t="s">
        <v>1260</v>
      </c>
      <c r="K59" s="93" t="s">
        <v>4134</v>
      </c>
      <c r="L59" s="91" t="s">
        <v>4145</v>
      </c>
      <c r="M59" s="91"/>
      <c r="N59" s="91"/>
      <c r="O59" s="93" t="s">
        <v>383</v>
      </c>
      <c r="P59" s="94" t="s">
        <v>1318</v>
      </c>
      <c r="Q59" s="93" t="s">
        <v>624</v>
      </c>
      <c r="R59" s="91" t="b">
        <v>1</v>
      </c>
      <c r="S59" s="91" t="s">
        <v>4144</v>
      </c>
      <c r="T59" s="91" t="b">
        <v>1</v>
      </c>
      <c r="U59" s="91" t="s">
        <v>4139</v>
      </c>
      <c r="V59" s="91" t="s">
        <v>624</v>
      </c>
      <c r="W59" s="149" t="s">
        <v>624</v>
      </c>
      <c r="X59" s="149" t="s">
        <v>624</v>
      </c>
      <c r="Y59" s="149" t="s">
        <v>624</v>
      </c>
      <c r="Z59" s="149" t="s">
        <v>624</v>
      </c>
      <c r="AA59" s="149" t="s">
        <v>624</v>
      </c>
      <c r="AB59" s="149" t="s">
        <v>624</v>
      </c>
      <c r="AC59" s="149" t="b">
        <v>1</v>
      </c>
      <c r="AD59" s="149" t="s">
        <v>624</v>
      </c>
      <c r="AE59" s="89" t="s">
        <v>1189</v>
      </c>
    </row>
    <row r="60" spans="1:31" ht="47.25">
      <c r="A60" s="97" t="b">
        <v>0</v>
      </c>
      <c r="B60" s="90" t="s">
        <v>2652</v>
      </c>
      <c r="C60" s="91" t="s">
        <v>1376</v>
      </c>
      <c r="D60" s="96" t="s">
        <v>1376</v>
      </c>
      <c r="E60" s="95" t="s">
        <v>4143</v>
      </c>
      <c r="F60" s="9">
        <v>59</v>
      </c>
      <c r="G60" s="131" t="str">
        <f t="shared" si="0"/>
        <v>| Data &amp; Analysis | Is the data zero-inflated? \[Poisson / Negative binomial vs. Zero-inflated / Hurdle models\] | YES, NO |</v>
      </c>
      <c r="H60" s="91" t="s">
        <v>1339</v>
      </c>
      <c r="I60" s="95" t="s">
        <v>4409</v>
      </c>
      <c r="J60" s="94" t="s">
        <v>1260</v>
      </c>
      <c r="K60" s="93" t="s">
        <v>4134</v>
      </c>
      <c r="L60" s="91" t="s">
        <v>4142</v>
      </c>
      <c r="M60" s="91"/>
      <c r="N60" s="91"/>
      <c r="O60" s="93" t="s">
        <v>383</v>
      </c>
      <c r="P60" s="94" t="s">
        <v>1318</v>
      </c>
      <c r="Q60" s="93" t="s">
        <v>624</v>
      </c>
      <c r="R60" s="91" t="b">
        <v>0</v>
      </c>
      <c r="S60" s="92" t="s">
        <v>624</v>
      </c>
      <c r="T60" s="91" t="b">
        <v>1</v>
      </c>
      <c r="U60" s="91" t="s">
        <v>4139</v>
      </c>
      <c r="V60" s="91" t="s">
        <v>624</v>
      </c>
      <c r="W60" s="149" t="s">
        <v>624</v>
      </c>
      <c r="X60" s="149" t="s">
        <v>624</v>
      </c>
      <c r="Y60" s="149" t="s">
        <v>624</v>
      </c>
      <c r="Z60" s="149" t="s">
        <v>624</v>
      </c>
      <c r="AA60" s="149" t="s">
        <v>624</v>
      </c>
      <c r="AB60" s="149" t="s">
        <v>624</v>
      </c>
      <c r="AC60" s="149" t="b">
        <v>1</v>
      </c>
      <c r="AD60" s="149" t="s">
        <v>624</v>
      </c>
      <c r="AE60" s="89" t="s">
        <v>1189</v>
      </c>
    </row>
    <row r="61" spans="1:31" ht="90">
      <c r="A61" s="146" t="b">
        <v>0</v>
      </c>
      <c r="B61" s="90" t="s">
        <v>2653</v>
      </c>
      <c r="C61" s="91" t="s">
        <v>1375</v>
      </c>
      <c r="D61" s="96" t="s">
        <v>1375</v>
      </c>
      <c r="E61" s="95" t="s">
        <v>4407</v>
      </c>
      <c r="F61" s="129">
        <v>60</v>
      </c>
      <c r="G61" s="131" t="str">
        <f t="shared" si="0"/>
        <v>| Data &amp; Analysis | Try using a zero-inflated model. Is overdispersion still present when accounting for by zero-inflation?&lt;br&gt; (i.e., is the zero-inflated model still overdispersed) \[Zero-inflated poisson vs. Zero-inflated negative binomial model\] | YES, NO |</v>
      </c>
      <c r="H61" s="91" t="s">
        <v>1339</v>
      </c>
      <c r="I61" s="95" t="s">
        <v>4405</v>
      </c>
      <c r="J61" s="94" t="s">
        <v>1260</v>
      </c>
      <c r="K61" s="93" t="s">
        <v>4134</v>
      </c>
      <c r="L61" s="91" t="s">
        <v>4140</v>
      </c>
      <c r="M61" s="91"/>
      <c r="N61" s="91"/>
      <c r="O61" s="93" t="s">
        <v>383</v>
      </c>
      <c r="P61" s="94" t="s">
        <v>1318</v>
      </c>
      <c r="Q61" s="93" t="s">
        <v>624</v>
      </c>
      <c r="R61" s="91" t="b">
        <v>0</v>
      </c>
      <c r="S61" s="92" t="s">
        <v>624</v>
      </c>
      <c r="T61" s="91" t="b">
        <v>1</v>
      </c>
      <c r="U61" s="91" t="s">
        <v>4139</v>
      </c>
      <c r="V61" s="91" t="s">
        <v>624</v>
      </c>
      <c r="W61" s="90" t="s">
        <v>624</v>
      </c>
      <c r="X61" s="90" t="s">
        <v>624</v>
      </c>
      <c r="Y61" s="90" t="s">
        <v>624</v>
      </c>
      <c r="Z61" s="90" t="s">
        <v>624</v>
      </c>
      <c r="AA61" s="90" t="s">
        <v>624</v>
      </c>
      <c r="AB61" s="90" t="s">
        <v>624</v>
      </c>
      <c r="AC61" s="90" t="b">
        <v>1</v>
      </c>
      <c r="AD61" s="90" t="s">
        <v>624</v>
      </c>
      <c r="AE61" s="89" t="s">
        <v>1189</v>
      </c>
    </row>
    <row r="62" spans="1:31" ht="78.75">
      <c r="A62" s="146" t="b">
        <v>0</v>
      </c>
      <c r="B62" s="90" t="s">
        <v>2654</v>
      </c>
      <c r="C62" s="91" t="s">
        <v>1373</v>
      </c>
      <c r="D62" s="96" t="s">
        <v>1373</v>
      </c>
      <c r="E62" s="95" t="s">
        <v>4138</v>
      </c>
      <c r="F62" s="9">
        <v>61</v>
      </c>
      <c r="G62" s="131" t="str">
        <f t="shared" si="0"/>
        <v>| Data &amp; Analysis | Try including a random effect for "Camera Location." Is the data still zero-inflated when accounting for a "Camera Location" random effect? \[Zero-inflation due to spatial autocorrelation of sites; mixed effects model\] | YES, NO |</v>
      </c>
      <c r="H62" s="91" t="s">
        <v>1339</v>
      </c>
      <c r="I62" s="95" t="s">
        <v>4408</v>
      </c>
      <c r="J62" s="94" t="s">
        <v>1260</v>
      </c>
      <c r="K62" s="93" t="s">
        <v>4134</v>
      </c>
      <c r="L62" s="91" t="s">
        <v>4137</v>
      </c>
      <c r="M62" s="91"/>
      <c r="N62" s="91"/>
      <c r="O62" s="93" t="s">
        <v>383</v>
      </c>
      <c r="P62" s="94" t="s">
        <v>1318</v>
      </c>
      <c r="Q62" s="93" t="s">
        <v>624</v>
      </c>
      <c r="R62" s="91" t="b">
        <v>0</v>
      </c>
      <c r="S62" s="92" t="s">
        <v>624</v>
      </c>
      <c r="T62" s="91" t="b">
        <v>1</v>
      </c>
      <c r="U62" s="91" t="s">
        <v>4136</v>
      </c>
      <c r="V62" s="91" t="s">
        <v>624</v>
      </c>
      <c r="W62" s="90" t="s">
        <v>624</v>
      </c>
      <c r="X62" s="90" t="s">
        <v>624</v>
      </c>
      <c r="Y62" s="90" t="s">
        <v>624</v>
      </c>
      <c r="Z62" s="90" t="s">
        <v>624</v>
      </c>
      <c r="AA62" s="90" t="s">
        <v>624</v>
      </c>
      <c r="AB62" s="90" t="s">
        <v>624</v>
      </c>
      <c r="AC62" s="90" t="b">
        <v>1</v>
      </c>
      <c r="AD62" s="90" t="s">
        <v>624</v>
      </c>
      <c r="AE62" s="89" t="s">
        <v>1189</v>
      </c>
    </row>
    <row r="63" spans="1:31" ht="60">
      <c r="A63" s="97" t="b">
        <v>0</v>
      </c>
      <c r="B63" s="90" t="s">
        <v>2655</v>
      </c>
      <c r="C63" s="91" t="s">
        <v>1371</v>
      </c>
      <c r="D63" s="96" t="s">
        <v>1371</v>
      </c>
      <c r="E63" s="95" t="s">
        <v>4377</v>
      </c>
      <c r="F63" s="9">
        <v>62</v>
      </c>
      <c r="G63" s="131" t="str">
        <f>"| "&amp;H63&amp;" | "&amp;I63&amp;" | "&amp;J63&amp;" |"</f>
        <v>| Data &amp; Analysis | Do you believe that another process may be contributing to excess zeros? [Zero-inflation poisson vs. Hurdle model] | YES, NO |</v>
      </c>
      <c r="H63" s="91" t="s">
        <v>1339</v>
      </c>
      <c r="I63" s="95" t="s">
        <v>4406</v>
      </c>
      <c r="J63" s="94" t="s">
        <v>1260</v>
      </c>
      <c r="K63" s="93" t="s">
        <v>4134</v>
      </c>
      <c r="L63" s="91" t="s">
        <v>4133</v>
      </c>
      <c r="M63" s="91"/>
      <c r="N63" s="91"/>
      <c r="O63" s="93" t="s">
        <v>4132</v>
      </c>
      <c r="P63" s="94" t="s">
        <v>1318</v>
      </c>
      <c r="Q63" s="93" t="s">
        <v>624</v>
      </c>
      <c r="R63" s="91" t="b">
        <v>0</v>
      </c>
      <c r="S63" s="92" t="s">
        <v>624</v>
      </c>
      <c r="T63" s="91" t="b">
        <v>0</v>
      </c>
      <c r="U63" s="91" t="s">
        <v>624</v>
      </c>
      <c r="V63" s="91" t="s">
        <v>624</v>
      </c>
      <c r="W63" s="90" t="s">
        <v>624</v>
      </c>
      <c r="X63" s="90" t="s">
        <v>624</v>
      </c>
      <c r="Y63" s="90" t="s">
        <v>624</v>
      </c>
      <c r="Z63" s="90" t="s">
        <v>624</v>
      </c>
      <c r="AA63" s="90" t="s">
        <v>624</v>
      </c>
      <c r="AB63" s="90" t="s">
        <v>624</v>
      </c>
      <c r="AC63" s="90" t="b">
        <v>1</v>
      </c>
      <c r="AD63" s="90" t="s">
        <v>624</v>
      </c>
      <c r="AE63" s="89" t="s">
        <v>1189</v>
      </c>
    </row>
  </sheetData>
  <conditionalFormatting sqref="A1:C1 H1">
    <cfRule type="cellIs" dxfId="93" priority="20" operator="equal">
      <formula>"-"</formula>
    </cfRule>
    <cfRule type="cellIs" dxfId="92" priority="21" operator="equal">
      <formula>"TRUE"</formula>
    </cfRule>
  </conditionalFormatting>
  <conditionalFormatting sqref="B1">
    <cfRule type="duplicateValues" dxfId="91" priority="18"/>
  </conditionalFormatting>
  <conditionalFormatting sqref="K1:K63 A48:B48 A50:B53 C1:D63 H1:H63">
    <cfRule type="cellIs" dxfId="90" priority="23" operator="equal">
      <formula>"TRUE"</formula>
    </cfRule>
  </conditionalFormatting>
  <conditionalFormatting sqref="Q45:AD45 Q1:V2 Q3:S44 Q46:S63 J27:P27 J25:P25 J23:P23 J29:P29 J31:P31 J33:P33 I32:P32 I30:P30 I24:P24 I26:P26 I28:P28 D28:E28 D27 D26:E26 D25 D24:E24 D23 D29 D30:E30 D32:E32 D31 D34:E63 D33 D5:E22 C1:C63 D1:G2 A48:C48 A50:C53 F5:F63 H1:H63 D3:F4 G3:G63 I34:P63 I1:P22">
    <cfRule type="cellIs" dxfId="89" priority="19" operator="equal">
      <formula>"-"</formula>
    </cfRule>
  </conditionalFormatting>
  <conditionalFormatting sqref="M1:M38">
    <cfRule type="containsText" dxfId="88" priority="17" operator="containsText" text="unknown">
      <formula>NOT(ISERROR(SEARCH("unknown",M1)))</formula>
    </cfRule>
  </conditionalFormatting>
  <conditionalFormatting sqref="M47:M1048576">
    <cfRule type="containsText" dxfId="87" priority="16" operator="containsText" text="unknown">
      <formula>NOT(ISERROR(SEARCH("unknown",M47)))</formula>
    </cfRule>
  </conditionalFormatting>
  <conditionalFormatting sqref="AE1:AE63 T3:V48 V49:V63 T51:U63">
    <cfRule type="cellIs" dxfId="86" priority="22" operator="equal">
      <formula>"-"</formula>
    </cfRule>
  </conditionalFormatting>
  <conditionalFormatting sqref="R3:R63 T3:T1048576">
    <cfRule type="containsText" dxfId="85" priority="44" operator="containsText" text="FALSE">
      <formula>NOT(ISERROR(SEARCH("FALSE",R3)))</formula>
    </cfRule>
    <cfRule type="containsText" dxfId="84" priority="45" operator="containsText" text="TRUE">
      <formula>NOT(ISERROR(SEARCH("TRUE",R3)))</formula>
    </cfRule>
  </conditionalFormatting>
  <conditionalFormatting sqref="R6">
    <cfRule type="containsText" dxfId="83" priority="40" operator="containsText" text="FALSE">
      <formula>NOT(ISERROR(SEARCH("FALSE",R6)))</formula>
    </cfRule>
    <cfRule type="containsText" dxfId="82" priority="41" operator="containsText" text="TRUE">
      <formula>NOT(ISERROR(SEARCH("TRUE",R6)))</formula>
    </cfRule>
  </conditionalFormatting>
  <conditionalFormatting sqref="R8">
    <cfRule type="containsText" dxfId="81" priority="42" operator="containsText" text="FALSE">
      <formula>NOT(ISERROR(SEARCH("FALSE",R8)))</formula>
    </cfRule>
    <cfRule type="containsText" dxfId="80" priority="43" operator="containsText" text="TRUE">
      <formula>NOT(ISERROR(SEARCH("TRUE",R8)))</formula>
    </cfRule>
  </conditionalFormatting>
  <conditionalFormatting sqref="R15:R16">
    <cfRule type="containsText" dxfId="79" priority="26" operator="containsText" text="FALSE">
      <formula>NOT(ISERROR(SEARCH("FALSE",R15)))</formula>
    </cfRule>
    <cfRule type="containsText" dxfId="78" priority="27" operator="containsText" text="TRUE">
      <formula>NOT(ISERROR(SEARCH("TRUE",R15)))</formula>
    </cfRule>
  </conditionalFormatting>
  <conditionalFormatting sqref="R24:R27">
    <cfRule type="containsText" dxfId="77" priority="24" operator="containsText" text="FALSE">
      <formula>NOT(ISERROR(SEARCH("FALSE",R24)))</formula>
    </cfRule>
    <cfRule type="containsText" dxfId="76" priority="25" operator="containsText" text="TRUE">
      <formula>NOT(ISERROR(SEARCH("TRUE",R24)))</formula>
    </cfRule>
  </conditionalFormatting>
  <conditionalFormatting sqref="R36:R38">
    <cfRule type="containsText" dxfId="75" priority="28" operator="containsText" text="FALSE">
      <formula>NOT(ISERROR(SEARCH("FALSE",R36)))</formula>
    </cfRule>
    <cfRule type="containsText" dxfId="74" priority="29" operator="containsText" text="TRUE">
      <formula>NOT(ISERROR(SEARCH("TRUE",R36)))</formula>
    </cfRule>
  </conditionalFormatting>
  <conditionalFormatting sqref="R44:R47">
    <cfRule type="containsText" dxfId="73" priority="30" operator="containsText" text="FALSE">
      <formula>NOT(ISERROR(SEARCH("FALSE",R44)))</formula>
    </cfRule>
    <cfRule type="containsText" dxfId="72" priority="31" operator="containsText" text="TRUE">
      <formula>NOT(ISERROR(SEARCH("TRUE",R44)))</formula>
    </cfRule>
  </conditionalFormatting>
  <conditionalFormatting sqref="R49:R52">
    <cfRule type="containsText" dxfId="71" priority="32" operator="containsText" text="FALSE">
      <formula>NOT(ISERROR(SEARCH("FALSE",R49)))</formula>
    </cfRule>
    <cfRule type="containsText" dxfId="70" priority="33" operator="containsText" text="TRUE">
      <formula>NOT(ISERROR(SEARCH("TRUE",R49)))</formula>
    </cfRule>
  </conditionalFormatting>
  <conditionalFormatting sqref="R54">
    <cfRule type="containsText" dxfId="69" priority="34" operator="containsText" text="FALSE">
      <formula>NOT(ISERROR(SEARCH("FALSE",R54)))</formula>
    </cfRule>
    <cfRule type="containsText" dxfId="68" priority="35" operator="containsText" text="TRUE">
      <formula>NOT(ISERROR(SEARCH("TRUE",R54)))</formula>
    </cfRule>
  </conditionalFormatting>
  <conditionalFormatting sqref="R59">
    <cfRule type="containsText" dxfId="67" priority="36" operator="containsText" text="FALSE">
      <formula>NOT(ISERROR(SEARCH("FALSE",R59)))</formula>
    </cfRule>
    <cfRule type="containsText" dxfId="66" priority="37" operator="containsText" text="TRUE">
      <formula>NOT(ISERROR(SEARCH("TRUE",R59)))</formula>
    </cfRule>
    <cfRule type="containsText" dxfId="65" priority="38" operator="containsText" text="FALSE">
      <formula>NOT(ISERROR(SEARCH("FALSE",R59)))</formula>
    </cfRule>
    <cfRule type="containsText" dxfId="64" priority="39" operator="containsText" text="TRUE">
      <formula>NOT(ISERROR(SEARCH("TRUE",R59)))</formula>
    </cfRule>
  </conditionalFormatting>
  <conditionalFormatting sqref="T1">
    <cfRule type="containsText" dxfId="63" priority="46" operator="containsText" text="FALSE">
      <formula>NOT(ISERROR(SEARCH("FALSE",T1)))</formula>
    </cfRule>
    <cfRule type="containsText" dxfId="62" priority="47" operator="containsText" text="TRUE">
      <formula>NOT(ISERROR(SEARCH("TRUE",T1)))</formula>
    </cfRule>
  </conditionalFormatting>
  <conditionalFormatting sqref="T49:T51 W60:AD63">
    <cfRule type="cellIs" dxfId="61" priority="48" operator="equal">
      <formula>"-"</formula>
    </cfRule>
  </conditionalFormatting>
  <conditionalFormatting sqref="I1:I22 I28 I26 I24 I30 I32 I34:I1048576">
    <cfRule type="duplicateValues" dxfId="60" priority="15"/>
  </conditionalFormatting>
  <conditionalFormatting sqref="E27">
    <cfRule type="cellIs" dxfId="59" priority="14" operator="equal">
      <formula>"-"</formula>
    </cfRule>
  </conditionalFormatting>
  <conditionalFormatting sqref="I27">
    <cfRule type="cellIs" dxfId="58" priority="13" operator="equal">
      <formula>"-"</formula>
    </cfRule>
  </conditionalFormatting>
  <conditionalFormatting sqref="I25">
    <cfRule type="cellIs" dxfId="57" priority="12" operator="equal">
      <formula>"-"</formula>
    </cfRule>
  </conditionalFormatting>
  <conditionalFormatting sqref="E25">
    <cfRule type="cellIs" dxfId="56" priority="11" operator="equal">
      <formula>"-"</formula>
    </cfRule>
  </conditionalFormatting>
  <conditionalFormatting sqref="E23">
    <cfRule type="cellIs" dxfId="55" priority="10" operator="equal">
      <formula>"-"</formula>
    </cfRule>
  </conditionalFormatting>
  <conditionalFormatting sqref="I23">
    <cfRule type="cellIs" dxfId="54" priority="9" operator="equal">
      <formula>"-"</formula>
    </cfRule>
  </conditionalFormatting>
  <conditionalFormatting sqref="E29">
    <cfRule type="cellIs" dxfId="53" priority="8" operator="equal">
      <formula>"-"</formula>
    </cfRule>
  </conditionalFormatting>
  <conditionalFormatting sqref="I29">
    <cfRule type="cellIs" dxfId="52" priority="7" operator="equal">
      <formula>"-"</formula>
    </cfRule>
  </conditionalFormatting>
  <conditionalFormatting sqref="E30">
    <cfRule type="duplicateValues" dxfId="51" priority="6"/>
  </conditionalFormatting>
  <conditionalFormatting sqref="E32">
    <cfRule type="duplicateValues" dxfId="50" priority="5"/>
  </conditionalFormatting>
  <conditionalFormatting sqref="E31">
    <cfRule type="cellIs" dxfId="49" priority="4" operator="equal">
      <formula>"-"</formula>
    </cfRule>
  </conditionalFormatting>
  <conditionalFormatting sqref="I31">
    <cfRule type="cellIs" dxfId="48" priority="3" operator="equal">
      <formula>"-"</formula>
    </cfRule>
  </conditionalFormatting>
  <conditionalFormatting sqref="E33">
    <cfRule type="cellIs" dxfId="47" priority="2" operator="equal">
      <formula>"-"</formula>
    </cfRule>
  </conditionalFormatting>
  <conditionalFormatting sqref="I33">
    <cfRule type="cellIs" dxfId="46" priority="1" operator="equal">
      <formula>"-"</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8898-6EBF-4CD9-A42B-7895FE796F41}">
  <dimension ref="A1:D9"/>
  <sheetViews>
    <sheetView workbookViewId="0">
      <selection activeCell="D7" sqref="D7:D9"/>
    </sheetView>
  </sheetViews>
  <sheetFormatPr defaultRowHeight="14.25"/>
  <cols>
    <col min="1" max="1" width="32.5" customWidth="1"/>
    <col min="2" max="2" width="34.625" customWidth="1"/>
    <col min="4" max="4" width="40.875" customWidth="1"/>
  </cols>
  <sheetData>
    <row r="1" spans="1:4" ht="75.75" thickBot="1">
      <c r="A1" s="156" t="s">
        <v>4387</v>
      </c>
      <c r="B1" s="157" t="s">
        <v>4388</v>
      </c>
      <c r="D1" s="131" t="str">
        <f>"| "&amp;A1&amp;" | "&amp;B1&amp;" | "</f>
        <v xml:space="preserve">| Because you chose… | Consider the following in your analysis | </v>
      </c>
    </row>
    <row r="2" spans="1:4" ht="30.75" thickBot="1">
      <c r="A2" s="158" t="s">
        <v>4389</v>
      </c>
      <c r="B2" s="159" t="s">
        <v>4390</v>
      </c>
      <c r="D2" s="131" t="str">
        <f t="shared" ref="D2:D9" si="0">"| "&amp;A2&amp;" | "&amp;B2&amp;" | "</f>
        <v xml:space="preserve">| Multiple study areas | include latitude, topography, temp, and or NVDI as covariates in analysis (Hofmeester et al., 2019). | </v>
      </c>
    </row>
    <row r="3" spans="1:4" ht="30.75" thickBot="1">
      <c r="A3" s="158" t="s">
        <v>4391</v>
      </c>
      <c r="B3" s="159" t="s">
        <v>4392</v>
      </c>
      <c r="D3" s="131" t="str">
        <f t="shared" si="0"/>
        <v xml:space="preserve">| Multiples study seasons | correct for multiple seasons by including season or temperature as covariates (Hofmeester et al., 2019). | </v>
      </c>
    </row>
    <row r="4" spans="1:4" ht="30.75" thickBot="1">
      <c r="A4" s="158" t="s">
        <v>4393</v>
      </c>
      <c r="B4" s="159" t="s">
        <v>4394</v>
      </c>
      <c r="D4" s="131" t="str">
        <f t="shared" si="0"/>
        <v xml:space="preserve">| Bait/lure placed at a subset of cameras | if placing bait/lure at a subset of cameras, correct for variability in bait/lure effects by including ***bait/lure presence*** as a covariate. | </v>
      </c>
    </row>
    <row r="5" spans="1:4" ht="30.75" thickBot="1">
      <c r="A5" s="158" t="s">
        <v>4395</v>
      </c>
      <c r="B5" s="159" t="s">
        <v>4396</v>
      </c>
      <c r="D5" s="131" t="str">
        <f t="shared" si="0"/>
        <v xml:space="preserve">| Variable camera settings | include each setting that differs as a covariate. | </v>
      </c>
    </row>
    <row r="6" spans="1:4" ht="30.75" thickBot="1">
      <c r="A6" s="158" t="s">
        <v>2549</v>
      </c>
      <c r="B6" s="159" t="s">
        <v>4397</v>
      </c>
      <c r="D6" s="131" t="str">
        <f t="shared" si="0"/>
        <v xml:space="preserve">| Targetting multiple features | correct for variable placement on detection probability by including FOV Target Feature "type" as a covariate. | </v>
      </c>
    </row>
    <row r="7" spans="1:4" ht="60">
      <c r="A7" t="s">
        <v>4398</v>
      </c>
      <c r="B7" t="s">
        <v>4399</v>
      </c>
      <c r="D7" s="131" t="str">
        <f t="shared" si="0"/>
        <v xml:space="preserve">| Variable camera make/model | measure sensitivity of PIR sensor of each model and use as a covariate (Hofmeester et al., 2019) or include camera model as a covariate (Kelly &amp; Holub, 2015). | </v>
      </c>
    </row>
    <row r="8" spans="1:4" ht="60">
      <c r="A8" t="s">
        <v>4400</v>
      </c>
      <c r="B8" t="s">
        <v>4401</v>
      </c>
      <c r="D8" s="131" t="str">
        <f t="shared" si="0"/>
        <v xml:space="preserve">| Variable camera height and/or angle | include camera height and/or camera angle as covariates (Hofmeester et al., 2019). | </v>
      </c>
    </row>
    <row r="9" spans="1:4" ht="60">
      <c r="A9" t="s">
        <v>4402</v>
      </c>
      <c r="B9" t="s">
        <v>4403</v>
      </c>
      <c r="D9" s="131" t="str">
        <f t="shared" si="0"/>
        <v xml:space="preserve">| Target species - Body size["Multiple" or "Unknown"] | correct for variable body size of your target species by including body mass and diet as variables (O’Brien, Kinnaird, and Wibisono 2011; Hofmeester et al., 2019). | </v>
      </c>
    </row>
  </sheetData>
  <conditionalFormatting sqref="D1:D9">
    <cfRule type="cellIs" dxfId="2" priority="2" operator="equal">
      <formula>"-"</formula>
    </cfRule>
  </conditionalFormatting>
  <conditionalFormatting sqref="A1:A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5F97B-4DB8-4F7E-9028-BFD90294C9E0}">
  <dimension ref="A1:D63"/>
  <sheetViews>
    <sheetView workbookViewId="0">
      <selection activeCell="C7" sqref="C7"/>
    </sheetView>
  </sheetViews>
  <sheetFormatPr defaultRowHeight="14.25"/>
  <cols>
    <col min="1" max="1" width="27.875" customWidth="1"/>
    <col min="2" max="2" width="16.75" bestFit="1" customWidth="1"/>
    <col min="3" max="3" width="51.625" customWidth="1"/>
    <col min="4" max="4" width="69.5" customWidth="1"/>
  </cols>
  <sheetData>
    <row r="1" spans="1:4" ht="15.75">
      <c r="A1" s="138" t="s">
        <v>4344</v>
      </c>
      <c r="B1" s="139" t="s">
        <v>1333</v>
      </c>
      <c r="C1" s="145" t="s">
        <v>1332</v>
      </c>
      <c r="D1" s="139" t="s">
        <v>1330</v>
      </c>
    </row>
    <row r="2" spans="1:4" ht="31.5">
      <c r="A2" s="91" t="s">
        <v>1349</v>
      </c>
      <c r="B2" s="96" t="s">
        <v>1407</v>
      </c>
      <c r="C2" s="9" t="s">
        <v>4325</v>
      </c>
      <c r="D2" s="9" t="s">
        <v>4346</v>
      </c>
    </row>
    <row r="3" spans="1:4" ht="47.25">
      <c r="A3" s="91" t="s">
        <v>1349</v>
      </c>
      <c r="B3" s="96" t="s">
        <v>370</v>
      </c>
      <c r="C3" s="9" t="s">
        <v>4365</v>
      </c>
      <c r="D3" s="9" t="s">
        <v>4347</v>
      </c>
    </row>
    <row r="4" spans="1:4" ht="15.75">
      <c r="A4" s="91" t="s">
        <v>1349</v>
      </c>
      <c r="B4" s="96" t="s">
        <v>1316</v>
      </c>
      <c r="C4" s="129" t="s">
        <v>1315</v>
      </c>
      <c r="D4" s="9" t="s">
        <v>1314</v>
      </c>
    </row>
    <row r="5" spans="1:4" ht="31.5">
      <c r="A5" s="91" t="s">
        <v>1349</v>
      </c>
      <c r="B5" s="96" t="s">
        <v>1320</v>
      </c>
      <c r="C5" s="130" t="s">
        <v>4366</v>
      </c>
      <c r="D5" s="9" t="s">
        <v>4348</v>
      </c>
    </row>
    <row r="6" spans="1:4" ht="31.5">
      <c r="A6" s="91" t="s">
        <v>1347</v>
      </c>
      <c r="B6" s="96" t="s">
        <v>1406</v>
      </c>
      <c r="C6" s="9" t="s">
        <v>4316</v>
      </c>
      <c r="D6" s="9" t="s">
        <v>4348</v>
      </c>
    </row>
    <row r="7" spans="1:4" ht="31.5">
      <c r="A7" s="91" t="s">
        <v>1347</v>
      </c>
      <c r="B7" s="96" t="s">
        <v>1405</v>
      </c>
      <c r="C7" s="9" t="s">
        <v>4314</v>
      </c>
      <c r="D7" s="9" t="s">
        <v>4348</v>
      </c>
    </row>
    <row r="8" spans="1:4" ht="15.75">
      <c r="A8" s="91" t="s">
        <v>1341</v>
      </c>
      <c r="B8" s="96" t="s">
        <v>1384</v>
      </c>
      <c r="C8" s="118" t="s">
        <v>4332</v>
      </c>
      <c r="D8" s="94" t="s">
        <v>4348</v>
      </c>
    </row>
    <row r="9" spans="1:4" ht="63">
      <c r="A9" s="91" t="s">
        <v>1347</v>
      </c>
      <c r="B9" s="96" t="s">
        <v>1324</v>
      </c>
      <c r="C9" s="130" t="s">
        <v>1325</v>
      </c>
      <c r="D9" s="9" t="s">
        <v>4348</v>
      </c>
    </row>
    <row r="10" spans="1:4" ht="31.5">
      <c r="A10" s="91" t="s">
        <v>1347</v>
      </c>
      <c r="B10" s="96" t="s">
        <v>1322</v>
      </c>
      <c r="C10" s="131" t="s">
        <v>4308</v>
      </c>
      <c r="D10" s="9" t="s">
        <v>1314</v>
      </c>
    </row>
    <row r="11" spans="1:4" ht="31.5">
      <c r="A11" s="91" t="s">
        <v>1347</v>
      </c>
      <c r="B11" s="128" t="s">
        <v>1394</v>
      </c>
      <c r="C11" s="127" t="s">
        <v>4304</v>
      </c>
      <c r="D11" s="125" t="s">
        <v>4348</v>
      </c>
    </row>
    <row r="12" spans="1:4" ht="31.5">
      <c r="A12" s="91" t="s">
        <v>1347</v>
      </c>
      <c r="B12" s="96" t="s">
        <v>1394</v>
      </c>
      <c r="C12" s="118" t="s">
        <v>4301</v>
      </c>
      <c r="D12" s="9" t="s">
        <v>4348</v>
      </c>
    </row>
    <row r="13" spans="1:4" ht="31.5">
      <c r="A13" s="91" t="s">
        <v>1345</v>
      </c>
      <c r="B13" s="153" t="s">
        <v>1263</v>
      </c>
      <c r="C13" s="110" t="s">
        <v>1262</v>
      </c>
      <c r="D13" s="110" t="s">
        <v>4348</v>
      </c>
    </row>
    <row r="14" spans="1:4" ht="31.5">
      <c r="A14" s="91" t="s">
        <v>1345</v>
      </c>
      <c r="B14" s="111" t="s">
        <v>1266</v>
      </c>
      <c r="C14" s="110" t="s">
        <v>1265</v>
      </c>
      <c r="D14" s="110" t="s">
        <v>4348</v>
      </c>
    </row>
    <row r="15" spans="1:4" ht="15.75">
      <c r="A15" s="91" t="s">
        <v>1345</v>
      </c>
      <c r="B15" s="96" t="s">
        <v>2267</v>
      </c>
      <c r="C15" s="9" t="s">
        <v>4295</v>
      </c>
      <c r="D15" s="9" t="s">
        <v>1314</v>
      </c>
    </row>
    <row r="16" spans="1:4" ht="31.5">
      <c r="A16" s="91" t="s">
        <v>1345</v>
      </c>
      <c r="B16" s="96" t="s">
        <v>1307</v>
      </c>
      <c r="C16" s="9" t="s">
        <v>1306</v>
      </c>
      <c r="D16" s="9" t="s">
        <v>4349</v>
      </c>
    </row>
    <row r="17" spans="1:4" ht="31.5">
      <c r="A17" s="91" t="s">
        <v>1345</v>
      </c>
      <c r="B17" s="96" t="s">
        <v>1404</v>
      </c>
      <c r="C17" s="9" t="s">
        <v>4288</v>
      </c>
      <c r="D17" s="9" t="s">
        <v>1314</v>
      </c>
    </row>
    <row r="18" spans="1:4" ht="15.75">
      <c r="A18" s="91" t="s">
        <v>1343</v>
      </c>
      <c r="B18" s="96" t="s">
        <v>1313</v>
      </c>
      <c r="C18" s="9" t="s">
        <v>1312</v>
      </c>
      <c r="D18" s="9" t="s">
        <v>4350</v>
      </c>
    </row>
    <row r="19" spans="1:4" ht="15.75">
      <c r="A19" s="91" t="s">
        <v>1343</v>
      </c>
      <c r="B19" s="96" t="s">
        <v>1291</v>
      </c>
      <c r="C19" s="9" t="s">
        <v>1290</v>
      </c>
      <c r="D19" s="9" t="s">
        <v>4351</v>
      </c>
    </row>
    <row r="20" spans="1:4" ht="15.75">
      <c r="A20" s="91" t="s">
        <v>1343</v>
      </c>
      <c r="B20" s="96" t="s">
        <v>1271</v>
      </c>
      <c r="C20" s="9" t="s">
        <v>1270</v>
      </c>
      <c r="D20" s="9" t="s">
        <v>4352</v>
      </c>
    </row>
    <row r="21" spans="1:4" ht="15.75">
      <c r="A21" s="91" t="s">
        <v>1343</v>
      </c>
      <c r="B21" s="116" t="s">
        <v>1403</v>
      </c>
      <c r="C21" s="115" t="s">
        <v>4278</v>
      </c>
      <c r="D21" s="95" t="s">
        <v>4349</v>
      </c>
    </row>
    <row r="22" spans="1:4" ht="15.75">
      <c r="A22" s="91" t="s">
        <v>1343</v>
      </c>
      <c r="B22" s="96" t="s">
        <v>1287</v>
      </c>
      <c r="C22" s="118" t="s">
        <v>1286</v>
      </c>
      <c r="D22" s="9" t="s">
        <v>4349</v>
      </c>
    </row>
    <row r="23" spans="1:4" ht="31.5">
      <c r="A23" s="91" t="s">
        <v>1343</v>
      </c>
      <c r="B23" s="153" t="s">
        <v>1296</v>
      </c>
      <c r="C23" s="9" t="s">
        <v>1295</v>
      </c>
      <c r="D23" s="9" t="s">
        <v>4348</v>
      </c>
    </row>
    <row r="24" spans="1:4" ht="15.75">
      <c r="A24" s="91" t="s">
        <v>1343</v>
      </c>
      <c r="B24" s="111" t="s">
        <v>1299</v>
      </c>
      <c r="C24" s="9" t="s">
        <v>1298</v>
      </c>
      <c r="D24" s="9"/>
    </row>
    <row r="25" spans="1:4" ht="15.75">
      <c r="A25" s="91" t="s">
        <v>1343</v>
      </c>
      <c r="B25" s="96" t="s">
        <v>1276</v>
      </c>
      <c r="C25" s="9" t="s">
        <v>1275</v>
      </c>
      <c r="D25" s="9" t="s">
        <v>4353</v>
      </c>
    </row>
    <row r="26" spans="1:4" ht="31.5">
      <c r="A26" s="91" t="s">
        <v>1343</v>
      </c>
      <c r="B26" s="96" t="s">
        <v>1276</v>
      </c>
      <c r="C26" s="9" t="s">
        <v>4262</v>
      </c>
      <c r="D26" s="9" t="s">
        <v>4353</v>
      </c>
    </row>
    <row r="27" spans="1:4" ht="47.25">
      <c r="A27" s="91" t="s">
        <v>1343</v>
      </c>
      <c r="B27" s="96" t="s">
        <v>1282</v>
      </c>
      <c r="C27" s="9" t="s">
        <v>4259</v>
      </c>
      <c r="D27" s="9" t="s">
        <v>4354</v>
      </c>
    </row>
    <row r="28" spans="1:4" ht="15.75">
      <c r="A28" s="91" t="s">
        <v>1343</v>
      </c>
      <c r="B28" s="96" t="s">
        <v>1282</v>
      </c>
      <c r="C28" s="9" t="s">
        <v>1281</v>
      </c>
      <c r="D28" s="9" t="s">
        <v>4354</v>
      </c>
    </row>
    <row r="29" spans="1:4" ht="47.25">
      <c r="A29" s="91" t="s">
        <v>1343</v>
      </c>
      <c r="B29" s="96" t="s">
        <v>1304</v>
      </c>
      <c r="C29" s="9" t="s">
        <v>4252</v>
      </c>
      <c r="D29" s="9" t="s">
        <v>4355</v>
      </c>
    </row>
    <row r="30" spans="1:4" ht="15.75">
      <c r="A30" s="91" t="s">
        <v>1343</v>
      </c>
      <c r="B30" s="96" t="s">
        <v>1304</v>
      </c>
      <c r="C30" s="9" t="s">
        <v>1303</v>
      </c>
      <c r="D30" s="9" t="s">
        <v>4355</v>
      </c>
    </row>
    <row r="31" spans="1:4" ht="31.5">
      <c r="A31" s="91" t="s">
        <v>1343</v>
      </c>
      <c r="B31" s="96" t="s">
        <v>1402</v>
      </c>
      <c r="C31" s="9" t="s">
        <v>4245</v>
      </c>
      <c r="D31" s="9" t="s">
        <v>4356</v>
      </c>
    </row>
    <row r="32" spans="1:4" ht="31.5">
      <c r="A32" s="91" t="s">
        <v>1343</v>
      </c>
      <c r="B32" s="96" t="s">
        <v>1401</v>
      </c>
      <c r="C32" s="9" t="s">
        <v>4238</v>
      </c>
      <c r="D32" s="9" t="s">
        <v>4349</v>
      </c>
    </row>
    <row r="33" spans="1:4" ht="63">
      <c r="A33" s="91" t="s">
        <v>1343</v>
      </c>
      <c r="B33" s="96" t="s">
        <v>1400</v>
      </c>
      <c r="C33" s="9" t="s">
        <v>4234</v>
      </c>
      <c r="D33" s="9" t="s">
        <v>4357</v>
      </c>
    </row>
    <row r="34" spans="1:4" ht="15.75">
      <c r="A34" s="91" t="s">
        <v>1343</v>
      </c>
      <c r="B34" s="96" t="s">
        <v>1399</v>
      </c>
      <c r="C34" s="9" t="s">
        <v>4230</v>
      </c>
      <c r="D34" s="9" t="s">
        <v>4358</v>
      </c>
    </row>
    <row r="35" spans="1:4" ht="78.75">
      <c r="A35" s="91" t="s">
        <v>1343</v>
      </c>
      <c r="B35" s="96" t="s">
        <v>1398</v>
      </c>
      <c r="C35" s="9" t="s">
        <v>4226</v>
      </c>
      <c r="D35" s="9" t="s">
        <v>4348</v>
      </c>
    </row>
    <row r="36" spans="1:4" ht="47.25">
      <c r="A36" s="91" t="s">
        <v>1343</v>
      </c>
      <c r="B36" s="96" t="s">
        <v>1397</v>
      </c>
      <c r="C36" s="9" t="s">
        <v>4221</v>
      </c>
      <c r="D36" s="9" t="s">
        <v>4359</v>
      </c>
    </row>
    <row r="37" spans="1:4" ht="31.5">
      <c r="A37" s="91" t="s">
        <v>1343</v>
      </c>
      <c r="B37" s="96" t="s">
        <v>1396</v>
      </c>
      <c r="C37" s="9" t="s">
        <v>4215</v>
      </c>
      <c r="D37" s="9" t="s">
        <v>4348</v>
      </c>
    </row>
    <row r="38" spans="1:4" ht="15.75">
      <c r="A38" s="91" t="s">
        <v>1343</v>
      </c>
      <c r="B38" s="96" t="s">
        <v>1395</v>
      </c>
      <c r="C38" s="9" t="s">
        <v>4212</v>
      </c>
      <c r="D38" s="9" t="s">
        <v>4360</v>
      </c>
    </row>
    <row r="39" spans="1:4" ht="31.5">
      <c r="A39" s="91" t="s">
        <v>1343</v>
      </c>
      <c r="B39" s="96" t="s">
        <v>1393</v>
      </c>
      <c r="C39" s="9" t="s">
        <v>4207</v>
      </c>
      <c r="D39" s="9" t="s">
        <v>4348</v>
      </c>
    </row>
    <row r="40" spans="1:4" ht="63">
      <c r="A40" s="91" t="s">
        <v>1343</v>
      </c>
      <c r="B40" s="96" t="s">
        <v>1402</v>
      </c>
      <c r="C40" s="9" t="s">
        <v>4203</v>
      </c>
      <c r="D40" s="9" t="s">
        <v>4361</v>
      </c>
    </row>
    <row r="41" spans="1:4" ht="15.75">
      <c r="A41" s="91" t="s">
        <v>1343</v>
      </c>
      <c r="B41" s="96" t="s">
        <v>1391</v>
      </c>
      <c r="C41" s="9" t="s">
        <v>4196</v>
      </c>
      <c r="D41" s="9" t="s">
        <v>4354</v>
      </c>
    </row>
    <row r="42" spans="1:4" ht="31.5">
      <c r="A42" s="91" t="s">
        <v>1343</v>
      </c>
      <c r="B42" s="96" t="s">
        <v>1390</v>
      </c>
      <c r="C42" s="9" t="s">
        <v>4195</v>
      </c>
      <c r="D42" s="9" t="s">
        <v>4354</v>
      </c>
    </row>
    <row r="43" spans="1:4" ht="31.5">
      <c r="A43" s="91" t="s">
        <v>1343</v>
      </c>
      <c r="B43" s="150" t="s">
        <v>1389</v>
      </c>
      <c r="C43" s="9" t="s">
        <v>4194</v>
      </c>
      <c r="D43" s="9" t="s">
        <v>4355</v>
      </c>
    </row>
    <row r="44" spans="1:4" ht="31.5">
      <c r="A44" s="91" t="s">
        <v>1343</v>
      </c>
      <c r="B44" s="96" t="s">
        <v>1388</v>
      </c>
      <c r="C44" s="9" t="s">
        <v>4191</v>
      </c>
      <c r="D44" s="9" t="s">
        <v>4355</v>
      </c>
    </row>
    <row r="45" spans="1:4" ht="31.5">
      <c r="A45" s="91" t="s">
        <v>1341</v>
      </c>
      <c r="B45" s="96" t="s">
        <v>1387</v>
      </c>
      <c r="C45" s="9" t="s">
        <v>4187</v>
      </c>
      <c r="D45" s="94" t="s">
        <v>4348</v>
      </c>
    </row>
    <row r="46" spans="1:4" ht="63">
      <c r="A46" s="91" t="s">
        <v>1341</v>
      </c>
      <c r="B46" s="96" t="s">
        <v>1386</v>
      </c>
      <c r="C46" s="9" t="s">
        <v>4184</v>
      </c>
      <c r="D46" s="94" t="s">
        <v>4348</v>
      </c>
    </row>
    <row r="47" spans="1:4" ht="31.5">
      <c r="A47" s="91" t="s">
        <v>1341</v>
      </c>
      <c r="B47" s="96" t="s">
        <v>1385</v>
      </c>
      <c r="C47" s="9" t="s">
        <v>4182</v>
      </c>
      <c r="D47" s="9" t="s">
        <v>4362</v>
      </c>
    </row>
    <row r="48" spans="1:4" ht="31.5">
      <c r="A48" s="91" t="s">
        <v>1341</v>
      </c>
      <c r="B48" s="96" t="s">
        <v>1383</v>
      </c>
      <c r="C48" s="9" t="s">
        <v>4178</v>
      </c>
      <c r="D48" s="94" t="s">
        <v>4363</v>
      </c>
    </row>
    <row r="49" spans="1:4" ht="31.5">
      <c r="A49" s="91" t="s">
        <v>1341</v>
      </c>
      <c r="B49" s="96" t="s">
        <v>1382</v>
      </c>
      <c r="C49" s="9" t="s">
        <v>4329</v>
      </c>
      <c r="D49" s="134" t="s">
        <v>4364</v>
      </c>
    </row>
    <row r="50" spans="1:4" ht="31.5">
      <c r="A50" s="91" t="s">
        <v>1341</v>
      </c>
      <c r="B50" s="96" t="s">
        <v>3580</v>
      </c>
      <c r="C50" s="9" t="s">
        <v>4168</v>
      </c>
      <c r="D50" s="94" t="s">
        <v>4348</v>
      </c>
    </row>
    <row r="51" spans="1:4" ht="31.5">
      <c r="A51" s="91" t="s">
        <v>1341</v>
      </c>
      <c r="B51" s="96" t="s">
        <v>3579</v>
      </c>
      <c r="C51" s="9" t="s">
        <v>4172</v>
      </c>
      <c r="D51" s="94" t="s">
        <v>4348</v>
      </c>
    </row>
    <row r="52" spans="1:4" ht="31.5">
      <c r="A52" s="91" t="s">
        <v>1339</v>
      </c>
      <c r="B52" s="96" t="s">
        <v>1327</v>
      </c>
      <c r="C52" s="9" t="s">
        <v>1326</v>
      </c>
      <c r="D52" s="94" t="s">
        <v>4348</v>
      </c>
    </row>
    <row r="53" spans="1:4" ht="31.5">
      <c r="A53" s="91" t="s">
        <v>1339</v>
      </c>
      <c r="B53" s="96" t="s">
        <v>1381</v>
      </c>
      <c r="C53" s="9" t="s">
        <v>4163</v>
      </c>
      <c r="D53" s="94" t="s">
        <v>4348</v>
      </c>
    </row>
    <row r="54" spans="1:4" ht="15.75">
      <c r="A54" s="91" t="s">
        <v>1339</v>
      </c>
      <c r="B54" s="96" t="s">
        <v>1374</v>
      </c>
      <c r="C54" s="95" t="s">
        <v>4158</v>
      </c>
      <c r="D54" s="94" t="s">
        <v>4348</v>
      </c>
    </row>
    <row r="55" spans="1:4" ht="15.75">
      <c r="A55" s="91" t="s">
        <v>1339</v>
      </c>
      <c r="B55" s="96" t="s">
        <v>1374</v>
      </c>
      <c r="C55" s="95" t="s">
        <v>4158</v>
      </c>
      <c r="D55" s="94" t="s">
        <v>4348</v>
      </c>
    </row>
    <row r="56" spans="1:4" ht="15.75">
      <c r="A56" s="91" t="s">
        <v>1339</v>
      </c>
      <c r="B56" s="150" t="s">
        <v>1380</v>
      </c>
      <c r="C56" s="9" t="s">
        <v>4155</v>
      </c>
      <c r="D56" s="9" t="s">
        <v>1314</v>
      </c>
    </row>
    <row r="57" spans="1:4" ht="15.75">
      <c r="A57" s="91" t="s">
        <v>1339</v>
      </c>
      <c r="B57" s="96" t="s">
        <v>1379</v>
      </c>
      <c r="C57" s="9" t="s">
        <v>4152</v>
      </c>
      <c r="D57" s="9" t="s">
        <v>1314</v>
      </c>
    </row>
    <row r="58" spans="1:4" ht="15.75">
      <c r="A58" s="91" t="s">
        <v>1339</v>
      </c>
      <c r="B58" s="96" t="s">
        <v>1378</v>
      </c>
      <c r="C58" s="9" t="s">
        <v>4149</v>
      </c>
      <c r="D58" s="9" t="s">
        <v>1314</v>
      </c>
    </row>
    <row r="59" spans="1:4" ht="31.5">
      <c r="A59" s="91" t="s">
        <v>1339</v>
      </c>
      <c r="B59" s="96" t="s">
        <v>1377</v>
      </c>
      <c r="C59" s="95" t="s">
        <v>4146</v>
      </c>
      <c r="D59" s="94" t="s">
        <v>4348</v>
      </c>
    </row>
    <row r="60" spans="1:4" ht="15.75">
      <c r="A60" s="91" t="s">
        <v>1339</v>
      </c>
      <c r="B60" s="96" t="s">
        <v>1376</v>
      </c>
      <c r="C60" s="95" t="s">
        <v>4143</v>
      </c>
      <c r="D60" s="94" t="s">
        <v>4348</v>
      </c>
    </row>
    <row r="61" spans="1:4" ht="47.25">
      <c r="A61" s="91" t="s">
        <v>1339</v>
      </c>
      <c r="B61" s="96" t="s">
        <v>1375</v>
      </c>
      <c r="C61" s="95" t="s">
        <v>4141</v>
      </c>
      <c r="D61" s="94" t="s">
        <v>4348</v>
      </c>
    </row>
    <row r="62" spans="1:4" ht="47.25">
      <c r="A62" s="91" t="s">
        <v>1339</v>
      </c>
      <c r="B62" s="96" t="s">
        <v>1373</v>
      </c>
      <c r="C62" s="95" t="s">
        <v>4138</v>
      </c>
      <c r="D62" s="94" t="s">
        <v>4348</v>
      </c>
    </row>
    <row r="63" spans="1:4" ht="31.5">
      <c r="A63" s="91" t="s">
        <v>1339</v>
      </c>
      <c r="B63" s="96" t="s">
        <v>1371</v>
      </c>
      <c r="C63" s="95" t="s">
        <v>4135</v>
      </c>
      <c r="D63" s="94" t="s">
        <v>4348</v>
      </c>
    </row>
  </sheetData>
  <conditionalFormatting sqref="A1">
    <cfRule type="cellIs" dxfId="45" priority="2" operator="equal">
      <formula>"-"</formula>
    </cfRule>
    <cfRule type="cellIs" dxfId="44" priority="3" operator="equal">
      <formula>"TRUE"</formula>
    </cfRule>
  </conditionalFormatting>
  <conditionalFormatting sqref="A1:B63">
    <cfRule type="cellIs" dxfId="43" priority="5" operator="equal">
      <formula>"TRUE"</formula>
    </cfRule>
  </conditionalFormatting>
  <conditionalFormatting sqref="A1:D63">
    <cfRule type="cellIs" dxfId="42" priority="1" operator="equal">
      <formula>"-"</formula>
    </cfRule>
  </conditionalFormatting>
  <conditionalFormatting sqref="A48 A50:A53">
    <cfRule type="cellIs" dxfId="41" priority="4" operator="equal">
      <formula>"-"</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5" t="s">
        <v>889</v>
      </c>
      <c r="B1" s="5" t="s">
        <v>2442</v>
      </c>
      <c r="C1" s="5" t="s">
        <v>2441</v>
      </c>
      <c r="D1" s="5" t="s">
        <v>2191</v>
      </c>
      <c r="E1" s="5" t="s">
        <v>380</v>
      </c>
      <c r="F1" s="5" t="s">
        <v>1157</v>
      </c>
      <c r="G1" s="5" t="s">
        <v>723</v>
      </c>
    </row>
    <row r="2" spans="1:9">
      <c r="A2">
        <v>1</v>
      </c>
      <c r="B2" t="s">
        <v>1362</v>
      </c>
      <c r="C2" t="s">
        <v>1349</v>
      </c>
      <c r="D2" t="s">
        <v>1348</v>
      </c>
      <c r="E2" t="str">
        <f t="shared" ref="E2:E17" si="0">B2&amp;"_text: "&amp;""""&amp;C2&amp;""""</f>
        <v>prog_1_text: "Objectives &amp; Resources"</v>
      </c>
      <c r="F2" t="s">
        <v>1351</v>
      </c>
      <c r="G2" t="s">
        <v>2187</v>
      </c>
      <c r="H2" t="s">
        <v>2565</v>
      </c>
      <c r="I2" t="str">
        <f>H2&amp;")="</f>
        <v>(#i_objective_resources)=</v>
      </c>
    </row>
    <row r="3" spans="1:9">
      <c r="A3">
        <v>2</v>
      </c>
      <c r="B3" t="s">
        <v>1363</v>
      </c>
      <c r="C3" t="s">
        <v>1347</v>
      </c>
      <c r="D3" t="s">
        <v>1346</v>
      </c>
      <c r="E3" t="str">
        <f t="shared" si="0"/>
        <v>prog_2_text: "Study area &amp; Site selection constraints"</v>
      </c>
      <c r="F3" t="s">
        <v>1354</v>
      </c>
      <c r="G3" t="s">
        <v>2183</v>
      </c>
      <c r="H3" t="s">
        <v>2566</v>
      </c>
      <c r="I3" t="str">
        <f t="shared" ref="I3:I17" si="1">H3&amp;")="</f>
        <v>(#i_study_area_site_selection_constraints)=</v>
      </c>
    </row>
    <row r="4" spans="1:9">
      <c r="A4">
        <v>2.1</v>
      </c>
      <c r="B4" t="s">
        <v>2445</v>
      </c>
      <c r="C4" t="s">
        <v>428</v>
      </c>
      <c r="D4" t="s">
        <v>1346</v>
      </c>
      <c r="E4" t="str">
        <f t="shared" si="0"/>
        <v>prog_2_1_text: "Study area"</v>
      </c>
      <c r="F4" t="s">
        <v>1354</v>
      </c>
      <c r="H4" t="s">
        <v>2567</v>
      </c>
      <c r="I4" t="str">
        <f t="shared" si="1"/>
        <v>(#i_)=</v>
      </c>
    </row>
    <row r="5" spans="1:9">
      <c r="A5">
        <v>2.2000000000000002</v>
      </c>
      <c r="B5" t="s">
        <v>2444</v>
      </c>
      <c r="C5" t="s">
        <v>2380</v>
      </c>
      <c r="D5" t="s">
        <v>1346</v>
      </c>
      <c r="E5" t="str">
        <f t="shared" si="0"/>
        <v>prog_2_2_text: "Site selection constraints"</v>
      </c>
      <c r="F5" t="s">
        <v>1354</v>
      </c>
      <c r="H5" t="s">
        <v>2567</v>
      </c>
      <c r="I5" t="str">
        <f t="shared" si="1"/>
        <v>(#i_)=</v>
      </c>
    </row>
    <row r="6" spans="1:9">
      <c r="A6">
        <v>3</v>
      </c>
      <c r="B6" t="s">
        <v>1364</v>
      </c>
      <c r="C6" t="s">
        <v>1345</v>
      </c>
      <c r="D6" t="s">
        <v>1344</v>
      </c>
      <c r="E6" t="str">
        <f t="shared" si="0"/>
        <v>prog_3_text: "Duration &amp; Timing"</v>
      </c>
      <c r="F6" t="s">
        <v>1354</v>
      </c>
      <c r="G6" t="s">
        <v>2188</v>
      </c>
      <c r="H6" t="s">
        <v>2568</v>
      </c>
      <c r="I6" t="str">
        <f t="shared" si="1"/>
        <v>(#i_duration_timing)=</v>
      </c>
    </row>
    <row r="7" spans="1:9">
      <c r="A7">
        <v>3.1</v>
      </c>
      <c r="B7" t="s">
        <v>2455</v>
      </c>
      <c r="C7" t="s">
        <v>2453</v>
      </c>
      <c r="E7" t="str">
        <f t="shared" si="0"/>
        <v>prog_3_1_text: "Duration"</v>
      </c>
      <c r="H7" t="s">
        <v>2567</v>
      </c>
      <c r="I7" t="str">
        <f t="shared" si="1"/>
        <v>(#i_)=</v>
      </c>
    </row>
    <row r="8" spans="1:9">
      <c r="A8">
        <v>3.2</v>
      </c>
      <c r="B8" t="s">
        <v>2456</v>
      </c>
      <c r="C8" t="s">
        <v>2454</v>
      </c>
      <c r="E8" t="str">
        <f t="shared" si="0"/>
        <v>prog_3_2_text: "Timing"</v>
      </c>
      <c r="H8" t="s">
        <v>2567</v>
      </c>
      <c r="I8" t="str">
        <f t="shared" si="1"/>
        <v>(#i_)=</v>
      </c>
    </row>
    <row r="9" spans="1:9">
      <c r="A9">
        <v>4</v>
      </c>
      <c r="B9" t="s">
        <v>1365</v>
      </c>
      <c r="C9" t="s">
        <v>1343</v>
      </c>
      <c r="D9" t="s">
        <v>1342</v>
      </c>
      <c r="E9" t="str">
        <f t="shared" si="0"/>
        <v>prog_4_text: "Target species"</v>
      </c>
      <c r="F9" t="s">
        <v>1352</v>
      </c>
      <c r="G9" t="s">
        <v>2186</v>
      </c>
      <c r="H9" t="s">
        <v>2569</v>
      </c>
      <c r="I9" t="str">
        <f t="shared" si="1"/>
        <v>(#i_target_species)=</v>
      </c>
    </row>
    <row r="10" spans="1:9">
      <c r="A10">
        <v>4.2</v>
      </c>
      <c r="B10" t="s">
        <v>2448</v>
      </c>
      <c r="C10" t="s">
        <v>2382</v>
      </c>
      <c r="D10" t="s">
        <v>1342</v>
      </c>
      <c r="E10" t="str">
        <f t="shared" si="0"/>
        <v>prog_4_2_text: "Target species (multiple)"</v>
      </c>
      <c r="F10" t="s">
        <v>1352</v>
      </c>
      <c r="H10" t="s">
        <v>2567</v>
      </c>
      <c r="I10" t="str">
        <f t="shared" si="1"/>
        <v>(#i_)=</v>
      </c>
    </row>
    <row r="11" spans="1:9">
      <c r="A11">
        <v>4.0999999999999996</v>
      </c>
      <c r="B11" t="s">
        <v>2447</v>
      </c>
      <c r="C11" t="s">
        <v>2381</v>
      </c>
      <c r="D11" t="s">
        <v>1342</v>
      </c>
      <c r="E11" t="str">
        <f t="shared" si="0"/>
        <v>prog_4_1_text: "Target species (single)"</v>
      </c>
      <c r="F11" t="s">
        <v>1352</v>
      </c>
      <c r="H11" t="s">
        <v>2567</v>
      </c>
      <c r="I11" t="str">
        <f t="shared" si="1"/>
        <v>(#i_)=</v>
      </c>
    </row>
    <row r="12" spans="1:9">
      <c r="A12">
        <v>5</v>
      </c>
      <c r="B12" t="s">
        <v>1366</v>
      </c>
      <c r="C12" t="s">
        <v>1341</v>
      </c>
      <c r="D12" t="s">
        <v>1340</v>
      </c>
      <c r="E12" t="str">
        <f t="shared" si="0"/>
        <v>prog_5_text: "Equipment &amp; Deployment"</v>
      </c>
      <c r="F12" t="s">
        <v>1353</v>
      </c>
      <c r="G12" t="s">
        <v>2189</v>
      </c>
      <c r="H12" t="s">
        <v>2570</v>
      </c>
      <c r="I12" t="str">
        <f t="shared" si="1"/>
        <v>(#i_equipment_deployment)=</v>
      </c>
    </row>
    <row r="13" spans="1:9">
      <c r="A13">
        <v>6</v>
      </c>
      <c r="B13" t="s">
        <v>1367</v>
      </c>
      <c r="C13" t="s">
        <v>1339</v>
      </c>
      <c r="D13" t="s">
        <v>1338</v>
      </c>
      <c r="E13" t="str">
        <f t="shared" si="0"/>
        <v>prog_6_text: "Data &amp; Analysis"</v>
      </c>
      <c r="F13" t="s">
        <v>1350</v>
      </c>
      <c r="G13" t="s">
        <v>2184</v>
      </c>
      <c r="H13" t="s">
        <v>2571</v>
      </c>
      <c r="I13" t="str">
        <f>H13&amp;")="</f>
        <v>(#i_data_analysis)=</v>
      </c>
    </row>
    <row r="14" spans="1:9">
      <c r="A14">
        <v>7</v>
      </c>
      <c r="B14" t="s">
        <v>1368</v>
      </c>
      <c r="C14" t="s">
        <v>1337</v>
      </c>
      <c r="D14" t="s">
        <v>1336</v>
      </c>
      <c r="E14" t="str">
        <f t="shared" si="0"/>
        <v>prog_7_text: "Recommendations"</v>
      </c>
      <c r="F14" t="s">
        <v>1355</v>
      </c>
      <c r="G14" t="s">
        <v>2185</v>
      </c>
      <c r="H14" t="s">
        <v>2572</v>
      </c>
      <c r="I14" t="str">
        <f t="shared" si="1"/>
        <v>(#i_recommendations)=</v>
      </c>
    </row>
    <row r="15" spans="1:9">
      <c r="A15">
        <v>7.1</v>
      </c>
      <c r="B15" t="s">
        <v>2446</v>
      </c>
      <c r="C15" t="s">
        <v>2443</v>
      </c>
      <c r="D15" t="s">
        <v>1336</v>
      </c>
      <c r="E15" t="str">
        <f t="shared" si="0"/>
        <v>prog_7_1_text: "Recommendations - Modelling approach"</v>
      </c>
      <c r="F15" t="s">
        <v>1355</v>
      </c>
      <c r="H15" t="s">
        <v>2573</v>
      </c>
      <c r="I15" t="str">
        <f t="shared" si="1"/>
        <v>(#i_recommendations_modelling_approach)=</v>
      </c>
    </row>
    <row r="16" spans="1:9">
      <c r="A16">
        <v>7.2</v>
      </c>
      <c r="B16" t="s">
        <v>2451</v>
      </c>
      <c r="C16" t="s">
        <v>2449</v>
      </c>
      <c r="D16" t="s">
        <v>1336</v>
      </c>
      <c r="E16" t="str">
        <f t="shared" si="0"/>
        <v>prog_7_2_text: "Recommendations - Study design"</v>
      </c>
      <c r="F16" t="s">
        <v>1355</v>
      </c>
      <c r="H16" t="s">
        <v>2574</v>
      </c>
      <c r="I16" t="str">
        <f t="shared" si="1"/>
        <v>(#i_recommendations_study_design)=</v>
      </c>
    </row>
    <row r="17" spans="1:9">
      <c r="A17">
        <v>7.3</v>
      </c>
      <c r="B17" t="s">
        <v>2452</v>
      </c>
      <c r="C17" t="s">
        <v>2450</v>
      </c>
      <c r="D17" t="s">
        <v>1336</v>
      </c>
      <c r="E17" t="str">
        <f t="shared" si="0"/>
        <v>prog_7_3_text: "Recommendations - Analysis considersation"</v>
      </c>
      <c r="F17" t="s">
        <v>1355</v>
      </c>
      <c r="H17" t="s">
        <v>2575</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O449"/>
  <sheetViews>
    <sheetView zoomScale="80" zoomScaleNormal="80" workbookViewId="0">
      <pane ySplit="1" topLeftCell="A2" activePane="bottomLeft" state="frozen"/>
      <selection pane="bottomLeft" activeCell="O2" sqref="O2"/>
    </sheetView>
  </sheetViews>
  <sheetFormatPr defaultRowHeight="14.25"/>
  <cols>
    <col min="2" max="4" width="9" hidden="1" customWidth="1"/>
    <col min="5" max="5" width="9" customWidth="1"/>
    <col min="6" max="6" width="31.125" bestFit="1" customWidth="1"/>
    <col min="7" max="7" width="24.25" customWidth="1"/>
    <col min="8" max="8" width="26.125" customWidth="1"/>
    <col min="9" max="9" width="22.875" customWidth="1"/>
    <col min="10" max="10" width="19.625" customWidth="1"/>
    <col min="11" max="11" width="32.125" hidden="1" customWidth="1"/>
    <col min="12" max="12" width="30.625" customWidth="1"/>
    <col min="13" max="13" width="22.5" customWidth="1"/>
    <col min="14" max="14" width="34.25" customWidth="1"/>
    <col min="15" max="15" width="22.125" customWidth="1"/>
  </cols>
  <sheetData>
    <row r="1" spans="1:15" ht="15">
      <c r="A1" s="16" t="s">
        <v>827</v>
      </c>
      <c r="B1" s="16" t="s">
        <v>2235</v>
      </c>
      <c r="C1" s="16" t="s">
        <v>825</v>
      </c>
      <c r="D1" s="16" t="s">
        <v>824</v>
      </c>
      <c r="E1" s="16" t="s">
        <v>3430</v>
      </c>
      <c r="F1" s="16" t="s">
        <v>381</v>
      </c>
      <c r="G1" s="16" t="s">
        <v>3450</v>
      </c>
      <c r="H1" s="16" t="s">
        <v>3451</v>
      </c>
      <c r="I1" s="16" t="s">
        <v>3452</v>
      </c>
      <c r="J1" s="16" t="s">
        <v>1964</v>
      </c>
      <c r="K1" s="16" t="s">
        <v>3453</v>
      </c>
      <c r="L1" s="16" t="s">
        <v>1158</v>
      </c>
      <c r="M1" s="16" t="s">
        <v>3449</v>
      </c>
      <c r="N1" s="16" t="s">
        <v>3454</v>
      </c>
      <c r="O1" s="16" t="s">
        <v>3455</v>
      </c>
    </row>
    <row r="2" spans="1:15" ht="15">
      <c r="A2" s="16"/>
      <c r="B2" s="16"/>
      <c r="C2" s="16"/>
      <c r="D2" s="16"/>
      <c r="E2" s="16"/>
      <c r="F2" t="s">
        <v>4130</v>
      </c>
      <c r="G2" s="74" t="s">
        <v>4131</v>
      </c>
      <c r="H2" s="74" t="s">
        <v>4131</v>
      </c>
      <c r="I2" s="74" t="s">
        <v>4129</v>
      </c>
      <c r="J2" s="16"/>
      <c r="K2" s="16"/>
      <c r="L2" s="14" t="str">
        <f t="shared" ref="L2" si="0">"{{ ref_intext_"&amp;F2&amp;" }}"</f>
        <v>{{ ref_intext_delisle_et_al_2023 }}</v>
      </c>
      <c r="M2" s="14" t="str">
        <f t="shared" ref="M2" si="1">"{{ ref_bib_"&amp;F2&amp;" }}"</f>
        <v>{{ ref_bib_delisle_et_al_2023 }}</v>
      </c>
      <c r="N2" s="14" t="str">
        <f t="shared" ref="N2" si="2">"    ref_intext_"&amp;F2&amp;": "&amp;""""&amp;G2&amp;""""</f>
        <v xml:space="preserve">    ref_intext_delisle_et_al_2023: "Delisle et al., 2023"</v>
      </c>
      <c r="O2" s="14" t="str">
        <f t="shared" ref="O2" si="3">"    ref_bib_"&amp;F2&amp;": "&amp;""""&amp;I2&amp;""""</f>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row>
    <row r="3" spans="1:15" ht="15">
      <c r="A3" s="27"/>
      <c r="B3" s="27"/>
      <c r="C3" s="27"/>
      <c r="D3" s="27"/>
      <c r="E3" s="27" t="s">
        <v>3430</v>
      </c>
      <c r="F3" t="s">
        <v>3886</v>
      </c>
      <c r="G3" t="s">
        <v>3923</v>
      </c>
      <c r="H3" t="s">
        <v>3923</v>
      </c>
      <c r="I3" t="s">
        <v>3922</v>
      </c>
      <c r="J3" s="14" t="s">
        <v>624</v>
      </c>
      <c r="K3" s="27"/>
      <c r="L3" s="14" t="str">
        <f t="shared" ref="L3:L12" si="4">"{{ ref_intext_"&amp;F3&amp;" }}"</f>
        <v>{{ ref_intext_proctor_et_al_2022 }}</v>
      </c>
      <c r="M3" s="14" t="str">
        <f t="shared" ref="M3:M12" si="5">"{{ ref_bib_"&amp;F3&amp;" }}"</f>
        <v>{{ ref_bib_proctor_et_al_2022 }}</v>
      </c>
      <c r="N3" s="14" t="str">
        <f t="shared" ref="N3:N12" si="6">"    ref_intext_"&amp;F3&amp;": "&amp;""""&amp;G3&amp;""""</f>
        <v xml:space="preserve">    ref_intext_proctor_et_al_2022: "Proctor et al., 2022"</v>
      </c>
      <c r="O3" s="14" t="str">
        <f t="shared" ref="O3:O12" si="7">"    ref_bib_"&amp;F3&amp;": "&amp;""""&amp;I3&amp;""""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row>
    <row r="4" spans="1:15" ht="15.75">
      <c r="A4" s="27"/>
      <c r="B4" s="27"/>
      <c r="C4" s="27"/>
      <c r="D4" s="27"/>
      <c r="E4" s="27" t="s">
        <v>3430</v>
      </c>
      <c r="F4" s="83" t="s">
        <v>3901</v>
      </c>
      <c r="G4" t="s">
        <v>3900</v>
      </c>
      <c r="H4" t="s">
        <v>3900</v>
      </c>
      <c r="I4" s="74" t="s">
        <v>3899</v>
      </c>
      <c r="J4" s="14" t="s">
        <v>624</v>
      </c>
      <c r="K4" s="27"/>
      <c r="L4" s="14" t="str">
        <f t="shared" si="4"/>
        <v>{{ ref_intext_blackburn_gaston_1999 }}</v>
      </c>
      <c r="M4" s="14" t="str">
        <f t="shared" si="5"/>
        <v>{{ ref_bib_blackburn_gaston_1999 }}</v>
      </c>
      <c r="N4" s="14" t="str">
        <f t="shared" si="6"/>
        <v xml:space="preserve">    ref_intext_blackburn_gaston_1999: "Blackburn &amp; Gaston, 1999"</v>
      </c>
      <c r="O4" s="14" t="str">
        <f t="shared" si="7"/>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row>
    <row r="5" spans="1:15" ht="15">
      <c r="A5" s="27"/>
      <c r="B5" s="27"/>
      <c r="C5" s="27"/>
      <c r="D5" s="27"/>
      <c r="E5" s="27" t="s">
        <v>3430</v>
      </c>
      <c r="F5" s="74" t="s">
        <v>3904</v>
      </c>
      <c r="G5" s="74" t="s">
        <v>3903</v>
      </c>
      <c r="H5" s="74" t="s">
        <v>3903</v>
      </c>
      <c r="I5" t="s">
        <v>3902</v>
      </c>
      <c r="J5" s="14" t="s">
        <v>624</v>
      </c>
      <c r="K5" s="27"/>
      <c r="L5" s="14" t="str">
        <f t="shared" si="4"/>
        <v>{{ ref_intext_garland_1983 }}</v>
      </c>
      <c r="M5" s="14" t="str">
        <f t="shared" si="5"/>
        <v>{{ ref_bib_garland_1983 }}</v>
      </c>
      <c r="N5" s="14" t="str">
        <f t="shared" si="6"/>
        <v xml:space="preserve">    ref_intext_garland_1983: "Garland, 1983"</v>
      </c>
      <c r="O5" s="14" t="str">
        <f t="shared" si="7"/>
        <v xml:space="preserve">    ref_bib_garland_1983: "Garland, T. (1983). The relation between maximal running speed and body mass in terrestrial mammals. *Journal of Zoology, 199*(2), 157–170. &lt;https://doi.org/10.1111/j.1469-7998.1983.tb02087.x&gt;"</v>
      </c>
    </row>
    <row r="6" spans="1:15" ht="15">
      <c r="A6" s="27"/>
      <c r="B6" s="27"/>
      <c r="C6" s="27"/>
      <c r="D6" s="27"/>
      <c r="E6" s="27" t="s">
        <v>3430</v>
      </c>
      <c r="F6" t="s">
        <v>3907</v>
      </c>
      <c r="G6" t="s">
        <v>3909</v>
      </c>
      <c r="H6" t="s">
        <v>3909</v>
      </c>
      <c r="I6" s="74" t="s">
        <v>3908</v>
      </c>
      <c r="J6" s="14" t="s">
        <v>624</v>
      </c>
      <c r="K6" s="27"/>
      <c r="L6" s="14" t="str">
        <f t="shared" si="4"/>
        <v>{{ ref_intext_gerber_et_al_2023 }}</v>
      </c>
      <c r="M6" s="14" t="str">
        <f t="shared" si="5"/>
        <v>{{ ref_bib_gerber_et_al_2023 }}</v>
      </c>
      <c r="N6" s="14" t="str">
        <f t="shared" si="6"/>
        <v xml:space="preserve">    ref_intext_gerber_et_al_2023: "Gerber et al., 2023"</v>
      </c>
      <c r="O6" s="14" t="str">
        <f t="shared" si="7"/>
        <v xml:space="preserve">    ref_bib_gerber_et_al_2023: "Gerber, B. D., Devarajan, K., Farris, Z. J., &amp; Fidino, M. (2023). A model-based hypothesis framework to define and estimate the diel niche via the ‘Diel.Niche’ R package. *bioRxiv, 2023.06.21.545898.* &lt;https://doi.org/10.1101/2023.06.21.545898&gt;"</v>
      </c>
    </row>
    <row r="7" spans="1:15" ht="15">
      <c r="A7" s="27"/>
      <c r="B7" s="27"/>
      <c r="C7" s="27"/>
      <c r="D7" s="27"/>
      <c r="E7" s="27" t="s">
        <v>3430</v>
      </c>
      <c r="F7" t="s">
        <v>3910</v>
      </c>
      <c r="G7" t="s">
        <v>3914</v>
      </c>
      <c r="H7" t="s">
        <v>3914</v>
      </c>
      <c r="I7" s="74" t="s">
        <v>3913</v>
      </c>
      <c r="J7" s="14" t="s">
        <v>624</v>
      </c>
      <c r="K7" s="27"/>
      <c r="L7" s="14" t="str">
        <f t="shared" si="4"/>
        <v>{{ ref_intext_villette_et_al_2016 }}</v>
      </c>
      <c r="M7" s="14" t="str">
        <f t="shared" si="5"/>
        <v>{{ ref_bib_villette_et_al_2016 }}</v>
      </c>
      <c r="N7" s="14" t="str">
        <f t="shared" si="6"/>
        <v xml:space="preserve">    ref_intext_villette_et_al_2016: "Villette et al., 2016"</v>
      </c>
      <c r="O7" s="14" t="str">
        <f t="shared" si="7"/>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row>
    <row r="8" spans="1:15" ht="15">
      <c r="A8" s="27"/>
      <c r="B8" s="27"/>
      <c r="C8" s="27"/>
      <c r="D8" s="27"/>
      <c r="E8" s="27" t="s">
        <v>3430</v>
      </c>
      <c r="F8" t="s">
        <v>3911</v>
      </c>
      <c r="G8" s="74" t="s">
        <v>3915</v>
      </c>
      <c r="H8" s="74" t="s">
        <v>3915</v>
      </c>
      <c r="I8" s="74" t="s">
        <v>3912</v>
      </c>
      <c r="J8" s="14" t="s">
        <v>624</v>
      </c>
      <c r="K8" s="27"/>
      <c r="L8" s="14" t="str">
        <f t="shared" si="4"/>
        <v>{{ ref_intext_johnson_2008 }}</v>
      </c>
      <c r="M8" s="14" t="str">
        <f t="shared" si="5"/>
        <v>{{ ref_bib_johnson_2008 }}</v>
      </c>
      <c r="N8" s="14" t="str">
        <f t="shared" si="6"/>
        <v xml:space="preserve">    ref_intext_johnson_2008: "Johnson, 1980"</v>
      </c>
      <c r="O8" s="14" t="str">
        <f t="shared" si="7"/>
        <v xml:space="preserve">    ref_bib_johnson_2008: "Johnson, D. H. (1980). The Comparison of Usage and Availability Measurements for Evaluating Resource Preference. *Ecology, 61*(1), 65–71. &lt;https://doi.org/10.2307/1937156&gt;"</v>
      </c>
    </row>
    <row r="9" spans="1:15" ht="15">
      <c r="A9" s="27"/>
      <c r="B9" s="27"/>
      <c r="C9" s="27"/>
      <c r="D9" s="27"/>
      <c r="E9" s="27" t="s">
        <v>3430</v>
      </c>
      <c r="F9" t="s">
        <v>3917</v>
      </c>
      <c r="G9" t="s">
        <v>3924</v>
      </c>
      <c r="H9" t="s">
        <v>3924</v>
      </c>
      <c r="I9" s="74" t="s">
        <v>3916</v>
      </c>
      <c r="J9" s="14" t="s">
        <v>624</v>
      </c>
      <c r="K9" s="27"/>
      <c r="L9" s="14" t="str">
        <f t="shared" si="4"/>
        <v>{{ ref_intext_windell_et_al_2019 }}</v>
      </c>
      <c r="M9" s="14" t="str">
        <f t="shared" si="5"/>
        <v>{{ ref_bib_windell_et_al_2019 }}</v>
      </c>
      <c r="N9" s="14" t="str">
        <f t="shared" si="6"/>
        <v xml:space="preserve">    ref_intext_windell_et_al_2019: "Windell et al., 2019"</v>
      </c>
      <c r="O9" s="14" t="str">
        <f t="shared" si="7"/>
        <v xml:space="preserve">    ref_bib_windell_et_al_2019: "Windell, R. M., Lewis, J. S., Gramza, A. R., &amp; Crooks, K. R. (2019). Carnivore Carrying Behavior as Documented with Wildlife Camera Traps. *Western North American Naturalist, 79*(4), 471. &lt;https://doi.org/10.3398/064.079.0401&gt;"</v>
      </c>
    </row>
    <row r="10" spans="1:15" ht="15">
      <c r="A10" s="27"/>
      <c r="B10" s="27"/>
      <c r="C10" s="27"/>
      <c r="D10" s="27"/>
      <c r="E10" s="27" t="s">
        <v>3430</v>
      </c>
      <c r="F10" t="s">
        <v>3919</v>
      </c>
      <c r="G10" s="74" t="s">
        <v>3925</v>
      </c>
      <c r="H10" s="74" t="s">
        <v>3925</v>
      </c>
      <c r="I10" s="74" t="s">
        <v>3918</v>
      </c>
      <c r="J10" s="14" t="s">
        <v>624</v>
      </c>
      <c r="K10" s="27"/>
      <c r="L10" s="14" t="str">
        <f t="shared" si="4"/>
        <v>{{ ref_intext_spencer_2012 }}</v>
      </c>
      <c r="M10" s="14" t="str">
        <f t="shared" si="5"/>
        <v>{{ ref_bib_spencer_2012 }}</v>
      </c>
      <c r="N10" s="14" t="str">
        <f t="shared" si="6"/>
        <v xml:space="preserve">    ref_intext_spencer_2012: "Spencer, 2012"</v>
      </c>
      <c r="O10" s="14" t="str">
        <f t="shared" si="7"/>
        <v xml:space="preserve">    ref_bib_spencer_2012: "Spencer, W. D. (2012). Home ranges and the value of spatial information. *Journal of Mammalogy, 93*(4), 929–947. &lt;https://doi.org/10.1644/12-MAMM-S-061.1&gt;"</v>
      </c>
    </row>
    <row r="11" spans="1:15" ht="15">
      <c r="A11" s="27"/>
      <c r="B11" s="27"/>
      <c r="C11" s="27"/>
      <c r="D11" s="27"/>
      <c r="E11" s="27" t="s">
        <v>3430</v>
      </c>
      <c r="F11" t="s">
        <v>3921</v>
      </c>
      <c r="G11" s="74" t="s">
        <v>3926</v>
      </c>
      <c r="H11" s="74" t="s">
        <v>3926</v>
      </c>
      <c r="I11" s="74" t="s">
        <v>3920</v>
      </c>
      <c r="J11" s="14" t="s">
        <v>624</v>
      </c>
      <c r="K11" s="27"/>
      <c r="L11" s="14" t="str">
        <f t="shared" si="4"/>
        <v>{{ ref_intext_nawaz_et_al_2021 }}</v>
      </c>
      <c r="M11" s="14" t="str">
        <f t="shared" si="5"/>
        <v>{{ ref_bib_nawaz_et_al_2021 }}</v>
      </c>
      <c r="N11" s="14" t="str">
        <f t="shared" si="6"/>
        <v xml:space="preserve">    ref_intext_nawaz_et_al_2021: "Nawaz et al., 2021"</v>
      </c>
      <c r="O11" s="14" t="str">
        <f t="shared" si="7"/>
        <v xml:space="preserve">    ref_bib_nawaz_et_al_2021: "Nawaz, M. A., Khan, B. U., Mahmood, A., Younas, M., Din, J. U., &amp; Sutherland, C. (2021). An empirical demonstration of the effect of study design on density estimations. *Scientific Reports, 11*(1), 13104. PubMed-not-MEDLINE. &lt;https://doi.org/10.1038/s41598-021-92361-2&gt;"</v>
      </c>
    </row>
    <row r="12" spans="1:15">
      <c r="A12" s="28"/>
      <c r="B12" s="28"/>
      <c r="C12" s="28"/>
      <c r="D12" s="28"/>
      <c r="E12" s="14"/>
      <c r="F12" s="28" t="s">
        <v>3890</v>
      </c>
      <c r="G12" s="28" t="s">
        <v>3889</v>
      </c>
      <c r="H12" s="28" t="s">
        <v>3888</v>
      </c>
      <c r="I12" s="28" t="s">
        <v>3887</v>
      </c>
      <c r="J12" s="14" t="s">
        <v>624</v>
      </c>
      <c r="K12" s="28"/>
      <c r="L12" s="14" t="str">
        <f t="shared" si="4"/>
        <v>{{ ref_intext_hoeks_et_al_2024 }}</v>
      </c>
      <c r="M12" s="14" t="str">
        <f t="shared" si="5"/>
        <v>{{ ref_bib_hoeks_et_al_2024 }}</v>
      </c>
      <c r="N12" s="14" t="str">
        <f t="shared" si="6"/>
        <v xml:space="preserve">    ref_intext_hoeks_et_al_2024: "Hoeks et al., 2024"</v>
      </c>
      <c r="O12" s="14" t="str">
        <f t="shared" si="7"/>
        <v xml:space="preserve">    ref_bib_hoeks_et_al_2024: "Hoeks, S., Tucker, M., &amp; Broekman, M. (2024). *HomeRange* &lt;https://github.com/SHoeks/HomeRange&gt;"</v>
      </c>
    </row>
    <row r="13" spans="1:15">
      <c r="A13" s="14" t="s">
        <v>2259</v>
      </c>
      <c r="B13" s="14" t="b">
        <v>0</v>
      </c>
      <c r="C13" s="14" t="b">
        <v>0</v>
      </c>
      <c r="D13" s="14"/>
      <c r="E13" s="14"/>
      <c r="F13" s="14" t="s">
        <v>2297</v>
      </c>
      <c r="G13" s="14" t="s">
        <v>2296</v>
      </c>
      <c r="H13" s="14" t="s">
        <v>2296</v>
      </c>
      <c r="I13" s="14" t="s">
        <v>3897</v>
      </c>
      <c r="J13" s="14" t="s">
        <v>624</v>
      </c>
      <c r="K13" s="14" t="str">
        <f>LEFT(I13,141)&amp;" &lt;br&gt; &amp;nbsp;&amp;nbsp;&amp;nbsp;&amp;nbsp;&amp;nbsp;&amp;nbsp;&amp;nbsp;&amp;nbsp;"&amp;MID(I13,2,100)&amp;MID(I13,142,500)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*European Journal of Wildlife Research, 67*(5), 87. &lt;https://doi.org/10.1007/s10344-021-01530-1&gt;</v>
      </c>
      <c r="L13" s="14" t="str">
        <f t="shared" ref="L13:L75" si="8">"{{ ref_intext_"&amp;F13&amp;" }}"</f>
        <v>{{ ref_intext_kavcic_et_al_2021 }}</v>
      </c>
      <c r="M13" s="14" t="str">
        <f t="shared" ref="M13:M75" si="9">"{{ ref_bib_"&amp;F13&amp;" }}"</f>
        <v>{{ ref_bib_kavcic_et_al_2021 }}</v>
      </c>
      <c r="N13" s="14" t="str">
        <f t="shared" ref="N13:N76" si="10">"    ref_intext_"&amp;F13&amp;": "&amp;""""&amp;G13&amp;""""</f>
        <v xml:space="preserve">    ref_intext_kavcic_et_al_2021: "Kavčić et al., 2021"</v>
      </c>
      <c r="O13" s="14" t="str">
        <f t="shared" ref="O13:O76" si="11">"    ref_bib_"&amp;F13&amp;": "&amp;""""&amp;I13&amp;""""</f>
        <v xml:space="preserve">    ref_bib_kavcic_et_al_2021: "Kavčić, K., Palencia, P., Apollonio, M., Vicente, J., &amp; Šprem, N. (2021). Random encounter model to estimate density of mountain-dwelling ungulate. *European Journal of Wildlife Research, 67*(5), 87. &lt;https://doi.org/10.1007/s10344-021-01530-1&gt;"</v>
      </c>
    </row>
    <row r="14" spans="1:15" ht="15">
      <c r="E14" s="14"/>
      <c r="F14" t="s">
        <v>3896</v>
      </c>
      <c r="G14" s="74" t="s">
        <v>3893</v>
      </c>
      <c r="H14" s="74" t="s">
        <v>3893</v>
      </c>
      <c r="I14" s="74" t="s">
        <v>3892</v>
      </c>
      <c r="J14" s="14" t="s">
        <v>624</v>
      </c>
      <c r="L14" s="14" t="str">
        <f t="shared" si="8"/>
        <v>{{ ref_intext_ronnegard_et_al_2008 }}</v>
      </c>
      <c r="M14" s="14" t="str">
        <f t="shared" si="9"/>
        <v>{{ ref_bib_ronnegard_et_al_2008 }}</v>
      </c>
      <c r="N14" s="14" t="str">
        <f t="shared" si="10"/>
        <v xml:space="preserve">    ref_intext_ronnegard_et_al_2008: "Rönnegård et al., 2008"</v>
      </c>
      <c r="O14" s="14" t="str">
        <f t="shared" si="11"/>
        <v xml:space="preserve">    ref_bib_ronnegard_et_al_2008: "Rönnegård, L., Sand, H., Andrén, H., Månsson, J., &amp; Pehrson, Å. (2008). Evaluation of four methods used to estimate population density of moose Alces alces. *Wildlife Biology, 14*(3), 358–371. &lt;https://doi.org/10.2981/0909-6396(2008)14[358:EOFMUT]2.0.CO;2&gt;"</v>
      </c>
    </row>
    <row r="15" spans="1:15" ht="15">
      <c r="E15" s="14"/>
      <c r="F15" t="s">
        <v>3895</v>
      </c>
      <c r="G15" t="s">
        <v>3894</v>
      </c>
      <c r="H15" t="s">
        <v>3894</v>
      </c>
      <c r="I15" s="74" t="s">
        <v>3891</v>
      </c>
      <c r="J15" s="14" t="s">
        <v>624</v>
      </c>
      <c r="L15" s="14" t="str">
        <f t="shared" si="8"/>
        <v>{{ ref_intext_shirane_et_al_2020 }}</v>
      </c>
      <c r="M15" s="14" t="str">
        <f t="shared" si="9"/>
        <v>{{ ref_bib_shirane_et_al_2020 }}</v>
      </c>
      <c r="N15" s="14" t="str">
        <f t="shared" si="10"/>
        <v xml:space="preserve">    ref_intext_shirane_et_al_2020: "Shirane et al., 2020"</v>
      </c>
      <c r="O15" s="14" t="str">
        <f t="shared" si="11"/>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row>
    <row r="16" spans="1:15">
      <c r="A16" s="14" t="s">
        <v>2237</v>
      </c>
      <c r="B16" s="14" t="b">
        <v>0</v>
      </c>
      <c r="C16" s="14" t="b">
        <v>0</v>
      </c>
      <c r="D16" s="14" t="s">
        <v>789</v>
      </c>
      <c r="E16" s="14"/>
      <c r="F16" s="14" t="s">
        <v>1415</v>
      </c>
      <c r="G16" s="14" t="s">
        <v>328</v>
      </c>
      <c r="H16" s="14" t="s">
        <v>823</v>
      </c>
      <c r="I16" s="14" t="s">
        <v>1687</v>
      </c>
      <c r="J16" s="14" t="s">
        <v>624</v>
      </c>
      <c r="K16" s="14" t="str">
        <f t="shared" ref="K16:K29" si="12">LEFT(I16,141)&amp;" &lt;br&gt; &amp;nbsp;&amp;nbsp;&amp;nbsp;&amp;nbsp;&amp;nbsp;&amp;nbsp;&amp;nbsp;&amp;nbsp;"&amp;MID(I16,2,142)&amp;MID(I16,142,500)&amp;"&lt;br&gt;&lt;br&gt;"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L16" s="14" t="str">
        <f t="shared" si="8"/>
        <v>{{ ref_intext_abolaffio_et_al_2019 }}</v>
      </c>
      <c r="M16" s="14" t="str">
        <f t="shared" si="9"/>
        <v>{{ ref_bib_abolaffio_et_al_2019 }}</v>
      </c>
      <c r="N16" s="14" t="str">
        <f t="shared" si="10"/>
        <v xml:space="preserve">    ref_intext_abolaffio_et_al_2019: "Abolaffio et al, 2019"</v>
      </c>
      <c r="O16" s="14" t="str">
        <f t="shared" si="11"/>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7" spans="1:15">
      <c r="A17" s="14" t="s">
        <v>2237</v>
      </c>
      <c r="B17" s="14" t="b">
        <v>1</v>
      </c>
      <c r="C17" s="14" t="b">
        <v>1</v>
      </c>
      <c r="D17" s="14" t="b">
        <v>0</v>
      </c>
      <c r="E17" s="14"/>
      <c r="F17" s="14" t="s">
        <v>1417</v>
      </c>
      <c r="G17" s="14" t="s">
        <v>327</v>
      </c>
      <c r="H17" s="14" t="s">
        <v>327</v>
      </c>
      <c r="I17" s="14" t="s">
        <v>2773</v>
      </c>
      <c r="J17" s="14" t="s">
        <v>624</v>
      </c>
      <c r="K17" s="14" t="str">
        <f t="shared" si="12"/>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L17" s="14" t="str">
        <f t="shared" si="8"/>
        <v>{{ ref_intext_ahumada_et_al_2019 }}</v>
      </c>
      <c r="M17" s="14" t="str">
        <f t="shared" si="9"/>
        <v>{{ ref_bib_ahumada_et_al_2019 }}</v>
      </c>
      <c r="N17" s="14" t="str">
        <f t="shared" si="10"/>
        <v xml:space="preserve">    ref_intext_ahumada_et_al_2019: "Ahumada et al., 2019"</v>
      </c>
      <c r="O17" s="14" t="str">
        <f t="shared" si="11"/>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8" spans="1:15">
      <c r="A18" s="14" t="s">
        <v>2237</v>
      </c>
      <c r="B18" s="14" t="b">
        <v>1</v>
      </c>
      <c r="C18" s="14" t="b">
        <v>1</v>
      </c>
      <c r="D18" s="14" t="b">
        <v>1</v>
      </c>
      <c r="E18" s="14"/>
      <c r="F18" s="14" t="s">
        <v>1416</v>
      </c>
      <c r="G18" s="14" t="s">
        <v>326</v>
      </c>
      <c r="H18" s="14" t="s">
        <v>326</v>
      </c>
      <c r="I18" s="14" t="s">
        <v>2774</v>
      </c>
      <c r="J18" s="14" t="s">
        <v>624</v>
      </c>
      <c r="K18" s="14" t="str">
        <f t="shared" si="12"/>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L18" s="14" t="str">
        <f t="shared" si="8"/>
        <v>{{ ref_intext_ahumada_et_al_2011 }}</v>
      </c>
      <c r="M18" s="14" t="str">
        <f t="shared" si="9"/>
        <v>{{ ref_bib_ahumada_et_al_2011 }}</v>
      </c>
      <c r="N18" s="14" t="str">
        <f t="shared" si="10"/>
        <v xml:space="preserve">    ref_intext_ahumada_et_al_2011: "Ahumada et al., 2011"</v>
      </c>
      <c r="O18" s="14" t="str">
        <f t="shared" si="11"/>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9" spans="1:15">
      <c r="A19" s="14" t="s">
        <v>2237</v>
      </c>
      <c r="B19" s="14" t="b">
        <v>1</v>
      </c>
      <c r="C19" s="14" t="b">
        <v>0</v>
      </c>
      <c r="D19" s="14" t="b">
        <v>0</v>
      </c>
      <c r="E19" s="14"/>
      <c r="F19" s="14" t="s">
        <v>37</v>
      </c>
      <c r="G19" s="14" t="s">
        <v>325</v>
      </c>
      <c r="H19" s="14" t="s">
        <v>325</v>
      </c>
      <c r="I19" s="14" t="s">
        <v>1688</v>
      </c>
      <c r="J19" s="14" t="s">
        <v>624</v>
      </c>
      <c r="K19" s="14" t="str">
        <f t="shared" si="12"/>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L19" s="14" t="str">
        <f t="shared" si="8"/>
        <v>{{ ref_intext_abmi_2021 }}</v>
      </c>
      <c r="M19" s="14" t="str">
        <f t="shared" si="9"/>
        <v>{{ ref_bib_abmi_2021 }}</v>
      </c>
      <c r="N19" s="14" t="str">
        <f t="shared" si="10"/>
        <v xml:space="preserve">    ref_intext_abmi_2021: "Alberta Biodiversity Monitoring Institute [ABMI], 2021"</v>
      </c>
      <c r="O19" s="14" t="str">
        <f t="shared" si="11"/>
        <v xml:space="preserve">    ref_bib_abmi_2021: "Alberta Biodiversity Monitoring Institute [ABMI] (2021). *Terrestrial ARU and Remote Camera Trap Protocols.* Edmonton, Alberta. &lt;https://abmi.ca/home/publications/551-600/599&gt;"</v>
      </c>
    </row>
    <row r="20" spans="1:15">
      <c r="A20" s="14" t="s">
        <v>2238</v>
      </c>
      <c r="B20" s="14" t="b">
        <v>0</v>
      </c>
      <c r="C20" s="14" t="b">
        <v>1</v>
      </c>
      <c r="D20" s="14" t="b">
        <v>1</v>
      </c>
      <c r="E20" s="14"/>
      <c r="F20" s="14" t="s">
        <v>1588</v>
      </c>
      <c r="G20" s="14" t="s">
        <v>131</v>
      </c>
      <c r="H20" s="14" t="s">
        <v>131</v>
      </c>
      <c r="I20" s="14" t="s">
        <v>2737</v>
      </c>
      <c r="J20" s="14" t="s">
        <v>624</v>
      </c>
      <c r="K20" s="14" t="str">
        <f t="shared" si="12"/>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L20" s="14" t="str">
        <f t="shared" si="8"/>
        <v>{{ ref_intext_rcsc_et_al_2024 }}</v>
      </c>
      <c r="M20" s="14" t="str">
        <f t="shared" si="9"/>
        <v>{{ ref_bib_rcsc_et_al_2024 }}</v>
      </c>
      <c r="N20" s="14" t="str">
        <f t="shared" si="10"/>
        <v xml:space="preserve">    ref_intext_rcsc_et_al_2024: "Alberta Remote Camera Steering Committee [RCSC] et al., 2024"</v>
      </c>
      <c r="O20" s="14" t="str">
        <f t="shared" si="11"/>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1" spans="1:15">
      <c r="A21" s="14" t="s">
        <v>2238</v>
      </c>
      <c r="B21" s="14" t="b">
        <v>1</v>
      </c>
      <c r="C21" s="14" t="b">
        <v>0</v>
      </c>
      <c r="D21" s="14" t="b">
        <v>1</v>
      </c>
      <c r="E21" s="14"/>
      <c r="F21" s="14" t="s">
        <v>10</v>
      </c>
      <c r="G21" s="14" t="s">
        <v>130</v>
      </c>
      <c r="H21" s="14" t="s">
        <v>130</v>
      </c>
      <c r="I21" s="14" t="s">
        <v>2738</v>
      </c>
      <c r="J21" s="14" t="s">
        <v>624</v>
      </c>
      <c r="K21" s="14" t="str">
        <f t="shared" si="12"/>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L21" s="14" t="str">
        <f t="shared" si="8"/>
        <v>{{ ref_intext_rcsc_2024 }}</v>
      </c>
      <c r="M21" s="14" t="str">
        <f t="shared" si="9"/>
        <v>{{ ref_bib_rcsc_2024 }}</v>
      </c>
      <c r="N21" s="14" t="str">
        <f t="shared" si="10"/>
        <v xml:space="preserve">    ref_intext_rcsc_2024: "Alberta Remote Camera Steering Committee [RCSC], 2024"</v>
      </c>
      <c r="O21" s="14" t="str">
        <f t="shared" si="11"/>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2" spans="1:15" s="74" customFormat="1" ht="15">
      <c r="A22" s="14" t="s">
        <v>2237</v>
      </c>
      <c r="B22" s="14" t="b">
        <v>1</v>
      </c>
      <c r="C22" s="14" t="b">
        <v>0</v>
      </c>
      <c r="D22" s="14" t="b">
        <v>0</v>
      </c>
      <c r="E22" s="14"/>
      <c r="F22" s="14" t="s">
        <v>1418</v>
      </c>
      <c r="G22" s="14" t="s">
        <v>324</v>
      </c>
      <c r="H22" s="14" t="s">
        <v>324</v>
      </c>
      <c r="I22" s="14" t="s">
        <v>1689</v>
      </c>
      <c r="J22" s="14" t="s">
        <v>624</v>
      </c>
      <c r="K22" s="14" t="str">
        <f t="shared" si="12"/>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L22" s="14" t="str">
        <f t="shared" si="8"/>
        <v>{{ ref_intext_alonso_et_al_2015 }}</v>
      </c>
      <c r="M22" s="14" t="str">
        <f t="shared" si="9"/>
        <v>{{ ref_bib_alonso_et_al_2015 }}</v>
      </c>
      <c r="N22" s="14" t="str">
        <f t="shared" si="10"/>
        <v xml:space="preserve">    ref_intext_alonso_et_al_2015: "Alonso et al., 2015"</v>
      </c>
      <c r="O22" s="14" t="str">
        <f t="shared" si="11"/>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23" spans="1:15" s="74" customFormat="1" ht="15">
      <c r="A23" s="14" t="s">
        <v>2237</v>
      </c>
      <c r="B23" s="14" t="b">
        <v>0</v>
      </c>
      <c r="C23" s="14" t="b">
        <v>0</v>
      </c>
      <c r="D23" s="14" t="s">
        <v>789</v>
      </c>
      <c r="E23" s="14"/>
      <c r="F23" s="14" t="s">
        <v>1419</v>
      </c>
      <c r="G23" s="14" t="s">
        <v>323</v>
      </c>
      <c r="H23" s="14" t="s">
        <v>323</v>
      </c>
      <c r="I23" s="14" t="s">
        <v>1690</v>
      </c>
      <c r="J23" s="14" t="s">
        <v>624</v>
      </c>
      <c r="K23" s="14" t="str">
        <f t="shared" si="12"/>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L23" s="14" t="str">
        <f t="shared" si="8"/>
        <v>{{ ref_intext_ames_et_al_2011 }}</v>
      </c>
      <c r="M23" s="14" t="str">
        <f t="shared" si="9"/>
        <v>{{ ref_bib_ames_et_al_2011 }}</v>
      </c>
      <c r="N23" s="14" t="str">
        <f t="shared" si="10"/>
        <v xml:space="preserve">    ref_intext_ames_et_al_2011: "Ames et al., 2020"</v>
      </c>
      <c r="O23" s="14" t="str">
        <f t="shared" si="11"/>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24" spans="1:15" s="74" customFormat="1" ht="15">
      <c r="A24" s="14" t="s">
        <v>2237</v>
      </c>
      <c r="B24" s="14" t="b">
        <v>1</v>
      </c>
      <c r="C24" s="14" t="b">
        <v>0</v>
      </c>
      <c r="D24" s="14" t="b">
        <v>1</v>
      </c>
      <c r="E24" s="14"/>
      <c r="F24" s="14" t="s">
        <v>1420</v>
      </c>
      <c r="G24" s="14" t="s">
        <v>322</v>
      </c>
      <c r="H24" s="14" t="s">
        <v>322</v>
      </c>
      <c r="I24" s="14" t="s">
        <v>1691</v>
      </c>
      <c r="J24" s="14" t="s">
        <v>624</v>
      </c>
      <c r="K24" s="14" t="str">
        <f t="shared" si="12"/>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L24" s="14" t="str">
        <f t="shared" si="8"/>
        <v>{{ ref_intext_anile_devillard_2016 }}</v>
      </c>
      <c r="M24" s="14" t="str">
        <f t="shared" si="9"/>
        <v>{{ ref_bib_anile_devillard_2016 }}</v>
      </c>
      <c r="N24" s="14" t="str">
        <f t="shared" si="10"/>
        <v xml:space="preserve">    ref_intext_anile_devillard_2016: "Anile &amp; Devillard, 2016"</v>
      </c>
      <c r="O24" s="14" t="str">
        <f t="shared" si="11"/>
        <v xml:space="preserve">    ref_bib_anile_devillard_2016: "Anile, S., &amp; Devillard, S. (2016). Study Design and Body Mass Influence RAIs from Camera Trap Studies: Evidence from the Felidae. *Animal Conservation, 19*(1), 35–45. &lt;https://doi.org/10.1111/acv.12214&gt;"</v>
      </c>
    </row>
    <row r="25" spans="1:15" ht="56.25" customHeight="1">
      <c r="A25" s="14" t="s">
        <v>2237</v>
      </c>
      <c r="B25" s="14" t="b">
        <v>1</v>
      </c>
      <c r="C25" s="14" t="b">
        <v>0</v>
      </c>
      <c r="D25" s="14" t="b">
        <v>0</v>
      </c>
      <c r="E25" s="14"/>
      <c r="F25" s="14" t="s">
        <v>1421</v>
      </c>
      <c r="G25" s="14" t="s">
        <v>321</v>
      </c>
      <c r="H25" s="14" t="s">
        <v>321</v>
      </c>
      <c r="I25" s="14" t="s">
        <v>1692</v>
      </c>
      <c r="J25" s="14" t="s">
        <v>624</v>
      </c>
      <c r="K25" s="14" t="str">
        <f t="shared" si="12"/>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L25" s="14" t="str">
        <f t="shared" si="8"/>
        <v>{{ ref_intext_apps_mcnutt_2018 }}</v>
      </c>
      <c r="M25" s="14" t="str">
        <f t="shared" si="9"/>
        <v>{{ ref_bib_apps_mcnutt_2018 }}</v>
      </c>
      <c r="N25" s="14" t="str">
        <f t="shared" si="10"/>
        <v xml:space="preserve">    ref_intext_apps_mcnutt_2018: "Apps &amp; McNutt, 2018"</v>
      </c>
      <c r="O25" s="14" t="str">
        <f t="shared" si="11"/>
        <v xml:space="preserve">    ref_bib_apps_mcnutt_2018: "Apps, P. J., &amp; McNutt, J. W. (2018). How Camera Traps work and how to work them. *African Journal of Ecology, 56*(4), 702–709. &lt;https://doi.org/10.1111/aje.12563&gt;"</v>
      </c>
    </row>
    <row r="26" spans="1:15">
      <c r="A26" s="14" t="s">
        <v>2237</v>
      </c>
      <c r="B26" s="14" t="b">
        <v>1</v>
      </c>
      <c r="C26" s="14" t="b">
        <v>0</v>
      </c>
      <c r="D26" s="14" t="b">
        <v>0</v>
      </c>
      <c r="E26" s="14"/>
      <c r="F26" s="14" t="s">
        <v>1422</v>
      </c>
      <c r="G26" s="14" t="s">
        <v>320</v>
      </c>
      <c r="H26" s="14" t="s">
        <v>822</v>
      </c>
      <c r="I26" s="14" t="s">
        <v>1693</v>
      </c>
      <c r="J26" s="14" t="s">
        <v>624</v>
      </c>
      <c r="K26" s="14" t="str">
        <f t="shared" si="12"/>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L26" s="14" t="str">
        <f t="shared" si="8"/>
        <v>{{ ref_intext_arnason_et_al_1991 }}</v>
      </c>
      <c r="M26" s="14" t="str">
        <f t="shared" si="9"/>
        <v>{{ ref_bib_arnason_et_al_1991 }}</v>
      </c>
      <c r="N26" s="14" t="str">
        <f t="shared" si="10"/>
        <v xml:space="preserve">    ref_intext_arnason_et_al_1991: "Arnason et al., 1991"</v>
      </c>
      <c r="O26" s="14" t="str">
        <f t="shared" si="11"/>
        <v xml:space="preserve">    ref_bib_arnason_et_al_1991: "Arnason, A. N., Schwarz, C. J., &amp; Gerrard, J. M. (1991). Estimating Closed Population Size and Number of Marked Animals from Sighting Data. *Journal of Wildlife Management, 55*(4), 716–730. &lt;https://doi.org/10.2307/3809524&gt;"</v>
      </c>
    </row>
    <row r="27" spans="1:15" s="14" customFormat="1">
      <c r="A27" s="14" t="s">
        <v>2237</v>
      </c>
      <c r="B27" s="14" t="b">
        <v>1</v>
      </c>
      <c r="C27" s="14" t="b">
        <v>0</v>
      </c>
      <c r="D27" s="14" t="b">
        <v>0</v>
      </c>
      <c r="F27" s="14" t="s">
        <v>3548</v>
      </c>
      <c r="G27" s="14" t="s">
        <v>3549</v>
      </c>
      <c r="H27" s="14" t="s">
        <v>319</v>
      </c>
      <c r="I27" s="14" t="s">
        <v>3550</v>
      </c>
      <c r="J27" s="14" t="s">
        <v>624</v>
      </c>
      <c r="K27" s="14" t="str">
        <f t="shared" si="12"/>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L27" s="14" t="str">
        <f t="shared" si="8"/>
        <v>{{ ref_intext_augustine_et_al_2016 }}</v>
      </c>
      <c r="M27" s="14" t="str">
        <f t="shared" si="9"/>
        <v>{{ ref_bib_augustine_et_al_2016 }}</v>
      </c>
      <c r="N27" s="14" t="str">
        <f t="shared" si="10"/>
        <v xml:space="preserve">    ref_intext_augustine_et_al_2016: "Augustine et al., 2016"</v>
      </c>
      <c r="O27" s="14" t="str">
        <f t="shared" si="11"/>
        <v xml:space="preserve">    ref_bib_augustine_et_al_2016: "Augustine, B. C., Royle, J. A., Kelly, M. J., Satter, C. B., Alonso, R. S., Boydston, E. E., &amp; Crooks, K. R. (2016). Spatial capture-recapture with partial identity: An application to camera traps. *bioRxiv.* &lt;http://dx.doi.org/10.1101/056804&gt;"</v>
      </c>
    </row>
    <row r="28" spans="1:15">
      <c r="A28" s="14" t="s">
        <v>2237</v>
      </c>
      <c r="B28" s="14" t="b">
        <v>1</v>
      </c>
      <c r="C28" s="14" t="b">
        <v>0</v>
      </c>
      <c r="D28" s="14" t="b">
        <v>0</v>
      </c>
      <c r="E28" s="14"/>
      <c r="F28" s="14" t="s">
        <v>1423</v>
      </c>
      <c r="G28" s="14" t="s">
        <v>319</v>
      </c>
      <c r="H28" s="14" t="s">
        <v>319</v>
      </c>
      <c r="I28" s="14" t="s">
        <v>1694</v>
      </c>
      <c r="J28" s="14" t="s">
        <v>624</v>
      </c>
      <c r="K28" s="14" t="str">
        <f t="shared" si="12"/>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L28" s="14" t="str">
        <f t="shared" si="8"/>
        <v>{{ ref_intext_augustine_et_al_2018 }}</v>
      </c>
      <c r="M28" s="14" t="str">
        <f t="shared" si="9"/>
        <v>{{ ref_bib_augustine_et_al_2018 }}</v>
      </c>
      <c r="N28" s="14" t="str">
        <f t="shared" si="10"/>
        <v xml:space="preserve">    ref_intext_augustine_et_al_2018: "Augustine et al., 2018"</v>
      </c>
      <c r="O28" s="14" t="str">
        <f t="shared" si="11"/>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9" spans="1:15">
      <c r="A29" s="14" t="s">
        <v>2237</v>
      </c>
      <c r="B29" s="14" t="b">
        <v>1</v>
      </c>
      <c r="C29" s="14" t="b">
        <v>0</v>
      </c>
      <c r="D29" s="14" t="b">
        <v>0</v>
      </c>
      <c r="E29" s="14"/>
      <c r="F29" s="14" t="s">
        <v>1424</v>
      </c>
      <c r="G29" s="14" t="s">
        <v>318</v>
      </c>
      <c r="H29" s="14" t="s">
        <v>318</v>
      </c>
      <c r="I29" s="14" t="s">
        <v>1695</v>
      </c>
      <c r="J29" s="14" t="s">
        <v>624</v>
      </c>
      <c r="K29" s="14" t="str">
        <f t="shared" si="12"/>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L29" s="14" t="str">
        <f t="shared" si="8"/>
        <v>{{ ref_intext_augustine_et_al_2019 }}</v>
      </c>
      <c r="M29" s="14" t="str">
        <f t="shared" si="9"/>
        <v>{{ ref_bib_augustine_et_al_2019 }}</v>
      </c>
      <c r="N29" s="14" t="str">
        <f t="shared" si="10"/>
        <v xml:space="preserve">    ref_intext_augustine_et_al_2019: "Augustine et al., 2019"</v>
      </c>
      <c r="O29" s="14" t="str">
        <f t="shared" si="11"/>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30" spans="1:15" ht="15">
      <c r="A30" s="16"/>
      <c r="B30" s="16"/>
      <c r="C30" s="16"/>
      <c r="D30" s="16"/>
      <c r="E30" s="14"/>
      <c r="F30" t="s">
        <v>3741</v>
      </c>
      <c r="G30" t="s">
        <v>3769</v>
      </c>
      <c r="H30" t="s">
        <v>3769</v>
      </c>
      <c r="I30" s="7" t="s">
        <v>3764</v>
      </c>
      <c r="J30" t="s">
        <v>624</v>
      </c>
      <c r="K30" s="16"/>
      <c r="L30" s="14" t="str">
        <f t="shared" si="8"/>
        <v>{{ ref_intext_ausband_et_al_2022 }}</v>
      </c>
      <c r="M30" s="14" t="str">
        <f t="shared" si="9"/>
        <v>{{ ref_bib_ausband_et_al_2022 }}</v>
      </c>
      <c r="N30" s="14" t="str">
        <f t="shared" si="10"/>
        <v xml:space="preserve">    ref_intext_ausband_et_al_2022: "Ausband et al., 2022"</v>
      </c>
      <c r="O30" s="14" t="str">
        <f t="shared" si="11"/>
        <v xml:space="preserve">    ref_bib_ausband_et_al_2022: "Ausband, D. E., Lukacs, P. M., Hurley, M., Roberts, S., Strickfaden, K., &amp; Moeller,  A. K. (2022). Estimating Wolf Abundance from Cameras. *Ecosphere, 13*(2), e3933. &lt;https://doi.org/10.1002/ecs2.3933&gt;"</v>
      </c>
    </row>
    <row r="31" spans="1:15">
      <c r="A31" s="14"/>
      <c r="B31" s="14"/>
      <c r="C31" s="14"/>
      <c r="D31" s="14"/>
      <c r="E31" s="14"/>
      <c r="F31" s="14" t="s">
        <v>3496</v>
      </c>
      <c r="G31" s="14" t="s">
        <v>3488</v>
      </c>
      <c r="H31" s="14" t="s">
        <v>3488</v>
      </c>
      <c r="I31" s="19" t="s">
        <v>3487</v>
      </c>
      <c r="J31" s="14" t="s">
        <v>624</v>
      </c>
      <c r="K31" s="14"/>
      <c r="L31" s="14" t="str">
        <f t="shared" si="8"/>
        <v>{{ ref_intext_bailey_et_al_2007 }}</v>
      </c>
      <c r="M31" s="14" t="str">
        <f t="shared" si="9"/>
        <v>{{ ref_bib_bailey_et_al_2007 }}</v>
      </c>
      <c r="N31" s="14" t="str">
        <f t="shared" si="10"/>
        <v xml:space="preserve">    ref_intext_bailey_et_al_2007: "Bailey et al., 2007"</v>
      </c>
      <c r="O31" s="14" t="str">
        <f t="shared" si="11"/>
        <v xml:space="preserve">    ref_bib_bailey_et_al_2007: "Bailey, L. L., Hines, J. E., Nichols, J. D., &amp; MacKenzie, D. I. (2007). Sampling Design Trade-Offs in Occupancy Studies with Imperfect Detection: Examples and Software. *Ecological Applications, 17*(1), 281–290. &lt;https://www.jstor.org/stable/40061993&gt;"</v>
      </c>
    </row>
    <row r="32" spans="1:15">
      <c r="E32" s="14"/>
      <c r="F32" t="s">
        <v>3742</v>
      </c>
      <c r="G32" t="s">
        <v>3793</v>
      </c>
      <c r="I32" t="s">
        <v>3788</v>
      </c>
      <c r="J32" t="s">
        <v>624</v>
      </c>
      <c r="L32" s="14" t="str">
        <f t="shared" si="8"/>
        <v>{{ ref_intext_balestrieri_et_al_2016 }}</v>
      </c>
      <c r="M32" s="14" t="str">
        <f t="shared" si="9"/>
        <v>{{ ref_bib_balestrieri_et_al_2016 }}</v>
      </c>
      <c r="N32" s="14" t="str">
        <f t="shared" si="10"/>
        <v xml:space="preserve">    ref_intext_balestrieri_et_al_2016: "Balestrieri et al., 2016"</v>
      </c>
      <c r="O32" s="14" t="str">
        <f t="shared" si="11"/>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
"</v>
      </c>
    </row>
    <row r="33" spans="1:15">
      <c r="A33" s="14" t="s">
        <v>2239</v>
      </c>
      <c r="B33" s="14" t="b">
        <v>0</v>
      </c>
      <c r="C33" s="14" t="b">
        <v>0</v>
      </c>
      <c r="D33" s="14"/>
      <c r="E33" s="14"/>
      <c r="F33" s="14" t="s">
        <v>1678</v>
      </c>
      <c r="G33" s="14" t="s">
        <v>1679</v>
      </c>
      <c r="H33" s="14" t="s">
        <v>1679</v>
      </c>
      <c r="I33" s="14" t="s">
        <v>1677</v>
      </c>
      <c r="J33" s="14" t="s">
        <v>624</v>
      </c>
      <c r="K33" s="14" t="str">
        <f>LEFT(I33,141)&amp;" &lt;br&gt; &amp;nbsp;&amp;nbsp;&amp;nbsp;&amp;nbsp;&amp;nbsp;&amp;nbsp;&amp;nbsp;&amp;nbsp;"&amp;MID(I33,2,142)&amp;MID(I33,142,500)&amp;"&lt;br&gt;&lt;br&gt;"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L33" s="14" t="str">
        <f t="shared" si="8"/>
        <v>{{ ref_intext_baylor_tutoring_center_2021 }}</v>
      </c>
      <c r="M33" s="14" t="str">
        <f t="shared" si="9"/>
        <v>{{ ref_bib_baylor_tutoring_center_2021 }}</v>
      </c>
      <c r="N33" s="14" t="str">
        <f t="shared" si="10"/>
        <v xml:space="preserve">    ref_intext_baylor_tutoring_center_2021: "Baylor Tutoring Center, 2021"</v>
      </c>
      <c r="O33" s="14" t="str">
        <f t="shared" si="11"/>
        <v xml:space="preserve">    ref_bib_baylor_tutoring_center_2021: "Baylor Tutoring Center. (2021, July 31). *Species Diversity and Species Richness* [Video]. YouTube. &lt;https://www.youtube.com/watch?v=UXJ0r4hjbqI&gt;"</v>
      </c>
    </row>
    <row r="34" spans="1:15">
      <c r="A34" s="14" t="s">
        <v>2239</v>
      </c>
      <c r="B34" s="14" t="b">
        <v>0</v>
      </c>
      <c r="C34" s="14" t="b">
        <v>0</v>
      </c>
      <c r="D34" s="14" t="s">
        <v>789</v>
      </c>
      <c r="E34" s="14"/>
      <c r="F34" s="14" t="s">
        <v>1426</v>
      </c>
      <c r="G34" s="14" t="s">
        <v>316</v>
      </c>
      <c r="H34" s="14" t="s">
        <v>316</v>
      </c>
      <c r="I34" s="14" t="s">
        <v>1697</v>
      </c>
      <c r="J34" s="14" t="s">
        <v>624</v>
      </c>
      <c r="K34" s="14" t="str">
        <f>LEFT(I34,141)&amp;" &lt;br&gt; &amp;nbsp;&amp;nbsp;&amp;nbsp;&amp;nbsp;&amp;nbsp;&amp;nbsp;&amp;nbsp;&amp;nbsp;"&amp;MID(I34,2,142)&amp;MID(I34,142,500)&amp;"&lt;br&gt;&lt;br&gt;"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L34" s="14" t="str">
        <f t="shared" si="8"/>
        <v>{{ ref_intext_bayne_et_al_2022 }}</v>
      </c>
      <c r="M34" s="14" t="str">
        <f t="shared" si="9"/>
        <v>{{ ref_bib_bayne_et_al_2022 }}</v>
      </c>
      <c r="N34" s="14" t="str">
        <f t="shared" si="10"/>
        <v xml:space="preserve">    ref_intext_bayne_et_al_2022: "Bayne et al., 2022"</v>
      </c>
      <c r="O34" s="14" t="str">
        <f t="shared" si="11"/>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35" spans="1:15">
      <c r="A35" s="14" t="s">
        <v>2239</v>
      </c>
      <c r="B35" s="14" t="b">
        <v>1</v>
      </c>
      <c r="C35" s="14" t="b">
        <v>0</v>
      </c>
      <c r="D35" s="14" t="b">
        <v>0</v>
      </c>
      <c r="E35" s="14"/>
      <c r="F35" s="14" t="s">
        <v>1425</v>
      </c>
      <c r="G35" s="14" t="s">
        <v>315</v>
      </c>
      <c r="H35" s="14" t="s">
        <v>315</v>
      </c>
      <c r="I35" s="14" t="s">
        <v>1696</v>
      </c>
      <c r="J35" s="14" t="s">
        <v>624</v>
      </c>
      <c r="K35" s="14" t="str">
        <f>LEFT(I35,141)&amp;" &lt;br&gt; &amp;nbsp;&amp;nbsp;&amp;nbsp;&amp;nbsp;&amp;nbsp;&amp;nbsp;&amp;nbsp;&amp;nbsp;"&amp;MID(I35,2,142)&amp;MID(I35,142,500)&amp;"&lt;br&gt;&lt;br&gt;"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L35" s="14" t="str">
        <f t="shared" si="8"/>
        <v>{{ ref_intext_bayne_et_al_2021 }}</v>
      </c>
      <c r="M35" s="14" t="str">
        <f t="shared" si="9"/>
        <v>{{ ref_bib_bayne_et_al_2021 }}</v>
      </c>
      <c r="N35" s="14" t="str">
        <f t="shared" si="10"/>
        <v xml:space="preserve">    ref_intext_bayne_et_al_2021: "Bayne et al., 2021"</v>
      </c>
      <c r="O35" s="14" t="str">
        <f t="shared" si="11"/>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36" spans="1:15">
      <c r="A36" s="38"/>
      <c r="B36" s="38"/>
      <c r="C36" s="38"/>
      <c r="D36" s="38"/>
      <c r="E36" s="38"/>
      <c r="F36" s="38" t="s">
        <v>3107</v>
      </c>
      <c r="G36" s="38" t="s">
        <v>3106</v>
      </c>
      <c r="H36" s="38" t="s">
        <v>3106</v>
      </c>
      <c r="I36" s="38" t="s">
        <v>3105</v>
      </c>
      <c r="J36" s="14" t="s">
        <v>624</v>
      </c>
      <c r="K36" s="38"/>
      <c r="L36" s="14" t="str">
        <f t="shared" si="8"/>
        <v>{{ ref_intext_becker_2024 }}</v>
      </c>
      <c r="M36" s="14" t="str">
        <f t="shared" si="9"/>
        <v>{{ ref_bib_becker_2024 }}</v>
      </c>
      <c r="N36" s="14" t="str">
        <f t="shared" si="10"/>
        <v xml:space="preserve">    ref_intext_becker_2024: "Becker, 2024"</v>
      </c>
      <c r="O36" s="14" t="str">
        <f t="shared" si="11"/>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37" spans="1:15">
      <c r="A37" s="14"/>
      <c r="B37" s="14"/>
      <c r="C37" s="14"/>
      <c r="D37" s="14"/>
      <c r="E37" s="14"/>
      <c r="F37" s="38" t="s">
        <v>3587</v>
      </c>
      <c r="G37" s="14" t="s">
        <v>2966</v>
      </c>
      <c r="H37" s="14"/>
      <c r="I37" s="38" t="s">
        <v>3589</v>
      </c>
      <c r="J37" s="14" t="s">
        <v>624</v>
      </c>
      <c r="K37" s="14"/>
      <c r="L37" s="14" t="str">
        <f t="shared" si="8"/>
        <v>{{ ref_intext_becker_et_al_2020 }}</v>
      </c>
      <c r="M37" s="14" t="str">
        <f t="shared" si="9"/>
        <v>{{ ref_bib_becker_et_al_2020 }}</v>
      </c>
      <c r="N37" s="14" t="str">
        <f t="shared" si="10"/>
        <v xml:space="preserve">    ref_intext_becker_et_al_2020: "Becker et al., 2021"</v>
      </c>
      <c r="O37" s="14" t="str">
        <f t="shared" si="11"/>
        <v xml:space="preserve">    ref_bib_becker_et_al_2020: "Becker, M. Huggard, D. J., &amp; Alberta Biodiversity Monitoring Institute [ABMI]. (2020). *abmi.camera.extras.* R package version 0.0.1. &lt;https://mabecker89.github.io/abmi.camera.extras&gt;"</v>
      </c>
    </row>
    <row r="38" spans="1:15">
      <c r="A38" s="14" t="s">
        <v>2239</v>
      </c>
      <c r="B38" s="14"/>
      <c r="C38" s="14"/>
      <c r="D38" s="14"/>
      <c r="E38" s="14"/>
      <c r="F38" s="38" t="s">
        <v>2965</v>
      </c>
      <c r="G38" s="14" t="s">
        <v>2966</v>
      </c>
      <c r="H38" s="14" t="s">
        <v>2966</v>
      </c>
      <c r="I38" s="14" t="s">
        <v>3588</v>
      </c>
      <c r="J38" s="14" t="s">
        <v>624</v>
      </c>
      <c r="K38" s="14" t="str">
        <f t="shared" ref="K38:K51" si="13">LEFT(I38,141)&amp;" &lt;br&gt; &amp;nbsp;&amp;nbsp;&amp;nbsp;&amp;nbsp;&amp;nbsp;&amp;nbsp;&amp;nbsp;&amp;nbsp;"&amp;MID(I38,2,142)&amp;MID(I38,142,500)&amp;"&lt;br&gt;&lt;br&gt;"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L38" s="14" t="str">
        <f t="shared" si="8"/>
        <v>{{ ref_intext_becker_et_al_2021 }}</v>
      </c>
      <c r="M38" s="14" t="str">
        <f t="shared" si="9"/>
        <v>{{ ref_bib_becker_et_al_2021 }}</v>
      </c>
      <c r="N38" s="14" t="str">
        <f t="shared" si="10"/>
        <v xml:space="preserve">    ref_intext_becker_et_al_2021: "Becker et al., 2021"</v>
      </c>
      <c r="O38" s="14" t="str">
        <f t="shared" si="11"/>
        <v xml:space="preserve">    ref_bib_becker_et_al_2021: "Becker, M. Huggard, D. J., &amp; Alberta Biodiversity Monitoring Institute [ABMI]. (2021).*Estimating animal density using TIFC (Time In Front of Camera).* &lt;https://github.com/mabecker89/tifc-method&gt;"</v>
      </c>
    </row>
    <row r="39" spans="1:15">
      <c r="A39" s="14" t="s">
        <v>2239</v>
      </c>
      <c r="B39" s="14" t="b">
        <v>1</v>
      </c>
      <c r="C39" s="14" t="b">
        <v>1</v>
      </c>
      <c r="D39" s="14" t="b">
        <v>0</v>
      </c>
      <c r="E39" s="14"/>
      <c r="F39" s="38" t="s">
        <v>1427</v>
      </c>
      <c r="G39" s="14" t="s">
        <v>314</v>
      </c>
      <c r="H39" s="14" t="s">
        <v>314</v>
      </c>
      <c r="I39" s="14" t="s">
        <v>2696</v>
      </c>
      <c r="J39" s="14" t="s">
        <v>624</v>
      </c>
      <c r="K39" s="14" t="str">
        <f t="shared" si="13"/>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L39" s="14" t="str">
        <f t="shared" si="8"/>
        <v>{{ ref_intext_becker_et_al_2022 }}</v>
      </c>
      <c r="M39" s="14" t="str">
        <f t="shared" si="9"/>
        <v>{{ ref_bib_becker_et_al_2022 }}</v>
      </c>
      <c r="N39" s="14" t="str">
        <f t="shared" si="10"/>
        <v xml:space="preserve">    ref_intext_becker_et_al_2022: "Becker et al., 2022"</v>
      </c>
      <c r="O39" s="14" t="str">
        <f t="shared" si="11"/>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40" spans="1:15">
      <c r="A40" s="14" t="s">
        <v>2239</v>
      </c>
      <c r="B40" s="14" t="b">
        <v>1</v>
      </c>
      <c r="C40" s="14" t="b">
        <v>0</v>
      </c>
      <c r="D40" s="14" t="b">
        <v>0</v>
      </c>
      <c r="E40" s="14"/>
      <c r="F40" s="38" t="s">
        <v>1428</v>
      </c>
      <c r="G40" s="14" t="s">
        <v>313</v>
      </c>
      <c r="H40" s="14" t="s">
        <v>821</v>
      </c>
      <c r="I40" s="14" t="s">
        <v>1698</v>
      </c>
      <c r="J40" s="14" t="s">
        <v>624</v>
      </c>
      <c r="K40" s="14" t="str">
        <f t="shared" si="13"/>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L40" s="14" t="str">
        <f t="shared" si="8"/>
        <v>{{ ref_intext_beery_et_al_2019 }}</v>
      </c>
      <c r="M40" s="14" t="str">
        <f t="shared" si="9"/>
        <v>{{ ref_bib_beery_et_al_2019 }}</v>
      </c>
      <c r="N40" s="14" t="str">
        <f t="shared" si="10"/>
        <v xml:space="preserve">    ref_intext_beery_et_al_2019: "Beery et al., 2019"</v>
      </c>
      <c r="O40" s="14" t="str">
        <f t="shared" si="11"/>
        <v xml:space="preserve">    ref_bib_beery_et_al_2019: "Beery, S., Morris, D., &amp; Yang, S. (2019). Efficient Pipeline for Camera Trap Image Review. *Microsoft AI for Earth*. &lt;https://doi.org/10.48550/arXiv.1907.06772&gt;"</v>
      </c>
    </row>
    <row r="41" spans="1:15">
      <c r="A41" s="14" t="s">
        <v>2239</v>
      </c>
      <c r="B41" s="14" t="b">
        <v>1</v>
      </c>
      <c r="C41" s="14" t="b">
        <v>0</v>
      </c>
      <c r="D41" s="14" t="b">
        <v>0</v>
      </c>
      <c r="E41" s="14"/>
      <c r="F41" s="14" t="s">
        <v>1429</v>
      </c>
      <c r="G41" s="14" t="s">
        <v>312</v>
      </c>
      <c r="H41" s="14" t="s">
        <v>312</v>
      </c>
      <c r="I41" s="14" t="s">
        <v>2739</v>
      </c>
      <c r="J41" s="14" t="s">
        <v>624</v>
      </c>
      <c r="K41" s="14" t="str">
        <f t="shared" si="13"/>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L41" s="14" t="str">
        <f t="shared" si="8"/>
        <v>{{ ref_intext_bessone_et_al_2020 }}</v>
      </c>
      <c r="M41" s="14" t="str">
        <f t="shared" si="9"/>
        <v>{{ ref_bib_bessone_et_al_2020 }}</v>
      </c>
      <c r="N41" s="14" t="str">
        <f t="shared" si="10"/>
        <v xml:space="preserve">    ref_intext_bessone_et_al_2020: "Bessone et al., 2020"</v>
      </c>
      <c r="O41" s="14" t="str">
        <f t="shared" si="11"/>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42" spans="1:15">
      <c r="A42" s="14" t="s">
        <v>2239</v>
      </c>
      <c r="B42" s="14" t="b">
        <v>1</v>
      </c>
      <c r="C42" s="14" t="b">
        <v>0</v>
      </c>
      <c r="D42" s="14" t="b">
        <v>0</v>
      </c>
      <c r="E42" s="14"/>
      <c r="F42" s="14" t="s">
        <v>1430</v>
      </c>
      <c r="G42" s="14" t="s">
        <v>311</v>
      </c>
      <c r="H42" s="14" t="s">
        <v>311</v>
      </c>
      <c r="I42" s="14" t="s">
        <v>1699</v>
      </c>
      <c r="J42" s="14" t="s">
        <v>624</v>
      </c>
      <c r="K42" s="14" t="str">
        <f t="shared" si="13"/>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L42" s="14" t="str">
        <f t="shared" si="8"/>
        <v>{{ ref_intext_bischof_et_al_2020 }}</v>
      </c>
      <c r="M42" s="14" t="str">
        <f t="shared" si="9"/>
        <v>{{ ref_bib_bischof_et_al_2020 }}</v>
      </c>
      <c r="N42" s="14" t="str">
        <f t="shared" si="10"/>
        <v xml:space="preserve">    ref_intext_bischof_et_al_2020: "Bischof et al., 2020"</v>
      </c>
      <c r="O42" s="14" t="str">
        <f t="shared" si="11"/>
        <v xml:space="preserve">    ref_bib_bischof_et_al_2020: "Bischof, R., Dupont, P., Milleret, C., ChipperfIeld, J., &amp; Royle, J. A. (2020). Consequences of Ignoring Group Association in Spatial Capture-Recapture Analysis. *Wildlife Biology, 2020*(1). &lt;https://doi.org/10.2981/wlb.00649&gt;"</v>
      </c>
    </row>
    <row r="43" spans="1:15">
      <c r="A43" s="14" t="s">
        <v>2239</v>
      </c>
      <c r="B43" s="14" t="b">
        <v>1</v>
      </c>
      <c r="C43" s="14" t="b">
        <v>0</v>
      </c>
      <c r="D43" s="14" t="b">
        <v>0</v>
      </c>
      <c r="E43" s="14"/>
      <c r="F43" s="14" t="s">
        <v>1431</v>
      </c>
      <c r="G43" s="14" t="s">
        <v>310</v>
      </c>
      <c r="H43" s="14" t="s">
        <v>310</v>
      </c>
      <c r="I43" s="14" t="s">
        <v>1700</v>
      </c>
      <c r="J43" s="14" t="s">
        <v>624</v>
      </c>
      <c r="K43" s="14" t="str">
        <f t="shared" si="13"/>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L43" s="14" t="str">
        <f t="shared" si="8"/>
        <v>{{ ref_intext_blanc_et_al_2013 }}</v>
      </c>
      <c r="M43" s="14" t="str">
        <f t="shared" si="9"/>
        <v>{{ ref_bib_blanc_et_al_2013 }}</v>
      </c>
      <c r="N43" s="14" t="str">
        <f t="shared" si="10"/>
        <v xml:space="preserve">    ref_intext_blanc_et_al_2013: "Blanc et al., 2013"</v>
      </c>
      <c r="O43" s="14" t="str">
        <f t="shared" si="11"/>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44" spans="1:15">
      <c r="A44" s="14" t="s">
        <v>2239</v>
      </c>
      <c r="B44" s="14" t="b">
        <v>1</v>
      </c>
      <c r="C44" s="14" t="b">
        <v>0</v>
      </c>
      <c r="D44" s="14" t="b">
        <v>1</v>
      </c>
      <c r="E44" s="14"/>
      <c r="F44" s="14" t="s">
        <v>1432</v>
      </c>
      <c r="G44" s="14" t="s">
        <v>309</v>
      </c>
      <c r="H44" s="14" t="s">
        <v>820</v>
      </c>
      <c r="I44" s="14" t="s">
        <v>1701</v>
      </c>
      <c r="J44" s="14" t="s">
        <v>624</v>
      </c>
      <c r="K44" s="14" t="str">
        <f t="shared" si="13"/>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L44" s="14" t="str">
        <f t="shared" si="8"/>
        <v>{{ ref_intext_blasco_moreno_et_al_2019 }}</v>
      </c>
      <c r="M44" s="14" t="str">
        <f t="shared" si="9"/>
        <v>{{ ref_bib_blasco_moreno_et_al_2019 }}</v>
      </c>
      <c r="N44" s="14" t="str">
        <f t="shared" si="10"/>
        <v xml:space="preserve">    ref_intext_blasco_moreno_et_al_2019: "Blasco-Moreno et al., 2019"</v>
      </c>
      <c r="O44" s="14" t="str">
        <f t="shared" si="11"/>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45" spans="1:15">
      <c r="A45" s="14" t="s">
        <v>2239</v>
      </c>
      <c r="B45" s="14" t="b">
        <v>1</v>
      </c>
      <c r="C45" s="14" t="b">
        <v>0</v>
      </c>
      <c r="D45" s="14" t="b">
        <v>0</v>
      </c>
      <c r="E45" s="14"/>
      <c r="F45" s="14" t="s">
        <v>1433</v>
      </c>
      <c r="G45" s="14" t="s">
        <v>308</v>
      </c>
      <c r="H45" s="14" t="s">
        <v>308</v>
      </c>
      <c r="I45" s="14" t="s">
        <v>1702</v>
      </c>
      <c r="J45" s="14" t="s">
        <v>624</v>
      </c>
      <c r="K45" s="14" t="str">
        <f t="shared" si="13"/>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L45" s="14" t="str">
        <f t="shared" si="8"/>
        <v>{{ ref_intext_bliss_fisher_1953 }}</v>
      </c>
      <c r="M45" s="14" t="str">
        <f t="shared" si="9"/>
        <v>{{ ref_bib_bliss_fisher_1953 }}</v>
      </c>
      <c r="N45" s="14" t="str">
        <f t="shared" si="10"/>
        <v xml:space="preserve">    ref_intext_bliss_fisher_1953: "Bliss &amp; Fisher, 1953"</v>
      </c>
      <c r="O45" s="14" t="str">
        <f t="shared" si="11"/>
        <v xml:space="preserve">    ref_bib_bliss_fisher_1953: "Bliss, C. I., &amp; Fisher, R. A. (1953). Fitting the Negative Binomial Distribution to Biological Data. *Biometrics, 9*(2), 176-200. &lt;https://doi.org/10.2307/3001850&gt;"</v>
      </c>
    </row>
    <row r="46" spans="1:15">
      <c r="A46" s="14" t="s">
        <v>2239</v>
      </c>
      <c r="B46" s="14" t="b">
        <v>1</v>
      </c>
      <c r="C46" s="14" t="b">
        <v>0</v>
      </c>
      <c r="D46" s="14" t="b">
        <v>0</v>
      </c>
      <c r="E46" s="14"/>
      <c r="F46" s="14" t="s">
        <v>1434</v>
      </c>
      <c r="G46" s="14" t="s">
        <v>307</v>
      </c>
      <c r="H46" s="14" t="s">
        <v>307</v>
      </c>
      <c r="I46" s="14" t="s">
        <v>1703</v>
      </c>
      <c r="J46" s="14" t="s">
        <v>624</v>
      </c>
      <c r="K46" s="14" t="str">
        <f t="shared" si="13"/>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L46" s="14" t="str">
        <f t="shared" si="8"/>
        <v>{{ ref_intext_borcher_marques_2017 }}</v>
      </c>
      <c r="M46" s="14" t="str">
        <f t="shared" si="9"/>
        <v>{{ ref_bib_borcher_marques_2017 }}</v>
      </c>
      <c r="N46" s="14" t="str">
        <f t="shared" si="10"/>
        <v xml:space="preserve">    ref_intext_borcher_marques_2017: "Borcher &amp; Marques, 2017"</v>
      </c>
      <c r="O46" s="14" t="str">
        <f t="shared" si="11"/>
        <v xml:space="preserve">    ref_bib_borcher_marques_2017: "Borcher, D. L., &amp; Marques, T. A. (2017). From Distance Sampling to Spatial Capture–Recapture. *Asta Advances In Statistical Analysis, 101*, 475–494. &lt;https://link.springer.com/article/10.1007/s10182-016-0287-7&gt;"</v>
      </c>
    </row>
    <row r="47" spans="1:15">
      <c r="A47" s="14" t="s">
        <v>2239</v>
      </c>
      <c r="B47" s="14" t="b">
        <v>0</v>
      </c>
      <c r="C47" s="14" t="b">
        <v>0</v>
      </c>
      <c r="D47" s="14"/>
      <c r="E47" s="14"/>
      <c r="F47" s="14" t="s">
        <v>36</v>
      </c>
      <c r="G47" s="14" t="s">
        <v>306</v>
      </c>
      <c r="H47" s="14" t="s">
        <v>306</v>
      </c>
      <c r="I47" s="14" t="s">
        <v>1705</v>
      </c>
      <c r="J47" s="14" t="s">
        <v>624</v>
      </c>
      <c r="K47" s="14" t="str">
        <f t="shared" si="13"/>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L47" s="14" t="str">
        <f t="shared" si="8"/>
        <v>{{ ref_intext_borchers_2012 }}</v>
      </c>
      <c r="M47" s="14" t="str">
        <f t="shared" si="9"/>
        <v>{{ ref_bib_borchers_2012 }}</v>
      </c>
      <c r="N47" s="14" t="str">
        <f t="shared" si="10"/>
        <v xml:space="preserve">    ref_intext_borchers_2012: "Borchers, 2012"</v>
      </c>
      <c r="O47" s="14" t="str">
        <f t="shared" si="11"/>
        <v xml:space="preserve">    ref_bib_borchers_2012: "Borchers, D. (2012). A non-technical overview of spatially explicit capture–recapture models. *Journal of Ornithology, 152*(S2), 435–444. &lt;https://doi.org/10.1007/s10336-010-0583-z&gt;"</v>
      </c>
    </row>
    <row r="48" spans="1:15">
      <c r="A48" s="14" t="s">
        <v>2239</v>
      </c>
      <c r="B48" s="14" t="b">
        <v>1</v>
      </c>
      <c r="C48" s="14" t="b">
        <v>0</v>
      </c>
      <c r="D48" s="14" t="b">
        <v>0</v>
      </c>
      <c r="E48" s="14"/>
      <c r="F48" s="14" t="s">
        <v>1435</v>
      </c>
      <c r="G48" s="14" t="s">
        <v>305</v>
      </c>
      <c r="H48" s="14" t="s">
        <v>305</v>
      </c>
      <c r="I48" s="14" t="s">
        <v>1704</v>
      </c>
      <c r="J48" s="14" t="s">
        <v>624</v>
      </c>
      <c r="K48" s="14" t="str">
        <f t="shared" si="13"/>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L48" s="14" t="str">
        <f t="shared" si="8"/>
        <v>{{ ref_intext_borchers_efford_2008 }}</v>
      </c>
      <c r="M48" s="14" t="str">
        <f t="shared" si="9"/>
        <v>{{ ref_bib_borchers_efford_2008 }}</v>
      </c>
      <c r="N48" s="14" t="str">
        <f t="shared" si="10"/>
        <v xml:space="preserve">    ref_intext_borchers_efford_2008: "Borchers &amp; Efford, 2008"</v>
      </c>
      <c r="O48" s="14" t="str">
        <f t="shared" si="11"/>
        <v xml:space="preserve">    ref_bib_borchers_efford_2008: "Borchers, D. L., &amp; Efford, M. G. (2008). Spatially Explicit Maximum Likelihood Methods for Capture-Recapture Studies. *Biometrics, 64*(2), 377–385. &lt;https://doi.org/10.1111/j.1541-0420.2007.00927.x&gt;"</v>
      </c>
    </row>
    <row r="49" spans="1:15">
      <c r="A49" s="14" t="s">
        <v>2239</v>
      </c>
      <c r="B49" s="14" t="b">
        <v>0</v>
      </c>
      <c r="C49" s="14" t="b">
        <v>0</v>
      </c>
      <c r="D49" s="14"/>
      <c r="E49" s="14"/>
      <c r="F49" s="14" t="s">
        <v>1436</v>
      </c>
      <c r="G49" s="14" t="s">
        <v>304</v>
      </c>
      <c r="H49" s="14" t="s">
        <v>304</v>
      </c>
      <c r="I49" s="14" t="s">
        <v>2740</v>
      </c>
      <c r="J49" s="14" t="s">
        <v>624</v>
      </c>
      <c r="K49" s="14" t="str">
        <f t="shared" si="13"/>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L49" s="14" t="str">
        <f t="shared" si="8"/>
        <v>{{ ref_intext_borchers_et_al_2015 }}</v>
      </c>
      <c r="M49" s="14" t="str">
        <f t="shared" si="9"/>
        <v>{{ ref_bib_borchers_et_al_2015 }}</v>
      </c>
      <c r="N49" s="14" t="str">
        <f t="shared" si="10"/>
        <v xml:space="preserve">    ref_intext_borchers_et_al_2015: "Borchers et al., 2015"</v>
      </c>
      <c r="O49" s="14" t="str">
        <f t="shared" si="11"/>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50" spans="1:15">
      <c r="A50" s="14" t="s">
        <v>2239</v>
      </c>
      <c r="B50" s="14" t="b">
        <v>1</v>
      </c>
      <c r="C50" s="14" t="b">
        <v>1</v>
      </c>
      <c r="D50" s="14" t="b">
        <v>0</v>
      </c>
      <c r="E50" s="14"/>
      <c r="F50" s="14" t="s">
        <v>1437</v>
      </c>
      <c r="G50" s="14" t="s">
        <v>303</v>
      </c>
      <c r="H50" s="14" t="s">
        <v>819</v>
      </c>
      <c r="I50" s="14" t="s">
        <v>1706</v>
      </c>
      <c r="J50" s="14" t="s">
        <v>624</v>
      </c>
      <c r="K50" s="14" t="str">
        <f t="shared" si="13"/>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L50" s="14" t="str">
        <f t="shared" si="8"/>
        <v>{{ ref_intext_bowkett_et_al_2008 }}</v>
      </c>
      <c r="M50" s="14" t="str">
        <f t="shared" si="9"/>
        <v>{{ ref_bib_bowkett_et_al_2008 }}</v>
      </c>
      <c r="N50" s="14" t="str">
        <f t="shared" si="10"/>
        <v xml:space="preserve">    ref_intext_bowkett_et_al_2008: "Bowkett et al., 2008"</v>
      </c>
      <c r="O50" s="14" t="str">
        <f t="shared" si="11"/>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51" spans="1:15">
      <c r="A51" s="14" t="s">
        <v>2239</v>
      </c>
      <c r="B51" s="14" t="b">
        <v>1</v>
      </c>
      <c r="C51" s="14" t="b">
        <v>0</v>
      </c>
      <c r="D51" s="14" t="b">
        <v>0</v>
      </c>
      <c r="E51" s="14"/>
      <c r="F51" s="14" t="s">
        <v>1438</v>
      </c>
      <c r="G51" s="14" t="s">
        <v>302</v>
      </c>
      <c r="H51" s="14" t="s">
        <v>302</v>
      </c>
      <c r="I51" s="14" t="s">
        <v>1707</v>
      </c>
      <c r="J51" s="14" t="s">
        <v>624</v>
      </c>
      <c r="K51" s="14" t="str">
        <f t="shared" si="13"/>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L51" s="14" t="str">
        <f t="shared" si="8"/>
        <v>{{ ref_intext_bridges_noss_2011 }}</v>
      </c>
      <c r="M51" s="14" t="str">
        <f t="shared" si="9"/>
        <v>{{ ref_bib_bridges_noss_2011 }}</v>
      </c>
      <c r="N51" s="14" t="str">
        <f t="shared" si="10"/>
        <v xml:space="preserve">    ref_intext_bridges_noss_2011: "Bridges &amp; Noss, 2011"</v>
      </c>
      <c r="O51" s="14" t="str">
        <f t="shared" si="11"/>
        <v xml:space="preserve">    ref_bib_bridges_noss_2011: "Bridges, A. S., &amp; Noss, A. J. (2011). Behavior and Activity Patterns. In A. F. O'Connell, J. D. Nichols, &amp; K. U. Karanth (Eds.), *Camera Traps In Animal Ecology: Methods and Analyses* (pp. 57–70). Springer. &lt;https://doi.org/10.1007/978-4-431-99495-4&gt;"</v>
      </c>
    </row>
    <row r="52" spans="1:15">
      <c r="A52" s="14"/>
      <c r="B52" s="14"/>
      <c r="C52" s="14"/>
      <c r="D52" s="14"/>
      <c r="E52" s="14"/>
      <c r="F52" s="14" t="s">
        <v>3626</v>
      </c>
      <c r="G52" s="14" t="s">
        <v>3625</v>
      </c>
      <c r="H52" s="14"/>
      <c r="I52" s="14" t="s">
        <v>3624</v>
      </c>
      <c r="J52" s="14" t="s">
        <v>624</v>
      </c>
      <c r="K52" s="14"/>
      <c r="L52" s="14" t="str">
        <f t="shared" si="8"/>
        <v>{{ ref_intext_broadley_et_al_2019 }}</v>
      </c>
      <c r="M52" s="14" t="str">
        <f t="shared" si="9"/>
        <v>{{ ref_bib_broadley_et_al_2019 }}</v>
      </c>
      <c r="N52" s="14" t="str">
        <f t="shared" si="10"/>
        <v xml:space="preserve">    ref_intext_broadley_et_al_2019: "Broadley et al., 2019"</v>
      </c>
      <c r="O52" s="14" t="str">
        <f t="shared" si="11"/>
        <v xml:space="preserve">    ref_bib_broadley_et_al_2019: "Broadley, K., Burton, A. C., Avgar, T., &amp; Boutin, S. (2019). Density‐dependent space use affects interpretation of camera trap detection rates. *Ecology and Evolution, 9*(24), 14031–14041. &lt;https://doi.org/10.1002/ece3.5840&gt;."</v>
      </c>
    </row>
    <row r="53" spans="1:15">
      <c r="A53" s="14" t="s">
        <v>2239</v>
      </c>
      <c r="B53" s="14" t="b">
        <v>0</v>
      </c>
      <c r="C53" s="14" t="b">
        <v>0</v>
      </c>
      <c r="D53" s="14" t="b">
        <v>1</v>
      </c>
      <c r="E53" s="14"/>
      <c r="F53" s="14" t="s">
        <v>1439</v>
      </c>
      <c r="G53" s="14" t="s">
        <v>317</v>
      </c>
      <c r="H53" s="14" t="s">
        <v>317</v>
      </c>
      <c r="I53" s="14" t="s">
        <v>2404</v>
      </c>
      <c r="J53" s="14" t="s">
        <v>624</v>
      </c>
      <c r="K53" s="14" t="str">
        <f>LEFT(I53,141)&amp;" &lt;br&gt; &amp;nbsp;&amp;nbsp;&amp;nbsp;&amp;nbsp;&amp;nbsp;&amp;nbsp;&amp;nbsp;&amp;nbsp;"&amp;MID(I53,2,142)&amp;MID(I53,142,500)&amp;"&lt;br&gt;&lt;br&gt;"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L53" s="14" t="str">
        <f t="shared" si="8"/>
        <v>{{ ref_intext_brodie_et_al_2015 }}</v>
      </c>
      <c r="M53" s="14" t="str">
        <f t="shared" si="9"/>
        <v>{{ ref_bib_brodie_et_al_2015 }}</v>
      </c>
      <c r="N53" s="14" t="str">
        <f t="shared" si="10"/>
        <v xml:space="preserve">    ref_intext_brodie_et_al_2015: "Brodie et al., 2015"</v>
      </c>
      <c r="O53" s="14" t="str">
        <f t="shared" si="11"/>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54" spans="1:15">
      <c r="A54" s="14" t="s">
        <v>2239</v>
      </c>
      <c r="B54" s="14" t="b">
        <v>0</v>
      </c>
      <c r="C54" s="14" t="b">
        <v>0</v>
      </c>
      <c r="D54" s="14" t="b">
        <v>1</v>
      </c>
      <c r="E54" s="14"/>
      <c r="F54" s="14" t="s">
        <v>1440</v>
      </c>
      <c r="G54" s="14" t="s">
        <v>301</v>
      </c>
      <c r="H54" s="14" t="s">
        <v>301</v>
      </c>
      <c r="I54" s="38" t="s">
        <v>1708</v>
      </c>
      <c r="J54" s="14" t="s">
        <v>624</v>
      </c>
      <c r="K54" s="14" t="str">
        <f>LEFT(I54,141)&amp;" &lt;br&gt; &amp;nbsp;&amp;nbsp;&amp;nbsp;&amp;nbsp;&amp;nbsp;&amp;nbsp;&amp;nbsp;&amp;nbsp;"&amp;MID(I54,2,142)&amp;MID(I54,142,500)&amp;"&lt;br&gt;&lt;br&gt;"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L54" s="14" t="str">
        <f t="shared" si="8"/>
        <v>{{ ref_intext_broekman_et_al_2022 }}</v>
      </c>
      <c r="M54" s="14" t="str">
        <f t="shared" si="9"/>
        <v>{{ ref_bib_broekman_et_al_2022 }}</v>
      </c>
      <c r="N54" s="14" t="str">
        <f t="shared" si="10"/>
        <v xml:space="preserve">    ref_intext_broekman_et_al_2022: "Broekman et al., 2022"</v>
      </c>
      <c r="O54" s="14" t="str">
        <f t="shared" si="11"/>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55" spans="1:15">
      <c r="A55" s="14" t="s">
        <v>2239</v>
      </c>
      <c r="B55" s="14" t="b">
        <v>0</v>
      </c>
      <c r="C55" s="14" t="b">
        <v>0</v>
      </c>
      <c r="D55" s="14"/>
      <c r="E55" s="14"/>
      <c r="F55" s="14" t="s">
        <v>2182</v>
      </c>
      <c r="G55" s="14" t="s">
        <v>2181</v>
      </c>
      <c r="H55" s="14" t="s">
        <v>2180</v>
      </c>
      <c r="I55" s="14" t="s">
        <v>2178</v>
      </c>
      <c r="J55" s="14" t="s">
        <v>624</v>
      </c>
      <c r="K55" s="14" t="str">
        <f>LEFT(I55,141)&amp;" &lt;br&gt; &amp;nbsp;&amp;nbsp;&amp;nbsp;&amp;nbsp;&amp;nbsp;&amp;nbsp;&amp;nbsp;&amp;nbsp;"&amp;MID(I55,2,142)&amp;MID(I55,142,500)&amp;"&lt;br&gt;&lt;br&gt;"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L55" s="14" t="str">
        <f t="shared" si="8"/>
        <v>{{ ref_intext_brownlee_et_al_2022 }}</v>
      </c>
      <c r="M55" s="14" t="str">
        <f t="shared" si="9"/>
        <v>{{ ref_bib_brownlee_et_al_2022 }}</v>
      </c>
      <c r="N55" s="14" t="str">
        <f t="shared" si="10"/>
        <v xml:space="preserve">    ref_intext_brownlee_et_al_2022: "Brownlee et al., 2022"</v>
      </c>
      <c r="O55" s="14" t="str">
        <f t="shared" si="11"/>
        <v xml:space="preserve">    ref_bib_brownlee_et_al_2022: "Brownlee, M., Warbington, C., &amp; Boyce., M. (2022). Monitoring Sitatunga (*Tragelaphus Spekii*) Populations Using Camera Traps. *African Journal of Ecology, 60*(3), 377. &lt;https://doi.org/10.1111/aje.12972&gt;"</v>
      </c>
    </row>
    <row r="56" spans="1:15" ht="15">
      <c r="A56" s="14"/>
      <c r="B56" s="14"/>
      <c r="C56" s="14"/>
      <c r="D56" s="14"/>
      <c r="E56" s="14"/>
      <c r="F56" t="s">
        <v>3869</v>
      </c>
      <c r="G56" s="74" t="s">
        <v>3778</v>
      </c>
      <c r="H56" s="74" t="s">
        <v>3778</v>
      </c>
      <c r="I56" s="74" t="s">
        <v>3760</v>
      </c>
      <c r="J56" t="s">
        <v>624</v>
      </c>
      <c r="K56" s="14"/>
      <c r="L56" s="14" t="str">
        <f t="shared" si="8"/>
        <v>{{ ref_intext_buckland_2006 }}</v>
      </c>
      <c r="M56" s="14" t="str">
        <f t="shared" si="9"/>
        <v>{{ ref_bib_buckland_2006 }}</v>
      </c>
      <c r="N56" s="14" t="str">
        <f t="shared" si="10"/>
        <v xml:space="preserve">    ref_intext_buckland_2006: "Buckland, 2006"</v>
      </c>
      <c r="O56" s="14" t="str">
        <f t="shared" si="11"/>
        <v xml:space="preserve">    ref_bib_buckland_2006: "Buckland, S. T. (2006). Point-Transect Surveys for Songbirds: Robust Methodologies. *The American Ornithologists’ Union, 123*(2), 345–357. &lt;https://doi.org/10.1642/0004-8038(2006)123[345:PSFSRM]2.0.CO;2&gt;"</v>
      </c>
    </row>
    <row r="57" spans="1:15">
      <c r="A57" s="14" t="s">
        <v>2239</v>
      </c>
      <c r="B57" s="14" t="b">
        <v>1</v>
      </c>
      <c r="C57" s="14" t="b">
        <v>0</v>
      </c>
      <c r="D57" s="14" t="b">
        <v>0</v>
      </c>
      <c r="E57" s="14"/>
      <c r="F57" s="14" t="s">
        <v>35</v>
      </c>
      <c r="G57" s="14" t="s">
        <v>300</v>
      </c>
      <c r="H57" s="14" t="s">
        <v>300</v>
      </c>
      <c r="I57" s="14" t="s">
        <v>2770</v>
      </c>
      <c r="J57" s="14" t="s">
        <v>624</v>
      </c>
      <c r="K57" s="14" t="str">
        <f>LEFT(I57,141)&amp;" &lt;br&gt; &amp;nbsp;&amp;nbsp;&amp;nbsp;&amp;nbsp;&amp;nbsp;&amp;nbsp;&amp;nbsp;&amp;nbsp;"&amp;MID(I57,2,142)&amp;MID(I57,142,500)&amp;"&lt;br&gt;&lt;br&gt;"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L57" s="14" t="str">
        <f t="shared" si="8"/>
        <v>{{ ref_intext_burgar_2021 }}</v>
      </c>
      <c r="M57" s="14" t="str">
        <f t="shared" si="9"/>
        <v>{{ ref_bib_burgar_2021 }}</v>
      </c>
      <c r="N57" s="14" t="str">
        <f t="shared" si="10"/>
        <v xml:space="preserve">    ref_intext_burgar_2021: "Burgar, 2021"</v>
      </c>
      <c r="O57" s="14" t="str">
        <f t="shared" si="11"/>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58" spans="1:15" ht="15">
      <c r="A58" s="16"/>
      <c r="B58" s="16"/>
      <c r="C58" s="16"/>
      <c r="D58" s="16"/>
      <c r="E58" s="16"/>
      <c r="F58" t="s">
        <v>3798</v>
      </c>
      <c r="G58" t="s">
        <v>3878</v>
      </c>
      <c r="H58" s="74" t="s">
        <v>3877</v>
      </c>
      <c r="I58" s="74" t="s">
        <v>3876</v>
      </c>
      <c r="J58" s="16"/>
      <c r="K58" s="16"/>
      <c r="L58" s="14" t="str">
        <f t="shared" si="8"/>
        <v>{{ ref_intext_burgar_et_al_2019 }}</v>
      </c>
      <c r="M58" s="14" t="str">
        <f t="shared" si="9"/>
        <v>{{ ref_bib_burgar_et_al_2019 }}</v>
      </c>
      <c r="N58" s="14" t="str">
        <f t="shared" si="10"/>
        <v xml:space="preserve">    ref_intext_burgar_et_al_2019: "Burgar et al., 2019"</v>
      </c>
      <c r="O58" s="14" t="str">
        <f t="shared" si="11"/>
        <v xml:space="preserve">    ref_bib_burgar_et_al_2019: "Burgar, J. M., Burton, A. C., &amp; Fisher, J. T. (2019). The importance of considering multiple interacting species for conservation of species at risk. *Conservation Biology, 33*(3), 709–715. &lt;https://doi.org/10.1111/cobi.13233&gt;"</v>
      </c>
    </row>
    <row r="59" spans="1:15">
      <c r="A59" s="14" t="s">
        <v>2239</v>
      </c>
      <c r="B59" s="14" t="b">
        <v>1</v>
      </c>
      <c r="C59" s="14" t="b">
        <v>0</v>
      </c>
      <c r="D59" s="14" t="b">
        <v>0</v>
      </c>
      <c r="E59" s="14"/>
      <c r="F59" s="14" t="s">
        <v>1441</v>
      </c>
      <c r="G59" s="14" t="s">
        <v>299</v>
      </c>
      <c r="H59" s="14" t="s">
        <v>299</v>
      </c>
      <c r="I59" s="14" t="s">
        <v>2697</v>
      </c>
      <c r="J59" s="14" t="s">
        <v>624</v>
      </c>
      <c r="K59" s="14" t="str">
        <f>LEFT(I59,141)&amp;" &lt;br&gt; &amp;nbsp;&amp;nbsp;&amp;nbsp;&amp;nbsp;&amp;nbsp;&amp;nbsp;&amp;nbsp;&amp;nbsp;"&amp;MID(I59,2,142)&amp;MID(I59,142,500)&amp;"&lt;br&gt;&lt;br&gt;"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L59" s="14" t="str">
        <f t="shared" si="8"/>
        <v>{{ ref_intext_burgar_et_al_2018 }}</v>
      </c>
      <c r="M59" s="14" t="str">
        <f t="shared" si="9"/>
        <v>{{ ref_bib_burgar_et_al_2018 }}</v>
      </c>
      <c r="N59" s="14" t="str">
        <f t="shared" si="10"/>
        <v xml:space="preserve">    ref_intext_burgar_et_al_2018: "Burgar et al., 2018"</v>
      </c>
      <c r="O59" s="14" t="str">
        <f t="shared" si="11"/>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60" spans="1:15">
      <c r="A60" s="14" t="s">
        <v>2239</v>
      </c>
      <c r="B60" s="14" t="b">
        <v>0</v>
      </c>
      <c r="C60" s="14" t="b">
        <v>1</v>
      </c>
      <c r="D60" s="14" t="b">
        <v>0</v>
      </c>
      <c r="E60" s="14"/>
      <c r="F60" s="14" t="s">
        <v>1442</v>
      </c>
      <c r="G60" s="14" t="s">
        <v>298</v>
      </c>
      <c r="H60" s="14" t="s">
        <v>298</v>
      </c>
      <c r="I60" s="14" t="s">
        <v>1709</v>
      </c>
      <c r="J60" s="14" t="s">
        <v>624</v>
      </c>
      <c r="K60" s="14" t="str">
        <f>LEFT(I60,141)&amp;" &lt;br&gt; &amp;nbsp;&amp;nbsp;&amp;nbsp;&amp;nbsp;&amp;nbsp;&amp;nbsp;&amp;nbsp;&amp;nbsp;"&amp;MID(I60,2,142)&amp;MID(I60,142,500)&amp;"&lt;br&gt;&lt;br&gt;"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L60" s="14" t="str">
        <f t="shared" si="8"/>
        <v>{{ ref_intext_burkholder_et_al_2018 }}</v>
      </c>
      <c r="M60" s="14" t="str">
        <f t="shared" si="9"/>
        <v>{{ ref_bib_burkholder_et_al_2018 }}</v>
      </c>
      <c r="N60" s="14" t="str">
        <f t="shared" si="10"/>
        <v xml:space="preserve">    ref_intext_burkholder_et_al_2018: "Burkholder et al., 2018"</v>
      </c>
      <c r="O60" s="14" t="str">
        <f t="shared" si="11"/>
        <v xml:space="preserve">    ref_bib_burkholder_et_al_2018: "Burkholder, E. N., Jakes, A. F., Jones, P. F., Hebblewhite, M., &amp; Bishop, C. J. (2018). To Jump or Not to Jump: Mule Deer and White-Tailed Deer Fence Crossing Decisions. *Wildlife Society Bulletin*, *42*(3), 420–429. &lt;https://doi.org/10.1002/wsb.898&gt;"</v>
      </c>
    </row>
    <row r="61" spans="1:15">
      <c r="A61" s="14" t="s">
        <v>2239</v>
      </c>
      <c r="B61" s="14" t="b">
        <v>1</v>
      </c>
      <c r="C61" s="14" t="b">
        <v>0</v>
      </c>
      <c r="D61" s="14" t="b">
        <v>0</v>
      </c>
      <c r="E61" s="14"/>
      <c r="F61" s="14" t="s">
        <v>1443</v>
      </c>
      <c r="G61" s="14" t="s">
        <v>297</v>
      </c>
      <c r="H61" s="14" t="s">
        <v>297</v>
      </c>
      <c r="I61" s="14" t="s">
        <v>2741</v>
      </c>
      <c r="J61" s="14" t="s">
        <v>624</v>
      </c>
      <c r="K61" s="14" t="str">
        <f>LEFT(I61,141)&amp;" &lt;br&gt; &amp;nbsp;&amp;nbsp;&amp;nbsp;&amp;nbsp;&amp;nbsp;&amp;nbsp;&amp;nbsp;&amp;nbsp;"&amp;MID(I61,2,142)&amp;MID(I61,142,500)&amp;"&lt;br&gt;&lt;br&gt;"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L61" s="14" t="str">
        <f t="shared" si="8"/>
        <v>{{ ref_intext_burton_et_al_2015 }}</v>
      </c>
      <c r="M61" s="14" t="str">
        <f t="shared" si="9"/>
        <v>{{ ref_bib_burton_et_al_2015 }}</v>
      </c>
      <c r="N61" s="14" t="str">
        <f t="shared" si="10"/>
        <v xml:space="preserve">    ref_intext_burton_et_al_2015: "Burton et al., 2015"</v>
      </c>
      <c r="O61" s="14" t="str">
        <f t="shared" si="11"/>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62" spans="1:15">
      <c r="A62" s="14"/>
      <c r="B62" s="14"/>
      <c r="C62" s="14"/>
      <c r="D62" s="14"/>
      <c r="E62" s="14"/>
      <c r="F62" s="14" t="s">
        <v>2920</v>
      </c>
      <c r="G62" s="14" t="s">
        <v>2919</v>
      </c>
      <c r="H62" s="14" t="s">
        <v>2919</v>
      </c>
      <c r="I62" s="14" t="s">
        <v>2918</v>
      </c>
      <c r="J62" s="14" t="s">
        <v>624</v>
      </c>
      <c r="K62" s="14" t="str">
        <f>LEFT(I62,141)&amp;" &lt;br&gt; &amp;nbsp;&amp;nbsp;&amp;nbsp;&amp;nbsp;&amp;nbsp;&amp;nbsp;&amp;nbsp;&amp;nbsp;"&amp;MID(I62,2,142)&amp;MID(I62,142,500)&amp;"&lt;br&gt;&lt;br&gt;"</f>
        <v>Cao, A. (2021, Jun 14) *Hurdle models.*  [Video]. YouTube. &lt;https://www.youtube.com/watch?v=q2NRQBcihQY&gt; &lt;br&gt; &amp;nbsp;&amp;nbsp;&amp;nbsp;&amp;nbsp;&amp;nbsp;&amp;nbsp;&amp;nbsp;&amp;nbsp;ao, A. (2021, Jun 14) *Hurdle models.*  [Video]. YouTube. &lt;https://www.youtube.com/watch?v=q2NRQBcihQY&gt;&lt;br&gt;&lt;br&gt;</v>
      </c>
      <c r="L62" s="14" t="str">
        <f t="shared" si="8"/>
        <v>{{ ref_intext_cao_2021 }}</v>
      </c>
      <c r="M62" s="14" t="str">
        <f t="shared" si="9"/>
        <v>{{ ref_bib_cao_2021 }}</v>
      </c>
      <c r="N62" s="14" t="str">
        <f t="shared" si="10"/>
        <v xml:space="preserve">    ref_intext_cao_2021: "Cao (2021)"</v>
      </c>
      <c r="O62" s="14" t="str">
        <f t="shared" si="11"/>
        <v xml:space="preserve">    ref_bib_cao_2021: "Cao, A. (2021, Jun 14) *Hurdle models.*  [Video]. YouTube. &lt;https://www.youtube.com/watch?v=q2NRQBcihQY&gt;"</v>
      </c>
    </row>
    <row r="63" spans="1:15" ht="15">
      <c r="A63" s="14"/>
      <c r="B63" s="14"/>
      <c r="C63" s="14"/>
      <c r="D63" s="14"/>
      <c r="E63" s="14"/>
      <c r="F63" t="s">
        <v>3745</v>
      </c>
      <c r="G63" s="74" t="s">
        <v>3776</v>
      </c>
      <c r="H63" s="74" t="s">
        <v>3776</v>
      </c>
      <c r="I63" s="74" t="s">
        <v>3749</v>
      </c>
      <c r="J63" t="s">
        <v>624</v>
      </c>
      <c r="K63" s="14"/>
      <c r="L63" s="14" t="str">
        <f t="shared" si="8"/>
        <v>{{ ref_intext_cappelle_et_al_2019 }}</v>
      </c>
      <c r="M63" s="14" t="str">
        <f t="shared" si="9"/>
        <v>{{ ref_bib_cappelle_et_al_2019 }}</v>
      </c>
      <c r="N63" s="14" t="str">
        <f t="shared" si="10"/>
        <v xml:space="preserve">    ref_intext_cappelle_et_al_2019: "Cappelle et al., 2019"</v>
      </c>
      <c r="O63" s="14" t="str">
        <f t="shared" si="11"/>
        <v xml:space="preserve">    ref_bib_cappelle_et_al_2019: "Cappelle, N., Després‐Einspenner, M., Howe, E. J., Boesch, C., &amp; Kühl, H. S. (2019). Validating camera trap distance sampling for chimpanzees. *American Journal of Primatology, 81*(3), e22962. &lt;https://doi.org/10.1002/ajp.22962&gt;"</v>
      </c>
    </row>
    <row r="64" spans="1:15">
      <c r="A64" s="14" t="s">
        <v>2240</v>
      </c>
      <c r="B64" s="14" t="b">
        <v>1</v>
      </c>
      <c r="C64" s="14" t="b">
        <v>0</v>
      </c>
      <c r="D64" s="14" t="b">
        <v>0</v>
      </c>
      <c r="E64" s="14"/>
      <c r="F64" s="14" t="s">
        <v>1444</v>
      </c>
      <c r="G64" s="14" t="s">
        <v>296</v>
      </c>
      <c r="H64" s="14" t="s">
        <v>296</v>
      </c>
      <c r="I64" s="14" t="s">
        <v>1710</v>
      </c>
      <c r="J64" s="14" t="s">
        <v>624</v>
      </c>
      <c r="K64" s="14" t="str">
        <f t="shared" ref="K64:K76" si="14">LEFT(I64,141)&amp;" &lt;br&gt; &amp;nbsp;&amp;nbsp;&amp;nbsp;&amp;nbsp;&amp;nbsp;&amp;nbsp;&amp;nbsp;&amp;nbsp;"&amp;MID(I64,2,142)&amp;MID(I64,142,500)&amp;"&lt;br&gt;&lt;br&gt;"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L64" s="14" t="str">
        <f t="shared" si="8"/>
        <v>{{ ref_intext_cappelle_et_al_2021 }}</v>
      </c>
      <c r="M64" s="14" t="str">
        <f t="shared" si="9"/>
        <v>{{ ref_bib_cappelle_et_al_2021 }}</v>
      </c>
      <c r="N64" s="14" t="str">
        <f t="shared" si="10"/>
        <v xml:space="preserve">    ref_intext_cappelle_et_al_2021: "Cappelle et al., 2021"</v>
      </c>
      <c r="O64" s="14" t="str">
        <f t="shared" si="11"/>
        <v xml:space="preserve">    ref_bib_cappelle_et_al_2021: "Cappelle, N., Howe, E. J., Boesch, C., &amp; Kühl, H. S. (2021). Estimating Animal Abundance and Effort–Precision Relationship with Camera Trap Distance Sampling. *Ecosphere, 12*(1). &lt;https://doi.org/10.1002/ecs2.3299&gt;"</v>
      </c>
    </row>
    <row r="65" spans="1:15">
      <c r="A65" s="14" t="s">
        <v>2240</v>
      </c>
      <c r="B65" s="14" t="b">
        <v>0</v>
      </c>
      <c r="C65" s="14" t="b">
        <v>0</v>
      </c>
      <c r="D65" s="14" t="b">
        <v>1</v>
      </c>
      <c r="E65" s="14"/>
      <c r="F65" s="14" t="s">
        <v>1445</v>
      </c>
      <c r="G65" s="14" t="s">
        <v>295</v>
      </c>
      <c r="H65" s="14" t="s">
        <v>295</v>
      </c>
      <c r="I65" s="14" t="s">
        <v>1711</v>
      </c>
      <c r="J65" s="14" t="s">
        <v>624</v>
      </c>
      <c r="K65" s="14" t="str">
        <f t="shared" si="14"/>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L65" s="14" t="str">
        <f t="shared" si="8"/>
        <v>{{ ref_intext_caravaggi_et_al_2017 }}</v>
      </c>
      <c r="M65" s="14" t="str">
        <f t="shared" si="9"/>
        <v>{{ ref_bib_caravaggi_et_al_2017 }}</v>
      </c>
      <c r="N65" s="14" t="str">
        <f t="shared" si="10"/>
        <v xml:space="preserve">    ref_intext_caravaggi_et_al_2017: "Caravaggi et al., 2017"</v>
      </c>
      <c r="O65" s="14" t="str">
        <f t="shared" si="11"/>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66" spans="1:15">
      <c r="A66" s="14" t="s">
        <v>2240</v>
      </c>
      <c r="B66" s="14" t="b">
        <v>1</v>
      </c>
      <c r="C66" s="14" t="b">
        <v>0</v>
      </c>
      <c r="D66" s="14" t="b">
        <v>0</v>
      </c>
      <c r="E66" s="14"/>
      <c r="F66" s="14" t="s">
        <v>1446</v>
      </c>
      <c r="G66" s="14" t="s">
        <v>294</v>
      </c>
      <c r="H66" s="14" t="s">
        <v>294</v>
      </c>
      <c r="I66" s="14" t="s">
        <v>1712</v>
      </c>
      <c r="J66" s="14" t="s">
        <v>624</v>
      </c>
      <c r="K66" s="14" t="str">
        <f t="shared" si="14"/>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L66" s="14" t="str">
        <f t="shared" si="8"/>
        <v>{{ ref_intext_caravaggi_et_al_2020 }}</v>
      </c>
      <c r="M66" s="14" t="str">
        <f t="shared" si="9"/>
        <v>{{ ref_bib_caravaggi_et_al_2020 }}</v>
      </c>
      <c r="N66" s="14" t="str">
        <f t="shared" si="10"/>
        <v xml:space="preserve">    ref_intext_caravaggi_et_al_2020: "Caravaggi et al., 2020"</v>
      </c>
      <c r="O66" s="14" t="str">
        <f t="shared" si="11"/>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67" spans="1:15">
      <c r="A67" s="14" t="s">
        <v>2240</v>
      </c>
      <c r="B67" s="14" t="b">
        <v>1</v>
      </c>
      <c r="C67" s="14" t="b">
        <v>1</v>
      </c>
      <c r="D67" s="14" t="b">
        <v>0</v>
      </c>
      <c r="E67" s="14"/>
      <c r="F67" s="14" t="s">
        <v>1447</v>
      </c>
      <c r="G67" s="14" t="s">
        <v>293</v>
      </c>
      <c r="H67" s="14" t="s">
        <v>293</v>
      </c>
      <c r="I67" s="14" t="s">
        <v>2775</v>
      </c>
      <c r="J67" s="14" t="s">
        <v>624</v>
      </c>
      <c r="K67" s="14" t="str">
        <f t="shared" si="14"/>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L67" s="14" t="str">
        <f t="shared" si="8"/>
        <v>{{ ref_intext_carbone_et_al_2001 }}</v>
      </c>
      <c r="M67" s="14" t="str">
        <f t="shared" si="9"/>
        <v>{{ ref_bib_carbone_et_al_2001 }}</v>
      </c>
      <c r="N67" s="14" t="str">
        <f t="shared" si="10"/>
        <v xml:space="preserve">    ref_intext_carbone_et_al_2001: "Carbone et al., 2001"</v>
      </c>
      <c r="O67" s="14" t="str">
        <f t="shared" si="11"/>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68" spans="1:15">
      <c r="A68" s="14" t="s">
        <v>2240</v>
      </c>
      <c r="B68" s="14" t="b">
        <v>1</v>
      </c>
      <c r="C68" s="14" t="b">
        <v>0</v>
      </c>
      <c r="D68" s="14" t="b">
        <v>1</v>
      </c>
      <c r="E68" s="14"/>
      <c r="F68" s="14" t="s">
        <v>34</v>
      </c>
      <c r="G68" s="14" t="s">
        <v>292</v>
      </c>
      <c r="H68" s="14" t="s">
        <v>292</v>
      </c>
      <c r="I68" s="14" t="s">
        <v>2813</v>
      </c>
      <c r="J68" s="14" t="s">
        <v>624</v>
      </c>
      <c r="K68" s="14" t="str">
        <f t="shared" si="14"/>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L68" s="14" t="str">
        <f t="shared" si="8"/>
        <v>{{ ref_intext_caughley_1977 }}</v>
      </c>
      <c r="M68" s="14" t="str">
        <f t="shared" si="9"/>
        <v>{{ ref_bib_caughley_1977 }}</v>
      </c>
      <c r="N68" s="14" t="str">
        <f t="shared" si="10"/>
        <v xml:space="preserve">    ref_intext_caughley_1977: "Caughley, 1977"</v>
      </c>
      <c r="O68" s="14" t="str">
        <f t="shared" si="11"/>
        <v xml:space="preserve">    ref_bib_caughley_1977: "Caughley, G. (1977). Analysis of Vertebrate Populations (pp. 234). Wiley. &lt;https://books.google.ca/books/about/Analysis_of_Vertebrate_Populations.html?id=qAcUAQAAIAAJ&amp;redir_esc=y&gt;"</v>
      </c>
    </row>
    <row r="69" spans="1:15">
      <c r="A69" s="14" t="s">
        <v>2240</v>
      </c>
      <c r="B69" s="14" t="b">
        <v>1</v>
      </c>
      <c r="C69" s="14" t="b">
        <v>0</v>
      </c>
      <c r="D69" s="14" t="b">
        <v>0</v>
      </c>
      <c r="E69" s="14"/>
      <c r="F69" s="14" t="s">
        <v>1448</v>
      </c>
      <c r="G69" s="14" t="s">
        <v>291</v>
      </c>
      <c r="H69" s="14" t="s">
        <v>291</v>
      </c>
      <c r="I69" s="14" t="s">
        <v>2698</v>
      </c>
      <c r="J69" s="14" t="s">
        <v>624</v>
      </c>
      <c r="K69" s="14" t="str">
        <f t="shared" si="14"/>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L69" s="14" t="str">
        <f t="shared" si="8"/>
        <v>{{ ref_intext_chandler_royle_2013 }}</v>
      </c>
      <c r="M69" s="14" t="str">
        <f t="shared" si="9"/>
        <v>{{ ref_bib_chandler_royle_2013 }}</v>
      </c>
      <c r="N69" s="14" t="str">
        <f t="shared" si="10"/>
        <v xml:space="preserve">    ref_intext_chandler_royle_2013: "Chandler &amp; Royle, 2013"</v>
      </c>
      <c r="O69" s="14" t="str">
        <f t="shared" si="11"/>
        <v xml:space="preserve">    ref_bib_chandler_royle_2013: "Chandler, R. B., &amp; Royle, J. A. (2013). Spatially explicit models for inference about Density in unmarked or partially marked populations. *The Annals of Applied Statistics, 7*(2), 936–954. &lt;https://doi.org/10.1214/12-aoas610&gt;"</v>
      </c>
    </row>
    <row r="70" spans="1:15">
      <c r="A70" s="14"/>
      <c r="B70" s="14"/>
      <c r="C70" s="14"/>
      <c r="D70" s="14"/>
      <c r="E70" s="14"/>
      <c r="F70" s="14" t="s">
        <v>2293</v>
      </c>
      <c r="G70" s="14" t="s">
        <v>2294</v>
      </c>
      <c r="H70" s="14" t="s">
        <v>2294</v>
      </c>
      <c r="I70" s="14" t="s">
        <v>2295</v>
      </c>
      <c r="J70" s="14" t="s">
        <v>624</v>
      </c>
      <c r="K70" s="14" t="str">
        <f t="shared" si="14"/>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L70" s="14" t="str">
        <f t="shared" si="8"/>
        <v>{{ ref_intext_chao_et_al_2014 }}</v>
      </c>
      <c r="M70" s="14" t="str">
        <f t="shared" si="9"/>
        <v>{{ ref_bib_chao_et_al_2014 }}</v>
      </c>
      <c r="N70" s="14" t="str">
        <f t="shared" si="10"/>
        <v xml:space="preserve">    ref_intext_chao_et_al_2014: "Chao et al., 2014"</v>
      </c>
      <c r="O70" s="14" t="str">
        <f t="shared" si="11"/>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71" spans="1:15">
      <c r="A71" s="14"/>
      <c r="B71" s="14"/>
      <c r="C71" s="14"/>
      <c r="D71" s="14"/>
      <c r="E71" s="14"/>
      <c r="F71" s="14" t="s">
        <v>2292</v>
      </c>
      <c r="G71" s="14" t="s">
        <v>2291</v>
      </c>
      <c r="H71" s="14" t="s">
        <v>2291</v>
      </c>
      <c r="I71" s="14" t="s">
        <v>2290</v>
      </c>
      <c r="J71" s="14" t="s">
        <v>624</v>
      </c>
      <c r="K71" s="14" t="str">
        <f t="shared" si="14"/>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L71" s="14" t="str">
        <f t="shared" si="8"/>
        <v>{{ ref_intext_chao_et_al_2016 }}</v>
      </c>
      <c r="M71" s="14" t="str">
        <f t="shared" si="9"/>
        <v>{{ ref_bib_chao_et_al_2016 }}</v>
      </c>
      <c r="N71" s="14" t="str">
        <f t="shared" si="10"/>
        <v xml:space="preserve">    ref_intext_chao_et_al_2016: "Chao et al., 2016"</v>
      </c>
      <c r="O71" s="14" t="str">
        <f t="shared" si="11"/>
        <v xml:space="preserve">    ref_bib_chao_et_al_2016: "Chao, A., Ma, K. H., &amp; Hsieh, T. C. (2016). *iNEXT Online: Software for Interpolation and Extrapolation of Species Diversity.* Program and User’s Guide published at &lt;http://chao.stat.nthu.edu.tw/wordpress/software_download/inextonline/&gt;"</v>
      </c>
    </row>
    <row r="72" spans="1:15">
      <c r="A72" s="14" t="s">
        <v>2240</v>
      </c>
      <c r="B72" s="14" t="b">
        <v>1</v>
      </c>
      <c r="C72" s="14" t="b">
        <v>0</v>
      </c>
      <c r="D72" s="14" t="b">
        <v>1</v>
      </c>
      <c r="E72" s="14"/>
      <c r="F72" s="14" t="s">
        <v>1449</v>
      </c>
      <c r="G72" s="14" t="s">
        <v>290</v>
      </c>
      <c r="H72" s="14" t="s">
        <v>290</v>
      </c>
      <c r="I72" s="14" t="s">
        <v>2742</v>
      </c>
      <c r="J72" s="14" t="s">
        <v>624</v>
      </c>
      <c r="K72" s="14" t="str">
        <f t="shared" si="14"/>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L72" s="14" t="str">
        <f t="shared" si="8"/>
        <v>{{ ref_intext_chatterjee_et_al_2021 }}</v>
      </c>
      <c r="M72" s="14" t="str">
        <f t="shared" si="9"/>
        <v>{{ ref_bib_chatterjee_et_al_2021 }}</v>
      </c>
      <c r="N72" s="14" t="str">
        <f t="shared" si="10"/>
        <v xml:space="preserve">    ref_intext_chatterjee_et_al_2021: "Chatterjee et al., 2021"</v>
      </c>
      <c r="O72" s="14" t="str">
        <f t="shared" si="11"/>
        <v xml:space="preserve">    ref_bib_chatterjee_et_al_2021: "Chatterjee, N., Schuttler, T. G., Nigam, P., &amp; Habib, B. (2021). Deciphering the rarity–detectability continuum: optimizing Survey design for terrestrial mammalian community. *Ecosphere 12*(9), e03748. &lt;https://doi.org/10.1002/ecs2.3748&gt;"</v>
      </c>
    </row>
    <row r="73" spans="1:15">
      <c r="A73" s="14" t="s">
        <v>2240</v>
      </c>
      <c r="B73" s="14" t="b">
        <v>1</v>
      </c>
      <c r="C73" s="14" t="b">
        <v>0</v>
      </c>
      <c r="D73" s="14" t="b">
        <v>0</v>
      </c>
      <c r="E73" s="14"/>
      <c r="F73" s="14" t="s">
        <v>1450</v>
      </c>
      <c r="G73" s="14" t="s">
        <v>289</v>
      </c>
      <c r="H73" s="14" t="s">
        <v>289</v>
      </c>
      <c r="I73" s="14" t="s">
        <v>1713</v>
      </c>
      <c r="J73" s="14" t="s">
        <v>624</v>
      </c>
      <c r="K73" s="14" t="str">
        <f t="shared" si="14"/>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L73" s="14" t="str">
        <f t="shared" si="8"/>
        <v>{{ ref_intext_clark_et_al_2003 }}</v>
      </c>
      <c r="M73" s="14" t="str">
        <f t="shared" si="9"/>
        <v>{{ ref_bib_clark_et_al_2003 }}</v>
      </c>
      <c r="N73" s="14" t="str">
        <f t="shared" si="10"/>
        <v xml:space="preserve">    ref_intext_clark_et_al_2003: "Clark et al., 2003"</v>
      </c>
      <c r="O73" s="14" t="str">
        <f t="shared" si="11"/>
        <v xml:space="preserve">    ref_bib_clark_et_al_2003: "Clark, T. G., Bradburn, M. J., Love, S. B., &amp; Altman, D. G. (2003). Survival Analysis Part I: Basic Concepts and First Analyses. *British Journal of Cancer, 89*(2), 232–38. &lt;https://doi.org/10.1038/sj.bjc.6601118&gt;"</v>
      </c>
    </row>
    <row r="74" spans="1:15">
      <c r="A74" s="14" t="s">
        <v>2240</v>
      </c>
      <c r="B74" s="14" t="b">
        <v>1</v>
      </c>
      <c r="C74" s="14" t="b">
        <v>0</v>
      </c>
      <c r="D74" s="14" t="b">
        <v>0</v>
      </c>
      <c r="E74" s="14"/>
      <c r="F74" s="14" t="s">
        <v>33</v>
      </c>
      <c r="G74" s="14" t="s">
        <v>288</v>
      </c>
      <c r="H74" s="14" t="s">
        <v>288</v>
      </c>
      <c r="I74" s="14" t="s">
        <v>2699</v>
      </c>
      <c r="J74" s="14" t="s">
        <v>624</v>
      </c>
      <c r="K74" s="14" t="str">
        <f t="shared" si="14"/>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L74" s="14" t="str">
        <f t="shared" si="8"/>
        <v>{{ ref_intext_clarke_2019 }}</v>
      </c>
      <c r="M74" s="14" t="str">
        <f t="shared" si="9"/>
        <v>{{ ref_bib_clarke_2019 }}</v>
      </c>
      <c r="N74" s="14" t="str">
        <f t="shared" si="10"/>
        <v xml:space="preserve">    ref_intext_clarke_2019: "Clarke, 2019"</v>
      </c>
      <c r="O74" s="14" t="str">
        <f t="shared" si="11"/>
        <v xml:space="preserve">    ref_bib_clarke_2019: "Clarke, J. D. (2019).comparing Clustered Sampling Designs for Spatially Explicit Estimation of Population Density. *Population Ecology, 61*, 93–101. &lt;https://doi.org/10.1002/1438-390X.1011&gt;"</v>
      </c>
    </row>
    <row r="75" spans="1:15">
      <c r="A75" s="14" t="s">
        <v>2240</v>
      </c>
      <c r="B75" s="14" t="b">
        <v>1</v>
      </c>
      <c r="C75" s="14" t="b">
        <v>0</v>
      </c>
      <c r="D75" s="14" t="b">
        <v>1</v>
      </c>
      <c r="E75" s="14"/>
      <c r="F75" s="14" t="s">
        <v>1369</v>
      </c>
      <c r="G75" s="14" t="s">
        <v>287</v>
      </c>
      <c r="H75" s="14" t="s">
        <v>287</v>
      </c>
      <c r="I75" s="14" t="s">
        <v>2700</v>
      </c>
      <c r="J75" s="14" t="s">
        <v>624</v>
      </c>
      <c r="K75" s="14" t="str">
        <f t="shared" si="14"/>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L75" s="14" t="str">
        <f t="shared" si="8"/>
        <v>{{ ref_intext_clarke_et_al_2023 }}</v>
      </c>
      <c r="M75" s="14" t="str">
        <f t="shared" si="9"/>
        <v>{{ ref_bib_clarke_et_al_2023 }}</v>
      </c>
      <c r="N75" s="14" t="str">
        <f t="shared" si="10"/>
        <v xml:space="preserve">    ref_intext_clarke_et_al_2023: "Clarke et al., 2023"</v>
      </c>
      <c r="O75" s="14" t="str">
        <f t="shared" si="11"/>
        <v xml:space="preserve">    ref_bib_clarke_et_al_2023: "Clarke, J., Bohm, H., Burton, C., Constantinou, A. (2023). *Using Camera Traps to Estimate Medium and Large Mammal Density: Comparison of Methods and Recommendations for Wildlife Managers*. &lt;https://doi.org/10.13140/RG.2.2.18364.72320&gt;"</v>
      </c>
    </row>
    <row r="76" spans="1:15">
      <c r="A76" s="14" t="s">
        <v>2240</v>
      </c>
      <c r="B76" s="14" t="b">
        <v>0</v>
      </c>
      <c r="C76" s="14" t="b">
        <v>1</v>
      </c>
      <c r="D76" s="14" t="b">
        <v>0</v>
      </c>
      <c r="E76" s="14"/>
      <c r="F76" s="14" t="s">
        <v>1451</v>
      </c>
      <c r="G76" s="14" t="s">
        <v>286</v>
      </c>
      <c r="H76" s="14" t="s">
        <v>286</v>
      </c>
      <c r="I76" s="14" t="s">
        <v>1714</v>
      </c>
      <c r="J76" s="14" t="s">
        <v>624</v>
      </c>
      <c r="K76" s="14" t="str">
        <f t="shared" si="14"/>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L76" s="14" t="str">
        <f t="shared" ref="L76:L139" si="15">"{{ ref_intext_"&amp;F76&amp;" }}"</f>
        <v>{{ ref_intext_clevenger_waltho_2005 }}</v>
      </c>
      <c r="M76" s="14" t="str">
        <f t="shared" ref="M76:M139" si="16">"{{ ref_bib_"&amp;F76&amp;" }}"</f>
        <v>{{ ref_bib_clevenger_waltho_2005 }}</v>
      </c>
      <c r="N76" s="14" t="str">
        <f t="shared" si="10"/>
        <v xml:space="preserve">    ref_intext_clevenger_waltho_2005: "Clevenger &amp; Waltho, 2005"</v>
      </c>
      <c r="O76" s="14" t="str">
        <f t="shared" si="11"/>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77" spans="1:15" ht="15">
      <c r="A77" s="14"/>
      <c r="B77" s="14"/>
      <c r="C77" s="14"/>
      <c r="D77" s="14"/>
      <c r="E77" s="14"/>
      <c r="F77" t="s">
        <v>3734</v>
      </c>
      <c r="G77" s="74" t="s">
        <v>3767</v>
      </c>
      <c r="H77" t="s">
        <v>3768</v>
      </c>
      <c r="I77" s="74" t="s">
        <v>3748</v>
      </c>
      <c r="J77" t="s">
        <v>624</v>
      </c>
      <c r="K77" s="14"/>
      <c r="L77" s="14" t="str">
        <f t="shared" si="15"/>
        <v>{{ ref_intext_codling_et_al_2008 }}</v>
      </c>
      <c r="M77" s="14" t="str">
        <f t="shared" si="16"/>
        <v>{{ ref_bib_codling_et_al_2008 }}</v>
      </c>
      <c r="N77" s="14" t="str">
        <f t="shared" ref="N77:N140" si="17">"    ref_intext_"&amp;F77&amp;": "&amp;""""&amp;G77&amp;""""</f>
        <v xml:space="preserve">    ref_intext_codling_et_al_2008: "Codling et al., 2008"</v>
      </c>
      <c r="O77" s="14" t="str">
        <f t="shared" ref="O77:O140" si="18">"    ref_bib_"&amp;F77&amp;": "&amp;""""&amp;I77&amp;""""</f>
        <v xml:space="preserve">    ref_bib_codling_et_al_2008: "Codling, E. A., Plank, M. J., &amp; Benhamou, S. (2008). Random walk models in biology. *Journal of The Royal Society Interface, 5*(25), 813–834. &lt;https://doi.org/10.1098/rsif.2008.0014&gt;"</v>
      </c>
    </row>
    <row r="78" spans="1:15">
      <c r="A78" s="14" t="s">
        <v>2240</v>
      </c>
      <c r="B78" s="14" t="b">
        <v>0</v>
      </c>
      <c r="C78" s="14" t="b">
        <v>0</v>
      </c>
      <c r="D78" s="14"/>
      <c r="E78" s="14"/>
      <c r="F78" s="14" t="s">
        <v>1670</v>
      </c>
      <c r="G78" s="14" t="s">
        <v>1667</v>
      </c>
      <c r="H78" s="14" t="s">
        <v>1667</v>
      </c>
      <c r="I78" s="14" t="s">
        <v>2701</v>
      </c>
      <c r="J78" s="14" t="s">
        <v>624</v>
      </c>
      <c r="K78" s="14" t="str">
        <f t="shared" ref="K78:K94" si="19">LEFT(I78,141)&amp;" &lt;br&gt; &amp;nbsp;&amp;nbsp;&amp;nbsp;&amp;nbsp;&amp;nbsp;&amp;nbsp;&amp;nbsp;&amp;nbsp;"&amp;MID(I78,2,142)&amp;MID(I78,142,500)&amp;"&lt;br&gt;&lt;br&gt;"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L78" s="14" t="str">
        <f t="shared" si="15"/>
        <v>{{ ref_intext_coltrane_et_al_2024 }}</v>
      </c>
      <c r="M78" s="14" t="str">
        <f t="shared" si="16"/>
        <v>{{ ref_bib_coltrane_et_al_2024 }}</v>
      </c>
      <c r="N78" s="14" t="str">
        <f t="shared" si="17"/>
        <v xml:space="preserve">    ref_intext_coltrane_et_al_2024: "Coltrane et al., 2024"</v>
      </c>
      <c r="O78" s="14" t="str">
        <f t="shared" si="18"/>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79" spans="1:15">
      <c r="A79" s="14" t="s">
        <v>2240</v>
      </c>
      <c r="B79" s="14" t="b">
        <v>1</v>
      </c>
      <c r="C79" s="14" t="b">
        <v>0</v>
      </c>
      <c r="D79" s="14" t="b">
        <v>0</v>
      </c>
      <c r="E79" s="14"/>
      <c r="F79" s="14" t="s">
        <v>32</v>
      </c>
      <c r="G79" s="14" t="s">
        <v>285</v>
      </c>
      <c r="H79" s="14" t="s">
        <v>285</v>
      </c>
      <c r="I79" s="14" t="s">
        <v>1715</v>
      </c>
      <c r="J79" s="14" t="s">
        <v>624</v>
      </c>
      <c r="K79" s="14" t="str">
        <f t="shared" si="19"/>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L79" s="14" t="str">
        <f t="shared" si="15"/>
        <v>{{ ref_intext_cmi_2020 }}</v>
      </c>
      <c r="M79" s="14" t="str">
        <f t="shared" si="16"/>
        <v>{{ ref_bib_cmi_2020 }}</v>
      </c>
      <c r="N79" s="14" t="str">
        <f t="shared" si="17"/>
        <v xml:space="preserve">    ref_intext_cmi_2020: "Columbia Mountains Institute of Applied Ecology [CMI], 2020"</v>
      </c>
      <c r="O79" s="14" t="str">
        <f t="shared" si="18"/>
        <v xml:space="preserve">    ref_bib_cmi_2020: "Columbia Mountains Institute of Applied Ecology [CMI]. (2020) *Chris Beirne: Tips and Tricks for the Organization and Analysis of Camera Trap Data*. &lt;https://www.youtube.com/watch?v=VadXgBMhiTY&gt;"</v>
      </c>
    </row>
    <row r="80" spans="1:15">
      <c r="A80" s="14" t="s">
        <v>2240</v>
      </c>
      <c r="B80" s="14"/>
      <c r="C80" s="14"/>
      <c r="D80" s="14"/>
      <c r="E80" s="14"/>
      <c r="F80" s="14" t="s">
        <v>1684</v>
      </c>
      <c r="G80" s="14" t="s">
        <v>1685</v>
      </c>
      <c r="H80" s="14" t="s">
        <v>1685</v>
      </c>
      <c r="I80" s="14" t="s">
        <v>1686</v>
      </c>
      <c r="J80" s="14" t="s">
        <v>624</v>
      </c>
      <c r="K80" s="14" t="str">
        <f t="shared" si="19"/>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L80" s="14" t="str">
        <f t="shared" si="15"/>
        <v>{{ ref_intext_colwell_2022 }}</v>
      </c>
      <c r="M80" s="14" t="str">
        <f t="shared" si="16"/>
        <v>{{ ref_bib_colwell_2022 }}</v>
      </c>
      <c r="N80" s="14" t="str">
        <f t="shared" si="17"/>
        <v xml:space="preserve">    ref_intext_colwell_2022: "Colwell, 2022"</v>
      </c>
      <c r="O80" s="14" t="str">
        <f t="shared" si="18"/>
        <v xml:space="preserve">    ref_bib_colwell_2022: "Colwell, R. K. (2022). EstimateS: Statistical Estimation of Species Richness and Shared Species from Samples. Version 9.1. &lt;https://www.robertkcolwell.org/pages/1407&gt;"</v>
      </c>
    </row>
    <row r="81" spans="1:15">
      <c r="A81" s="14"/>
      <c r="B81" s="14"/>
      <c r="C81" s="14"/>
      <c r="D81" s="14"/>
      <c r="E81" s="14"/>
      <c r="F81" s="14" t="s">
        <v>3483</v>
      </c>
      <c r="G81" s="19" t="s">
        <v>3482</v>
      </c>
      <c r="H81" s="19" t="s">
        <v>3482</v>
      </c>
      <c r="I81" s="14" t="s">
        <v>3503</v>
      </c>
      <c r="J81" s="14" t="s">
        <v>624</v>
      </c>
      <c r="K81" s="14" t="str">
        <f t="shared" si="19"/>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L81" s="14" t="str">
        <f t="shared" si="15"/>
        <v>{{ ref_intext_colwell_coddington_1994 }}</v>
      </c>
      <c r="M81" s="14" t="str">
        <f t="shared" si="16"/>
        <v>{{ ref_bib_colwell_coddington_1994 }}</v>
      </c>
      <c r="N81" s="14" t="str">
        <f t="shared" si="17"/>
        <v xml:space="preserve">    ref_intext_colwell_coddington_1994: "Colwell &amp; Coddington, 1994"</v>
      </c>
      <c r="O81" s="14" t="str">
        <f t="shared" si="18"/>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82" spans="1:15">
      <c r="A82" s="14" t="s">
        <v>2240</v>
      </c>
      <c r="B82" s="14" t="b">
        <v>0</v>
      </c>
      <c r="C82" s="14" t="b">
        <v>0</v>
      </c>
      <c r="D82" s="14" t="b">
        <v>1</v>
      </c>
      <c r="E82" s="14"/>
      <c r="F82" s="14" t="s">
        <v>3477</v>
      </c>
      <c r="G82" s="14" t="s">
        <v>3475</v>
      </c>
      <c r="H82" s="14" t="s">
        <v>3478</v>
      </c>
      <c r="I82" s="14" t="s">
        <v>3476</v>
      </c>
      <c r="J82" s="14" t="s">
        <v>624</v>
      </c>
      <c r="K82" s="14" t="str">
        <f t="shared" si="19"/>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L82" s="14" t="str">
        <f t="shared" si="15"/>
        <v>{{ ref_intext_colwell_et_al_2004 }}</v>
      </c>
      <c r="M82" s="14" t="str">
        <f t="shared" si="16"/>
        <v>{{ ref_bib_colwell_et_al_2004 }}</v>
      </c>
      <c r="N82" s="14" t="str">
        <f t="shared" si="17"/>
        <v xml:space="preserve">    ref_intext_colwell_et_al_2004: "Colwell et al., 2004"</v>
      </c>
      <c r="O82" s="14" t="str">
        <f t="shared" si="18"/>
        <v xml:space="preserve">    ref_bib_colwell_et_al_2004: "Colwell, R. K., Mao, C. X., &amp; Chang, J. (2004). Interpolating, Extrapolating, and Comparing Incidence-based Species Accumulation Curves. *Ecology, 85*(10), 2717–2727. &lt;https://doi.org/10.1890/03-0557&gt;"</v>
      </c>
    </row>
    <row r="83" spans="1:15">
      <c r="A83" s="14" t="s">
        <v>2240</v>
      </c>
      <c r="B83" s="14" t="b">
        <v>0</v>
      </c>
      <c r="C83" s="14" t="b">
        <v>0</v>
      </c>
      <c r="D83" s="14" t="b">
        <v>1</v>
      </c>
      <c r="E83" s="14"/>
      <c r="F83" s="14" t="s">
        <v>1452</v>
      </c>
      <c r="G83" s="14" t="s">
        <v>284</v>
      </c>
      <c r="H83" s="14" t="s">
        <v>284</v>
      </c>
      <c r="I83" s="14" t="s">
        <v>1716</v>
      </c>
      <c r="J83" s="14" t="s">
        <v>624</v>
      </c>
      <c r="K83" s="14" t="str">
        <f t="shared" si="19"/>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L83" s="14" t="str">
        <f t="shared" si="15"/>
        <v>{{ ref_intext_colwell_et_al_2012 }}</v>
      </c>
      <c r="M83" s="14" t="str">
        <f t="shared" si="16"/>
        <v>{{ ref_bib_colwell_et_al_2012 }}</v>
      </c>
      <c r="N83" s="14" t="str">
        <f t="shared" si="17"/>
        <v xml:space="preserve">    ref_intext_colwell_et_al_2012: "Colwell et al., 2012"</v>
      </c>
      <c r="O83" s="14" t="str">
        <f t="shared" si="18"/>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84" spans="1:15">
      <c r="A84" s="14" t="s">
        <v>2240</v>
      </c>
      <c r="B84" s="14" t="b">
        <v>1</v>
      </c>
      <c r="C84" s="14" t="b">
        <v>0</v>
      </c>
      <c r="D84" s="14" t="b">
        <v>0</v>
      </c>
      <c r="E84" s="14"/>
      <c r="F84" s="14" t="s">
        <v>1453</v>
      </c>
      <c r="G84" s="14" t="s">
        <v>283</v>
      </c>
      <c r="H84" s="14" t="s">
        <v>2782</v>
      </c>
      <c r="I84" s="14" t="s">
        <v>2783</v>
      </c>
      <c r="J84" s="14" t="s">
        <v>624</v>
      </c>
      <c r="K84" s="14" t="str">
        <f t="shared" si="19"/>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L84" s="14" t="str">
        <f t="shared" si="15"/>
        <v>{{ ref_intext_colyn_et_al_2018 }}</v>
      </c>
      <c r="M84" s="14" t="str">
        <f t="shared" si="16"/>
        <v>{{ ref_bib_colyn_et_al_2018 }}</v>
      </c>
      <c r="N84" s="14" t="str">
        <f t="shared" si="17"/>
        <v xml:space="preserve">    ref_intext_colyn_et_al_2018: "Colyn et al., 2018"</v>
      </c>
      <c r="O84" s="14" t="str">
        <f t="shared" si="18"/>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85" spans="1:15">
      <c r="A85" s="14"/>
      <c r="B85" s="14"/>
      <c r="C85" s="14"/>
      <c r="D85" s="14"/>
      <c r="E85" s="14"/>
      <c r="F85" s="14" t="s">
        <v>3412</v>
      </c>
      <c r="G85" s="14" t="s">
        <v>3411</v>
      </c>
      <c r="H85" s="14" t="s">
        <v>3411</v>
      </c>
      <c r="I85" s="14" t="s">
        <v>3415</v>
      </c>
      <c r="J85" s="14" t="s">
        <v>3406</v>
      </c>
      <c r="K85" s="14" t="str">
        <f t="shared" si="19"/>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L85" s="14" t="str">
        <f t="shared" si="15"/>
        <v>{{ ref_intext_cove_2020a }}</v>
      </c>
      <c r="M85" s="14" t="str">
        <f t="shared" si="16"/>
        <v>{{ ref_bib_cove_2020a }}</v>
      </c>
      <c r="N85" s="14" t="str">
        <f t="shared" si="17"/>
        <v xml:space="preserve">    ref_intext_cove_2020a: "Cove, 2020a"</v>
      </c>
      <c r="O85" s="14" t="str">
        <f t="shared" si="18"/>
        <v xml:space="preserve">    ref_bib_cove_2020a: "Cove, M. (2020a, Sep 27). *Occupancy Modeling Video 1 -- Sampling Techniques for Mammals.* [Video]. YouTube. &lt;https://www.youtube.com/watch?v=n21Ugw0lYcY&gt;"</v>
      </c>
    </row>
    <row r="86" spans="1:15">
      <c r="A86" s="14"/>
      <c r="B86" s="14"/>
      <c r="C86" s="14"/>
      <c r="D86" s="14"/>
      <c r="E86" s="14"/>
      <c r="F86" s="14" t="s">
        <v>3413</v>
      </c>
      <c r="G86" s="14" t="s">
        <v>3414</v>
      </c>
      <c r="H86" s="14" t="s">
        <v>3414</v>
      </c>
      <c r="I86" s="14" t="s">
        <v>3416</v>
      </c>
      <c r="J86" s="14" t="s">
        <v>3407</v>
      </c>
      <c r="K86" s="14" t="str">
        <f t="shared" si="19"/>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L86" s="14" t="str">
        <f t="shared" si="15"/>
        <v>{{ ref_intext_cove_2020b }}</v>
      </c>
      <c r="M86" s="14" t="str">
        <f t="shared" si="16"/>
        <v>{{ ref_bib_cove_2020b }}</v>
      </c>
      <c r="N86" s="14" t="str">
        <f t="shared" si="17"/>
        <v xml:space="preserve">    ref_intext_cove_2020b: "Cove, 2020b"</v>
      </c>
      <c r="O86" s="14" t="str">
        <f t="shared" si="18"/>
        <v xml:space="preserve">    ref_bib_cove_2020b: "Cove, M. (2020b, Sep 27). *Occupancy Modeling Video 2 -- Introductory Statistical Review.* [Video]. YouTube. &lt;https://www.youtube.com/watch?v=u--F8_oRpVU&amp;t=1s&gt;"</v>
      </c>
    </row>
    <row r="87" spans="1:15">
      <c r="A87" s="14"/>
      <c r="B87" s="14"/>
      <c r="C87" s="14"/>
      <c r="D87" s="14"/>
      <c r="E87" s="14"/>
      <c r="F87" s="14" t="s">
        <v>3419</v>
      </c>
      <c r="G87" s="14" t="s">
        <v>3418</v>
      </c>
      <c r="H87" s="14" t="s">
        <v>3418</v>
      </c>
      <c r="I87" s="14" t="s">
        <v>3417</v>
      </c>
      <c r="J87" s="14" t="s">
        <v>3408</v>
      </c>
      <c r="K87" s="14" t="str">
        <f t="shared" si="19"/>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L87" s="14" t="str">
        <f t="shared" si="15"/>
        <v>{{ ref_intext_cove_2020c }}</v>
      </c>
      <c r="M87" s="14" t="str">
        <f t="shared" si="16"/>
        <v>{{ ref_bib_cove_2020c }}</v>
      </c>
      <c r="N87" s="14" t="str">
        <f t="shared" si="17"/>
        <v xml:space="preserve">    ref_intext_cove_2020c: "Cove, 2020c"</v>
      </c>
      <c r="O87" s="14" t="str">
        <f t="shared" si="18"/>
        <v xml:space="preserve">    ref_bib_cove_2020c: "Cove, M. (2020c, Sep 27). *Occupancy Modeling Video 3 -- What are Occupancy Models and What are the Applications?* [Video]. YouTube. &lt;https://www.youtube.com/watch?v=-F-txltI_iA&gt;"</v>
      </c>
    </row>
    <row r="88" spans="1:15">
      <c r="A88" s="14"/>
      <c r="B88" s="14"/>
      <c r="C88" s="14"/>
      <c r="D88" s="14"/>
      <c r="E88" s="14"/>
      <c r="F88" s="14" t="s">
        <v>3422</v>
      </c>
      <c r="G88" s="14" t="s">
        <v>3421</v>
      </c>
      <c r="H88" s="14" t="s">
        <v>3421</v>
      </c>
      <c r="I88" s="14" t="s">
        <v>3420</v>
      </c>
      <c r="J88" s="14" t="s">
        <v>3409</v>
      </c>
      <c r="K88" s="14" t="str">
        <f t="shared" si="19"/>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L88" s="14" t="str">
        <f t="shared" si="15"/>
        <v>{{ ref_intext_cove_2020d }}</v>
      </c>
      <c r="M88" s="14" t="str">
        <f t="shared" si="16"/>
        <v>{{ ref_bib_cove_2020d }}</v>
      </c>
      <c r="N88" s="14" t="str">
        <f t="shared" si="17"/>
        <v xml:space="preserve">    ref_intext_cove_2020d: "Cove, 2020d"</v>
      </c>
      <c r="O88" s="14" t="str">
        <f t="shared" si="18"/>
        <v xml:space="preserve">    ref_bib_cove_2020d: "Cove, M. (2020d, Sep 28). *Occupancy Modeling Video 4 -- How to Run and Interpret the Models in PRESENCE* [Video]. YouTube. &lt;https://www.youtube.com/watch?v=DVo4KVMPnWg&gt;"</v>
      </c>
    </row>
    <row r="89" spans="1:15">
      <c r="A89" s="14" t="s">
        <v>2240</v>
      </c>
      <c r="B89" s="14" t="b">
        <v>0</v>
      </c>
      <c r="C89" s="14" t="b">
        <v>0</v>
      </c>
      <c r="D89" s="14"/>
      <c r="E89" s="14"/>
      <c r="F89" s="14" t="s">
        <v>1454</v>
      </c>
      <c r="G89" s="14" t="s">
        <v>1237</v>
      </c>
      <c r="H89" s="14" t="s">
        <v>1237</v>
      </c>
      <c r="I89" s="14" t="s">
        <v>1236</v>
      </c>
      <c r="J89" s="14" t="s">
        <v>624</v>
      </c>
      <c r="K89" s="14" t="str">
        <f t="shared" si="19"/>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L89" s="14" t="str">
        <f t="shared" si="15"/>
        <v>{{ ref_intext_crisfield_et_al_2024 }}</v>
      </c>
      <c r="M89" s="14" t="str">
        <f t="shared" si="16"/>
        <v>{{ ref_bib_crisfield_et_al_2024 }}</v>
      </c>
      <c r="N89" s="14" t="str">
        <f t="shared" si="17"/>
        <v xml:space="preserve">    ref_intext_crisfield_et_al_2024: "Crisfield et al., 2024"</v>
      </c>
      <c r="O89" s="14" t="str">
        <f t="shared" si="18"/>
        <v xml:space="preserve">    ref_bib_crisfield_et_al_2024: "Crisfield, V. E., Guillaume Blanchet, F., Raudsepp‐Hearne, C., &amp; Gravel, D. (2024). How and why species are rare: Towards an understanding of the ecological causes of rarity. *Ecography, 2024* (2), e07037. &lt;https://doi.org/10.1111/ecog.07037&gt;"</v>
      </c>
    </row>
    <row r="90" spans="1:15">
      <c r="A90" s="14" t="s">
        <v>2240</v>
      </c>
      <c r="B90" s="14" t="b">
        <v>1</v>
      </c>
      <c r="C90" s="14" t="b">
        <v>0</v>
      </c>
      <c r="D90" s="14" t="b">
        <v>0</v>
      </c>
      <c r="E90" s="14"/>
      <c r="F90" s="14" t="s">
        <v>1455</v>
      </c>
      <c r="G90" s="14" t="s">
        <v>282</v>
      </c>
      <c r="H90" s="14" t="s">
        <v>282</v>
      </c>
      <c r="I90" s="14" t="s">
        <v>1717</v>
      </c>
      <c r="J90" s="14" t="s">
        <v>624</v>
      </c>
      <c r="K90" s="14" t="str">
        <f t="shared" si="19"/>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L90" s="14" t="str">
        <f t="shared" si="15"/>
        <v>{{ ref_intext_cusack_et_al_2015 }}</v>
      </c>
      <c r="M90" s="14" t="str">
        <f t="shared" si="16"/>
        <v>{{ ref_bib_cusack_et_al_2015 }}</v>
      </c>
      <c r="N90" s="14" t="str">
        <f t="shared" si="17"/>
        <v xml:space="preserve">    ref_intext_cusack_et_al_2015: "Cusack et al., 2015"</v>
      </c>
      <c r="O90" s="14" t="str">
        <f t="shared" si="18"/>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91" spans="1:15">
      <c r="A91" s="14" t="s">
        <v>2241</v>
      </c>
      <c r="B91" s="14" t="b">
        <v>1</v>
      </c>
      <c r="C91" s="14" t="b">
        <v>0</v>
      </c>
      <c r="D91" s="14" t="b">
        <v>0</v>
      </c>
      <c r="E91" s="14"/>
      <c r="F91" s="14" t="s">
        <v>1456</v>
      </c>
      <c r="G91" s="14" t="s">
        <v>281</v>
      </c>
      <c r="H91" s="14" t="s">
        <v>281</v>
      </c>
      <c r="I91" s="14" t="s">
        <v>1718</v>
      </c>
      <c r="J91" s="14" t="s">
        <v>624</v>
      </c>
      <c r="K91" s="14" t="str">
        <f t="shared" si="19"/>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L91" s="14" t="str">
        <f t="shared" si="15"/>
        <v>{{ ref_intext_davis_et_al_2021 }}</v>
      </c>
      <c r="M91" s="14" t="str">
        <f t="shared" si="16"/>
        <v>{{ ref_bib_davis_et_al_2021 }}</v>
      </c>
      <c r="N91" s="14" t="str">
        <f t="shared" si="17"/>
        <v xml:space="preserve">    ref_intext_davis_et_al_2021: "Davis et al., 2021"</v>
      </c>
      <c r="O91" s="14" t="str">
        <f t="shared" si="18"/>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92" spans="1:15">
      <c r="A92" s="14" t="s">
        <v>2241</v>
      </c>
      <c r="B92" s="14"/>
      <c r="C92" s="14"/>
      <c r="D92" s="14"/>
      <c r="E92" s="14"/>
      <c r="F92" s="14" t="s">
        <v>2914</v>
      </c>
      <c r="G92" s="14" t="s">
        <v>2916</v>
      </c>
      <c r="H92" s="14" t="s">
        <v>2916</v>
      </c>
      <c r="I92" s="14" t="s">
        <v>2915</v>
      </c>
      <c r="J92" s="14" t="s">
        <v>2917</v>
      </c>
      <c r="K92" s="14" t="str">
        <f t="shared" si="19"/>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L92" s="14" t="str">
        <f t="shared" si="15"/>
        <v>{{ ref_intext_dectre_accel_2016 }}</v>
      </c>
      <c r="M92" s="14" t="str">
        <f t="shared" si="16"/>
        <v>{{ ref_bib_dectre_accel_2016 }}</v>
      </c>
      <c r="N92" s="14" t="str">
        <f t="shared" si="17"/>
        <v xml:space="preserve">    ref_intext_dectre_accel_2016: "DE-CTR ACCEL (2016)"</v>
      </c>
      <c r="O92" s="14" t="str">
        <f t="shared" si="18"/>
        <v xml:space="preserve">    ref_bib_dectre_accel_2016: "DE-CTR ACCEL (2016, Dec 21) *Using Hurdle Models to Analyze Zero-Inflated Count Data.*  [Video]. YouTube. &lt;https://www.youtube.com/watch?v=CvM6j8hE8lE&gt;"</v>
      </c>
    </row>
    <row r="93" spans="1:15">
      <c r="A93" s="14" t="s">
        <v>2241</v>
      </c>
      <c r="B93" s="14" t="b">
        <v>1</v>
      </c>
      <c r="C93" s="14" t="b">
        <v>0</v>
      </c>
      <c r="D93" s="14" t="b">
        <v>0</v>
      </c>
      <c r="E93" s="14"/>
      <c r="F93" s="14" t="s">
        <v>1457</v>
      </c>
      <c r="G93" s="14" t="s">
        <v>280</v>
      </c>
      <c r="H93" s="14" t="s">
        <v>280</v>
      </c>
      <c r="I93" s="14" t="s">
        <v>1719</v>
      </c>
      <c r="J93" s="14" t="s">
        <v>624</v>
      </c>
      <c r="K93" s="14" t="str">
        <f t="shared" si="19"/>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L93" s="14" t="str">
        <f t="shared" si="15"/>
        <v>{{ ref_intext_denes_et_al_2015 }}</v>
      </c>
      <c r="M93" s="14" t="str">
        <f t="shared" si="16"/>
        <v>{{ ref_bib_denes_et_al_2015 }}</v>
      </c>
      <c r="N93" s="14" t="str">
        <f t="shared" si="17"/>
        <v xml:space="preserve">    ref_intext_denes_et_al_2015: "Dénes et al., 2015"</v>
      </c>
      <c r="O93" s="14" t="str">
        <f t="shared" si="18"/>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94" spans="1:15">
      <c r="A94" s="14" t="s">
        <v>2241</v>
      </c>
      <c r="B94" s="14" t="b">
        <v>0</v>
      </c>
      <c r="C94" s="14" t="b">
        <v>0</v>
      </c>
      <c r="D94" s="14" t="b">
        <v>1</v>
      </c>
      <c r="E94" s="14"/>
      <c r="F94" s="14" t="s">
        <v>1458</v>
      </c>
      <c r="G94" s="14" t="s">
        <v>279</v>
      </c>
      <c r="H94" s="14" t="s">
        <v>279</v>
      </c>
      <c r="I94" s="14" t="s">
        <v>1720</v>
      </c>
      <c r="J94" s="14" t="s">
        <v>624</v>
      </c>
      <c r="K94" s="14" t="str">
        <f t="shared" si="19"/>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L94" s="14" t="str">
        <f t="shared" si="15"/>
        <v>{{ ref_intext_deng_et_al_2015 }}</v>
      </c>
      <c r="M94" s="14" t="str">
        <f t="shared" si="16"/>
        <v>{{ ref_bib_deng_et_al_2015 }}</v>
      </c>
      <c r="N94" s="14" t="str">
        <f t="shared" si="17"/>
        <v xml:space="preserve">    ref_intext_deng_et_al_2015: "Deng et al., 2015"</v>
      </c>
      <c r="O94" s="14" t="str">
        <f t="shared" si="18"/>
        <v xml:space="preserve">    ref_bib_deng_et_al_2015: "Deng, C., Daley, T., &amp; Smith, A. (2015). Applications of species accumulation curves in large‐scale biological data analysis. *Quantitative Biology*, *3*(3), 135–144. &lt;https://doi.org/10.1007/s40484-015-0049-7&gt;"</v>
      </c>
    </row>
    <row r="95" spans="1:15" ht="15">
      <c r="B95" s="74"/>
      <c r="D95" s="74"/>
      <c r="E95" s="14"/>
      <c r="F95" t="s">
        <v>3732</v>
      </c>
      <c r="G95" t="s">
        <v>3791</v>
      </c>
      <c r="H95" t="s">
        <v>3791</v>
      </c>
      <c r="I95" s="74" t="s">
        <v>3787</v>
      </c>
      <c r="J95" t="s">
        <v>624</v>
      </c>
      <c r="L95" s="14" t="str">
        <f t="shared" si="15"/>
        <v>{{ ref_intext_despres_einspenner_et_al_2017 }}</v>
      </c>
      <c r="M95" s="14" t="str">
        <f t="shared" si="16"/>
        <v>{{ ref_bib_despres_einspenner_et_al_2017 }}</v>
      </c>
      <c r="N95" s="14" t="str">
        <f t="shared" si="17"/>
        <v xml:space="preserve">    ref_intext_despres_einspenner_et_al_2017: "Després‐Einspenner et al., 2017"</v>
      </c>
      <c r="O95" s="14" t="str">
        <f t="shared" si="18"/>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row>
    <row r="96" spans="1:15">
      <c r="A96" s="14" t="s">
        <v>2241</v>
      </c>
      <c r="B96" s="14" t="b">
        <v>0</v>
      </c>
      <c r="C96" s="14" t="b">
        <v>0</v>
      </c>
      <c r="D96" s="14"/>
      <c r="E96" s="14"/>
      <c r="F96" s="14" t="s">
        <v>1459</v>
      </c>
      <c r="G96" s="14" t="s">
        <v>278</v>
      </c>
      <c r="H96" s="14" t="s">
        <v>278</v>
      </c>
      <c r="I96" s="14" t="s">
        <v>1721</v>
      </c>
      <c r="J96" s="14" t="s">
        <v>624</v>
      </c>
      <c r="K96" s="14" t="str">
        <f>LEFT(I96,141)&amp;" &lt;br&gt; &amp;nbsp;&amp;nbsp;&amp;nbsp;&amp;nbsp;&amp;nbsp;&amp;nbsp;&amp;nbsp;&amp;nbsp;"&amp;MID(I96,2,142)&amp;MID(I96,142,500)&amp;"&lt;br&gt;&lt;br&gt;"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L96" s="14" t="str">
        <f t="shared" si="15"/>
        <v>{{ ref_intext_dey_et_al_2023 }}</v>
      </c>
      <c r="M96" s="14" t="str">
        <f t="shared" si="16"/>
        <v>{{ ref_bib_dey_et_al_2023 }}</v>
      </c>
      <c r="N96" s="14" t="str">
        <f t="shared" si="17"/>
        <v xml:space="preserve">    ref_intext_dey_et_al_2023: "Dey et al., 2023"</v>
      </c>
      <c r="O96" s="14" t="str">
        <f t="shared" si="18"/>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97" spans="1:15">
      <c r="A97" s="38"/>
      <c r="B97" s="38"/>
      <c r="C97" s="38"/>
      <c r="D97" s="38"/>
      <c r="E97" s="38"/>
      <c r="F97" s="38" t="s">
        <v>3102</v>
      </c>
      <c r="G97" s="38" t="s">
        <v>3104</v>
      </c>
      <c r="H97" s="38" t="s">
        <v>3104</v>
      </c>
      <c r="I97" s="38" t="s">
        <v>3103</v>
      </c>
      <c r="J97" s="14" t="s">
        <v>624</v>
      </c>
      <c r="K97" s="38"/>
      <c r="L97" s="14" t="str">
        <f t="shared" si="15"/>
        <v>{{ ref_intext_dickie_2022 }}</v>
      </c>
      <c r="M97" s="14" t="str">
        <f t="shared" si="16"/>
        <v>{{ ref_bib_dickie_2022 }}</v>
      </c>
      <c r="N97" s="14" t="str">
        <f t="shared" si="17"/>
        <v xml:space="preserve">    ref_intext_dickie_2022: "Dickie, 2022"</v>
      </c>
      <c r="O97" s="14" t="str">
        <f t="shared" si="18"/>
        <v xml:space="preserve">    ref_bib_dickie_2022: "Dickie, M. (2022, April 19). “NEW PAPER ALERT!” Tweet. @MelanieDickie. &lt;https://twitter.com/MelanieDickie/status/1516432277009403904&gt;"</v>
      </c>
    </row>
    <row r="98" spans="1:15">
      <c r="A98" s="14" t="s">
        <v>2241</v>
      </c>
      <c r="B98" s="14" t="b">
        <v>1</v>
      </c>
      <c r="C98" s="14" t="b">
        <v>0</v>
      </c>
      <c r="D98" s="14" t="b">
        <v>0</v>
      </c>
      <c r="E98" s="14"/>
      <c r="F98" s="14" t="s">
        <v>1460</v>
      </c>
      <c r="G98" s="14" t="s">
        <v>277</v>
      </c>
      <c r="H98" s="14" t="s">
        <v>277</v>
      </c>
      <c r="I98" s="14" t="s">
        <v>2702</v>
      </c>
      <c r="J98" s="14" t="s">
        <v>624</v>
      </c>
      <c r="K98" s="14" t="str">
        <f>LEFT(I98,141)&amp;" &lt;br&gt; &amp;nbsp;&amp;nbsp;&amp;nbsp;&amp;nbsp;&amp;nbsp;&amp;nbsp;&amp;nbsp;&amp;nbsp;"&amp;MID(I98,2,142)&amp;MID(I98,142,500)&amp;"&lt;br&gt;&lt;br&gt;"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L98" s="14" t="str">
        <f t="shared" si="15"/>
        <v>{{ ref_intext_dillon_kelly_2008 }}</v>
      </c>
      <c r="M98" s="14" t="str">
        <f t="shared" si="16"/>
        <v>{{ ref_bib_dillon_kelly_2008 }}</v>
      </c>
      <c r="N98" s="14" t="str">
        <f t="shared" si="17"/>
        <v xml:space="preserve">    ref_intext_dillon_kelly_2008: "Dillon &amp; Kelly, 2008"</v>
      </c>
      <c r="O98" s="14" t="str">
        <f t="shared" si="18"/>
        <v xml:space="preserve">    ref_bib_dillon_kelly_2008: "Dillon, A., &amp; Kelly, M. J. (2008). Ocelot Home Range, Overlap and Density: Comparing Radio Telemetry with Camera Trapping. *Journal of Zoology, 275*, 391–398. &lt;https://doi.org/10.1111/j.1469-7998.2008.00452.x&gt;"</v>
      </c>
    </row>
    <row r="99" spans="1:15">
      <c r="A99" s="14"/>
      <c r="B99" s="14"/>
      <c r="C99" s="14"/>
      <c r="D99" s="14"/>
      <c r="E99" s="14"/>
      <c r="F99" s="14" t="s">
        <v>3494</v>
      </c>
      <c r="G99" s="14" t="s">
        <v>3493</v>
      </c>
      <c r="H99" s="14" t="s">
        <v>3492</v>
      </c>
      <c r="I99" s="19" t="s">
        <v>3491</v>
      </c>
      <c r="J99" s="14" t="s">
        <v>624</v>
      </c>
      <c r="K99" s="14"/>
      <c r="L99" s="14" t="str">
        <f t="shared" si="15"/>
        <v>{{ ref_intext_donovan_et_al_2024 }}</v>
      </c>
      <c r="M99" s="14" t="str">
        <f t="shared" si="16"/>
        <v>{{ ref_bib_donovan_et_al_2024 }}</v>
      </c>
      <c r="N99" s="14" t="str">
        <f t="shared" si="17"/>
        <v xml:space="preserve">    ref_intext_donovan_et_al_2024: "Donovan et al., 2024 "</v>
      </c>
      <c r="O99" s="14" t="str">
        <f t="shared" si="18"/>
        <v xml:space="preserve">    ref_bib_donovan_et_al_2024: "Donovan, T., Hines, J., &amp; MacKenzie, D. (2024). OCCUPANCYTUTS: Occupancy modelling tutorials with RPRESENCE. *Methods in Ecology and Evolution, 15*(3), 477–483. &lt;https://doi.org/10.1111/2041-210X.14285&gt;"</v>
      </c>
    </row>
    <row r="100" spans="1:15">
      <c r="A100" s="14" t="s">
        <v>2241</v>
      </c>
      <c r="B100" s="14" t="b">
        <v>1</v>
      </c>
      <c r="C100" s="14" t="b">
        <v>0</v>
      </c>
      <c r="D100" s="14" t="b">
        <v>0</v>
      </c>
      <c r="E100" s="14"/>
      <c r="F100" s="14" t="s">
        <v>1461</v>
      </c>
      <c r="G100" s="14" t="s">
        <v>276</v>
      </c>
      <c r="H100" s="14" t="s">
        <v>276</v>
      </c>
      <c r="I100" s="14" t="s">
        <v>2703</v>
      </c>
      <c r="J100" s="14" t="s">
        <v>624</v>
      </c>
      <c r="K100" s="14" t="str">
        <f>LEFT(I100,141)&amp;" &lt;br&gt; &amp;nbsp;&amp;nbsp;&amp;nbsp;&amp;nbsp;&amp;nbsp;&amp;nbsp;&amp;nbsp;&amp;nbsp;"&amp;MID(I100,2,142)&amp;MID(I100,142,500)&amp;"&lt;br&gt;&lt;br&gt;"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L100" s="14" t="str">
        <f t="shared" si="15"/>
        <v>{{ ref_intext_doran_myers_2018 }}</v>
      </c>
      <c r="M100" s="14" t="str">
        <f t="shared" si="16"/>
        <v>{{ ref_bib_doran_myers_2018 }}</v>
      </c>
      <c r="N100" s="14" t="str">
        <f t="shared" si="17"/>
        <v xml:space="preserve">    ref_intext_doran_myers_2018: "Doran-Myers, 2018"</v>
      </c>
      <c r="O100" s="14" t="str">
        <f t="shared" si="18"/>
        <v xml:space="preserve">    ref_bib_doran_myers_2018: "Doran-Myers, D. (2018). *Methodological Comparison of Canada Lynx Density Estimation* [Master of Science in Ecology thesis, University of Alberta]. ERA: Education and Research Archive. &lt;https://doi.org/10.7939/R3Q815805&gt;"</v>
      </c>
    </row>
    <row r="101" spans="1:15">
      <c r="A101" s="14"/>
      <c r="B101" s="14"/>
      <c r="C101" s="14"/>
      <c r="D101" s="14"/>
      <c r="E101" s="14"/>
      <c r="F101" s="14" t="s">
        <v>3634</v>
      </c>
      <c r="G101" s="14" t="s">
        <v>3633</v>
      </c>
      <c r="H101" s="14"/>
      <c r="I101" s="14" t="s">
        <v>3632</v>
      </c>
      <c r="J101" t="s">
        <v>624</v>
      </c>
      <c r="K101" s="14"/>
      <c r="L101" s="14" t="str">
        <f t="shared" si="15"/>
        <v>{{ ref_intext_dubey_nd }}</v>
      </c>
      <c r="M101" s="14" t="str">
        <f t="shared" si="16"/>
        <v>{{ ref_bib_dubey_nd }}</v>
      </c>
      <c r="N101" s="14" t="str">
        <f t="shared" si="17"/>
        <v xml:space="preserve">    ref_intext_dubey_nd: "Dubey (n.d.)"</v>
      </c>
      <c r="O101" s="14" t="str">
        <f t="shared" si="18"/>
        <v xml:space="preserve">    ref_bib_dubey_nd: "Dubey, A (n.d.). *species abundance*. &lt;https://www.britannica.com/science/species-abundance&gt;"</v>
      </c>
    </row>
    <row r="102" spans="1:15">
      <c r="A102" s="14" t="s">
        <v>2241</v>
      </c>
      <c r="B102" s="14" t="b">
        <v>0</v>
      </c>
      <c r="C102" s="14" t="b">
        <v>1</v>
      </c>
      <c r="D102" s="14" t="b">
        <v>0</v>
      </c>
      <c r="E102" s="14"/>
      <c r="F102" s="14" t="s">
        <v>1462</v>
      </c>
      <c r="G102" s="14" t="s">
        <v>275</v>
      </c>
      <c r="H102" s="14" t="s">
        <v>275</v>
      </c>
      <c r="I102" s="14" t="s">
        <v>1722</v>
      </c>
      <c r="J102" s="14" t="s">
        <v>624</v>
      </c>
      <c r="K102" s="14" t="str">
        <f>LEFT(I102,141)&amp;" &lt;br&gt; &amp;nbsp;&amp;nbsp;&amp;nbsp;&amp;nbsp;&amp;nbsp;&amp;nbsp;&amp;nbsp;&amp;nbsp;"&amp;MID(I102,2,142)&amp;MID(I102,142,500)&amp;"&lt;br&gt;&lt;br&gt;"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L102" s="14" t="str">
        <f t="shared" si="15"/>
        <v>{{ ref_intext_dunne_quinn_2009 }}</v>
      </c>
      <c r="M102" s="14" t="str">
        <f t="shared" si="16"/>
        <v>{{ ref_bib_dunne_quinn_2009 }}</v>
      </c>
      <c r="N102" s="14" t="str">
        <f t="shared" si="17"/>
        <v xml:space="preserve">    ref_intext_dunne_quinn_2009: "Dunne &amp; Quinn, 2009"</v>
      </c>
      <c r="O102" s="14" t="str">
        <f t="shared" si="18"/>
        <v xml:space="preserve">    ref_bib_dunne_quinn_2009: "Dunne, B. M., &amp; Quinn, M. S. (2009). Effectiveness of above-ground pipeline mitigation for moose (*Alces alces*) and other large mammals. *Biological Conservation, 142* (2), 332–343. &lt;https://doi.org/10.1016/j.biocon.2008.10.029&gt;"</v>
      </c>
    </row>
    <row r="103" spans="1:15" ht="15">
      <c r="B103" s="74"/>
      <c r="D103" s="74"/>
      <c r="E103" s="14"/>
      <c r="F103" t="s">
        <v>3786</v>
      </c>
      <c r="G103" t="s">
        <v>3790</v>
      </c>
      <c r="H103" s="74"/>
      <c r="I103" s="74" t="s">
        <v>3785</v>
      </c>
      <c r="J103" t="s">
        <v>624</v>
      </c>
      <c r="L103" s="14" t="str">
        <f t="shared" si="15"/>
        <v>{{ ref_intext_dupont_et_al_2021 }}</v>
      </c>
      <c r="M103" s="14" t="str">
        <f t="shared" si="16"/>
        <v>{{ ref_bib_dupont_et_al_2021 }}</v>
      </c>
      <c r="N103" s="14" t="str">
        <f t="shared" si="17"/>
        <v xml:space="preserve">    ref_intext_dupont_et_al_2021: "Dupont et al., 2021"</v>
      </c>
      <c r="O103" s="14" t="str">
        <f t="shared" si="18"/>
        <v xml:space="preserve">    ref_bib_dupont_et_al_2021: "Dupont, G., Royle, J. A., Nawaz, M. A., &amp; Sutherland, C. (2021). Optimal sampling design for spatial capture–recapture. *Ecology, 102*(3), e03262. &lt;https://doi.org/10.1002/ecy.3262&gt;"</v>
      </c>
    </row>
    <row r="104" spans="1:15">
      <c r="A104" s="14" t="s">
        <v>2241</v>
      </c>
      <c r="B104" s="14" t="b">
        <v>1</v>
      </c>
      <c r="C104" s="14" t="b">
        <v>1</v>
      </c>
      <c r="D104" s="14" t="b">
        <v>0</v>
      </c>
      <c r="E104" s="14"/>
      <c r="F104" s="14" t="s">
        <v>1463</v>
      </c>
      <c r="G104" s="14" t="s">
        <v>274</v>
      </c>
      <c r="H104" s="14" t="s">
        <v>275</v>
      </c>
      <c r="I104" s="14" t="s">
        <v>1723</v>
      </c>
      <c r="J104" s="14" t="s">
        <v>624</v>
      </c>
      <c r="K104" s="14" t="str">
        <f t="shared" ref="K104:K114" si="20">LEFT(I104,141)&amp;" &lt;br&gt; &amp;nbsp;&amp;nbsp;&amp;nbsp;&amp;nbsp;&amp;nbsp;&amp;nbsp;&amp;nbsp;&amp;nbsp;"&amp;MID(I104,2,142)&amp;MID(I104,142,500)&amp;"&lt;br&gt;&lt;br&gt;"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L104" s="14" t="str">
        <f t="shared" si="15"/>
        <v>{{ ref_intext_duquette_et_al_2014 }}</v>
      </c>
      <c r="M104" s="14" t="str">
        <f t="shared" si="16"/>
        <v>{{ ref_bib_duquette_et_al_2014 }}</v>
      </c>
      <c r="N104" s="14" t="str">
        <f t="shared" si="17"/>
        <v xml:space="preserve">    ref_intext_duquette_et_al_2014: "Duquette et al., 2014"</v>
      </c>
      <c r="O104" s="14" t="str">
        <f t="shared" si="18"/>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105" spans="1:15">
      <c r="A105" s="14" t="s">
        <v>2242</v>
      </c>
      <c r="B105" s="14" t="b">
        <v>1</v>
      </c>
      <c r="C105" s="14" t="b">
        <v>0</v>
      </c>
      <c r="D105" s="14" t="b">
        <v>0</v>
      </c>
      <c r="E105" s="14"/>
      <c r="F105" s="14" t="s">
        <v>31</v>
      </c>
      <c r="G105" s="14" t="s">
        <v>273</v>
      </c>
      <c r="H105" s="14" t="s">
        <v>273</v>
      </c>
      <c r="I105" s="14" t="s">
        <v>2704</v>
      </c>
      <c r="J105" s="14" t="s">
        <v>624</v>
      </c>
      <c r="K105" s="14" t="str">
        <f t="shared" si="20"/>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L105" s="14" t="str">
        <f t="shared" si="15"/>
        <v>{{ ref_intext_efford_2004 }}</v>
      </c>
      <c r="M105" s="14" t="str">
        <f t="shared" si="16"/>
        <v>{{ ref_bib_efford_2004 }}</v>
      </c>
      <c r="N105" s="14" t="str">
        <f t="shared" si="17"/>
        <v xml:space="preserve">    ref_intext_efford_2004: "Efford, 2004"</v>
      </c>
      <c r="O105" s="14" t="str">
        <f t="shared" si="18"/>
        <v xml:space="preserve">    ref_bib_efford_2004: "Efford, M. (2004). Density Estimation in Live-Trapping Studies. *Oikos, 106*(3), 598–610. &lt;http://www.jstor.org.login.ezproxy.library.ualberta.ca/stable/3548382&gt;"</v>
      </c>
    </row>
    <row r="106" spans="1:15">
      <c r="A106" s="14" t="s">
        <v>2242</v>
      </c>
      <c r="B106" s="14" t="b">
        <v>0</v>
      </c>
      <c r="C106" s="14" t="b">
        <v>0</v>
      </c>
      <c r="D106" s="14"/>
      <c r="E106" s="14"/>
      <c r="F106" s="14" t="s">
        <v>30</v>
      </c>
      <c r="G106" s="14" t="s">
        <v>272</v>
      </c>
      <c r="H106" s="14" t="s">
        <v>272</v>
      </c>
      <c r="I106" s="14" t="s">
        <v>2705</v>
      </c>
      <c r="J106" s="14" t="s">
        <v>624</v>
      </c>
      <c r="K106" s="14" t="str">
        <f t="shared" si="20"/>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L106" s="14" t="str">
        <f t="shared" si="15"/>
        <v>{{ ref_intext_efford_2011 }}</v>
      </c>
      <c r="M106" s="14" t="str">
        <f t="shared" si="16"/>
        <v>{{ ref_bib_efford_2011 }}</v>
      </c>
      <c r="N106" s="14" t="str">
        <f t="shared" si="17"/>
        <v xml:space="preserve">    ref_intext_efford_2011: "Efford, 2011"</v>
      </c>
      <c r="O106" s="14" t="str">
        <f t="shared" si="18"/>
        <v xml:space="preserve">    ref_bib_efford_2011: "Efford, M. (2011). *secr—Spatially explicit capture–recapture in R.* &lt;https://www.otago.ac.nz/Density/pdfs/secr-overview%202.3.1.pdf&gt;"</v>
      </c>
    </row>
    <row r="107" spans="1:15">
      <c r="A107" s="14" t="s">
        <v>2242</v>
      </c>
      <c r="B107" s="14" t="b">
        <v>0</v>
      </c>
      <c r="C107" s="14" t="b">
        <v>0</v>
      </c>
      <c r="D107" s="14"/>
      <c r="E107" s="14"/>
      <c r="F107" s="14" t="s">
        <v>828</v>
      </c>
      <c r="G107" s="14" t="s">
        <v>829</v>
      </c>
      <c r="H107" s="14" t="s">
        <v>829</v>
      </c>
      <c r="I107" s="14" t="s">
        <v>1725</v>
      </c>
      <c r="J107" s="14" t="s">
        <v>624</v>
      </c>
      <c r="K107" s="14" t="str">
        <f t="shared" si="20"/>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L107" s="14" t="str">
        <f t="shared" si="15"/>
        <v>{{ ref_intext_efford_2024 }}</v>
      </c>
      <c r="M107" s="14" t="str">
        <f t="shared" si="16"/>
        <v>{{ ref_bib_efford_2024 }}</v>
      </c>
      <c r="N107" s="14" t="str">
        <f t="shared" si="17"/>
        <v xml:space="preserve">    ref_intext_efford_2024: "Efford, 2024"</v>
      </c>
      <c r="O107" s="14" t="str">
        <f t="shared" si="18"/>
        <v xml:space="preserve">    ref_bib_efford_2024: "Efford, M. (2024). *secr: Spatially explicit capture-recapture models.* R package version 4.6.9, &lt;https://CRAN.R-project.org/package=secr&gt;"</v>
      </c>
    </row>
    <row r="108" spans="1:15">
      <c r="A108" s="14" t="s">
        <v>2242</v>
      </c>
      <c r="B108" s="14" t="b">
        <v>1</v>
      </c>
      <c r="C108" s="14" t="b">
        <v>0</v>
      </c>
      <c r="D108" s="14" t="b">
        <v>0</v>
      </c>
      <c r="E108" s="14"/>
      <c r="F108" s="14" t="s">
        <v>29</v>
      </c>
      <c r="G108" s="14" t="s">
        <v>271</v>
      </c>
      <c r="H108" s="14" t="s">
        <v>271</v>
      </c>
      <c r="I108" s="14" t="s">
        <v>2706</v>
      </c>
      <c r="J108" s="14" t="s">
        <v>624</v>
      </c>
      <c r="K108" s="14" t="str">
        <f t="shared" si="20"/>
        <v>Efford, M. G. (2022). Mark–resight in secr 4. 5. 1–20. &lt;https://www.otago.ac.nz/Density/pdfs/secr-markresight.pdf&gt; &lt;br&gt; &amp;nbsp;&amp;nbsp;&amp;nbsp;&amp;nbsp;&amp;nbsp;&amp;nbsp;&amp;nbsp;&amp;nbsp;fford, M. G. (2022). Mark–resight in secr 4. 5. 1–20. &lt;https://www.otago.ac.nz/Density/pdfs/secr-markresight.pdf&gt;&lt;br&gt;&lt;br&gt;</v>
      </c>
      <c r="L108" s="14" t="str">
        <f t="shared" si="15"/>
        <v>{{ ref_intext_efford_2022 }}</v>
      </c>
      <c r="M108" s="14" t="str">
        <f t="shared" si="16"/>
        <v>{{ ref_bib_efford_2022 }}</v>
      </c>
      <c r="N108" s="14" t="str">
        <f t="shared" si="17"/>
        <v xml:space="preserve">    ref_intext_efford_2022: "Efford, 2022"</v>
      </c>
      <c r="O108" s="14" t="str">
        <f t="shared" si="18"/>
        <v xml:space="preserve">    ref_bib_efford_2022: "Efford, M. G. (2022). Mark–resight in secr 4. 5. 1–20. &lt;https://www.otago.ac.nz/Density/pdfs/secr-markresight.pdf&gt;"</v>
      </c>
    </row>
    <row r="109" spans="1:15">
      <c r="A109" s="14" t="s">
        <v>2242</v>
      </c>
      <c r="B109" s="14" t="b">
        <v>1</v>
      </c>
      <c r="C109" s="14" t="b">
        <v>0</v>
      </c>
      <c r="D109" s="14" t="b">
        <v>0</v>
      </c>
      <c r="E109" s="14"/>
      <c r="F109" s="14" t="s">
        <v>1464</v>
      </c>
      <c r="G109" s="14" t="s">
        <v>270</v>
      </c>
      <c r="H109" s="14" t="s">
        <v>270</v>
      </c>
      <c r="I109" s="14" t="s">
        <v>1724</v>
      </c>
      <c r="J109" s="14" t="s">
        <v>624</v>
      </c>
      <c r="K109" s="14" t="str">
        <f t="shared" si="20"/>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L109" s="14" t="str">
        <f t="shared" si="15"/>
        <v>{{ ref_intext_efford_boulanger_2019 }}</v>
      </c>
      <c r="M109" s="14" t="str">
        <f t="shared" si="16"/>
        <v>{{ ref_bib_efford_boulanger_2019 }}</v>
      </c>
      <c r="N109" s="14" t="str">
        <f t="shared" si="17"/>
        <v xml:space="preserve">    ref_intext_efford_boulanger_2019: "Efford &amp; Boulanger, 2019"</v>
      </c>
      <c r="O109" s="14" t="str">
        <f t="shared" si="18"/>
        <v xml:space="preserve">    ref_bib_efford_boulanger_2019: "Efford, M. G., &amp; Boulanger, J. (2019). Fast Evaluation of Study Designs for Spatially Explicit Capture–Recapture. *Methods in Ecology and Evolution*, 10(9), 1529–1535. &lt;https://doi.org/10.1111/2041-210X.13239&gt;"</v>
      </c>
    </row>
    <row r="110" spans="1:15">
      <c r="A110" s="14"/>
      <c r="B110" s="14"/>
      <c r="C110" s="14"/>
      <c r="D110" s="14"/>
      <c r="E110" s="14"/>
      <c r="F110" s="14" t="s">
        <v>3015</v>
      </c>
      <c r="G110" s="14" t="s">
        <v>3014</v>
      </c>
      <c r="H110" s="14" t="s">
        <v>3014</v>
      </c>
      <c r="I110" s="14" t="s">
        <v>3013</v>
      </c>
      <c r="J110" s="14" t="s">
        <v>624</v>
      </c>
      <c r="K110" s="14" t="str">
        <f t="shared" si="20"/>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L110" s="14" t="str">
        <f t="shared" si="15"/>
        <v>{{ ref_intext_efford_dawson_2012 }}</v>
      </c>
      <c r="M110" s="14" t="str">
        <f t="shared" si="16"/>
        <v>{{ ref_bib_efford_dawson_2012 }}</v>
      </c>
      <c r="N110" s="14" t="str">
        <f t="shared" si="17"/>
        <v xml:space="preserve">    ref_intext_efford_dawson_2012: "Efford &amp; Dawson, 2012"</v>
      </c>
      <c r="O110" s="14" t="str">
        <f t="shared" si="18"/>
        <v xml:space="preserve">    ref_bib_efford_dawson_2012: "Efford, M. G., &amp; Dawson, D. K. (2012). Occupancy in continuous habitat. *Ecosphere, 3*(4). Article 32. &lt;https://doi.org/10.1890/es11-00308.1&gt;"</v>
      </c>
    </row>
    <row r="111" spans="1:15">
      <c r="A111" s="14" t="s">
        <v>2242</v>
      </c>
      <c r="B111" s="14" t="b">
        <v>1</v>
      </c>
      <c r="C111" s="14" t="b">
        <v>0</v>
      </c>
      <c r="D111" s="14" t="b">
        <v>0</v>
      </c>
      <c r="E111" s="14"/>
      <c r="F111" s="14" t="s">
        <v>1467</v>
      </c>
      <c r="G111" s="14" t="s">
        <v>269</v>
      </c>
      <c r="H111" s="14" t="s">
        <v>269</v>
      </c>
      <c r="I111" s="14" t="s">
        <v>2707</v>
      </c>
      <c r="J111" s="14" t="s">
        <v>624</v>
      </c>
      <c r="K111" s="14" t="str">
        <f t="shared" si="20"/>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L111" s="14" t="str">
        <f t="shared" si="15"/>
        <v>{{ ref_intext_efford_hunter_2018 }}</v>
      </c>
      <c r="M111" s="14" t="str">
        <f t="shared" si="16"/>
        <v>{{ ref_bib_efford_hunter_2018 }}</v>
      </c>
      <c r="N111" s="14" t="str">
        <f t="shared" si="17"/>
        <v xml:space="preserve">    ref_intext_efford_hunter_2018: "Efford &amp; Hunter, 2018"</v>
      </c>
      <c r="O111" s="14" t="str">
        <f t="shared" si="18"/>
        <v xml:space="preserve">    ref_bib_efford_hunter_2018: "Efford, M. G., &amp; Hunter, C. M. (2018). Spatial Capture-mark-resight Estimation of Animal Population Density. *Biometrics, 74*(2), 411–420. &lt;https://doi.org/10.1111/biom.12766&gt;"</v>
      </c>
    </row>
    <row r="112" spans="1:15">
      <c r="A112" s="14" t="s">
        <v>2242</v>
      </c>
      <c r="B112" s="14" t="b">
        <v>1</v>
      </c>
      <c r="C112" s="14" t="b">
        <v>0</v>
      </c>
      <c r="D112" s="14" t="b">
        <v>0</v>
      </c>
      <c r="E112" s="14"/>
      <c r="F112" s="14" t="s">
        <v>1465</v>
      </c>
      <c r="G112" s="14" t="s">
        <v>268</v>
      </c>
      <c r="H112" s="14" t="s">
        <v>818</v>
      </c>
      <c r="I112" s="14" t="s">
        <v>2708</v>
      </c>
      <c r="J112" s="14" t="s">
        <v>624</v>
      </c>
      <c r="K112" s="14" t="str">
        <f t="shared" si="20"/>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L112" s="14" t="str">
        <f t="shared" si="15"/>
        <v>{{ ref_intext_efford_et_al_2009a }}</v>
      </c>
      <c r="M112" s="14" t="str">
        <f t="shared" si="16"/>
        <v>{{ ref_bib_efford_et_al_2009a }}</v>
      </c>
      <c r="N112" s="14" t="str">
        <f t="shared" si="17"/>
        <v xml:space="preserve">    ref_intext_efford_et_al_2009a: "Efford et al., 2009a"</v>
      </c>
      <c r="O112" s="14" t="str">
        <f t="shared" si="18"/>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113" spans="1:15">
      <c r="A113" s="14" t="s">
        <v>2242</v>
      </c>
      <c r="B113" s="14" t="b">
        <v>1</v>
      </c>
      <c r="C113" s="14" t="b">
        <v>0</v>
      </c>
      <c r="D113" s="14" t="b">
        <v>0</v>
      </c>
      <c r="E113" s="14"/>
      <c r="F113" s="14" t="s">
        <v>1466</v>
      </c>
      <c r="G113" s="14" t="s">
        <v>267</v>
      </c>
      <c r="H113" s="14" t="s">
        <v>817</v>
      </c>
      <c r="I113" s="14" t="s">
        <v>2709</v>
      </c>
      <c r="J113" s="14" t="s">
        <v>624</v>
      </c>
      <c r="K113" s="14" t="str">
        <f t="shared" si="20"/>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L113" s="14" t="str">
        <f t="shared" si="15"/>
        <v>{{ ref_intext_efford_et_al_2009b }}</v>
      </c>
      <c r="M113" s="14" t="str">
        <f t="shared" si="16"/>
        <v>{{ ref_bib_efford_et_al_2009b }}</v>
      </c>
      <c r="N113" s="14" t="str">
        <f t="shared" si="17"/>
        <v xml:space="preserve">    ref_intext_efford_et_al_2009b: "Efford et al., 2009b"</v>
      </c>
      <c r="O113" s="14" t="str">
        <f t="shared" si="18"/>
        <v xml:space="preserve">    ref_bib_efford_et_al_2009b: "Efford, M. G., Dawson, D. K., &amp; Borchers, D. L. (2009b). Population Density estimated from locations of individuals on a passive detector array. *Ecology, 90*(10), 2676–2682. &lt;https://doi.org/10.1890/08-1735.1&gt;"</v>
      </c>
    </row>
    <row r="114" spans="1:15">
      <c r="A114" s="14" t="s">
        <v>2242</v>
      </c>
      <c r="B114" s="14" t="b">
        <v>1</v>
      </c>
      <c r="C114" s="14" t="b">
        <v>0</v>
      </c>
      <c r="D114" s="14" t="b">
        <v>0</v>
      </c>
      <c r="E114" s="14"/>
      <c r="F114" s="14" t="s">
        <v>1468</v>
      </c>
      <c r="G114" s="14" t="s">
        <v>266</v>
      </c>
      <c r="H114" s="14" t="s">
        <v>816</v>
      </c>
      <c r="I114" s="14" t="s">
        <v>2743</v>
      </c>
      <c r="J114" s="14" t="s">
        <v>624</v>
      </c>
      <c r="K114" s="14" t="str">
        <f t="shared" si="20"/>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L114" s="14" t="str">
        <f t="shared" si="15"/>
        <v>{{ ref_intext_espartosa_et_al_2011 }}</v>
      </c>
      <c r="M114" s="14" t="str">
        <f t="shared" si="16"/>
        <v>{{ ref_bib_espartosa_et_al_2011 }}</v>
      </c>
      <c r="N114" s="14" t="str">
        <f t="shared" si="17"/>
        <v xml:space="preserve">    ref_intext_espartosa_et_al_2011: "Espartosa et al., 2011"</v>
      </c>
      <c r="O114" s="14" t="str">
        <f t="shared" si="18"/>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115" spans="1:15" ht="15">
      <c r="A115" s="14"/>
      <c r="B115" s="14"/>
      <c r="C115" s="14"/>
      <c r="D115" s="14"/>
      <c r="E115" s="14"/>
      <c r="F115" t="s">
        <v>3622</v>
      </c>
      <c r="G115" s="74" t="s">
        <v>3447</v>
      </c>
      <c r="H115" t="s">
        <v>3775</v>
      </c>
      <c r="I115" s="74" t="s">
        <v>3753</v>
      </c>
      <c r="J115" t="s">
        <v>624</v>
      </c>
      <c r="K115" s="14"/>
      <c r="L115" s="14" t="str">
        <f t="shared" si="15"/>
        <v>{{ ref_intext_esteveo_et_al_2017 }}</v>
      </c>
      <c r="M115" s="14" t="str">
        <f t="shared" si="16"/>
        <v>{{ ref_bib_esteveo_et_al_2017 }}</v>
      </c>
      <c r="N115" s="14" t="str">
        <f t="shared" si="17"/>
        <v xml:space="preserve">    ref_intext_esteveo_et_al_2017: "Estevo et al., 2017"</v>
      </c>
      <c r="O115" s="14" t="str">
        <f t="shared" si="18"/>
        <v xml:space="preserve">    ref_bib_esteveo_et_al_2017: "Estevo, C. A., Nagy-Reis, M. B., &amp; Nichols, J. D. (2017). When habitat matters: Habitat preferences can modulate co-occurrence patterns of similar sympatric species. *PLOS ONE, 12*(7), e0179489. &lt;https://doi.org/10.1371/journal.pone.0179489&gt;"</v>
      </c>
    </row>
    <row r="116" spans="1:15">
      <c r="A116" s="14"/>
      <c r="B116" s="14"/>
      <c r="C116" s="14"/>
      <c r="D116" s="14"/>
      <c r="E116" s="14"/>
      <c r="F116" s="14" t="s">
        <v>3448</v>
      </c>
      <c r="G116" s="14" t="s">
        <v>3447</v>
      </c>
      <c r="H116" s="14" t="s">
        <v>3447</v>
      </c>
      <c r="I116" s="14" t="s">
        <v>3446</v>
      </c>
      <c r="J116" s="14" t="s">
        <v>624</v>
      </c>
      <c r="K116" s="14" t="str">
        <f>LEFT(I116,141)&amp;" &lt;br&gt; &amp;nbsp;&amp;nbsp;&amp;nbsp;&amp;nbsp;&amp;nbsp;&amp;nbsp;&amp;nbsp;&amp;nbsp;"&amp;MID(I116,2,142)&amp;MID(I116,142,500)&amp;"&lt;br&gt;&lt;br&gt;"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L116" s="14" t="str">
        <f t="shared" si="15"/>
        <v>{{ ref_intext_estevo_et_al_2017 }}</v>
      </c>
      <c r="M116" s="14" t="str">
        <f t="shared" si="16"/>
        <v>{{ ref_bib_estevo_et_al_2017 }}</v>
      </c>
      <c r="N116" s="14" t="str">
        <f t="shared" si="17"/>
        <v xml:space="preserve">    ref_intext_estevo_et_al_2017: "Estevo et al., 2017"</v>
      </c>
      <c r="O116" s="14" t="str">
        <f t="shared" si="18"/>
        <v xml:space="preserve">    ref_bib_estevo_et_al_2017: "Estevo, C. A., Nagy-Reis, M. B., &amp; Nichols, J. D. (2017). When habitat matters: Habitat preferences can modulate co-occurrence patterns of similar sympatric species. *PLOS One, 12*(7), e0179489. &lt;https://doi.org/10.1371/journal.pone.0179489&gt;"</v>
      </c>
    </row>
    <row r="117" spans="1:15" ht="15">
      <c r="A117" s="16"/>
      <c r="B117" s="16"/>
      <c r="C117" s="16"/>
      <c r="D117" s="16"/>
      <c r="E117" s="16"/>
      <c r="F117" t="s">
        <v>3797</v>
      </c>
      <c r="G117" s="74" t="s">
        <v>3875</v>
      </c>
      <c r="H117" s="74" t="s">
        <v>3875</v>
      </c>
      <c r="I117" s="74" t="s">
        <v>3874</v>
      </c>
      <c r="J117" s="16"/>
      <c r="K117" s="16"/>
      <c r="L117" s="14" t="str">
        <f t="shared" si="15"/>
        <v>{{ ref_intext_evans_rittenhouse_2018 }}</v>
      </c>
      <c r="M117" s="14" t="str">
        <f t="shared" si="16"/>
        <v>{{ ref_bib_evans_rittenhouse_2018 }}</v>
      </c>
      <c r="N117" s="14" t="str">
        <f t="shared" si="17"/>
        <v xml:space="preserve">    ref_intext_evans_rittenhouse_2018: "Evans &amp; Rittenhouse, 2018"</v>
      </c>
      <c r="O117" s="14" t="str">
        <f t="shared" si="18"/>
        <v xml:space="preserve">    ref_bib_evans_rittenhouse_2018: "Evans, M. J. &amp; Rittenhouse, T. A. G. (2018). Evaluating Spatially Explicit Density Estimates of Unmarked Wildlife Detected by Remote Cameras. *The Journal of Applied Ecology 55*(6), 2565–74. &lt;https://doi.org/10.1111/1365-2664.13194&gt;"</v>
      </c>
    </row>
    <row r="118" spans="1:15">
      <c r="A118" s="14"/>
      <c r="B118" s="14"/>
      <c r="C118" s="14"/>
      <c r="D118" s="14"/>
      <c r="E118" s="14"/>
      <c r="F118" s="14" t="s">
        <v>28</v>
      </c>
      <c r="G118" s="14" t="s">
        <v>264</v>
      </c>
      <c r="H118" s="14" t="s">
        <v>264</v>
      </c>
      <c r="I118" s="14" t="s">
        <v>3457</v>
      </c>
      <c r="J118" s="14" t="s">
        <v>624</v>
      </c>
      <c r="K118" s="14" t="str">
        <f>LEFT(I118,141)&amp;" &lt;br&gt; &amp;nbsp;&amp;nbsp;&amp;nbsp;&amp;nbsp;&amp;nbsp;&amp;nbsp;&amp;nbsp;&amp;nbsp;"&amp;MID(I118,2,142)&amp;MID(I118,142,500)&amp;"&lt;br&gt;&lt;br&gt;"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L118" s="14" t="str">
        <f t="shared" si="15"/>
        <v>{{ ref_intext_fancourt_2016 }}</v>
      </c>
      <c r="M118" s="14" t="str">
        <f t="shared" si="16"/>
        <v>{{ ref_bib_fancourt_2016 }}</v>
      </c>
      <c r="N118" s="14" t="str">
        <f t="shared" si="17"/>
        <v xml:space="preserve">    ref_intext_fancourt_2016: "Fancourt, 2016"</v>
      </c>
      <c r="O118" s="14" t="str">
        <f t="shared" si="18"/>
        <v xml:space="preserve">    ref_bib_fancourt_2016: "Fancourt, B. A. (2016). Avoiding the subject: The implications of avoidance behaviour for detecting predators. *Behavioral Ecology and Sociobiology, 70*(9), 1535-1546. &lt;https://doi.org/10.1007/s00265-016-2162-7&gt;"</v>
      </c>
    </row>
    <row r="119" spans="1:15">
      <c r="A119" s="14" t="s">
        <v>2243</v>
      </c>
      <c r="B119" s="14" t="b">
        <v>0</v>
      </c>
      <c r="C119" s="14" t="b">
        <v>1</v>
      </c>
      <c r="D119" s="14" t="b">
        <v>0</v>
      </c>
      <c r="E119" s="14"/>
      <c r="F119" s="14" t="s">
        <v>1469</v>
      </c>
      <c r="G119" s="14" t="s">
        <v>263</v>
      </c>
      <c r="H119" s="14" t="s">
        <v>263</v>
      </c>
      <c r="I119" s="14" t="s">
        <v>1726</v>
      </c>
      <c r="J119" s="14" t="s">
        <v>624</v>
      </c>
      <c r="K119" s="14" t="str">
        <f>LEFT(I119,141)&amp;" &lt;br&gt; &amp;nbsp;&amp;nbsp;&amp;nbsp;&amp;nbsp;&amp;nbsp;&amp;nbsp;&amp;nbsp;&amp;nbsp;"&amp;MID(I119,2,142)&amp;MID(I119,142,500)&amp;"&lt;br&gt;&lt;br&gt;"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L119" s="14" t="str">
        <f t="shared" si="15"/>
        <v>{{ ref_intext_fegraus_et_al_2011 }}</v>
      </c>
      <c r="M119" s="14" t="str">
        <f t="shared" si="16"/>
        <v>{{ ref_bib_fegraus_et_al_2011 }}</v>
      </c>
      <c r="N119" s="14" t="str">
        <f t="shared" si="17"/>
        <v xml:space="preserve">    ref_intext_fegraus_et_al_2011: "Fegraus et al., 2011"</v>
      </c>
      <c r="O119" s="14" t="str">
        <f t="shared" si="18"/>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120" spans="1:15">
      <c r="A120" s="14" t="s">
        <v>2243</v>
      </c>
      <c r="B120" s="14" t="b">
        <v>1</v>
      </c>
      <c r="C120" s="14" t="b">
        <v>0</v>
      </c>
      <c r="D120" s="14" t="b">
        <v>0</v>
      </c>
      <c r="E120" s="14"/>
      <c r="F120" s="14" t="s">
        <v>1470</v>
      </c>
      <c r="G120" s="14" t="s">
        <v>262</v>
      </c>
      <c r="H120" s="14" t="s">
        <v>815</v>
      </c>
      <c r="I120" s="14" t="s">
        <v>1727</v>
      </c>
      <c r="J120" s="14" t="s">
        <v>624</v>
      </c>
      <c r="K120" s="14" t="str">
        <f>LEFT(I120,141)&amp;" &lt;br&gt; &amp;nbsp;&amp;nbsp;&amp;nbsp;&amp;nbsp;&amp;nbsp;&amp;nbsp;&amp;nbsp;&amp;nbsp;"&amp;MID(I120,2,142)&amp;MID(I120,142,500)&amp;"&lt;br&gt;&lt;br&gt;"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L120" s="14" t="str">
        <f t="shared" si="15"/>
        <v>{{ ref_intext_fennell_et_al_2022 }}</v>
      </c>
      <c r="M120" s="14" t="str">
        <f t="shared" si="16"/>
        <v>{{ ref_bib_fennell_et_al_2022 }}</v>
      </c>
      <c r="N120" s="14" t="str">
        <f t="shared" si="17"/>
        <v xml:space="preserve">    ref_intext_fennell_et_al_2022: "Fennell et al., 2022"</v>
      </c>
      <c r="O120" s="14" t="str">
        <f t="shared" si="18"/>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121" spans="1:15">
      <c r="A121" s="14" t="s">
        <v>2243</v>
      </c>
      <c r="B121" s="14" t="b">
        <v>0</v>
      </c>
      <c r="C121" s="14" t="b">
        <v>0</v>
      </c>
      <c r="D121" s="14" t="b">
        <v>1</v>
      </c>
      <c r="E121" s="14"/>
      <c r="F121" s="14" t="s">
        <v>1471</v>
      </c>
      <c r="G121" s="14" t="s">
        <v>261</v>
      </c>
      <c r="H121" s="14" t="s">
        <v>261</v>
      </c>
      <c r="I121" s="14" t="s">
        <v>1728</v>
      </c>
      <c r="J121" s="14" t="s">
        <v>624</v>
      </c>
      <c r="K121" s="14" t="str">
        <f>LEFT(I121,141)&amp;" &lt;br&gt; &amp;nbsp;&amp;nbsp;&amp;nbsp;&amp;nbsp;&amp;nbsp;&amp;nbsp;&amp;nbsp;&amp;nbsp;"&amp;MID(I121,2,142)&amp;MID(I121,142,500)&amp;"&lt;br&gt;&lt;br&gt;"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L121" s="14" t="str">
        <f t="shared" si="15"/>
        <v>{{ ref_intext_ferreira_rodriguez_et_al_2019 }}</v>
      </c>
      <c r="M121" s="14" t="str">
        <f t="shared" si="16"/>
        <v>{{ ref_bib_ferreira_rodriguez_et_al_2019 }}</v>
      </c>
      <c r="N121" s="14" t="str">
        <f t="shared" si="17"/>
        <v xml:space="preserve">    ref_intext_ferreira_rodriguez_et_al_2019: "Ferreira-Rodríguez et al., 2019"</v>
      </c>
      <c r="O121" s="14" t="str">
        <f t="shared" si="18"/>
        <v xml:space="preserve">    ref_bib_ferreira_rodriguez_et_al_2019: "Ferreira-Rodríguez, N., &amp; Pombal, M. A. (2019). Bait effectiveness in camera trap studies in the Iberian Peninsula. *Mammal Research, 64*(2), 155–164. &lt;https://doi.org/10.1007/s13364-018-00414-1&gt;"</v>
      </c>
    </row>
    <row r="122" spans="1:15">
      <c r="F122" t="s">
        <v>3532</v>
      </c>
      <c r="G122" t="s">
        <v>3534</v>
      </c>
      <c r="I122" t="s">
        <v>3536</v>
      </c>
      <c r="J122" s="14" t="s">
        <v>624</v>
      </c>
      <c r="L122" s="14" t="str">
        <f t="shared" si="15"/>
        <v>{{ ref_intext_fidino_2021a }}</v>
      </c>
      <c r="M122" s="14" t="str">
        <f t="shared" si="16"/>
        <v>{{ ref_bib_fidino_2021a }}</v>
      </c>
      <c r="N122" s="14" t="str">
        <f t="shared" si="17"/>
        <v xml:space="preserve">    ref_intext_fidino_2021a: "Fidino, 2021a"</v>
      </c>
      <c r="O122" s="14" t="str">
        <f t="shared" si="18"/>
        <v xml:space="preserve">    ref_bib_fidino_2021a: "Fidino, M. (2021a) *multi-state-occupancy-models.* &lt;https://github.com/mfidino/integrated-occupancy-model&gt;"</v>
      </c>
    </row>
    <row r="123" spans="1:15">
      <c r="F123" t="s">
        <v>3533</v>
      </c>
      <c r="G123" t="s">
        <v>3535</v>
      </c>
      <c r="I123" s="76" t="s">
        <v>3619</v>
      </c>
      <c r="J123" s="14" t="s">
        <v>624</v>
      </c>
      <c r="L123" s="14" t="str">
        <f t="shared" si="15"/>
        <v>{{ ref_intext_fidino_2021b }}</v>
      </c>
      <c r="M123" s="14" t="str">
        <f t="shared" si="16"/>
        <v>{{ ref_bib_fidino_2021b }}</v>
      </c>
      <c r="N123" s="14" t="str">
        <f t="shared" si="17"/>
        <v xml:space="preserve">    ref_intext_fidino_2021b: "Fidino, 2021b"</v>
      </c>
      <c r="O123" s="14" t="str">
        <f t="shared" si="18"/>
        <v xml:space="preserve">    ref_bib_fidino_2021b: "Fidino, M. (2021b) *A gentle introduction to an integrated occupancy model that combines presence-only and detection/non-detection data, and how to fit it in JAGS* &lt;https://masonfidino.com/bayesian_integrated_model&gt;"</v>
      </c>
    </row>
    <row r="124" spans="1:15">
      <c r="F124" t="s">
        <v>3531</v>
      </c>
      <c r="G124" t="s">
        <v>3530</v>
      </c>
      <c r="I124" s="76" t="s">
        <v>3620</v>
      </c>
      <c r="J124" s="14" t="s">
        <v>624</v>
      </c>
      <c r="L124" s="14" t="str">
        <f t="shared" si="15"/>
        <v>{{ ref_intext_fidino_2021c }}</v>
      </c>
      <c r="M124" s="14" t="str">
        <f t="shared" si="16"/>
        <v>{{ ref_bib_fidino_2021c }}</v>
      </c>
      <c r="N124" s="14" t="str">
        <f t="shared" si="17"/>
        <v xml:space="preserve">    ref_intext_fidino_2021c: "Fidino, 2021c"</v>
      </c>
      <c r="O124" s="14" t="str">
        <f t="shared" si="18"/>
        <v xml:space="preserve">    ref_bib_fidino_2021c: "Fidino, M. (2021c) *integrated-occupancy-models* &lt;https://github.com/mfidino/integrated-occupancy-model&gt;"</v>
      </c>
    </row>
    <row r="125" spans="1:15">
      <c r="F125" t="s">
        <v>3540</v>
      </c>
      <c r="G125" t="s">
        <v>3537</v>
      </c>
      <c r="I125" s="76" t="s">
        <v>3621</v>
      </c>
      <c r="J125" s="14" t="s">
        <v>624</v>
      </c>
      <c r="L125" s="14" t="str">
        <f t="shared" si="15"/>
        <v>{{ ref_intext_fidino_2021d }}</v>
      </c>
      <c r="M125" s="14" t="str">
        <f t="shared" si="16"/>
        <v>{{ ref_bib_fidino_2021d }}</v>
      </c>
      <c r="N125" s="14" t="str">
        <f t="shared" si="17"/>
        <v xml:space="preserve">    ref_intext_fidino_2021d: "Fidino, 2021d"</v>
      </c>
      <c r="O125" s="14" t="str">
        <f t="shared" si="18"/>
        <v xml:space="preserve">    ref_bib_fidino_2021d: "Fidino, M. (2021d) *So, you don't have enough data to fit a dynamic occupancy model? An introduction to auto-logistic occupancy models.* &lt;https://masonfidino.com/autologistic_occupancy_model&gt;"</v>
      </c>
    </row>
    <row r="126" spans="1:15">
      <c r="F126" t="s">
        <v>3541</v>
      </c>
      <c r="G126" t="s">
        <v>3538</v>
      </c>
      <c r="I126" t="s">
        <v>3539</v>
      </c>
      <c r="J126" s="14" t="s">
        <v>624</v>
      </c>
      <c r="L126" s="14" t="str">
        <f t="shared" si="15"/>
        <v>{{ ref_intext_fidino_2021e }}</v>
      </c>
      <c r="M126" s="14" t="str">
        <f t="shared" si="16"/>
        <v>{{ ref_bib_fidino_2021e }}</v>
      </c>
      <c r="N126" s="14" t="str">
        <f t="shared" si="17"/>
        <v xml:space="preserve">    ref_intext_fidino_2021e: "Fidino, 2021e"</v>
      </c>
      <c r="O126" s="14" t="str">
        <f t="shared" si="18"/>
        <v xml:space="preserve">    ref_bib_fidino_2021e: "Fidino, M. (2021e) *auto-logistic-occupancy.* &lt;https://github.com/mfidino/auto-logistic-occupancy&gt;"</v>
      </c>
    </row>
    <row r="127" spans="1:15">
      <c r="F127" t="s">
        <v>3617</v>
      </c>
      <c r="G127" t="s">
        <v>3529</v>
      </c>
      <c r="I127" s="28" t="s">
        <v>3618</v>
      </c>
      <c r="J127" s="14" t="s">
        <v>624</v>
      </c>
      <c r="L127" s="14" t="str">
        <f t="shared" si="15"/>
        <v>{{ ref_intext_fidino_2023 }}</v>
      </c>
      <c r="M127" s="14" t="str">
        <f t="shared" si="16"/>
        <v>{{ ref_bib_fidino_2023 }}</v>
      </c>
      <c r="N127" s="14" t="str">
        <f t="shared" si="17"/>
        <v xml:space="preserve">    ref_intext_fidino_2023: "Fidino, 2023"</v>
      </c>
      <c r="O127" s="14" t="str">
        <f t="shared" si="18"/>
        <v xml:space="preserve">    ref_bib_fidino_2023: "Fidino, M. (2023) *autoOcc: An R package for fitting autologistic occupancy models.* R package version 0.1.1, &lt;https://github.com/mfidino/autoOcc&gt;"</v>
      </c>
    </row>
    <row r="128" spans="1:15" ht="17.25">
      <c r="F128" t="s">
        <v>3544</v>
      </c>
      <c r="G128" s="80" t="s">
        <v>3543</v>
      </c>
      <c r="I128" s="80" t="s">
        <v>3542</v>
      </c>
      <c r="J128" s="14" t="s">
        <v>624</v>
      </c>
      <c r="L128" s="14" t="str">
        <f t="shared" si="15"/>
        <v>{{ ref_intext_fidino_magle_2017 }}</v>
      </c>
      <c r="M128" s="14" t="str">
        <f t="shared" si="16"/>
        <v>{{ ref_bib_fidino_magle_2017 }}</v>
      </c>
      <c r="N128" s="14" t="str">
        <f t="shared" si="17"/>
        <v xml:space="preserve">    ref_intext_fidino_magle_2017: "Fidino &amp; Magle, 2017"</v>
      </c>
      <c r="O128" s="14" t="str">
        <f t="shared" si="18"/>
        <v xml:space="preserve">    ref_bib_fidino_magle_2017: "Fidino, M., &amp; Magle, S. B. (2017). Using Fourier series to predict periodic patterns in dynamic occupancy models. *Ecosphere,8*(9) , e01944. &lt;https://doi.org/10.1002/ecs2.1944&gt;"</v>
      </c>
    </row>
    <row r="129" spans="1:15">
      <c r="A129" s="14" t="s">
        <v>2243</v>
      </c>
      <c r="B129" s="14" t="b">
        <v>0</v>
      </c>
      <c r="C129" s="14" t="b">
        <v>0</v>
      </c>
      <c r="D129" s="14" t="b">
        <v>1</v>
      </c>
      <c r="E129" s="14"/>
      <c r="F129" s="14" t="s">
        <v>1472</v>
      </c>
      <c r="G129" s="14" t="s">
        <v>260</v>
      </c>
      <c r="H129" s="14" t="s">
        <v>260</v>
      </c>
      <c r="I129" s="14" t="s">
        <v>1729</v>
      </c>
      <c r="J129" s="14" t="s">
        <v>624</v>
      </c>
      <c r="K129" s="14" t="str">
        <f>LEFT(I129,141)&amp;" &lt;br&gt; &amp;nbsp;&amp;nbsp;&amp;nbsp;&amp;nbsp;&amp;nbsp;&amp;nbsp;&amp;nbsp;&amp;nbsp;"&amp;MID(I129,2,142)&amp;MID(I129,142,500)&amp;"&lt;br&gt;&lt;br&gt;"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L129" s="14" t="str">
        <f t="shared" si="15"/>
        <v>{{ ref_intext_fidino_et_al_2020 }}</v>
      </c>
      <c r="M129" s="14" t="str">
        <f t="shared" si="16"/>
        <v>{{ ref_bib_fidino_et_al_2020 }}</v>
      </c>
      <c r="N129" s="14" t="str">
        <f t="shared" si="17"/>
        <v xml:space="preserve">    ref_intext_fidino_et_al_2020: "Fidino et al., 2020"</v>
      </c>
      <c r="O129" s="14" t="str">
        <f t="shared" si="18"/>
        <v xml:space="preserve">    ref_bib_fidino_et_al_2020: "Fidino, M., Barnas, G. R., Lehrer, E. W., Murray, M. H., &amp; Magle, S. B. (2020). Effect of Lure on Detecting Mammals with Camera Traps. *Wildlife Society Bulletin*. &lt;https://doi.org/10.1002/wsb.1122&gt;"</v>
      </c>
    </row>
    <row r="130" spans="1:15">
      <c r="A130" s="14" t="s">
        <v>2243</v>
      </c>
      <c r="B130" s="14" t="b">
        <v>1</v>
      </c>
      <c r="C130" s="14" t="b">
        <v>0</v>
      </c>
      <c r="D130" s="14" t="b">
        <v>0</v>
      </c>
      <c r="E130" s="14"/>
      <c r="F130" s="14" t="s">
        <v>1473</v>
      </c>
      <c r="G130" s="14" t="s">
        <v>259</v>
      </c>
      <c r="H130" s="14" t="s">
        <v>814</v>
      </c>
      <c r="I130" s="14" t="s">
        <v>1730</v>
      </c>
      <c r="J130" s="14" t="s">
        <v>624</v>
      </c>
      <c r="K130" s="14" t="str">
        <f>LEFT(I130,141)&amp;" &lt;br&gt; &amp;nbsp;&amp;nbsp;&amp;nbsp;&amp;nbsp;&amp;nbsp;&amp;nbsp;&amp;nbsp;&amp;nbsp;"&amp;MID(I130,2,142)&amp;MID(I130,142,500)&amp;"&lt;br&gt;&lt;br&gt;"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L130" s="14" t="str">
        <f t="shared" si="15"/>
        <v>{{ ref_intext_findlay_et_al_2020 }}</v>
      </c>
      <c r="M130" s="14" t="str">
        <f t="shared" si="16"/>
        <v>{{ ref_bib_findlay_et_al_2020 }}</v>
      </c>
      <c r="N130" s="14" t="str">
        <f t="shared" si="17"/>
        <v xml:space="preserve">    ref_intext_findlay_et_al_2020: "Findlay et al., 2020"</v>
      </c>
      <c r="O130" s="14" t="str">
        <f t="shared" si="18"/>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31" spans="1:15">
      <c r="A131" s="14" t="s">
        <v>2243</v>
      </c>
      <c r="B131" s="14" t="b">
        <v>1</v>
      </c>
      <c r="C131" s="14" t="b">
        <v>1</v>
      </c>
      <c r="D131" s="14" t="b">
        <v>0</v>
      </c>
      <c r="E131" s="14"/>
      <c r="F131" s="14" t="s">
        <v>1474</v>
      </c>
      <c r="G131" s="14" t="s">
        <v>258</v>
      </c>
      <c r="H131" s="14" t="s">
        <v>258</v>
      </c>
      <c r="I131" s="14" t="s">
        <v>1731</v>
      </c>
      <c r="J131" s="14" t="s">
        <v>624</v>
      </c>
      <c r="K131" s="14" t="str">
        <f>LEFT(I131,141)&amp;" &lt;br&gt; &amp;nbsp;&amp;nbsp;&amp;nbsp;&amp;nbsp;&amp;nbsp;&amp;nbsp;&amp;nbsp;&amp;nbsp;"&amp;MID(I131,2,142)&amp;MID(I131,142,500)&amp;"&lt;br&gt;&lt;br&gt;"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L131" s="14" t="str">
        <f t="shared" si="15"/>
        <v>{{ ref_intext_fisher_burton_2012 }}</v>
      </c>
      <c r="M131" s="14" t="str">
        <f t="shared" si="16"/>
        <v>{{ ref_bib_fisher_burton_2012 }}</v>
      </c>
      <c r="N131" s="14" t="str">
        <f t="shared" si="17"/>
        <v xml:space="preserve">    ref_intext_fisher_burton_2012: "Fisher &amp; Burton, 2012"</v>
      </c>
      <c r="O131" s="14" t="str">
        <f t="shared" si="18"/>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32" spans="1:15">
      <c r="A132" s="14" t="s">
        <v>2243</v>
      </c>
      <c r="B132" s="14" t="b">
        <v>0</v>
      </c>
      <c r="C132" s="14" t="b">
        <v>0</v>
      </c>
      <c r="D132" s="14" t="b">
        <v>1</v>
      </c>
      <c r="E132" s="14"/>
      <c r="F132" s="14" t="s">
        <v>1475</v>
      </c>
      <c r="G132" s="14" t="s">
        <v>265</v>
      </c>
      <c r="H132" s="14" t="s">
        <v>265</v>
      </c>
      <c r="I132" s="14" t="s">
        <v>1732</v>
      </c>
      <c r="J132" s="14" t="s">
        <v>624</v>
      </c>
      <c r="K132" s="14" t="str">
        <f>LEFT(I132,141)&amp;" &lt;br&gt; &amp;nbsp;&amp;nbsp;&amp;nbsp;&amp;nbsp;&amp;nbsp;&amp;nbsp;&amp;nbsp;&amp;nbsp;"&amp;MID(I132,2,142)&amp;MID(I132,142,500)&amp;"&lt;br&gt;&lt;br&gt;"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L132" s="14" t="str">
        <f t="shared" si="15"/>
        <v>{{ ref_intext_fisher_et_al_2011 }}</v>
      </c>
      <c r="M132" s="14" t="str">
        <f t="shared" si="16"/>
        <v>{{ ref_bib_fisher_et_al_2011 }}</v>
      </c>
      <c r="N132" s="14" t="str">
        <f t="shared" si="17"/>
        <v xml:space="preserve">    ref_intext_fisher_et_al_2011: "Fisher et al., 2011"</v>
      </c>
      <c r="O132" s="14" t="str">
        <f t="shared" si="18"/>
        <v xml:space="preserve">    ref_bib_fisher_et_al_2011: "Fisher, J. T., Anholt, B., &amp; Volpe, J. P. (2011). Body Mass Explains Characteristic Scales of Habitat Selection in Terrestrial Mammals. *Ecology and Evolution*, *1*(4), 517–528. &lt;https://doi.org/10.1002/ece3.45&gt;"</v>
      </c>
    </row>
    <row r="133" spans="1:15">
      <c r="A133" s="14" t="s">
        <v>2243</v>
      </c>
      <c r="B133" s="14" t="b">
        <v>1</v>
      </c>
      <c r="C133" s="14" t="b">
        <v>1</v>
      </c>
      <c r="D133" s="14" t="b">
        <v>0</v>
      </c>
      <c r="E133" s="14"/>
      <c r="F133" s="14" t="s">
        <v>1476</v>
      </c>
      <c r="G133" s="14" t="s">
        <v>257</v>
      </c>
      <c r="H133" s="14" t="s">
        <v>813</v>
      </c>
      <c r="I133" s="14" t="s">
        <v>1733</v>
      </c>
      <c r="J133" s="14" t="s">
        <v>624</v>
      </c>
      <c r="K133" s="14" t="str">
        <f>LEFT(I133,141)&amp;" &lt;br&gt; &amp;nbsp;&amp;nbsp;&amp;nbsp;&amp;nbsp;&amp;nbsp;&amp;nbsp;&amp;nbsp;&amp;nbsp;"&amp;MID(I133,2,142)&amp;MID(I133,142,500)&amp;"&lt;br&gt;&lt;br&gt;"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L133" s="14" t="str">
        <f t="shared" si="15"/>
        <v>{{ ref_intext_fisher_et_al_2014 }}</v>
      </c>
      <c r="M133" s="14" t="str">
        <f t="shared" si="16"/>
        <v>{{ ref_bib_fisher_et_al_2014 }}</v>
      </c>
      <c r="N133" s="14" t="str">
        <f t="shared" si="17"/>
        <v xml:space="preserve">    ref_intext_fisher_et_al_2014: "Fisher et al., 2014"</v>
      </c>
      <c r="O133" s="14" t="str">
        <f t="shared" si="18"/>
        <v xml:space="preserve">    ref_bib_fisher_et_al_2014: "Fisher, J. T., Wheatley, M., &amp; Mackenzie, D. (2014). Spatial Patterns of Breeding Success of Grizzly Bears derived from Hierarchical Multistate Models. *Conservation Biology, 28*(5), 1249–1259. &lt;https://doi.org/10.1111/cobi.12302&gt;"</v>
      </c>
    </row>
    <row r="134" spans="1:15">
      <c r="A134" s="14" t="s">
        <v>2248</v>
      </c>
      <c r="B134" s="38"/>
      <c r="C134" s="38"/>
      <c r="D134" s="38"/>
      <c r="E134" s="14"/>
      <c r="F134" s="38" t="s">
        <v>3602</v>
      </c>
      <c r="G134" s="38" t="s">
        <v>3603</v>
      </c>
      <c r="H134" s="38"/>
      <c r="I134" s="38" t="s">
        <v>3599</v>
      </c>
      <c r="J134" s="14" t="s">
        <v>624</v>
      </c>
      <c r="K134" s="38"/>
      <c r="L134" s="14" t="str">
        <f t="shared" si="15"/>
        <v>{{ ref_intext_kellner_et_al_2023 }}</v>
      </c>
      <c r="M134" s="14" t="str">
        <f t="shared" si="16"/>
        <v>{{ ref_bib_kellner_et_al_2023 }}</v>
      </c>
      <c r="N134" s="14" t="str">
        <f t="shared" si="17"/>
        <v xml:space="preserve">    ref_intext_kellner_et_al_2023: "Kellner et al., 2023"</v>
      </c>
      <c r="O134" s="14" t="str">
        <f t="shared" si="18"/>
        <v xml:space="preserve">    ref_bib_kellner_et_al_2023: "Fiske, I. &amp; Chandler, R. (2011). unmarked: An R Package for Fitting Hierarchical Models of Wildlife Occurrence and Abundance. *Journal of Statistical Software, 43* (10), 1–23. &lt;https://www.jstatsoft.org/v43/i10&gt;"</v>
      </c>
    </row>
    <row r="135" spans="1:15">
      <c r="A135" s="14" t="s">
        <v>2243</v>
      </c>
      <c r="B135" s="14" t="b">
        <v>0</v>
      </c>
      <c r="C135" s="14" t="b">
        <v>0</v>
      </c>
      <c r="D135" s="14"/>
      <c r="E135" s="14"/>
      <c r="F135" s="14" t="s">
        <v>1477</v>
      </c>
      <c r="G135" s="14" t="s">
        <v>1231</v>
      </c>
      <c r="H135" s="14" t="s">
        <v>1231</v>
      </c>
      <c r="I135" s="14" t="s">
        <v>1232</v>
      </c>
      <c r="J135" s="14" t="s">
        <v>624</v>
      </c>
      <c r="K135" s="14" t="str">
        <f>LEFT(I135,141)&amp;" &lt;br&gt; &amp;nbsp;&amp;nbsp;&amp;nbsp;&amp;nbsp;&amp;nbsp;&amp;nbsp;&amp;nbsp;&amp;nbsp;"&amp;MID(I135,2,142)&amp;MID(I135,142,500)&amp;"&lt;br&gt;&lt;br&gt;"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L135" s="14" t="str">
        <f t="shared" si="15"/>
        <v>{{ ref_intext_flather_sieg_2007 }}</v>
      </c>
      <c r="M135" s="14" t="str">
        <f t="shared" si="16"/>
        <v>{{ ref_bib_flather_sieg_2007 }}</v>
      </c>
      <c r="N135" s="14" t="str">
        <f t="shared" si="17"/>
        <v xml:space="preserve">    ref_intext_flather_sieg_2007: "Flather &amp; Sieg, 2007"</v>
      </c>
      <c r="O135" s="14" t="str">
        <f t="shared" si="18"/>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36" spans="1:15">
      <c r="A136" s="38"/>
      <c r="B136" s="38"/>
      <c r="C136" s="38"/>
      <c r="D136" s="38"/>
      <c r="E136" s="38"/>
      <c r="F136" s="38" t="s">
        <v>3022</v>
      </c>
      <c r="G136" s="38" t="s">
        <v>3020</v>
      </c>
      <c r="H136" s="38" t="s">
        <v>3020</v>
      </c>
      <c r="I136" s="38" t="s">
        <v>3021</v>
      </c>
      <c r="J136" s="14" t="s">
        <v>624</v>
      </c>
      <c r="K136" s="38"/>
      <c r="L136" s="14" t="str">
        <f t="shared" si="15"/>
        <v>{{ ref_intext_foca_2021 }}</v>
      </c>
      <c r="M136" s="14" t="str">
        <f t="shared" si="16"/>
        <v>{{ ref_bib_foca_2021 }}</v>
      </c>
      <c r="N136" s="14" t="str">
        <f t="shared" si="17"/>
        <v xml:space="preserve">    ref_intext_foca_2021: "Foca, 2021"</v>
      </c>
      <c r="O136" s="14" t="str">
        <f t="shared" si="18"/>
        <v xml:space="preserve">    ref_bib_foca_2021: "Foca, J. M. (2021). *Camera Traps for Evaluating Ungulate Densities and Interspecific Interactions in the Beaver Hills Region of Alberta*. [Master's thesis, University of Alberta]. &lt;https://doi.org/10.7939/r3-bm8f-yj13&gt;"</v>
      </c>
    </row>
    <row r="137" spans="1:15">
      <c r="A137" s="14" t="s">
        <v>2243</v>
      </c>
      <c r="B137" s="14" t="b">
        <v>1</v>
      </c>
      <c r="C137" s="14" t="b">
        <v>1</v>
      </c>
      <c r="D137" s="14" t="b">
        <v>0</v>
      </c>
      <c r="E137" s="14"/>
      <c r="F137" s="14" t="s">
        <v>1478</v>
      </c>
      <c r="G137" s="14" t="s">
        <v>256</v>
      </c>
      <c r="H137" s="14" t="s">
        <v>256</v>
      </c>
      <c r="I137" s="14" t="s">
        <v>2776</v>
      </c>
      <c r="J137" s="14" t="s">
        <v>624</v>
      </c>
      <c r="K137" s="14" t="str">
        <f>LEFT(I137,141)&amp;" &lt;br&gt; &amp;nbsp;&amp;nbsp;&amp;nbsp;&amp;nbsp;&amp;nbsp;&amp;nbsp;&amp;nbsp;&amp;nbsp;"&amp;MID(I137,2,142)&amp;MID(I137,142,500)&amp;"&lt;br&gt;&lt;br&gt;"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L137" s="14" t="str">
        <f t="shared" si="15"/>
        <v>{{ ref_intext_forrester_et_al_2016 }}</v>
      </c>
      <c r="M137" s="14" t="str">
        <f t="shared" si="16"/>
        <v>{{ ref_bib_forrester_et_al_2016 }}</v>
      </c>
      <c r="N137" s="14" t="str">
        <f t="shared" si="17"/>
        <v xml:space="preserve">    ref_intext_forrester_et_al_2016: "Forrester et al., 2016"</v>
      </c>
      <c r="O137" s="14" t="str">
        <f t="shared" si="18"/>
        <v xml:space="preserve">    ref_bib_forrester_et_al_2016: "Forrester, T., O'Brien, T., Fegraus, E., Jansen, P. A., Palmer, J., Kays, R., Ahumada, J., Stern, B., &amp; McShea, W. (2016). An Open Standard for Camera Trap Data. *Biodiversity Data Journal, 4*, e10197. &lt;https://doi.org/10.3897/BDJ.4.e10197&gt;"</v>
      </c>
    </row>
    <row r="138" spans="1:15">
      <c r="A138" s="14" t="s">
        <v>2243</v>
      </c>
      <c r="B138" s="14" t="b">
        <v>1</v>
      </c>
      <c r="C138" s="14" t="b">
        <v>0</v>
      </c>
      <c r="D138" s="14" t="b">
        <v>0</v>
      </c>
      <c r="E138" s="14"/>
      <c r="F138" s="14" t="s">
        <v>1479</v>
      </c>
      <c r="G138" s="14" t="s">
        <v>255</v>
      </c>
      <c r="H138" s="14" t="s">
        <v>255</v>
      </c>
      <c r="I138" s="14" t="s">
        <v>2710</v>
      </c>
      <c r="J138" s="14" t="s">
        <v>624</v>
      </c>
      <c r="K138" s="14" t="str">
        <f>LEFT(I138,141)&amp;" &lt;br&gt; &amp;nbsp;&amp;nbsp;&amp;nbsp;&amp;nbsp;&amp;nbsp;&amp;nbsp;&amp;nbsp;&amp;nbsp;"&amp;MID(I138,2,142)&amp;MID(I138,142,500)&amp;"&lt;br&gt;&lt;br&gt;"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L138" s="14" t="str">
        <f t="shared" si="15"/>
        <v>{{ ref_intext_foster_harmsen_2012 }}</v>
      </c>
      <c r="M138" s="14" t="str">
        <f t="shared" si="16"/>
        <v>{{ ref_bib_foster_harmsen_2012 }}</v>
      </c>
      <c r="N138" s="14" t="str">
        <f t="shared" si="17"/>
        <v xml:space="preserve">    ref_intext_foster_harmsen_2012: "Foster &amp; Harmsen, 2012"</v>
      </c>
      <c r="O138" s="14" t="str">
        <f t="shared" si="18"/>
        <v xml:space="preserve">    ref_bib_foster_harmsen_2012: "Foster, R. J., &amp; Harmsen, B. J. (2012). A Critique of Density Estimation from Camera Trap Data. *Journal of* *Wildlife Management, 76*(2), 224–36. &lt;https://doi.org/10.1002/jwmg.275&gt;"</v>
      </c>
    </row>
    <row r="139" spans="1:15">
      <c r="A139" s="14" t="s">
        <v>2243</v>
      </c>
      <c r="B139" s="14" t="b">
        <v>1</v>
      </c>
      <c r="C139" s="14" t="b">
        <v>0</v>
      </c>
      <c r="D139" s="14" t="b">
        <v>0</v>
      </c>
      <c r="E139" s="14"/>
      <c r="F139" s="14" t="s">
        <v>1480</v>
      </c>
      <c r="G139" s="14" t="s">
        <v>254</v>
      </c>
      <c r="H139" s="14" t="s">
        <v>254</v>
      </c>
      <c r="I139" s="14" t="s">
        <v>1734</v>
      </c>
      <c r="J139" s="14" t="s">
        <v>624</v>
      </c>
      <c r="K139" s="14" t="str">
        <f>LEFT(I139,141)&amp;" &lt;br&gt; &amp;nbsp;&amp;nbsp;&amp;nbsp;&amp;nbsp;&amp;nbsp;&amp;nbsp;&amp;nbsp;&amp;nbsp;"&amp;MID(I139,2,142)&amp;MID(I139,142,500)&amp;"&lt;br&gt;&lt;br&gt;"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L139" s="14" t="str">
        <f t="shared" si="15"/>
        <v>{{ ref_intext_found_patterson_2020 }}</v>
      </c>
      <c r="M139" s="14" t="str">
        <f t="shared" si="16"/>
        <v>{{ ref_bib_found_patterson_2020 }}</v>
      </c>
      <c r="N139" s="14" t="str">
        <f t="shared" si="17"/>
        <v xml:space="preserve">    ref_intext_found_patterson_2020: "Found &amp; Patterson, 2020"</v>
      </c>
      <c r="O139" s="14" t="str">
        <f t="shared" si="18"/>
        <v xml:space="preserve">    ref_bib_found_patterson_2020: "Found, R., &amp; Patterson, B. R. (2020). Assessing Ungulate Populations in Temperate North America. *Canadian Wildlife Biology and Management, 9*(1), 21–42. &lt;https://cwbm.ca/wp-content/uploads/2020/05/Found-Patterson.pdf&gt;"</v>
      </c>
    </row>
    <row r="140" spans="1:15">
      <c r="A140" s="14" t="s">
        <v>2243</v>
      </c>
      <c r="B140" s="14" t="b">
        <v>0</v>
      </c>
      <c r="C140" s="14" t="b">
        <v>0</v>
      </c>
      <c r="D140" s="14"/>
      <c r="E140" s="14"/>
      <c r="F140" s="14" t="s">
        <v>1481</v>
      </c>
      <c r="G140" s="14" t="s">
        <v>253</v>
      </c>
      <c r="H140" s="14" t="s">
        <v>253</v>
      </c>
      <c r="I140" s="14" t="s">
        <v>1735</v>
      </c>
      <c r="J140" s="14" t="s">
        <v>624</v>
      </c>
      <c r="K140" s="14" t="str">
        <f>LEFT(I140,141)&amp;" &lt;br&gt; &amp;nbsp;&amp;nbsp;&amp;nbsp;&amp;nbsp;&amp;nbsp;&amp;nbsp;&amp;nbsp;&amp;nbsp;"&amp;MID(I140,2,142)&amp;MID(I140,142,500)&amp;"&lt;br&gt;&lt;br&gt;"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L140" s="14" t="str">
        <f t="shared" ref="L140:L203" si="21">"{{ ref_intext_"&amp;F140&amp;" }}"</f>
        <v>{{ ref_intext_frampton_et_al_2022 }}</v>
      </c>
      <c r="M140" s="14" t="str">
        <f t="shared" ref="M140:M203" si="22">"{{ ref_bib_"&amp;F140&amp;" }}"</f>
        <v>{{ ref_bib_frampton_et_al_2022 }}</v>
      </c>
      <c r="N140" s="14" t="str">
        <f t="shared" si="17"/>
        <v xml:space="preserve">    ref_intext_frampton_et_al_2022: "Frampton et al., 2022"</v>
      </c>
      <c r="O140" s="14" t="str">
        <f t="shared" si="18"/>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41" spans="1:15">
      <c r="A141" s="14"/>
      <c r="B141" s="14"/>
      <c r="C141" s="14"/>
      <c r="D141" s="14"/>
      <c r="E141" s="14"/>
      <c r="F141" s="33" t="s">
        <v>3596</v>
      </c>
      <c r="G141" s="33" t="s">
        <v>3627</v>
      </c>
      <c r="H141" s="14"/>
      <c r="I141" s="14" t="s">
        <v>3595</v>
      </c>
      <c r="J141" s="14" t="s">
        <v>624</v>
      </c>
      <c r="K141" s="14"/>
      <c r="L141" s="14" t="str">
        <f t="shared" si="21"/>
        <v>{{ ref_intext_freeman_gretchen_2008 }}</v>
      </c>
      <c r="M141" s="14" t="str">
        <f t="shared" si="22"/>
        <v>{{ ref_bib_freeman_gretchen_2008 }}</v>
      </c>
      <c r="N141" s="14" t="str">
        <f t="shared" ref="N141:N204" si="23">"    ref_intext_"&amp;F141&amp;": "&amp;""""&amp;G141&amp;""""</f>
        <v xml:space="preserve">    ref_intext_freeman_gretchen_2008: "Freeman &amp; Moisen, 2008"</v>
      </c>
      <c r="O141" s="14" t="str">
        <f t="shared" ref="O141:O204" si="24">"    ref_bib_"&amp;F141&amp;": "&amp;""""&amp;I141&amp;""""</f>
        <v xml:space="preserve">    ref_bib_freeman_gretchen_2008: "Freeman, E. A. &amp; Moisen, G. (2008). PresenceAbsence: An R Package for Presence Absence Analysis. *Journal of Statistical Software, 23*(11). &lt;https://www.fs.usda.gov/rm/pubs_other/rmrs_2008_freeman_e001.pdf&gt;"</v>
      </c>
    </row>
    <row r="142" spans="1:15">
      <c r="A142" s="14" t="s">
        <v>2243</v>
      </c>
      <c r="B142" s="14" t="b">
        <v>1</v>
      </c>
      <c r="C142" s="14" t="b">
        <v>1</v>
      </c>
      <c r="D142" s="14" t="b">
        <v>0</v>
      </c>
      <c r="E142" s="14"/>
      <c r="F142" s="14" t="s">
        <v>1482</v>
      </c>
      <c r="G142" s="14" t="s">
        <v>252</v>
      </c>
      <c r="H142" s="14" t="s">
        <v>252</v>
      </c>
      <c r="I142" s="14" t="s">
        <v>1736</v>
      </c>
      <c r="J142" s="14" t="s">
        <v>624</v>
      </c>
      <c r="K142" s="14" t="str">
        <f t="shared" ref="K142:K147" si="25">LEFT(I142,141)&amp;" &lt;br&gt; &amp;nbsp;&amp;nbsp;&amp;nbsp;&amp;nbsp;&amp;nbsp;&amp;nbsp;&amp;nbsp;&amp;nbsp;"&amp;MID(I142,2,142)&amp;MID(I142,142,500)&amp;"&lt;br&gt;&lt;br&gt;"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L142" s="14" t="str">
        <f t="shared" si="21"/>
        <v>{{ ref_intext_frey_et_al_2017 }}</v>
      </c>
      <c r="M142" s="14" t="str">
        <f t="shared" si="22"/>
        <v>{{ ref_bib_frey_et_al_2017 }}</v>
      </c>
      <c r="N142" s="14" t="str">
        <f t="shared" si="23"/>
        <v xml:space="preserve">    ref_intext_frey_et_al_2017: "Frey et al., 2017"</v>
      </c>
      <c r="O142" s="14" t="str">
        <f t="shared" si="24"/>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43" spans="1:15">
      <c r="A143" s="14" t="s">
        <v>2244</v>
      </c>
      <c r="B143" s="14" t="b">
        <v>1</v>
      </c>
      <c r="C143" s="14" t="b">
        <v>0</v>
      </c>
      <c r="D143" s="14" t="b">
        <v>0</v>
      </c>
      <c r="E143" s="14"/>
      <c r="F143" s="14" t="s">
        <v>1483</v>
      </c>
      <c r="G143" s="14" t="s">
        <v>251</v>
      </c>
      <c r="H143" s="14" t="s">
        <v>251</v>
      </c>
      <c r="I143" s="14" t="s">
        <v>1737</v>
      </c>
      <c r="J143" s="14" t="s">
        <v>624</v>
      </c>
      <c r="K143" s="14" t="str">
        <f t="shared" si="25"/>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L143" s="14" t="str">
        <f t="shared" si="21"/>
        <v>{{ ref_intext_gallo_et_al_2022 }}</v>
      </c>
      <c r="M143" s="14" t="str">
        <f t="shared" si="22"/>
        <v>{{ ref_bib_gallo_et_al_2022 }}</v>
      </c>
      <c r="N143" s="14" t="str">
        <f t="shared" si="23"/>
        <v xml:space="preserve">    ref_intext_gallo_et_al_2022: "Gallo et al., 2022"</v>
      </c>
      <c r="O143" s="14" t="str">
        <f t="shared" si="24"/>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44" spans="1:15">
      <c r="A144" s="14"/>
      <c r="B144" s="14"/>
      <c r="C144" s="14"/>
      <c r="D144" s="14"/>
      <c r="E144" s="14"/>
      <c r="F144" s="14" t="s">
        <v>3469</v>
      </c>
      <c r="G144" s="14" t="s">
        <v>3462</v>
      </c>
      <c r="H144" s="14" t="s">
        <v>3462</v>
      </c>
      <c r="I144" s="14" t="s">
        <v>3458</v>
      </c>
      <c r="J144" s="14" t="s">
        <v>624</v>
      </c>
      <c r="K144" s="14" t="str">
        <f t="shared" si="25"/>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L144" s="14" t="str">
        <f t="shared" si="21"/>
        <v>{{ ref_intext_gallo_et_al_2019 }}</v>
      </c>
      <c r="M144" s="14" t="str">
        <f t="shared" si="22"/>
        <v>{{ ref_bib_gallo_et_al_2019 }}</v>
      </c>
      <c r="N144" s="14" t="str">
        <f t="shared" si="23"/>
        <v xml:space="preserve">    ref_intext_gallo_et_al_2019: "Gallo et al., 2019"</v>
      </c>
      <c r="O144" s="14" t="str">
        <f t="shared" si="24"/>
        <v xml:space="preserve">    ref_bib_gallo_et_al_2019: "Gallo, T., Fidino, M., Lehrer, E. W., &amp; Magle, S. (2019). Urbanization Alters Predator-Avoidance Behaviours. *Journal of Animal Ecology, 88*(5), 793-803. &lt;https://doi.org/10.1111/1365-2656.12967&gt;"</v>
      </c>
    </row>
    <row r="145" spans="1:15">
      <c r="A145" s="14" t="s">
        <v>2244</v>
      </c>
      <c r="B145" s="14" t="b">
        <v>1</v>
      </c>
      <c r="C145" s="14" t="b">
        <v>0</v>
      </c>
      <c r="D145" s="14" t="b">
        <v>0</v>
      </c>
      <c r="E145" s="14"/>
      <c r="F145" s="14" t="s">
        <v>1484</v>
      </c>
      <c r="G145" s="14" t="s">
        <v>250</v>
      </c>
      <c r="H145" s="14" t="s">
        <v>250</v>
      </c>
      <c r="I145" s="14" t="s">
        <v>2744</v>
      </c>
      <c r="J145" s="14" t="s">
        <v>624</v>
      </c>
      <c r="K145" s="14" t="str">
        <f t="shared" si="25"/>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L145" s="14" t="str">
        <f t="shared" si="21"/>
        <v>{{ ref_intext_galvez_et_al_2016 }}</v>
      </c>
      <c r="M145" s="14" t="str">
        <f t="shared" si="22"/>
        <v>{{ ref_bib_galvez_et_al_2016 }}</v>
      </c>
      <c r="N145" s="14" t="str">
        <f t="shared" si="23"/>
        <v xml:space="preserve">    ref_intext_galvez_et_al_2016: "Gálvez et al., 2016"</v>
      </c>
      <c r="O145" s="14" t="str">
        <f t="shared" si="24"/>
        <v xml:space="preserve">    ref_bib_galvez_et_al_2016: "Gálvez, N., Guillera-Arroita, G., Morgan, B. J. T., &amp; Davies, Z. G. (2016). Cost-Efficient Effort Allocation for Camera-Trap Occupancy Surveys of Mammals. *Biological Conservation*, *204*(B), 350–359. &lt;https://doi.org/10.1016/j.biocon.2016.10.019&gt;"</v>
      </c>
    </row>
    <row r="146" spans="1:15">
      <c r="A146" s="14" t="s">
        <v>2244</v>
      </c>
      <c r="B146" s="14" t="b">
        <v>1</v>
      </c>
      <c r="C146" s="14" t="b">
        <v>0</v>
      </c>
      <c r="D146" s="14" t="b">
        <v>0</v>
      </c>
      <c r="E146" s="14"/>
      <c r="F146" s="14" t="s">
        <v>1485</v>
      </c>
      <c r="G146" s="14" t="s">
        <v>249</v>
      </c>
      <c r="H146" s="14" t="s">
        <v>249</v>
      </c>
      <c r="I146" s="14" t="s">
        <v>1738</v>
      </c>
      <c r="J146" s="14" t="s">
        <v>624</v>
      </c>
      <c r="K146" s="14" t="str">
        <f t="shared" si="25"/>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L146" s="14" t="str">
        <f t="shared" si="21"/>
        <v>{{ ref_intext_ganskopp_johnson_2007 }}</v>
      </c>
      <c r="M146" s="14" t="str">
        <f t="shared" si="22"/>
        <v>{{ ref_bib_ganskopp_johnson_2007 }}</v>
      </c>
      <c r="N146" s="14" t="str">
        <f t="shared" si="23"/>
        <v xml:space="preserve">    ref_intext_ganskopp_johnson_2007: "Ganskopp &amp; Johnson, 2007"</v>
      </c>
      <c r="O146" s="14" t="str">
        <f t="shared" si="24"/>
        <v xml:space="preserve">    ref_bib_ganskopp_johnson_2007: "Ganskopp, D. C., &amp; Johnson, D. D. (2007). GPS Error in Studies Addressing Animal Movements and Activities. *Rangeland Ecology and Management, 60*, 350–358. &lt;https://doi.org/10.2111/1551-5028(2007)60[350:GEISAA]2.0.CO;2&gt;"</v>
      </c>
    </row>
    <row r="147" spans="1:15">
      <c r="A147" s="14"/>
      <c r="B147" s="14"/>
      <c r="C147" s="14"/>
      <c r="D147" s="14"/>
      <c r="E147" s="14"/>
      <c r="F147" s="14" t="s">
        <v>3467</v>
      </c>
      <c r="G147" s="14" t="s">
        <v>3463</v>
      </c>
      <c r="H147" s="14" t="s">
        <v>3463</v>
      </c>
      <c r="I147" s="14" t="s">
        <v>3459</v>
      </c>
      <c r="J147" s="14" t="s">
        <v>624</v>
      </c>
      <c r="K147" s="14" t="str">
        <f t="shared" si="25"/>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L147" s="14" t="str">
        <f t="shared" si="21"/>
        <v>{{ ref_intext_garamszegi_2016 }}</v>
      </c>
      <c r="M147" s="14" t="str">
        <f t="shared" si="22"/>
        <v>{{ ref_bib_garamszegi_2016 }}</v>
      </c>
      <c r="N147" s="14" t="str">
        <f t="shared" si="23"/>
        <v xml:space="preserve">    ref_intext_garamszegi_2016: "Garamszegi, 2016"</v>
      </c>
      <c r="O147" s="14" t="str">
        <f t="shared" si="24"/>
        <v xml:space="preserve">    ref_bib_garamszegi_2016: "Garamszegi, L. Z. (2016). A simple statistical guide for the analysis of behaviour when data are constrained due to practical or ethical reasons. *Animal Behaviour, 120*, 223-234. &lt;https://doi.org/10.1016/j.anbehav.2015.11.009&gt;"</v>
      </c>
    </row>
    <row r="148" spans="1:15" ht="15">
      <c r="A148" s="14"/>
      <c r="B148" s="14"/>
      <c r="C148" s="14"/>
      <c r="D148" s="14"/>
      <c r="E148" s="14"/>
      <c r="F148" t="s">
        <v>3735</v>
      </c>
      <c r="G148" s="74" t="s">
        <v>3779</v>
      </c>
      <c r="H148" s="74" t="s">
        <v>3779</v>
      </c>
      <c r="I148" s="74" t="s">
        <v>3759</v>
      </c>
      <c r="J148" t="s">
        <v>624</v>
      </c>
      <c r="K148" s="14"/>
      <c r="L148" s="14" t="str">
        <f t="shared" si="21"/>
        <v>{{ ref_intext_garland_et_al_2020 }}</v>
      </c>
      <c r="M148" s="14" t="str">
        <f t="shared" si="22"/>
        <v>{{ ref_bib_garland_et_al_2020 }}</v>
      </c>
      <c r="N148" s="14" t="str">
        <f t="shared" si="23"/>
        <v xml:space="preserve">    ref_intext_garland_et_al_2020: "Garland et al., 2020"</v>
      </c>
      <c r="O148" s="14" t="str">
        <f t="shared" si="24"/>
        <v xml:space="preserve">    ref_bib_garland_et_al_2020: "Garland, L., Neilson, E., Avgar, T., Bayne, E., &amp; Boutin, S. (2020). Random Encounter and Staying Time Model Testing with Human Volunteers. *The Journal of Wildlife Management, 84*(6), 1179–1184. &lt;https://doi.org/10.1002/jwmg.21879&gt;"</v>
      </c>
    </row>
    <row r="149" spans="1:15">
      <c r="A149" s="38"/>
      <c r="B149" s="38"/>
      <c r="C149" s="38"/>
      <c r="D149" s="38"/>
      <c r="E149" s="38"/>
      <c r="F149" s="14" t="s">
        <v>3097</v>
      </c>
      <c r="G149" s="75" t="s">
        <v>3098</v>
      </c>
      <c r="H149" s="75" t="s">
        <v>3098</v>
      </c>
      <c r="I149" s="38" t="s">
        <v>2990</v>
      </c>
      <c r="J149" s="14" t="s">
        <v>624</v>
      </c>
      <c r="K149" s="38"/>
      <c r="L149" s="14" t="str">
        <f t="shared" si="21"/>
        <v>{{ ref_intext_gaston_et_al_2000 }}</v>
      </c>
      <c r="M149" s="14" t="str">
        <f t="shared" si="22"/>
        <v>{{ ref_bib_gaston_et_al_2000 }}</v>
      </c>
      <c r="N149" s="14" t="str">
        <f t="shared" si="23"/>
        <v xml:space="preserve">    ref_intext_gaston_et_al_2000: "Gaston et al., 2000"</v>
      </c>
      <c r="O149" s="14" t="str">
        <f t="shared" si="24"/>
        <v xml:space="preserve">    ref_bib_gaston_et_al_2000: "Gaston, K. J., Blackburn, T. M., Greenwood, J. J. D., Gregory, R. D., Quinn, R. M., &amp; Lawton, J. H. (2000). Abundance-Occupancy Relationships. *The Journal of Applied Ecology, 37*(s1), 39–59. &lt;https://doi.org/10.1046/j.1365-2664.2000.00485.x&gt;"</v>
      </c>
    </row>
    <row r="150" spans="1:15">
      <c r="A150" s="14" t="s">
        <v>2244</v>
      </c>
      <c r="B150" s="14" t="b">
        <v>0</v>
      </c>
      <c r="C150" s="14" t="b">
        <v>0</v>
      </c>
      <c r="D150" s="14" t="b">
        <v>1</v>
      </c>
      <c r="E150" s="14"/>
      <c r="F150" s="14" t="s">
        <v>1487</v>
      </c>
      <c r="G150" s="14" t="s">
        <v>248</v>
      </c>
      <c r="H150" s="14" t="s">
        <v>248</v>
      </c>
      <c r="I150" s="14" t="s">
        <v>2711</v>
      </c>
      <c r="J150" s="14" t="s">
        <v>624</v>
      </c>
      <c r="K150" s="14" t="str">
        <f>LEFT(I150,141)&amp;" &lt;br&gt; &amp;nbsp;&amp;nbsp;&amp;nbsp;&amp;nbsp;&amp;nbsp;&amp;nbsp;&amp;nbsp;&amp;nbsp;"&amp;MID(I150,2,142)&amp;MID(I150,142,500)&amp;"&lt;br&gt;&lt;br&gt;"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L150" s="14" t="str">
        <f t="shared" si="21"/>
        <v>{{ ref_intext_gerber_et_al_2011 }}</v>
      </c>
      <c r="M150" s="14" t="str">
        <f t="shared" si="22"/>
        <v>{{ ref_bib_gerber_et_al_2011 }}</v>
      </c>
      <c r="N150" s="14" t="str">
        <f t="shared" si="23"/>
        <v xml:space="preserve">    ref_intext_gerber_et_al_2011: "Gerber et al., 2011"</v>
      </c>
      <c r="O150" s="14" t="str">
        <f t="shared" si="24"/>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51" spans="1:15">
      <c r="A151" s="14" t="s">
        <v>2244</v>
      </c>
      <c r="B151" s="14" t="b">
        <v>1</v>
      </c>
      <c r="C151" s="14" t="b">
        <v>1</v>
      </c>
      <c r="D151" s="14" t="b">
        <v>0</v>
      </c>
      <c r="E151" s="14"/>
      <c r="F151" s="14" t="s">
        <v>1486</v>
      </c>
      <c r="G151" s="14" t="s">
        <v>247</v>
      </c>
      <c r="H151" s="14" t="s">
        <v>247</v>
      </c>
      <c r="I151" s="14" t="s">
        <v>2712</v>
      </c>
      <c r="J151" s="14" t="s">
        <v>624</v>
      </c>
      <c r="K151" s="14" t="str">
        <f>LEFT(I151,141)&amp;" &lt;br&gt; &amp;nbsp;&amp;nbsp;&amp;nbsp;&amp;nbsp;&amp;nbsp;&amp;nbsp;&amp;nbsp;&amp;nbsp;"&amp;MID(I151,2,142)&amp;MID(I151,142,500)&amp;"&lt;br&gt;&lt;br&gt;"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L151" s="14" t="str">
        <f t="shared" si="21"/>
        <v>{{ ref_intext_gerber_et_al_2010 }}</v>
      </c>
      <c r="M151" s="14" t="str">
        <f t="shared" si="22"/>
        <v>{{ ref_bib_gerber_et_al_2010 }}</v>
      </c>
      <c r="N151" s="14" t="str">
        <f t="shared" si="23"/>
        <v xml:space="preserve">    ref_intext_gerber_et_al_2010: "Gerber et al., 2010"</v>
      </c>
      <c r="O151" s="14" t="str">
        <f t="shared" si="24"/>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52" spans="1:15">
      <c r="A152" s="14" t="s">
        <v>2244</v>
      </c>
      <c r="B152" s="14" t="b">
        <v>0</v>
      </c>
      <c r="C152" s="14" t="b">
        <v>0</v>
      </c>
      <c r="D152" s="14"/>
      <c r="E152" s="14"/>
      <c r="F152" s="14" t="s">
        <v>1680</v>
      </c>
      <c r="G152" s="14" t="s">
        <v>1682</v>
      </c>
      <c r="H152" s="14" t="s">
        <v>1681</v>
      </c>
      <c r="I152" s="14" t="s">
        <v>1683</v>
      </c>
      <c r="J152" s="14" t="s">
        <v>624</v>
      </c>
      <c r="K152" s="14" t="str">
        <f>LEFT(I152,141)&amp;" &lt;br&gt; &amp;nbsp;&amp;nbsp;&amp;nbsp;&amp;nbsp;&amp;nbsp;&amp;nbsp;&amp;nbsp;&amp;nbsp;"&amp;MID(I152,2,142)&amp;MID(I152,142,500)&amp;"&lt;br&gt;&lt;br&gt;"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L152" s="14" t="str">
        <f t="shared" si="21"/>
        <v>{{ ref_intext_gerhartbarley_nd }}</v>
      </c>
      <c r="M152" s="14" t="str">
        <f t="shared" si="22"/>
        <v>{{ ref_bib_gerhartbarley_nd }}</v>
      </c>
      <c r="N152" s="14" t="str">
        <f t="shared" si="23"/>
        <v xml:space="preserve">    ref_intext_gerhartbarley_nd: "Gerhart-Barley, n.d."</v>
      </c>
      <c r="O152" s="14" t="str">
        <f t="shared" si="24"/>
        <v xml:space="preserve">    ref_bib_gerhartbarley_nd: "Gerhart-Barley, L., M. (n.d.). *2.2: Measuring Species Diversity* &lt;https://bio.libretexts.org/Courses/University_of_California_Davis/BIS_2B%3A_Introduction_to_Biology_-_Ecology_and_Evolution/02%3A_Biodiversity/2.02%3A_Measuring_Species_Diversity&gt;"</v>
      </c>
    </row>
    <row r="153" spans="1:15">
      <c r="A153" s="14" t="s">
        <v>2244</v>
      </c>
      <c r="B153" s="14" t="b">
        <v>1</v>
      </c>
      <c r="C153" s="14" t="b">
        <v>0</v>
      </c>
      <c r="D153" s="14" t="b">
        <v>0</v>
      </c>
      <c r="E153" s="14"/>
      <c r="F153" s="14" t="s">
        <v>3438</v>
      </c>
      <c r="G153" s="14" t="s">
        <v>3439</v>
      </c>
      <c r="H153" s="14" t="s">
        <v>3439</v>
      </c>
      <c r="I153" s="14" t="s">
        <v>3440</v>
      </c>
      <c r="J153" s="14" t="s">
        <v>624</v>
      </c>
      <c r="K153" s="14" t="str">
        <f>LEFT(I153,141)&amp;" &lt;br&gt; &amp;nbsp;&amp;nbsp;&amp;nbsp;&amp;nbsp;&amp;nbsp;&amp;nbsp;&amp;nbsp;&amp;nbsp;"&amp;MID(I153,2,142)&amp;MID(I153,142,500)&amp;"&lt;br&gt;&lt;br&gt;"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L153" s="14" t="str">
        <f t="shared" si="21"/>
        <v>{{ ref_intext_gilbert_et_al_2020 }}</v>
      </c>
      <c r="M153" s="14" t="str">
        <f t="shared" si="22"/>
        <v>{{ ref_bib_gilbert_et_al_2020 }}</v>
      </c>
      <c r="N153" s="14" t="str">
        <f t="shared" si="23"/>
        <v xml:space="preserve">    ref_intext_gilbert_et_al_2020: "Gilbert et al., 2020"</v>
      </c>
      <c r="O153" s="14" t="str">
        <f t="shared" si="24"/>
        <v xml:space="preserve">    ref_bib_gilbert_et_al_2020: "Gilbert, N. A., Clare, J. D. J., Stenglein, J. L., &amp; Zuckerberg, B. (2020). Abundance Estimation of Unmarked Animals based on Camera-Trap Data. *Conservation Biology, 35*(1), 88-100. &lt;https://doi.org/10.1111/cobi.13517&gt;"</v>
      </c>
    </row>
    <row r="154" spans="1:15" ht="15">
      <c r="A154" s="14"/>
      <c r="B154" s="14"/>
      <c r="C154" s="14"/>
      <c r="D154" s="14"/>
      <c r="E154" s="14"/>
      <c r="F154" t="s">
        <v>3743</v>
      </c>
      <c r="G154" s="74" t="s">
        <v>3777</v>
      </c>
      <c r="H154" s="74" t="s">
        <v>3777</v>
      </c>
      <c r="I154" s="74" t="s">
        <v>3757</v>
      </c>
      <c r="J154" t="s">
        <v>624</v>
      </c>
      <c r="K154" s="14"/>
      <c r="L154" s="14" t="str">
        <f t="shared" si="21"/>
        <v>{{ ref_intext_gilbert_et_al_2021 }}</v>
      </c>
      <c r="M154" s="14" t="str">
        <f t="shared" si="22"/>
        <v>{{ ref_bib_gilbert_et_al_2021 }}</v>
      </c>
      <c r="N154" s="14" t="str">
        <f t="shared" si="23"/>
        <v xml:space="preserve">    ref_intext_gilbert_et_al_2021: "Gilbert et al., 2021"</v>
      </c>
      <c r="O154" s="14" t="str">
        <f t="shared" si="24"/>
        <v xml:space="preserve">    ref_bib_gilbert_et_al_2021: "Gilbert, N. A., Clare, J. D. J., Stenglein, J. L., &amp; Zuckerberg, B. (2021). Abundance estimation of unmarked animals based on camera-trap data. *Conservation Biology, 35*(1), 88–100. Medline. &lt;https://doi.org/10.1111/cobi.13517&gt;"</v>
      </c>
    </row>
    <row r="155" spans="1:15">
      <c r="A155" s="14" t="s">
        <v>2244</v>
      </c>
      <c r="B155" s="14" t="b">
        <v>1</v>
      </c>
      <c r="C155" s="14" t="b">
        <v>0</v>
      </c>
      <c r="D155" s="14" t="b">
        <v>0</v>
      </c>
      <c r="E155" s="14"/>
      <c r="F155" s="14" t="s">
        <v>1488</v>
      </c>
      <c r="G155" s="14" t="s">
        <v>246</v>
      </c>
      <c r="H155" s="14" t="s">
        <v>246</v>
      </c>
      <c r="I155" s="14" t="s">
        <v>2745</v>
      </c>
      <c r="J155" s="14" t="s">
        <v>624</v>
      </c>
      <c r="K155" s="14" t="str">
        <f t="shared" ref="K155:K167" si="26">LEFT(I155,141)&amp;" &lt;br&gt; &amp;nbsp;&amp;nbsp;&amp;nbsp;&amp;nbsp;&amp;nbsp;&amp;nbsp;&amp;nbsp;&amp;nbsp;"&amp;MID(I155,2,142)&amp;MID(I155,142,500)&amp;"&lt;br&gt;&lt;br&gt;"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L155" s="14" t="str">
        <f t="shared" si="21"/>
        <v>{{ ref_intext_gillespie_et_al_2015 }}</v>
      </c>
      <c r="M155" s="14" t="str">
        <f t="shared" si="22"/>
        <v>{{ ref_bib_gillespie_et_al_2015 }}</v>
      </c>
      <c r="N155" s="14" t="str">
        <f t="shared" si="23"/>
        <v xml:space="preserve">    ref_intext_gillespie_et_al_2015: "Gillespie et al., 2015"</v>
      </c>
      <c r="O155" s="14" t="str">
        <f t="shared" si="24"/>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56" spans="1:15">
      <c r="A156" s="14"/>
      <c r="B156" s="14"/>
      <c r="C156" s="14"/>
      <c r="D156" s="14"/>
      <c r="E156" s="14"/>
      <c r="F156" s="14" t="s">
        <v>3425</v>
      </c>
      <c r="G156" s="14" t="s">
        <v>3424</v>
      </c>
      <c r="H156" s="14" t="s">
        <v>3424</v>
      </c>
      <c r="I156" s="14" t="s">
        <v>3423</v>
      </c>
      <c r="J156" s="14" t="s">
        <v>3426</v>
      </c>
      <c r="K156" s="14" t="str">
        <f t="shared" si="26"/>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L156" s="14" t="str">
        <f t="shared" si="21"/>
        <v>{{ ref_intext_gimenez_2023 }}</v>
      </c>
      <c r="M156" s="14" t="str">
        <f t="shared" si="22"/>
        <v>{{ ref_bib_gimenez_2023 }}</v>
      </c>
      <c r="N156" s="14" t="str">
        <f t="shared" si="23"/>
        <v xml:space="preserve">    ref_intext_gimenez_2023: "Gimenez, 2023"</v>
      </c>
      <c r="O156" s="14" t="str">
        <f t="shared" si="24"/>
        <v xml:space="preserve">    ref_bib_gimenez_2023: "Gimenez, O. (2023, May 16). *Workshop on estimating (wolf) occupancy with R* [Video]. YouTube. &lt;https://www.youtube.com/watch?v=rpjVrFI_dr8&gt;"</v>
      </c>
    </row>
    <row r="157" spans="1:15">
      <c r="A157" s="14" t="s">
        <v>2244</v>
      </c>
      <c r="B157" s="14" t="b">
        <v>1</v>
      </c>
      <c r="C157" s="14" t="b">
        <v>0</v>
      </c>
      <c r="D157" s="14" t="b">
        <v>0</v>
      </c>
      <c r="E157" s="14"/>
      <c r="F157" s="14" t="s">
        <v>1489</v>
      </c>
      <c r="G157" s="14" t="s">
        <v>245</v>
      </c>
      <c r="H157" s="14" t="s">
        <v>245</v>
      </c>
      <c r="I157" s="14" t="s">
        <v>1739</v>
      </c>
      <c r="J157" s="14" t="s">
        <v>624</v>
      </c>
      <c r="K157" s="14" t="str">
        <f t="shared" si="26"/>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L157" s="14" t="str">
        <f t="shared" si="21"/>
        <v>{{ ref_intext_glen_et_al_2013 }}</v>
      </c>
      <c r="M157" s="14" t="str">
        <f t="shared" si="22"/>
        <v>{{ ref_bib_glen_et_al_2013 }}</v>
      </c>
      <c r="N157" s="14" t="str">
        <f t="shared" si="23"/>
        <v xml:space="preserve">    ref_intext_glen_et_al_2013: "Glen et al., 2013"</v>
      </c>
      <c r="O157" s="14" t="str">
        <f t="shared" si="24"/>
        <v xml:space="preserve">    ref_bib_glen_et_al_2013: "Glen, A. S., Cockburn, S., Nichols, M., Ekanayake, J., &amp; Warburton, B. (2013) Optimising Camera Traps for Monitoring Small Mammals. *PloS one,* 8(6), Article e67940. &lt;https://doi.org/10.1371/journal.pone.0067940&gt;"</v>
      </c>
    </row>
    <row r="158" spans="1:15">
      <c r="A158" s="14" t="s">
        <v>2244</v>
      </c>
      <c r="B158" s="14" t="b">
        <v>0</v>
      </c>
      <c r="C158" s="14" t="b">
        <v>0</v>
      </c>
      <c r="D158" s="14" t="s">
        <v>789</v>
      </c>
      <c r="E158" s="14"/>
      <c r="F158" s="14" t="s">
        <v>1490</v>
      </c>
      <c r="G158" s="14" t="s">
        <v>244</v>
      </c>
      <c r="H158" s="14" t="s">
        <v>244</v>
      </c>
      <c r="I158" s="14" t="s">
        <v>1740</v>
      </c>
      <c r="J158" s="14" t="s">
        <v>624</v>
      </c>
      <c r="K158" s="14" t="str">
        <f t="shared" si="26"/>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L158" s="14" t="str">
        <f t="shared" si="21"/>
        <v>{{ ref_intext_glover_kapfer_et_al_2019 }}</v>
      </c>
      <c r="M158" s="14" t="str">
        <f t="shared" si="22"/>
        <v>{{ ref_bib_glover_kapfer_et_al_2019 }}</v>
      </c>
      <c r="N158" s="14" t="str">
        <f t="shared" si="23"/>
        <v xml:space="preserve">    ref_intext_glover_kapfer_et_al_2019: "Glover-Kapfer et al., 2017"</v>
      </c>
      <c r="O158" s="14" t="str">
        <f t="shared" si="24"/>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59" spans="1:15">
      <c r="A159" s="14" t="s">
        <v>2244</v>
      </c>
      <c r="B159" s="14" t="b">
        <v>0</v>
      </c>
      <c r="C159" s="14" t="b">
        <v>0</v>
      </c>
      <c r="D159" s="14"/>
      <c r="E159" s="14"/>
      <c r="F159" s="14" t="s">
        <v>1491</v>
      </c>
      <c r="G159" s="14" t="s">
        <v>235</v>
      </c>
      <c r="H159" s="14" t="s">
        <v>235</v>
      </c>
      <c r="I159" s="14" t="s">
        <v>2713</v>
      </c>
      <c r="J159" s="14" t="s">
        <v>624</v>
      </c>
      <c r="K159" s="14" t="str">
        <f t="shared" si="26"/>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L159" s="14" t="str">
        <f t="shared" si="21"/>
        <v>{{ ref_intext_gopalaswamy_et_al_2012 }}</v>
      </c>
      <c r="M159" s="14" t="str">
        <f t="shared" si="22"/>
        <v>{{ ref_bib_gopalaswamy_et_al_2012 }}</v>
      </c>
      <c r="N159" s="14" t="str">
        <f t="shared" si="23"/>
        <v xml:space="preserve">    ref_intext_gopalaswamy_et_al_2012: "Gopalaswamy et al., 2012"</v>
      </c>
      <c r="O159" s="14" t="str">
        <f t="shared" si="24"/>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60" spans="1:15">
      <c r="A160" s="14" t="s">
        <v>2244</v>
      </c>
      <c r="B160" s="14" t="b">
        <v>0</v>
      </c>
      <c r="C160" s="14" t="b">
        <v>0</v>
      </c>
      <c r="D160" s="14"/>
      <c r="E160" s="14"/>
      <c r="F160" s="14" t="s">
        <v>1665</v>
      </c>
      <c r="G160" s="14" t="s">
        <v>1238</v>
      </c>
      <c r="H160" s="14" t="s">
        <v>1238</v>
      </c>
      <c r="I160" s="14" t="s">
        <v>2402</v>
      </c>
      <c r="J160" s="14" t="s">
        <v>624</v>
      </c>
      <c r="K160" s="14" t="str">
        <f t="shared" si="26"/>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L160" s="14" t="str">
        <f t="shared" si="21"/>
        <v>{{ ref_intext_gotelli_chao_2013 }}</v>
      </c>
      <c r="M160" s="14" t="str">
        <f t="shared" si="22"/>
        <v>{{ ref_bib_gotelli_chao_2013 }}</v>
      </c>
      <c r="N160" s="14" t="str">
        <f t="shared" si="23"/>
        <v xml:space="preserve">    ref_intext_gotelli_chao_2013: "Gotelli &amp; Chao, 2013"</v>
      </c>
      <c r="O160" s="14" t="str">
        <f t="shared" si="24"/>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61" spans="1:15">
      <c r="A161" s="14" t="s">
        <v>2244</v>
      </c>
      <c r="B161" s="14" t="b">
        <v>0</v>
      </c>
      <c r="C161" s="14" t="b">
        <v>0</v>
      </c>
      <c r="D161" s="14" t="b">
        <v>1</v>
      </c>
      <c r="E161" s="14"/>
      <c r="F161" s="14" t="s">
        <v>1492</v>
      </c>
      <c r="G161" s="14" t="s">
        <v>243</v>
      </c>
      <c r="H161" s="14" t="s">
        <v>243</v>
      </c>
      <c r="I161" s="14" t="s">
        <v>1741</v>
      </c>
      <c r="J161" s="14" t="s">
        <v>624</v>
      </c>
      <c r="K161" s="14" t="str">
        <f t="shared" si="26"/>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L161" s="14" t="str">
        <f t="shared" si="21"/>
        <v>{{ ref_intext_gotelli_colwell_2001 }}</v>
      </c>
      <c r="M161" s="14" t="str">
        <f t="shared" si="22"/>
        <v>{{ ref_bib_gotelli_colwell_2001 }}</v>
      </c>
      <c r="N161" s="14" t="str">
        <f t="shared" si="23"/>
        <v xml:space="preserve">    ref_intext_gotelli_colwell_2001: "Gotelli &amp; Colwell, 2001"</v>
      </c>
      <c r="O161" s="14" t="str">
        <f t="shared" si="24"/>
        <v xml:space="preserve">    ref_bib_gotelli_colwell_2001: "Gotelli, N., &amp; Colwell, R. (2001). Quantifying biodiversity: procedures and pitfalls in the measurement and comparison of species richness. *Ecology Letters, 4*, 379–391. &lt;https://doi.org/10.1046/j.1461-0248.2001.00230.x&gt;"</v>
      </c>
    </row>
    <row r="162" spans="1:15">
      <c r="A162" s="14" t="s">
        <v>2244</v>
      </c>
      <c r="B162" s="14" t="b">
        <v>0</v>
      </c>
      <c r="C162" s="14" t="b">
        <v>0</v>
      </c>
      <c r="D162" s="14" t="b">
        <v>1</v>
      </c>
      <c r="E162" s="14"/>
      <c r="F162" s="14" t="s">
        <v>1493</v>
      </c>
      <c r="G162" s="14" t="s">
        <v>242</v>
      </c>
      <c r="H162" s="14" t="s">
        <v>242</v>
      </c>
      <c r="I162" s="14" t="s">
        <v>1742</v>
      </c>
      <c r="J162" s="14" t="s">
        <v>624</v>
      </c>
      <c r="K162" s="14" t="str">
        <f t="shared" si="26"/>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L162" s="14" t="str">
        <f t="shared" si="21"/>
        <v>{{ ref_intext_gotelli_colwell_2011 }}</v>
      </c>
      <c r="M162" s="14" t="str">
        <f t="shared" si="22"/>
        <v>{{ ref_bib_gotelli_colwell_2011 }}</v>
      </c>
      <c r="N162" s="14" t="str">
        <f t="shared" si="23"/>
        <v xml:space="preserve">    ref_intext_gotelli_colwell_2011: "Gotelli &amp; Colwell, 2011"</v>
      </c>
      <c r="O162" s="14" t="str">
        <f t="shared" si="24"/>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63" spans="1:15">
      <c r="A163" s="14" t="s">
        <v>2244</v>
      </c>
      <c r="B163" s="14" t="b">
        <v>1</v>
      </c>
      <c r="C163" s="14" t="b">
        <v>0</v>
      </c>
      <c r="D163" s="14" t="b">
        <v>0</v>
      </c>
      <c r="E163" s="14"/>
      <c r="F163" s="14" t="s">
        <v>27</v>
      </c>
      <c r="G163" s="14" t="s">
        <v>241</v>
      </c>
      <c r="H163" s="14" t="s">
        <v>241</v>
      </c>
      <c r="I163" s="14" t="s">
        <v>1743</v>
      </c>
      <c r="J163" s="14" t="s">
        <v>624</v>
      </c>
      <c r="K163" s="14" t="str">
        <f t="shared" si="26"/>
        <v>Government of Alberta (2023a) *LAT Overview.* Edmonton, Alberta. &lt;https://www.alberta.ca/lat-overview.aspx&gt; &lt;br&gt; &amp;nbsp;&amp;nbsp;&amp;nbsp;&amp;nbsp;&amp;nbsp;&amp;nbsp;&amp;nbsp;&amp;nbsp;overnment of Alberta (2023a) *LAT Overview.* Edmonton, Alberta. &lt;https://www.alberta.ca/lat-overview.aspx&gt;&lt;br&gt;&lt;br&gt;</v>
      </c>
      <c r="L163" s="14" t="str">
        <f t="shared" si="21"/>
        <v>{{ ref_intext_goa_2023a }}</v>
      </c>
      <c r="M163" s="14" t="str">
        <f t="shared" si="22"/>
        <v>{{ ref_bib_goa_2023a }}</v>
      </c>
      <c r="N163" s="14" t="str">
        <f t="shared" si="23"/>
        <v xml:space="preserve">    ref_intext_goa_2023a: "Government of Alberta, 2023a"</v>
      </c>
      <c r="O163" s="14" t="str">
        <f t="shared" si="24"/>
        <v xml:space="preserve">    ref_bib_goa_2023a: "Government of Alberta (2023a) *LAT Overview.* Edmonton, Alberta. &lt;https://www.alberta.ca/lat-overview.aspx&gt;"</v>
      </c>
    </row>
    <row r="164" spans="1:15">
      <c r="A164" s="14" t="s">
        <v>2244</v>
      </c>
      <c r="B164" s="14" t="b">
        <v>1</v>
      </c>
      <c r="C164" s="14" t="b">
        <v>0</v>
      </c>
      <c r="D164" s="14" t="b">
        <v>0</v>
      </c>
      <c r="E164" s="14"/>
      <c r="F164" s="14" t="s">
        <v>26</v>
      </c>
      <c r="G164" s="14" t="s">
        <v>240</v>
      </c>
      <c r="H164" s="14" t="s">
        <v>240</v>
      </c>
      <c r="I164" s="14" t="s">
        <v>1744</v>
      </c>
      <c r="J164" s="14" t="s">
        <v>624</v>
      </c>
      <c r="K164" s="14" t="str">
        <f t="shared" si="26"/>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L164" s="14" t="str">
        <f t="shared" si="21"/>
        <v>{{ ref_intext_goa_2023b }}</v>
      </c>
      <c r="M164" s="14" t="str">
        <f t="shared" si="22"/>
        <v>{{ ref_bib_goa_2023b }}</v>
      </c>
      <c r="N164" s="14" t="str">
        <f t="shared" si="23"/>
        <v xml:space="preserve">    ref_intext_goa_2023b: "Government of Alberta, 2023b"</v>
      </c>
      <c r="O164" s="14" t="str">
        <f t="shared" si="24"/>
        <v xml:space="preserve">    ref_bib_goa_2023b: "Government of Alberta (2023b) *Proponent-led Indigenous consultations.* Edmonton, Alberta. &lt;https://www.alberta.ca/proponent-led-indigenous-consultations.aspx&gt;"</v>
      </c>
    </row>
    <row r="165" spans="1:15">
      <c r="A165" s="14" t="s">
        <v>2244</v>
      </c>
      <c r="B165" s="14" t="b">
        <v>1</v>
      </c>
      <c r="C165" s="14" t="b">
        <v>0</v>
      </c>
      <c r="D165" s="14" t="b">
        <v>0</v>
      </c>
      <c r="E165" s="14"/>
      <c r="F165" s="14" t="s">
        <v>1494</v>
      </c>
      <c r="G165" s="14" t="s">
        <v>239</v>
      </c>
      <c r="H165" s="14" t="s">
        <v>812</v>
      </c>
      <c r="I165" s="14" t="s">
        <v>2714</v>
      </c>
      <c r="J165" s="14" t="s">
        <v>624</v>
      </c>
      <c r="K165" s="14" t="str">
        <f t="shared" si="26"/>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L165" s="14" t="str">
        <f t="shared" si="21"/>
        <v>{{ ref_intext_green_et_al_2020 }}</v>
      </c>
      <c r="M165" s="14" t="str">
        <f t="shared" si="22"/>
        <v>{{ ref_bib_green_et_al_2020 }}</v>
      </c>
      <c r="N165" s="14" t="str">
        <f t="shared" si="23"/>
        <v xml:space="preserve">    ref_intext_green_et_al_2020: "Green et al., 2020"</v>
      </c>
      <c r="O165" s="14" t="str">
        <f t="shared" si="24"/>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66" spans="1:15">
      <c r="A166" s="14" t="s">
        <v>2244</v>
      </c>
      <c r="B166" s="14" t="b">
        <v>1</v>
      </c>
      <c r="C166" s="14" t="b">
        <v>0</v>
      </c>
      <c r="D166" s="14" t="b">
        <v>0</v>
      </c>
      <c r="E166" s="14"/>
      <c r="F166" s="14" t="s">
        <v>25</v>
      </c>
      <c r="G166" s="14" t="s">
        <v>238</v>
      </c>
      <c r="H166" s="14" t="s">
        <v>238</v>
      </c>
      <c r="I166" s="14" t="s">
        <v>1745</v>
      </c>
      <c r="J166" s="14" t="s">
        <v>624</v>
      </c>
      <c r="K166" s="14" t="str">
        <f t="shared" si="26"/>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L166" s="14" t="str">
        <f t="shared" si="21"/>
        <v>{{ ref_intext_greenberg_2018 }}</v>
      </c>
      <c r="M166" s="14" t="str">
        <f t="shared" si="22"/>
        <v>{{ ref_bib_greenberg_2018 }}</v>
      </c>
      <c r="N166" s="14" t="str">
        <f t="shared" si="23"/>
        <v xml:space="preserve">    ref_intext_greenberg_2018: "Greenberg, 2018"</v>
      </c>
      <c r="O166" s="14" t="str">
        <f t="shared" si="24"/>
        <v xml:space="preserve">    ref_bib_greenberg_2018: "Greenberg, S. (2018). *Timelapse: An Image Analyser for Camera Traps.* University of Calgary. &lt;https://saul.cpsc.ucalgary.ca/timelapse/pmwiki.php?n=Main.Download2./&gt;"</v>
      </c>
    </row>
    <row r="167" spans="1:15">
      <c r="A167" s="14" t="s">
        <v>2244</v>
      </c>
      <c r="B167" s="14" t="b">
        <v>1</v>
      </c>
      <c r="C167" s="14" t="b">
        <v>0</v>
      </c>
      <c r="D167" s="14" t="b">
        <v>0</v>
      </c>
      <c r="E167" s="14"/>
      <c r="F167" s="14" t="s">
        <v>24</v>
      </c>
      <c r="G167" s="14" t="s">
        <v>237</v>
      </c>
      <c r="H167" s="14" t="s">
        <v>237</v>
      </c>
      <c r="I167" s="14" t="s">
        <v>1746</v>
      </c>
      <c r="J167" s="14" t="s">
        <v>624</v>
      </c>
      <c r="K167" s="14" t="str">
        <f t="shared" si="26"/>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L167" s="14" t="str">
        <f t="shared" si="21"/>
        <v>{{ ref_intext_greenberg_2020 }}</v>
      </c>
      <c r="M167" s="14" t="str">
        <f t="shared" si="22"/>
        <v>{{ ref_bib_greenberg_2020 }}</v>
      </c>
      <c r="N167" s="14" t="str">
        <f t="shared" si="23"/>
        <v xml:space="preserve">    ref_intext_greenberg_2020: "Greenberg, 2020"</v>
      </c>
      <c r="O167" s="14" t="str">
        <f t="shared" si="24"/>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68" spans="1:15">
      <c r="A168" s="14"/>
      <c r="B168" s="14"/>
      <c r="C168" s="14"/>
      <c r="D168" s="14"/>
      <c r="E168" s="14"/>
      <c r="F168" s="14" t="s">
        <v>3501</v>
      </c>
      <c r="G168" s="14" t="s">
        <v>3502</v>
      </c>
      <c r="H168" s="14"/>
      <c r="I168" s="19" t="s">
        <v>3500</v>
      </c>
      <c r="J168" s="14" t="s">
        <v>624</v>
      </c>
      <c r="K168" s="14"/>
      <c r="L168" s="14" t="str">
        <f t="shared" si="21"/>
        <v>{{ ref_intext_guillera_arroita_et_al_2012 }}</v>
      </c>
      <c r="M168" s="14" t="str">
        <f t="shared" si="22"/>
        <v>{{ ref_bib_guillera_arroita_et_al_2012 }}</v>
      </c>
      <c r="N168" s="14" t="str">
        <f t="shared" si="23"/>
        <v xml:space="preserve">    ref_intext_guillera_arroita_et_al_2012: "Guillera-Arroita et al., 2012"</v>
      </c>
      <c r="O168" s="14" t="str">
        <f t="shared" si="24"/>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69" spans="1:15">
      <c r="A169" s="14" t="s">
        <v>2244</v>
      </c>
      <c r="B169" s="14" t="b">
        <v>1</v>
      </c>
      <c r="C169" s="14" t="b">
        <v>0</v>
      </c>
      <c r="D169" s="14" t="b">
        <v>0</v>
      </c>
      <c r="E169" s="14"/>
      <c r="F169" s="14" t="s">
        <v>1495</v>
      </c>
      <c r="G169" s="14" t="s">
        <v>236</v>
      </c>
      <c r="H169" s="14" t="s">
        <v>811</v>
      </c>
      <c r="I169" s="14" t="s">
        <v>1747</v>
      </c>
      <c r="J169" s="14" t="s">
        <v>624</v>
      </c>
      <c r="K169" s="14" t="str">
        <f>LEFT(I169,141)&amp;" &lt;br&gt; &amp;nbsp;&amp;nbsp;&amp;nbsp;&amp;nbsp;&amp;nbsp;&amp;nbsp;&amp;nbsp;&amp;nbsp;"&amp;MID(I169,2,142)&amp;MID(I169,142,500)&amp;"&lt;br&gt;&lt;br&gt;"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L169" s="14" t="str">
        <f t="shared" si="21"/>
        <v>{{ ref_intext_guillera_arroita_et_al_2010 }}</v>
      </c>
      <c r="M169" s="14" t="str">
        <f t="shared" si="22"/>
        <v>{{ ref_bib_guillera_arroita_et_al_2010 }}</v>
      </c>
      <c r="N169" s="14" t="str">
        <f t="shared" si="23"/>
        <v xml:space="preserve">    ref_intext_guillera_arroita_et_al_2010: "Guillera-Arroita et al., 2010"</v>
      </c>
      <c r="O169" s="14" t="str">
        <f t="shared" si="24"/>
        <v xml:space="preserve">    ref_bib_guillera_arroita_et_al_2010: "Guillera-Arroita, G., Ridout, M. S., &amp; Morgan, B. J. T. (2010). Design of Occupancy Studies with Imperfect Detection. *Methods in Ecology and Evolution, 1*, 131–139. &lt;https://doi.org/10.1111/j.2041-210X.2010.00017.x&gt;"</v>
      </c>
    </row>
    <row r="170" spans="1:15">
      <c r="A170" s="14" t="s">
        <v>2245</v>
      </c>
      <c r="B170" s="14" t="b">
        <v>1</v>
      </c>
      <c r="C170" s="14" t="b">
        <v>0</v>
      </c>
      <c r="D170" s="14" t="b">
        <v>0</v>
      </c>
      <c r="E170" s="14"/>
      <c r="F170" s="14" t="s">
        <v>1496</v>
      </c>
      <c r="G170" s="14" t="s">
        <v>234</v>
      </c>
      <c r="H170" s="14" t="s">
        <v>810</v>
      </c>
      <c r="I170" s="14" t="s">
        <v>1748</v>
      </c>
      <c r="J170" s="14" t="s">
        <v>624</v>
      </c>
      <c r="K170" s="14" t="str">
        <f>LEFT(I170,141)&amp;" &lt;br&gt; &amp;nbsp;&amp;nbsp;&amp;nbsp;&amp;nbsp;&amp;nbsp;&amp;nbsp;&amp;nbsp;&amp;nbsp;"&amp;MID(I170,2,142)&amp;MID(I170,142,500)&amp;"&lt;br&gt;&lt;br&gt;"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L170" s="14" t="str">
        <f t="shared" si="21"/>
        <v>{{ ref_intext_hall_et_al_2008 }}</v>
      </c>
      <c r="M170" s="14" t="str">
        <f t="shared" si="22"/>
        <v>{{ ref_bib_hall_et_al_2008 }}</v>
      </c>
      <c r="N170" s="14" t="str">
        <f t="shared" si="23"/>
        <v xml:space="preserve">    ref_intext_hall_et_al_2008: "Hall et al., 2008"</v>
      </c>
      <c r="O170" s="14" t="str">
        <f t="shared" si="24"/>
        <v xml:space="preserve">    ref_bib_hall_et_al_2008: "Hall, K. W., Cooper, J. K., &amp; Lawton, D. C. (2008). GPS accuracy: Hand-held versus RTK. *CREWES Research Report, 20*. &lt;https://www.crewes.org/Documents/ResearchReports/2008/2008-15.pdf&gt;"</v>
      </c>
    </row>
    <row r="171" spans="1:15">
      <c r="A171" s="14" t="s">
        <v>2245</v>
      </c>
      <c r="B171" s="14" t="b">
        <v>1</v>
      </c>
      <c r="C171" s="14" t="b">
        <v>0</v>
      </c>
      <c r="D171" s="14" t="b">
        <v>1</v>
      </c>
      <c r="E171" s="14"/>
      <c r="F171" s="14" t="s">
        <v>1497</v>
      </c>
      <c r="G171" s="14" t="s">
        <v>233</v>
      </c>
      <c r="H171" s="14" t="s">
        <v>233</v>
      </c>
      <c r="I171" s="14" t="s">
        <v>1749</v>
      </c>
      <c r="J171" s="14" t="s">
        <v>624</v>
      </c>
      <c r="K171" s="14" t="str">
        <f>LEFT(I171,141)&amp;" &lt;br&gt; &amp;nbsp;&amp;nbsp;&amp;nbsp;&amp;nbsp;&amp;nbsp;&amp;nbsp;&amp;nbsp;&amp;nbsp;"&amp;MID(I171,2,142)&amp;MID(I171,142,500)&amp;"&lt;br&gt;&lt;br&gt;"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L171" s="14" t="str">
        <f t="shared" si="21"/>
        <v>{{ ref_intext_harrison_et_al_2018 }}</v>
      </c>
      <c r="M171" s="14" t="str">
        <f t="shared" si="22"/>
        <v>{{ ref_bib_harrison_et_al_2018 }}</v>
      </c>
      <c r="N171" s="14" t="str">
        <f t="shared" si="23"/>
        <v xml:space="preserve">    ref_intext_harrison_et_al_2018: "Harrison et al., 2018"</v>
      </c>
      <c r="O171" s="14" t="str">
        <f t="shared" si="24"/>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72" spans="1:15">
      <c r="A172" s="14" t="s">
        <v>2245</v>
      </c>
      <c r="B172" s="14" t="b">
        <v>0</v>
      </c>
      <c r="C172" s="14" t="b">
        <v>0</v>
      </c>
      <c r="D172" s="14" t="b">
        <v>1</v>
      </c>
      <c r="E172" s="14"/>
      <c r="F172" s="14" t="s">
        <v>23</v>
      </c>
      <c r="G172" s="14" t="s">
        <v>232</v>
      </c>
      <c r="H172" s="14" t="s">
        <v>232</v>
      </c>
      <c r="I172" s="14" t="s">
        <v>2921</v>
      </c>
      <c r="J172" s="14" t="s">
        <v>624</v>
      </c>
      <c r="K172" s="14" t="str">
        <f>LEFT(I172,141)&amp;" &lt;br&gt; &amp;nbsp;&amp;nbsp;&amp;nbsp;&amp;nbsp;&amp;nbsp;&amp;nbsp;&amp;nbsp;&amp;nbsp;"&amp;MID(I172,2,142)&amp;MID(I172,142,500)&amp;"&lt;br&gt;&lt;br&gt;"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L172" s="14" t="str">
        <f t="shared" si="21"/>
        <v>{{ ref_intext_hartig_2019 }}</v>
      </c>
      <c r="M172" s="14" t="str">
        <f t="shared" si="22"/>
        <v>{{ ref_bib_hartig_2019 }}</v>
      </c>
      <c r="N172" s="14" t="str">
        <f t="shared" si="23"/>
        <v xml:space="preserve">    ref_intext_hartig_2019: "Hartig, 2019"</v>
      </c>
      <c r="O172" s="14" t="str">
        <f t="shared" si="24"/>
        <v xml:space="preserve">    ref_bib_hartig_2019: "Hartig, F. (2019). *DHARMa: Residual Diagnostics for Hierarchical (Multi-Level/Mixed) Regression Models.* R package version 0.2.2, &lt;https://CRAN.R-project.org/package=DHARMa&gt;"</v>
      </c>
    </row>
    <row r="173" spans="1:15" ht="15">
      <c r="A173" s="14"/>
      <c r="B173" s="14"/>
      <c r="C173" s="14"/>
      <c r="D173" s="14"/>
      <c r="E173" s="14"/>
      <c r="F173" t="s">
        <v>3733</v>
      </c>
      <c r="G173" s="74" t="s">
        <v>3770</v>
      </c>
      <c r="H173" s="74" t="s">
        <v>3770</v>
      </c>
      <c r="I173" s="74" t="s">
        <v>3750</v>
      </c>
      <c r="J173" t="s">
        <v>624</v>
      </c>
      <c r="K173" s="14"/>
      <c r="L173" s="14" t="str">
        <f t="shared" si="21"/>
        <v>{{ ref_intext_hauke_et_al_2022 }}</v>
      </c>
      <c r="M173" s="14" t="str">
        <f t="shared" si="22"/>
        <v>{{ ref_bib_hauke_et_al_2022 }}</v>
      </c>
      <c r="N173" s="14" t="str">
        <f t="shared" si="23"/>
        <v xml:space="preserve">    ref_intext_hauke_et_al_2022: "Haucke et al., 2022"</v>
      </c>
      <c r="O173" s="14" t="str">
        <f t="shared" si="24"/>
        <v xml:space="preserve">    ref_bib_hauke_et_al_2022: "Haucke, T., Kühl, H. S., Hoyer, J., &amp; Steinhage, V. (2022). Overcoming the distance estimation bottleneck in estimating animal abundance with camera traps. *Ecological Informatics, 68*, 101536. &lt;https://doi.org/10.1016/j.ecoinf.2021.101536&gt;"</v>
      </c>
    </row>
    <row r="174" spans="1:15">
      <c r="A174" s="14" t="s">
        <v>2245</v>
      </c>
      <c r="B174" s="14" t="b">
        <v>1</v>
      </c>
      <c r="C174" s="14" t="b">
        <v>0</v>
      </c>
      <c r="D174" s="14" t="b">
        <v>1</v>
      </c>
      <c r="E174" s="14"/>
      <c r="F174" s="14" t="s">
        <v>22</v>
      </c>
      <c r="G174" s="14" t="s">
        <v>231</v>
      </c>
      <c r="H174" s="14" t="s">
        <v>231</v>
      </c>
      <c r="I174" s="14" t="s">
        <v>1750</v>
      </c>
      <c r="J174" s="14" t="s">
        <v>624</v>
      </c>
      <c r="K174" s="14" t="str">
        <f>LEFT(I174,141)&amp;" &lt;br&gt; &amp;nbsp;&amp;nbsp;&amp;nbsp;&amp;nbsp;&amp;nbsp;&amp;nbsp;&amp;nbsp;&amp;nbsp;"&amp;MID(I174,2,142)&amp;MID(I174,142,500)&amp;"&lt;br&gt;&lt;br&gt;"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L174" s="14" t="str">
        <f t="shared" si="21"/>
        <v>{{ ref_intext_heilbron_1994 }}</v>
      </c>
      <c r="M174" s="14" t="str">
        <f t="shared" si="22"/>
        <v>{{ ref_bib_heilbron_1994 }}</v>
      </c>
      <c r="N174" s="14" t="str">
        <f t="shared" si="23"/>
        <v xml:space="preserve">    ref_intext_heilbron_1994: "Heilbron, 1994"</v>
      </c>
      <c r="O174" s="14" t="str">
        <f t="shared" si="24"/>
        <v xml:space="preserve">    ref_bib_heilbron_1994: "Heilbron, D. C. (1994). Zero-Altered and other Regression Models for Count Data with Added Zeros. *Biometrical Journal, 36*(5), 531-547. &lt;https://doi.org/https://doi.org/10.1002/bimj.4710360505&gt;"</v>
      </c>
    </row>
    <row r="175" spans="1:15">
      <c r="A175" s="14" t="s">
        <v>2245</v>
      </c>
      <c r="B175" s="14" t="b">
        <v>0</v>
      </c>
      <c r="C175" s="14" t="b">
        <v>0</v>
      </c>
      <c r="D175" s="14" t="s">
        <v>789</v>
      </c>
      <c r="E175" s="14"/>
      <c r="F175" s="14" t="s">
        <v>1498</v>
      </c>
      <c r="G175" s="14" t="s">
        <v>230</v>
      </c>
      <c r="H175" s="14" t="s">
        <v>230</v>
      </c>
      <c r="I175" s="14" t="s">
        <v>2715</v>
      </c>
      <c r="J175" s="14" t="s">
        <v>624</v>
      </c>
      <c r="K175" s="14" t="str">
        <f>LEFT(I175,141)&amp;" &lt;br&gt; &amp;nbsp;&amp;nbsp;&amp;nbsp;&amp;nbsp;&amp;nbsp;&amp;nbsp;&amp;nbsp;&amp;nbsp;"&amp;MID(I175,2,142)&amp;MID(I175,142,500)&amp;"&lt;br&gt;&lt;br&gt;"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L175" s="14" t="str">
        <f t="shared" si="21"/>
        <v>{{ ref_intext_henrich_et_al_2022 }}</v>
      </c>
      <c r="M175" s="14" t="str">
        <f t="shared" si="22"/>
        <v>{{ ref_bib_henrich_et_al_2022 }}</v>
      </c>
      <c r="N175" s="14" t="str">
        <f t="shared" si="23"/>
        <v xml:space="preserve">    ref_intext_henrich_et_al_2022: "Henrich et al., 2022"</v>
      </c>
      <c r="O175" s="14" t="str">
        <f t="shared" si="24"/>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76" spans="1:15">
      <c r="A176" s="14"/>
      <c r="B176" s="14"/>
      <c r="C176" s="14"/>
      <c r="D176" s="14"/>
      <c r="E176" s="14"/>
      <c r="F176" s="14" t="s">
        <v>3495</v>
      </c>
      <c r="G176" s="14" t="s">
        <v>3489</v>
      </c>
      <c r="H176" s="14" t="s">
        <v>3489</v>
      </c>
      <c r="I176" s="14" t="s">
        <v>3490</v>
      </c>
      <c r="J176" s="14" t="s">
        <v>624</v>
      </c>
      <c r="K176" s="14"/>
      <c r="L176" s="14" t="str">
        <f t="shared" si="21"/>
        <v>{{ ref_intext_hines_2006 }}</v>
      </c>
      <c r="M176" s="14" t="str">
        <f t="shared" si="22"/>
        <v>{{ ref_bib_hines_2006 }}</v>
      </c>
      <c r="N176" s="14" t="str">
        <f t="shared" si="23"/>
        <v xml:space="preserve">    ref_intext_hines_2006: "Hines, 2006"</v>
      </c>
      <c r="O176" s="14" t="str">
        <f t="shared" si="24"/>
        <v xml:space="preserve">    ref_bib_hines_2006: "Hines, J. E. (2006). *PRESENCE - Software to estimate patch occupancy and related parameters.* &lt;https://www.mbr-pwrc.usgs.gov/software/presence.html&gt;."</v>
      </c>
    </row>
    <row r="177" spans="1:15">
      <c r="A177" s="14" t="s">
        <v>2245</v>
      </c>
      <c r="B177" s="14" t="b">
        <v>1</v>
      </c>
      <c r="C177" s="14" t="b">
        <v>0</v>
      </c>
      <c r="D177" s="14" t="b">
        <v>0</v>
      </c>
      <c r="E177" s="14"/>
      <c r="F177" s="14" t="s">
        <v>1499</v>
      </c>
      <c r="G177" s="14" t="s">
        <v>229</v>
      </c>
      <c r="H177" s="14" t="s">
        <v>229</v>
      </c>
      <c r="I177" s="14" t="s">
        <v>1751</v>
      </c>
      <c r="J177" s="14" t="s">
        <v>624</v>
      </c>
      <c r="K177" s="14" t="str">
        <f t="shared" ref="K177:K188" si="27">LEFT(I177,141)&amp;" &lt;br&gt; &amp;nbsp;&amp;nbsp;&amp;nbsp;&amp;nbsp;&amp;nbsp;&amp;nbsp;&amp;nbsp;&amp;nbsp;"&amp;MID(I177,2,142)&amp;MID(I177,142,500)&amp;"&lt;br&gt;&lt;br&gt;"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L177" s="14" t="str">
        <f t="shared" si="21"/>
        <v>{{ ref_intext_hofmeester_et_al_2019 }}</v>
      </c>
      <c r="M177" s="14" t="str">
        <f t="shared" si="22"/>
        <v>{{ ref_bib_hofmeester_et_al_2019 }}</v>
      </c>
      <c r="N177" s="14" t="str">
        <f t="shared" si="23"/>
        <v xml:space="preserve">    ref_intext_hofmeester_et_al_2019: "Hofmeester et al., 2019"</v>
      </c>
      <c r="O177" s="14" t="str">
        <f t="shared" si="24"/>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78" spans="1:15">
      <c r="A178" s="14"/>
      <c r="B178" s="14"/>
      <c r="C178" s="14"/>
      <c r="D178" s="14"/>
      <c r="E178" s="14"/>
      <c r="F178" s="14" t="s">
        <v>3437</v>
      </c>
      <c r="G178" s="19" t="s">
        <v>3404</v>
      </c>
      <c r="H178" s="19" t="s">
        <v>3404</v>
      </c>
      <c r="I178" s="14" t="s">
        <v>3405</v>
      </c>
      <c r="J178" s="14" t="s">
        <v>624</v>
      </c>
      <c r="K178" s="14" t="str">
        <f t="shared" si="27"/>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L178" s="14" t="str">
        <f t="shared" si="21"/>
        <v>{{ ref_intext_hofmeester_et_al_2017 }}</v>
      </c>
      <c r="M178" s="14" t="str">
        <f t="shared" si="22"/>
        <v>{{ ref_bib_hofmeester_et_al_2017 }}</v>
      </c>
      <c r="N178" s="14" t="str">
        <f t="shared" si="23"/>
        <v xml:space="preserve">    ref_intext_hofmeester_et_al_2017: "Hofmeester et al., 2017"</v>
      </c>
      <c r="O178" s="14" t="str">
        <f t="shared" si="24"/>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79" spans="1:15">
      <c r="A179" s="14" t="s">
        <v>2245</v>
      </c>
      <c r="B179" s="14" t="b">
        <v>1</v>
      </c>
      <c r="C179" s="14" t="b">
        <v>1</v>
      </c>
      <c r="D179" s="14" t="b">
        <v>1</v>
      </c>
      <c r="E179" s="14"/>
      <c r="F179" s="14" t="s">
        <v>1500</v>
      </c>
      <c r="G179" s="14" t="s">
        <v>228</v>
      </c>
      <c r="H179" s="14" t="s">
        <v>228</v>
      </c>
      <c r="I179" s="14" t="s">
        <v>1752</v>
      </c>
      <c r="J179" s="14" t="s">
        <v>624</v>
      </c>
      <c r="K179" s="14" t="str">
        <f t="shared" si="2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L179" s="14" t="str">
        <f t="shared" si="21"/>
        <v>{{ ref_intext_holinda_et_al_2020 }}</v>
      </c>
      <c r="M179" s="14" t="str">
        <f t="shared" si="22"/>
        <v>{{ ref_bib_holinda_et_al_2020 }}</v>
      </c>
      <c r="N179" s="14" t="str">
        <f t="shared" si="23"/>
        <v xml:space="preserve">    ref_intext_holinda_et_al_2020: "Holinda et al., 2020"</v>
      </c>
      <c r="O179" s="14" t="str">
        <f t="shared" si="24"/>
        <v xml:space="preserve">    ref_bib_holinda_et_al_2020: "Holinda, D., Burgar, J. M., &amp; Burton, A. C. (2020). Effects of scent lure on camera trap detections vary across mammalian predator and prey species. *PLoS One, 15*(5), e0229055. &lt;https://doi.org/10.1371/journal.pone.0229055&gt;"</v>
      </c>
    </row>
    <row r="180" spans="1:15">
      <c r="A180" s="14" t="s">
        <v>2245</v>
      </c>
      <c r="B180" s="14" t="b">
        <v>1</v>
      </c>
      <c r="C180" s="14" t="b">
        <v>0</v>
      </c>
      <c r="D180" s="14" t="b">
        <v>0</v>
      </c>
      <c r="E180" s="14"/>
      <c r="F180" s="14" t="s">
        <v>1501</v>
      </c>
      <c r="G180" s="14" t="s">
        <v>227</v>
      </c>
      <c r="H180" s="14" t="s">
        <v>227</v>
      </c>
      <c r="I180" s="14" t="s">
        <v>1753</v>
      </c>
      <c r="J180" s="14" t="s">
        <v>624</v>
      </c>
      <c r="K180" s="14" t="str">
        <f t="shared" si="2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L180" s="14" t="str">
        <f t="shared" si="21"/>
        <v>{{ ref_intext_howe_et_al_2017 }}</v>
      </c>
      <c r="M180" s="14" t="str">
        <f t="shared" si="22"/>
        <v>{{ ref_bib_howe_et_al_2017 }}</v>
      </c>
      <c r="N180" s="14" t="str">
        <f t="shared" si="23"/>
        <v xml:space="preserve">    ref_intext_howe_et_al_2017: "Howe et al., 2017"</v>
      </c>
      <c r="O180" s="14" t="str">
        <f t="shared" si="24"/>
        <v xml:space="preserve">    ref_bib_howe_et_al_2017: "Howe, E. J., Buckland, S. T., Després-Einspenner, M. -L., &amp; Kühl, H. S. (2017). Distance sampling with camera traps. *Methods in Ecology and Evolution, 8*(11), 1558–1565. &lt;https://doi.org/https://doi.org/10.1111/2041-210X.12790&gt;"</v>
      </c>
    </row>
    <row r="181" spans="1:15">
      <c r="A181" s="14" t="s">
        <v>2245</v>
      </c>
      <c r="B181" s="14" t="b">
        <v>0</v>
      </c>
      <c r="C181" s="14" t="b">
        <v>0</v>
      </c>
      <c r="D181" s="14"/>
      <c r="E181" s="14"/>
      <c r="F181" s="14" t="s">
        <v>1674</v>
      </c>
      <c r="G181" s="14" t="s">
        <v>1673</v>
      </c>
      <c r="H181" s="14" t="s">
        <v>1672</v>
      </c>
      <c r="I181" s="14" t="s">
        <v>1675</v>
      </c>
      <c r="J181" s="14" t="s">
        <v>624</v>
      </c>
      <c r="K181" s="14" t="str">
        <f t="shared" si="2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L181" s="14" t="str">
        <f t="shared" si="21"/>
        <v>{{ ref_intext_hsieh_et_al_2015 }}</v>
      </c>
      <c r="M181" s="14" t="str">
        <f t="shared" si="22"/>
        <v>{{ ref_bib_hsieh_et_al_2015 }}</v>
      </c>
      <c r="N181" s="14" t="str">
        <f t="shared" si="23"/>
        <v xml:space="preserve">    ref_intext_hsieh_et_al_2015: "Hsieh et al., 2015"</v>
      </c>
      <c r="O181" s="14" t="str">
        <f t="shared" si="24"/>
        <v xml:space="preserve">    ref_bib_hsieh_et_al_2015: "Hsieh, T. C., Ma, K. H., &amp; Chao, A. (2015). *iNEXT: Interpolation and Extrapolation for Species Diversity*. R package Version 2.6-6.1. &lt;https://doi.org/10.32614/CRAN.package.iNEXT&gt;"</v>
      </c>
    </row>
    <row r="182" spans="1:15">
      <c r="A182" s="14" t="s">
        <v>2245</v>
      </c>
      <c r="B182" s="14" t="b">
        <v>1</v>
      </c>
      <c r="C182" s="14" t="b">
        <v>0</v>
      </c>
      <c r="D182" s="14" t="b">
        <v>0</v>
      </c>
      <c r="E182" s="14"/>
      <c r="F182" s="14" t="s">
        <v>21</v>
      </c>
      <c r="G182" s="14" t="s">
        <v>226</v>
      </c>
      <c r="H182" s="14" t="s">
        <v>226</v>
      </c>
      <c r="I182" s="14" t="s">
        <v>2716</v>
      </c>
      <c r="J182" s="14" t="s">
        <v>624</v>
      </c>
      <c r="K182" s="14" t="str">
        <f t="shared" si="2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L182" s="14" t="str">
        <f t="shared" si="21"/>
        <v>{{ ref_intext_huggard_2018 }}</v>
      </c>
      <c r="M182" s="14" t="str">
        <f t="shared" si="22"/>
        <v>{{ ref_bib_huggard_2018 }}</v>
      </c>
      <c r="N182" s="14" t="str">
        <f t="shared" si="23"/>
        <v xml:space="preserve">    ref_intext_huggard_2018: "Huggard, 2018"</v>
      </c>
      <c r="O182" s="14" t="str">
        <f t="shared" si="24"/>
        <v xml:space="preserve">    ref_bib_huggard_2018: "Huggard, D. (2018). *Animal Density from Camera Data*. Alberta Biodiversity Monitoring Institute. &lt;https://www.abmi.ca/home/publications/501-550/516&gt;"</v>
      </c>
    </row>
    <row r="183" spans="1:15">
      <c r="A183" s="14" t="s">
        <v>2245</v>
      </c>
      <c r="B183" s="14" t="b">
        <v>1</v>
      </c>
      <c r="C183" s="14" t="b">
        <v>0</v>
      </c>
      <c r="D183" s="14" t="b">
        <v>0</v>
      </c>
      <c r="E183" s="14"/>
      <c r="F183" s="14" t="s">
        <v>20</v>
      </c>
      <c r="G183" s="14" t="s">
        <v>225</v>
      </c>
      <c r="H183" s="14" t="s">
        <v>225</v>
      </c>
      <c r="I183" s="14" t="s">
        <v>1754</v>
      </c>
      <c r="J183" s="14" t="s">
        <v>624</v>
      </c>
      <c r="K183" s="14" t="str">
        <f t="shared" si="2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L183" s="14" t="str">
        <f t="shared" si="21"/>
        <v>{{ ref_intext_hurlbert_1984 }}</v>
      </c>
      <c r="M183" s="14" t="str">
        <f t="shared" si="22"/>
        <v>{{ ref_bib_hurlbert_1984 }}</v>
      </c>
      <c r="N183" s="14" t="str">
        <f t="shared" si="23"/>
        <v xml:space="preserve">    ref_intext_hurlbert_1984: "Hurlbert, 1984"</v>
      </c>
      <c r="O183" s="14" t="str">
        <f t="shared" si="24"/>
        <v xml:space="preserve">    ref_bib_hurlbert_1984: "Hurlbert, S. (1984). Pseudoreplication and the design of ecological field experiments. *Ecological Monographs, 54*(2), 187–211. &lt;https://doi.org/10.2307/1942661&gt;"</v>
      </c>
    </row>
    <row r="184" spans="1:15">
      <c r="A184" s="14" t="s">
        <v>2246</v>
      </c>
      <c r="B184" s="14" t="b">
        <v>0</v>
      </c>
      <c r="C184" s="14" t="b">
        <v>0</v>
      </c>
      <c r="D184" s="14" t="b">
        <v>1</v>
      </c>
      <c r="E184" s="14"/>
      <c r="F184" s="14" t="s">
        <v>1502</v>
      </c>
      <c r="G184" s="14" t="s">
        <v>224</v>
      </c>
      <c r="H184" s="14" t="s">
        <v>224</v>
      </c>
      <c r="I184" s="14" t="s">
        <v>2746</v>
      </c>
      <c r="J184" s="14" t="s">
        <v>624</v>
      </c>
      <c r="K184" s="14" t="str">
        <f t="shared" si="2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L184" s="14" t="str">
        <f t="shared" si="21"/>
        <v>{{ ref_intext_iannarilli_et_al_2021 }}</v>
      </c>
      <c r="M184" s="14" t="str">
        <f t="shared" si="22"/>
        <v>{{ ref_bib_iannarilli_et_al_2021 }}</v>
      </c>
      <c r="N184" s="14" t="str">
        <f t="shared" si="23"/>
        <v xml:space="preserve">    ref_intext_iannarilli_et_al_2021: "Iannarilli et al., 2021"</v>
      </c>
      <c r="O184" s="14" t="str">
        <f t="shared" si="24"/>
        <v xml:space="preserve">    ref_bib_iannarilli_et_al_2021: "Iannarilli, F., Erb, J., Arnold, T. W., &amp; Fieberg, J. R. (2021). Evaluating species-specific responses to camera-trap Survey designs. *Wildlife Biology*, *2021*(1). &lt;https://doi.org/10.2981/wlb.00726&gt;"</v>
      </c>
    </row>
    <row r="185" spans="1:15">
      <c r="A185" s="14" t="s">
        <v>2246</v>
      </c>
      <c r="B185" s="14" t="b">
        <v>0</v>
      </c>
      <c r="C185" s="14" t="b">
        <v>0</v>
      </c>
      <c r="D185" s="14" t="b">
        <v>1</v>
      </c>
      <c r="E185" s="14"/>
      <c r="F185" s="14" t="s">
        <v>19</v>
      </c>
      <c r="G185" s="14" t="s">
        <v>223</v>
      </c>
      <c r="H185" s="14" t="s">
        <v>223</v>
      </c>
      <c r="I185" s="14" t="s">
        <v>1755</v>
      </c>
      <c r="J185" s="14" t="s">
        <v>624</v>
      </c>
      <c r="K185" s="14" t="str">
        <f t="shared" si="2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L185" s="14" t="str">
        <f t="shared" si="21"/>
        <v>{{ ref_intext_iijima_2020 }}</v>
      </c>
      <c r="M185" s="14" t="str">
        <f t="shared" si="22"/>
        <v>{{ ref_bib_iijima_2020 }}</v>
      </c>
      <c r="N185" s="14" t="str">
        <f t="shared" si="23"/>
        <v xml:space="preserve">    ref_intext_iijima_2020: "Iijima, 2020"</v>
      </c>
      <c r="O185" s="14" t="str">
        <f t="shared" si="24"/>
        <v xml:space="preserve">    ref_bib_iijima_2020: "Iijima, H. (2020). A Review of Wildlife Abundance Estimation Models: Comparison of Models for Correct Application. Mammal Study, 45(3), 177. &lt;https://doi.org/10.3106/ms2019-0082&gt;"</v>
      </c>
    </row>
    <row r="186" spans="1:15">
      <c r="A186" s="14" t="s">
        <v>2246</v>
      </c>
      <c r="B186" s="14" t="b">
        <v>1</v>
      </c>
      <c r="C186" s="14" t="b">
        <v>0</v>
      </c>
      <c r="D186" s="14" t="b">
        <v>1</v>
      </c>
      <c r="E186" s="14"/>
      <c r="F186" s="14" t="s">
        <v>1503</v>
      </c>
      <c r="G186" s="14" t="s">
        <v>222</v>
      </c>
      <c r="H186" s="14" t="s">
        <v>222</v>
      </c>
      <c r="I186" s="14" t="s">
        <v>1756</v>
      </c>
      <c r="J186" s="14" t="s">
        <v>624</v>
      </c>
      <c r="K186" s="14" t="str">
        <f t="shared" si="2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L186" s="14" t="str">
        <f t="shared" si="21"/>
        <v>{{ ref_intext_iknayan_et_al_2014 }}</v>
      </c>
      <c r="M186" s="14" t="str">
        <f t="shared" si="22"/>
        <v>{{ ref_bib_iknayan_et_al_2014 }}</v>
      </c>
      <c r="N186" s="14" t="str">
        <f t="shared" si="23"/>
        <v xml:space="preserve">    ref_intext_iknayan_et_al_2014: "Iknayan et al., 2014"</v>
      </c>
      <c r="O186" s="14" t="str">
        <f t="shared" si="24"/>
        <v xml:space="preserve">    ref_bib_iknayan_et_al_2014: "Iknayan, K. J., Tingley, M. W., Furnas, B. J., &amp; Beissinger, S. R. (2014). Detecting Diversity: Emerging Methods to Estimate Species Diversity. *Trends in Ecology &amp; Evolution, 29*(2), 97–106. &lt;https://doi.org/10.1016/j.tree.2013.10.012&gt;"</v>
      </c>
    </row>
    <row r="187" spans="1:15">
      <c r="A187" s="14" t="s">
        <v>2247</v>
      </c>
      <c r="B187" s="14" t="b">
        <v>1</v>
      </c>
      <c r="C187" s="14" t="b">
        <v>0</v>
      </c>
      <c r="D187" s="14" t="b">
        <v>0</v>
      </c>
      <c r="E187" s="14"/>
      <c r="F187" s="14" t="s">
        <v>1504</v>
      </c>
      <c r="G187" s="14" t="s">
        <v>221</v>
      </c>
      <c r="H187" s="14" t="s">
        <v>809</v>
      </c>
      <c r="I187" s="14" t="s">
        <v>1757</v>
      </c>
      <c r="J187" s="14" t="s">
        <v>624</v>
      </c>
      <c r="K187" s="14" t="str">
        <f t="shared" si="27"/>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L187" s="14" t="str">
        <f t="shared" si="21"/>
        <v>{{ ref_intext_jennelle_et_al_2002 }}</v>
      </c>
      <c r="M187" s="14" t="str">
        <f t="shared" si="22"/>
        <v>{{ ref_bib_jennelle_et_al_2002 }}</v>
      </c>
      <c r="N187" s="14" t="str">
        <f t="shared" si="23"/>
        <v xml:space="preserve">    ref_intext_jennelle_et_al_2002: "Jennelle et al., 2002"</v>
      </c>
      <c r="O187" s="14" t="str">
        <f t="shared" si="24"/>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88" spans="1:15">
      <c r="A188" s="14" t="s">
        <v>2247</v>
      </c>
      <c r="B188" s="14" t="b">
        <v>1</v>
      </c>
      <c r="C188" s="14" t="b">
        <v>0</v>
      </c>
      <c r="D188" s="14" t="b">
        <v>0</v>
      </c>
      <c r="E188" s="14"/>
      <c r="F188" s="14" t="s">
        <v>1505</v>
      </c>
      <c r="G188" s="14" t="s">
        <v>220</v>
      </c>
      <c r="H188" s="14" t="s">
        <v>220</v>
      </c>
      <c r="I188" s="14" t="s">
        <v>1758</v>
      </c>
      <c r="J188" s="14" t="s">
        <v>624</v>
      </c>
      <c r="K188" s="14" t="str">
        <f t="shared" si="27"/>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L188" s="14" t="str">
        <f t="shared" si="21"/>
        <v>{{ ref_intext_jennrich_turner_1969 }}</v>
      </c>
      <c r="M188" s="14" t="str">
        <f t="shared" si="22"/>
        <v>{{ ref_bib_jennrich_turner_1969 }}</v>
      </c>
      <c r="N188" s="14" t="str">
        <f t="shared" si="23"/>
        <v xml:space="preserve">    ref_intext_jennrich_turner_1969: "Jennrich &amp; Turner, 1969"</v>
      </c>
      <c r="O188" s="14" t="str">
        <f t="shared" si="24"/>
        <v xml:space="preserve">    ref_bib_jennrich_turner_1969: "Jennrich, R. I., &amp; Turner, F. B. (1969). Measurement of non-circular home range. *Journal of Theoretical Biology, 22*(2), 227–237. &lt;https://doi.org/https://doi.org/10.1016/0022-5193(69)90002-2&gt;"</v>
      </c>
    </row>
    <row r="189" spans="1:15" ht="15">
      <c r="A189" s="14"/>
      <c r="B189" s="14"/>
      <c r="C189" s="14"/>
      <c r="D189" s="14"/>
      <c r="E189" s="14"/>
      <c r="F189" t="s">
        <v>3731</v>
      </c>
      <c r="G189" s="74" t="s">
        <v>3780</v>
      </c>
      <c r="H189" s="74" t="s">
        <v>3780</v>
      </c>
      <c r="I189" s="74" t="s">
        <v>3758</v>
      </c>
      <c r="J189" t="s">
        <v>624</v>
      </c>
      <c r="K189" s="14"/>
      <c r="L189" s="14" t="str">
        <f t="shared" si="21"/>
        <v>{{ ref_intext_jenny_1996 }}</v>
      </c>
      <c r="M189" s="14" t="str">
        <f t="shared" si="22"/>
        <v>{{ ref_bib_jenny_1996 }}</v>
      </c>
      <c r="N189" s="14" t="str">
        <f t="shared" si="23"/>
        <v xml:space="preserve">    ref_intext_jenny_1996: "Jenny, 1996"</v>
      </c>
      <c r="O189" s="14" t="str">
        <f t="shared" si="24"/>
        <v xml:space="preserve">    ref_bib_jenny_1996: "Jenny, D. (1996). Spatial organization of leopards Panthera pardus in Taï National Park, Ivory Coast: Is rainforest habitat a ‘tropical haven’? *Journal of Zoology, 240*(3), 427–440. &lt;https://doi.org/10.1111/j.1469-7998.1996.tb05296.x&gt;"</v>
      </c>
    </row>
    <row r="190" spans="1:15" ht="15">
      <c r="A190" s="14"/>
      <c r="B190" s="14"/>
      <c r="C190" s="14"/>
      <c r="D190" s="14"/>
      <c r="E190" s="14"/>
      <c r="F190" t="s">
        <v>3724</v>
      </c>
      <c r="G190" s="74" t="s">
        <v>3771</v>
      </c>
      <c r="H190" t="s">
        <v>3772</v>
      </c>
      <c r="I190" s="74" t="s">
        <v>3751</v>
      </c>
      <c r="J190" t="s">
        <v>624</v>
      </c>
      <c r="K190" s="14"/>
      <c r="L190" s="14" t="str">
        <f t="shared" si="21"/>
        <v>{{ ref_intext_jensen_et_al_2022 }}</v>
      </c>
      <c r="M190" s="14" t="str">
        <f t="shared" si="22"/>
        <v>{{ ref_bib_jensen_et_al_2022 }}</v>
      </c>
      <c r="N190" s="14" t="str">
        <f t="shared" si="23"/>
        <v xml:space="preserve">    ref_intext_jensen_et_al_2022: "Jensen et al., 2022"</v>
      </c>
      <c r="O190" s="14" t="str">
        <f t="shared" si="24"/>
        <v xml:space="preserve">    ref_bib_jensen_et_al_2022: "Jensen, P. O., Wirsing, A. J., &amp; Thornton, D. H. (2022). Using camera traps to estimate density of snowshoe hare ( Lepus americanus ): A keystone boreal forest herbivore. *Journal of Mammalogy, 103*(3), 693–710. &lt;https://doi.org/10.1093/jmammal/gyac009&gt;"</v>
      </c>
    </row>
    <row r="191" spans="1:15">
      <c r="A191" s="14" t="s">
        <v>2247</v>
      </c>
      <c r="B191" s="14" t="b">
        <v>0</v>
      </c>
      <c r="C191" s="14" t="b">
        <v>0</v>
      </c>
      <c r="D191" s="14" t="s">
        <v>789</v>
      </c>
      <c r="E191" s="14"/>
      <c r="F191" s="14" t="s">
        <v>1506</v>
      </c>
      <c r="G191" s="14" t="s">
        <v>219</v>
      </c>
      <c r="H191" s="14" t="s">
        <v>219</v>
      </c>
      <c r="I191" s="14" t="s">
        <v>1759</v>
      </c>
      <c r="J191" s="14" t="s">
        <v>624</v>
      </c>
      <c r="K191" s="14" t="str">
        <f>LEFT(I191,141)&amp;" &lt;br&gt; &amp;nbsp;&amp;nbsp;&amp;nbsp;&amp;nbsp;&amp;nbsp;&amp;nbsp;&amp;nbsp;&amp;nbsp;"&amp;MID(I191,2,142)&amp;MID(I191,142,500)&amp;"&lt;br&gt;&lt;br&gt;"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L191" s="14" t="str">
        <f t="shared" si="21"/>
        <v>{{ ref_intext_jimenez_et_al_2021 }}</v>
      </c>
      <c r="M191" s="14" t="str">
        <f t="shared" si="22"/>
        <v>{{ ref_bib_jimenez_et_al_2021 }}</v>
      </c>
      <c r="N191" s="14" t="str">
        <f t="shared" si="23"/>
        <v xml:space="preserve">    ref_intext_jimenez_et_al_2021: "Jiménez et al., 2021"</v>
      </c>
      <c r="O191" s="14" t="str">
        <f t="shared" si="24"/>
        <v xml:space="preserve">    ref_bib_jimenez_et_al_2021: "Jiménez, J., C. Augustine, B., Linden, D. W., B. Chandler, R., &amp; Royle, J. A. (2021). Spatial capture–recapture with random thinning for unidentified encounters. *Ecology and Evolution, 11*, 1187–1198. &lt;https://doi.org/10.1002/ece3.7091&gt;"</v>
      </c>
    </row>
    <row r="192" spans="1:15">
      <c r="A192" s="14" t="s">
        <v>2247</v>
      </c>
      <c r="B192" s="14" t="b">
        <v>0</v>
      </c>
      <c r="C192" s="14" t="b">
        <v>0</v>
      </c>
      <c r="D192" s="14"/>
      <c r="E192" s="14"/>
      <c r="F192" s="14" t="s">
        <v>1967</v>
      </c>
      <c r="G192" s="14" t="s">
        <v>1966</v>
      </c>
      <c r="H192" s="14" t="s">
        <v>1966</v>
      </c>
      <c r="I192" s="14" t="s">
        <v>1963</v>
      </c>
      <c r="J192" s="14" t="s">
        <v>1965</v>
      </c>
      <c r="K192" s="14" t="str">
        <f>LEFT(I192,141)&amp;" &lt;br&gt; &amp;nbsp;&amp;nbsp;&amp;nbsp;&amp;nbsp;&amp;nbsp;&amp;nbsp;&amp;nbsp;&amp;nbsp;"&amp;MID(I192,2,142)&amp;MID(I192,142,500)&amp;"&lt;br&gt;&lt;br&gt;"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L192" s="14" t="str">
        <f t="shared" si="21"/>
        <v>{{ ref_intext_jncc_2022 }}</v>
      </c>
      <c r="M192" s="14" t="str">
        <f t="shared" si="22"/>
        <v>{{ ref_bib_jncc_2022 }}</v>
      </c>
      <c r="N192" s="14" t="str">
        <f t="shared" si="23"/>
        <v xml:space="preserve">    ref_intext_jncc_2022: "JNCC, 2022"</v>
      </c>
      <c r="O192" s="14" t="str">
        <f t="shared" si="24"/>
        <v xml:space="preserve">    ref_bib_jncc_2022: "JNCC (2022, Mar 29). *Introduction to Distance Sampling Video 1* [Video]. YouTube. &lt;https://www.youtube.com/watch?v=u8crevEd3yI&gt;"</v>
      </c>
    </row>
    <row r="193" spans="1:15">
      <c r="A193" s="14" t="s">
        <v>2247</v>
      </c>
      <c r="B193" s="14" t="b">
        <v>1</v>
      </c>
      <c r="C193" s="14" t="b">
        <v>0</v>
      </c>
      <c r="D193" s="14" t="b">
        <v>0</v>
      </c>
      <c r="E193" s="14"/>
      <c r="F193" s="14" t="s">
        <v>1507</v>
      </c>
      <c r="G193" s="14" t="s">
        <v>218</v>
      </c>
      <c r="H193" s="14" t="s">
        <v>808</v>
      </c>
      <c r="I193" s="14" t="s">
        <v>1760</v>
      </c>
      <c r="J193" s="14" t="s">
        <v>624</v>
      </c>
      <c r="K193" s="14" t="str">
        <f>LEFT(I193,141)&amp;" &lt;br&gt; &amp;nbsp;&amp;nbsp;&amp;nbsp;&amp;nbsp;&amp;nbsp;&amp;nbsp;&amp;nbsp;&amp;nbsp;"&amp;MID(I193,2,142)&amp;MID(I193,142,500)&amp;"&lt;br&gt;&lt;br&gt;"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L193" s="14" t="str">
        <f t="shared" si="21"/>
        <v>{{ ref_intext_johanns_et_al_2022 }}</v>
      </c>
      <c r="M193" s="14" t="str">
        <f t="shared" si="22"/>
        <v>{{ ref_bib_johanns_et_al_2022 }}</v>
      </c>
      <c r="N193" s="14" t="str">
        <f t="shared" si="23"/>
        <v xml:space="preserve">    ref_intext_johanns_et_al_2022: "Johanns et al., 2022"</v>
      </c>
      <c r="O193" s="14" t="str">
        <f t="shared" si="24"/>
        <v xml:space="preserve">    ref_bib_johanns_et_al_2022: "Johanns, P, Haucke, T., &amp; Steinhage, V. (2022) Automated Distance Estimation and Animal Tracking for Wildlife Camera Trapping. *Ecological Informatics, 70,* arXiv:2202. 04613. &lt;https://doi.org/10.48550/arXiv.2202.04613&gt;"</v>
      </c>
    </row>
    <row r="194" spans="1:15">
      <c r="A194" s="14"/>
      <c r="B194" s="14"/>
      <c r="C194" s="14"/>
      <c r="D194" s="14"/>
      <c r="E194" s="14"/>
      <c r="F194" s="14" t="s">
        <v>3615</v>
      </c>
      <c r="G194" s="14" t="s">
        <v>3613</v>
      </c>
      <c r="H194" s="14"/>
      <c r="I194" s="14" t="s">
        <v>3614</v>
      </c>
      <c r="J194" s="14" t="s">
        <v>624</v>
      </c>
      <c r="K194" s="14"/>
      <c r="L194" s="14" t="str">
        <f t="shared" si="21"/>
        <v>{{ ref_intext_jones_et_al_2009 }}</v>
      </c>
      <c r="M194" s="14" t="str">
        <f t="shared" si="22"/>
        <v>{{ ref_bib_jones_et_al_2009 }}</v>
      </c>
      <c r="N194" s="14" t="str">
        <f t="shared" si="23"/>
        <v xml:space="preserve">    ref_intext_jones_et_al_2009: "Jones et al., 2009"</v>
      </c>
      <c r="O194" s="14" t="str">
        <f t="shared" si="24"/>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195" spans="1:15">
      <c r="A195" s="14" t="s">
        <v>2247</v>
      </c>
      <c r="B195" s="14" t="b">
        <v>1</v>
      </c>
      <c r="C195" s="14" t="b">
        <v>0</v>
      </c>
      <c r="D195" s="14" t="b">
        <v>0</v>
      </c>
      <c r="E195" s="14"/>
      <c r="F195" s="14" t="s">
        <v>1508</v>
      </c>
      <c r="G195" s="14" t="s">
        <v>217</v>
      </c>
      <c r="H195" s="14" t="s">
        <v>217</v>
      </c>
      <c r="I195" s="14" t="s">
        <v>1761</v>
      </c>
      <c r="J195" s="14" t="s">
        <v>624</v>
      </c>
      <c r="K195" s="14" t="str">
        <f t="shared" ref="K195:K206" si="28">LEFT(I195,141)&amp;" &lt;br&gt; &amp;nbsp;&amp;nbsp;&amp;nbsp;&amp;nbsp;&amp;nbsp;&amp;nbsp;&amp;nbsp;&amp;nbsp;"&amp;MID(I195,2,142)&amp;MID(I195,142,500)&amp;"&lt;br&gt;&lt;br&gt;"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L195" s="14" t="str">
        <f t="shared" si="21"/>
        <v>{{ ref_intext_junker_et_al_2021 }}</v>
      </c>
      <c r="M195" s="14" t="str">
        <f t="shared" si="22"/>
        <v>{{ ref_bib_junker_et_al_2021 }}</v>
      </c>
      <c r="N195" s="14" t="str">
        <f t="shared" si="23"/>
        <v xml:space="preserve">    ref_intext_junker_et_al_2021: "Junker et al., 2021"</v>
      </c>
      <c r="O195" s="14" t="str">
        <f t="shared" si="24"/>
        <v xml:space="preserve">    ref_bib_junker_et_al_2021: "Junker, J., Kühl, H., Orth, L., Smith, R., Petrovan, S., &amp; Sutherland, W. (2021). *7. Primate Conservation.* In (pp. 435–486). &lt;https://doi.org/10.11647/obp.0267.07&gt;"</v>
      </c>
    </row>
    <row r="196" spans="1:15">
      <c r="A196" s="14" t="s">
        <v>2248</v>
      </c>
      <c r="B196" s="14" t="b">
        <v>1</v>
      </c>
      <c r="C196" s="14" t="b">
        <v>0</v>
      </c>
      <c r="D196" s="14" t="b">
        <v>0</v>
      </c>
      <c r="E196" s="14"/>
      <c r="F196" s="14" t="s">
        <v>18</v>
      </c>
      <c r="G196" s="14" t="s">
        <v>216</v>
      </c>
      <c r="H196" s="14" t="s">
        <v>216</v>
      </c>
      <c r="I196" s="14" t="s">
        <v>1764</v>
      </c>
      <c r="J196" s="14" t="s">
        <v>624</v>
      </c>
      <c r="K196" s="14" t="str">
        <f t="shared" si="28"/>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L196" s="14" t="str">
        <f t="shared" si="21"/>
        <v>{{ ref_intext_karanth_1995 }}</v>
      </c>
      <c r="M196" s="14" t="str">
        <f t="shared" si="22"/>
        <v>{{ ref_bib_karanth_1995 }}</v>
      </c>
      <c r="N196" s="14" t="str">
        <f t="shared" si="23"/>
        <v xml:space="preserve">    ref_intext_karanth_1995: "Karanth, 1995"</v>
      </c>
      <c r="O196" s="14" t="str">
        <f t="shared" si="24"/>
        <v xml:space="preserve">    ref_bib_karanth_1995: "Karanth, K. U. (1995). Estimating tiger Panthera tigris populations from camera-trap data using capture-recapture models. *Biological Conservation, 71*(3), 333–338. &lt;https://doi.org/10.1016/0006-3207(94)00057-W&gt;"</v>
      </c>
    </row>
    <row r="197" spans="1:15">
      <c r="A197" s="14" t="s">
        <v>2248</v>
      </c>
      <c r="B197" s="14" t="b">
        <v>1</v>
      </c>
      <c r="C197" s="14" t="b">
        <v>0</v>
      </c>
      <c r="D197" s="14" t="b">
        <v>0</v>
      </c>
      <c r="E197" s="14"/>
      <c r="F197" s="14" t="s">
        <v>1511</v>
      </c>
      <c r="G197" s="14" t="s">
        <v>215</v>
      </c>
      <c r="H197" s="14" t="s">
        <v>215</v>
      </c>
      <c r="I197" s="14" t="s">
        <v>1762</v>
      </c>
      <c r="J197" s="14" t="s">
        <v>624</v>
      </c>
      <c r="K197" s="14" t="str">
        <f t="shared" si="28"/>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L197" s="14" t="str">
        <f t="shared" si="21"/>
        <v>{{ ref_intext_karanth_nichols_1998 }}</v>
      </c>
      <c r="M197" s="14" t="str">
        <f t="shared" si="22"/>
        <v>{{ ref_bib_karanth_nichols_1998 }}</v>
      </c>
      <c r="N197" s="14" t="str">
        <f t="shared" si="23"/>
        <v xml:space="preserve">    ref_intext_karanth_nichols_1998: "Karanth &amp; Nichols, 1998"</v>
      </c>
      <c r="O197" s="14" t="str">
        <f t="shared" si="24"/>
        <v xml:space="preserve">    ref_bib_karanth_nichols_1998: "Karanth, K. U., &amp; Nichols, J. D. (1998). Estimation of tiger densities in India using photographic captures and recaptures. *Ecology*, *79*(8), 2852–2862. &lt;https://doi.org/10.1890/0012-9658(1998)079[2852:EOTDII]2.0.CO;2&gt;"</v>
      </c>
    </row>
    <row r="198" spans="1:15">
      <c r="A198" s="14" t="s">
        <v>2248</v>
      </c>
      <c r="B198" s="14" t="b">
        <v>1</v>
      </c>
      <c r="C198" s="14" t="b">
        <v>0</v>
      </c>
      <c r="D198" s="14" t="b">
        <v>0</v>
      </c>
      <c r="E198" s="14"/>
      <c r="F198" s="14" t="s">
        <v>1510</v>
      </c>
      <c r="G198" s="14" t="s">
        <v>214</v>
      </c>
      <c r="H198" s="14" t="s">
        <v>807</v>
      </c>
      <c r="I198" s="14" t="s">
        <v>2747</v>
      </c>
      <c r="J198" s="14" t="s">
        <v>624</v>
      </c>
      <c r="K198" s="14" t="str">
        <f t="shared" si="28"/>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L198" s="14" t="str">
        <f t="shared" si="21"/>
        <v>{{ ref_intext_karanth_et_al_2011 }}</v>
      </c>
      <c r="M198" s="14" t="str">
        <f t="shared" si="22"/>
        <v>{{ ref_bib_karanth_et_al_2011 }}</v>
      </c>
      <c r="N198" s="14" t="str">
        <f t="shared" si="23"/>
        <v xml:space="preserve">    ref_intext_karanth_et_al_2011: "Karanth et al., 2011"</v>
      </c>
      <c r="O198" s="14" t="str">
        <f t="shared" si="24"/>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99" spans="1:15">
      <c r="A199" s="14" t="s">
        <v>2248</v>
      </c>
      <c r="B199" s="14" t="b">
        <v>1</v>
      </c>
      <c r="C199" s="14" t="b">
        <v>1</v>
      </c>
      <c r="D199" s="14" t="b">
        <v>0</v>
      </c>
      <c r="E199" s="14"/>
      <c r="F199" s="14" t="s">
        <v>1509</v>
      </c>
      <c r="G199" s="14" t="s">
        <v>213</v>
      </c>
      <c r="H199" s="14" t="s">
        <v>213</v>
      </c>
      <c r="I199" s="14" t="s">
        <v>1763</v>
      </c>
      <c r="J199" s="14" t="s">
        <v>624</v>
      </c>
      <c r="K199" s="14" t="str">
        <f t="shared" si="28"/>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L199" s="14" t="str">
        <f t="shared" si="21"/>
        <v>{{ ref_intext_karanth_et_al_2006 }}</v>
      </c>
      <c r="M199" s="14" t="str">
        <f t="shared" si="22"/>
        <v>{{ ref_bib_karanth_et_al_2006 }}</v>
      </c>
      <c r="N199" s="14" t="str">
        <f t="shared" si="23"/>
        <v xml:space="preserve">    ref_intext_karanth_et_al_2006: "Karanth et al., 2006"</v>
      </c>
      <c r="O199" s="14" t="str">
        <f t="shared" si="24"/>
        <v xml:space="preserve">    ref_bib_karanth_et_al_2006: "Karanth, K. U., Nichols, J. D., Kumar, N. S., &amp; Hines, J. E. (2006). Assessing Tiger Population Dynamics Using Photographic Capture–Recapture Sampling. *Ecology, 87*(11), 2925–2937. &lt;https://doi.org/10.1890/0012-9658(2006)87[2925:ATPDUP]2.0.CO;2&gt;"</v>
      </c>
    </row>
    <row r="200" spans="1:15">
      <c r="A200" s="14" t="s">
        <v>2248</v>
      </c>
      <c r="B200" s="14" t="b">
        <v>1</v>
      </c>
      <c r="C200" s="14" t="b">
        <v>0</v>
      </c>
      <c r="D200" s="14" t="b">
        <v>1</v>
      </c>
      <c r="E200" s="14"/>
      <c r="F200" s="14" t="s">
        <v>1514</v>
      </c>
      <c r="G200" s="14" t="s">
        <v>212</v>
      </c>
      <c r="H200" s="14" t="s">
        <v>212</v>
      </c>
      <c r="I200" s="14" t="s">
        <v>1767</v>
      </c>
      <c r="J200" s="14" t="s">
        <v>624</v>
      </c>
      <c r="K200" s="14" t="str">
        <f t="shared" si="28"/>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L200" s="14" t="str">
        <f t="shared" si="21"/>
        <v>{{ ref_intext_kays_et_al_2020 }}</v>
      </c>
      <c r="M200" s="14" t="str">
        <f t="shared" si="22"/>
        <v>{{ ref_bib_kays_et_al_2020 }}</v>
      </c>
      <c r="N200" s="14" t="str">
        <f t="shared" si="23"/>
        <v xml:space="preserve">    ref_intext_kays_et_al_2020: "Kays et al., 2020"</v>
      </c>
      <c r="O200" s="14" t="str">
        <f t="shared" si="24"/>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201" spans="1:15">
      <c r="A201" s="14" t="s">
        <v>2248</v>
      </c>
      <c r="B201" s="14" t="b">
        <v>1</v>
      </c>
      <c r="C201" s="14" t="b">
        <v>0</v>
      </c>
      <c r="D201" s="14" t="b">
        <v>0</v>
      </c>
      <c r="E201" s="14"/>
      <c r="F201" s="14" t="s">
        <v>1515</v>
      </c>
      <c r="G201" s="14" t="s">
        <v>211</v>
      </c>
      <c r="H201" s="14" t="s">
        <v>211</v>
      </c>
      <c r="I201" s="14" t="s">
        <v>2748</v>
      </c>
      <c r="J201" s="14" t="s">
        <v>624</v>
      </c>
      <c r="K201" s="14" t="str">
        <f t="shared" si="28"/>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L201" s="14" t="str">
        <f t="shared" si="21"/>
        <v>{{ ref_intext_kays_et_al_2021 }}</v>
      </c>
      <c r="M201" s="14" t="str">
        <f t="shared" si="22"/>
        <v>{{ ref_bib_kays_et_al_2021 }}</v>
      </c>
      <c r="N201" s="14" t="str">
        <f t="shared" si="23"/>
        <v xml:space="preserve">    ref_intext_kays_et_al_2021: "Kays et al., 2021"</v>
      </c>
      <c r="O201" s="14" t="str">
        <f t="shared" si="24"/>
        <v xml:space="preserve">    ref_bib_kays_et_al_2021: "Kays, R., Hody, A., Jachowski, D. S., &amp; Parsons, A. W. (2021). Empirical Evaluation of the Spatial Scale and Detection Process of Camera Trap Surveys. *Movement Ecology, 9*, 41. &lt;https://doi.org/10.1186/s40462-021-00277-3.&gt;"</v>
      </c>
    </row>
    <row r="202" spans="1:15">
      <c r="A202" s="14" t="s">
        <v>2248</v>
      </c>
      <c r="B202" s="14" t="b">
        <v>0</v>
      </c>
      <c r="C202" s="14" t="b">
        <v>0</v>
      </c>
      <c r="D202" s="14" t="s">
        <v>789</v>
      </c>
      <c r="E202" s="14"/>
      <c r="F202" s="14" t="s">
        <v>1512</v>
      </c>
      <c r="G202" s="14" t="s">
        <v>210</v>
      </c>
      <c r="H202" s="14" t="s">
        <v>210</v>
      </c>
      <c r="I202" s="14" t="s">
        <v>1765</v>
      </c>
      <c r="J202" s="14" t="s">
        <v>624</v>
      </c>
      <c r="K202" s="14" t="str">
        <f t="shared" si="28"/>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L202" s="14" t="str">
        <f t="shared" si="21"/>
        <v>{{ ref_intext_kays_et_al_2009 }}</v>
      </c>
      <c r="M202" s="14" t="str">
        <f t="shared" si="22"/>
        <v>{{ ref_bib_kays_et_al_2009 }}</v>
      </c>
      <c r="N202" s="14" t="str">
        <f t="shared" si="23"/>
        <v xml:space="preserve">    ref_intext_kays_et_al_2009: "Kays et al., 2009"</v>
      </c>
      <c r="O202" s="14" t="str">
        <f t="shared" si="24"/>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203" spans="1:15">
      <c r="A203" s="14" t="s">
        <v>2248</v>
      </c>
      <c r="B203" s="14" t="b">
        <v>1</v>
      </c>
      <c r="C203" s="14" t="b">
        <v>0</v>
      </c>
      <c r="D203" s="14" t="b">
        <v>0</v>
      </c>
      <c r="E203" s="14"/>
      <c r="F203" s="14" t="s">
        <v>1513</v>
      </c>
      <c r="G203" s="14" t="s">
        <v>209</v>
      </c>
      <c r="H203" s="14" t="s">
        <v>209</v>
      </c>
      <c r="I203" s="14" t="s">
        <v>1766</v>
      </c>
      <c r="J203" s="14" t="s">
        <v>624</v>
      </c>
      <c r="K203" s="14" t="str">
        <f t="shared" si="28"/>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L203" s="14" t="str">
        <f t="shared" si="21"/>
        <v>{{ ref_intext_kays_et_al_2010 }}</v>
      </c>
      <c r="M203" s="14" t="str">
        <f t="shared" si="22"/>
        <v>{{ ref_bib_kays_et_al_2010 }}</v>
      </c>
      <c r="N203" s="14" t="str">
        <f t="shared" si="23"/>
        <v xml:space="preserve">    ref_intext_kays_et_al_2010: "Kays et al., 2010"</v>
      </c>
      <c r="O203" s="14" t="str">
        <f t="shared" si="24"/>
        <v xml:space="preserve">    ref_bib_kays_et_al_2010: "Kays, R., Tilak, S., Kranstauber, B., Jansen, P. A., Carbone, C., Rowcliffe, M. J., &amp; He, Z. (2010). Monitoring wild animal communities with arrays of motion sensitive camera traps. *arXiv Preprint*, arXiv:1009. 5718. &lt;https://arxiv.org/pdf/1009.5718&gt;"</v>
      </c>
    </row>
    <row r="204" spans="1:15">
      <c r="A204" s="14" t="s">
        <v>2248</v>
      </c>
      <c r="B204" s="14" t="b">
        <v>0</v>
      </c>
      <c r="C204" s="14" t="b">
        <v>0</v>
      </c>
      <c r="D204" s="14" t="b">
        <v>1</v>
      </c>
      <c r="E204" s="14"/>
      <c r="F204" s="14" t="s">
        <v>1516</v>
      </c>
      <c r="G204" s="14" t="s">
        <v>208</v>
      </c>
      <c r="H204" s="14" t="s">
        <v>208</v>
      </c>
      <c r="I204" s="14" t="s">
        <v>1768</v>
      </c>
      <c r="J204" s="14" t="s">
        <v>624</v>
      </c>
      <c r="K204" s="14" t="str">
        <f t="shared" si="28"/>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L204" s="14" t="str">
        <f t="shared" ref="L204:L267" si="29">"{{ ref_intext_"&amp;F204&amp;" }}"</f>
        <v>{{ ref_intext_keim_et_al_2011 }}</v>
      </c>
      <c r="M204" s="14" t="str">
        <f t="shared" ref="M204:M267" si="30">"{{ ref_bib_"&amp;F204&amp;" }}"</f>
        <v>{{ ref_bib_keim_et_al_2011 }}</v>
      </c>
      <c r="N204" s="14" t="str">
        <f t="shared" si="23"/>
        <v xml:space="preserve">    ref_intext_keim_et_al_2011: "Keim et al., 2011"</v>
      </c>
      <c r="O204" s="14" t="str">
        <f t="shared" si="24"/>
        <v xml:space="preserve">    ref_bib_keim_et_al_2011: "Keim, J. L., DeWitt, P. D., &amp; Lele, S. R. (2011). Predators choose prey over prey habitats: Evidence from a lynx–hare system. *Ecological Applications*, *21*(4), 1011–1016. &lt;https://doi.org/10.1890/10-0949.1&gt;"</v>
      </c>
    </row>
    <row r="205" spans="1:15">
      <c r="A205" s="14" t="s">
        <v>2248</v>
      </c>
      <c r="B205" s="14" t="b">
        <v>1</v>
      </c>
      <c r="C205" s="14" t="b">
        <v>0</v>
      </c>
      <c r="D205" s="14" t="b">
        <v>0</v>
      </c>
      <c r="E205" s="14"/>
      <c r="F205" s="14" t="s">
        <v>1518</v>
      </c>
      <c r="G205" s="14" t="s">
        <v>207</v>
      </c>
      <c r="H205" s="14" t="s">
        <v>207</v>
      </c>
      <c r="I205" s="14" t="s">
        <v>1770</v>
      </c>
      <c r="J205" s="14" t="s">
        <v>624</v>
      </c>
      <c r="K205" s="14" t="str">
        <f t="shared" si="28"/>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L205" s="14" t="str">
        <f t="shared" si="29"/>
        <v>{{ ref_intext_keim_et_al_2021 }}</v>
      </c>
      <c r="M205" s="14" t="str">
        <f t="shared" si="30"/>
        <v>{{ ref_bib_keim_et_al_2021 }}</v>
      </c>
      <c r="N205" s="14" t="str">
        <f t="shared" ref="N205:N268" si="31">"    ref_intext_"&amp;F205&amp;": "&amp;""""&amp;G205&amp;""""</f>
        <v xml:space="preserve">    ref_intext_keim_et_al_2021: "Keim et al., 2021"</v>
      </c>
      <c r="O205" s="14" t="str">
        <f t="shared" ref="O205:O268" si="32">"    ref_bib_"&amp;F205&amp;": "&amp;""""&amp;I205&amp;""""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206" spans="1:15">
      <c r="A206" s="14" t="s">
        <v>2248</v>
      </c>
      <c r="B206" s="14" t="b">
        <v>1</v>
      </c>
      <c r="C206" s="14" t="b">
        <v>0</v>
      </c>
      <c r="D206" s="14" t="b">
        <v>1</v>
      </c>
      <c r="E206" s="14"/>
      <c r="F206" s="14" t="s">
        <v>1517</v>
      </c>
      <c r="G206" s="14" t="s">
        <v>206</v>
      </c>
      <c r="H206" s="14" t="s">
        <v>206</v>
      </c>
      <c r="I206" s="14" t="s">
        <v>1769</v>
      </c>
      <c r="J206" s="14" t="s">
        <v>624</v>
      </c>
      <c r="K206" s="14" t="str">
        <f t="shared" si="28"/>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L206" s="14" t="str">
        <f t="shared" si="29"/>
        <v>{{ ref_intext_keim_et_al_2019 }}</v>
      </c>
      <c r="M206" s="14" t="str">
        <f t="shared" si="30"/>
        <v>{{ ref_bib_keim_et_al_2019 }}</v>
      </c>
      <c r="N206" s="14" t="str">
        <f t="shared" si="31"/>
        <v xml:space="preserve">    ref_intext_keim_et_al_2019: "Keim et al., 2019"</v>
      </c>
      <c r="O206" s="14" t="str">
        <f t="shared" si="32"/>
        <v xml:space="preserve">    ref_bib_keim_et_al_2019: "Keim, J. L., Lele, S. R., DeWitt, P. D., Fitzpatrick, J. J., Jenni, N. S. (2019). Estimating the intensity of use by interacting predators and prey using camera traps. *Journal of Animal Ecology, 88*, 690–701. &lt;https://doi.org/10.1111/1365-2656.12960&gt;"</v>
      </c>
    </row>
    <row r="207" spans="1:15" ht="15">
      <c r="A207" s="14" t="s">
        <v>2248</v>
      </c>
      <c r="F207" s="74" t="s">
        <v>1519</v>
      </c>
      <c r="G207" s="74" t="s">
        <v>205</v>
      </c>
      <c r="I207" s="74" t="s">
        <v>3508</v>
      </c>
      <c r="J207" s="14" t="s">
        <v>624</v>
      </c>
      <c r="L207" s="14" t="str">
        <f t="shared" si="29"/>
        <v>{{ ref_intext_kelejian_prucha_1998 }}</v>
      </c>
      <c r="M207" s="14" t="str">
        <f t="shared" si="30"/>
        <v>{{ ref_bib_kelejian_prucha_1998 }}</v>
      </c>
      <c r="N207" s="14" t="str">
        <f t="shared" si="31"/>
        <v xml:space="preserve">    ref_intext_kelejian_prucha_1998: "Kelejian &amp; Prucha, 1998"</v>
      </c>
      <c r="O207" s="14" t="str">
        <f t="shared" si="32"/>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208" spans="1:15">
      <c r="A208" s="38"/>
      <c r="B208" s="38"/>
      <c r="C208" s="38"/>
      <c r="D208" s="38"/>
      <c r="E208" s="14"/>
      <c r="F208" s="38" t="s">
        <v>3601</v>
      </c>
      <c r="G208" s="38" t="s">
        <v>3604</v>
      </c>
      <c r="H208" s="38"/>
      <c r="I208" s="38" t="s">
        <v>3600</v>
      </c>
      <c r="J208" s="14" t="s">
        <v>624</v>
      </c>
      <c r="K208" s="38"/>
      <c r="L208" s="14" t="str">
        <f t="shared" si="29"/>
        <v>{{ ref_intext_fiske_chandler_2011 }}</v>
      </c>
      <c r="M208" s="14" t="str">
        <f t="shared" si="30"/>
        <v>{{ ref_bib_fiske_chandler_2011 }}</v>
      </c>
      <c r="N208" s="14" t="str">
        <f t="shared" si="31"/>
        <v xml:space="preserve">    ref_intext_fiske_chandler_2011: "Fiske &amp; Chandler, 2011"</v>
      </c>
      <c r="O208" s="14" t="str">
        <f t="shared" si="32"/>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209" spans="1:15">
      <c r="A209" s="14" t="s">
        <v>2248</v>
      </c>
      <c r="B209" s="14" t="b">
        <v>1</v>
      </c>
      <c r="C209" s="14" t="b">
        <v>0</v>
      </c>
      <c r="D209" s="14" t="b">
        <v>0</v>
      </c>
      <c r="E209" s="14"/>
      <c r="F209" s="14" t="s">
        <v>1520</v>
      </c>
      <c r="G209" s="14" t="s">
        <v>204</v>
      </c>
      <c r="H209" s="14" t="s">
        <v>204</v>
      </c>
      <c r="I209" s="14" t="s">
        <v>1771</v>
      </c>
      <c r="J209" s="14" t="s">
        <v>624</v>
      </c>
      <c r="K209" s="14" t="str">
        <f t="shared" ref="K209:K217" si="33">LEFT(I209,141)&amp;" &lt;br&gt; &amp;nbsp;&amp;nbsp;&amp;nbsp;&amp;nbsp;&amp;nbsp;&amp;nbsp;&amp;nbsp;&amp;nbsp;"&amp;MID(I209,2,142)&amp;MID(I209,142,500)&amp;"&lt;br&gt;&lt;br&gt;"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L209" s="14" t="str">
        <f t="shared" si="29"/>
        <v>{{ ref_intext_kelly_et_al_2008 }}</v>
      </c>
      <c r="M209" s="14" t="str">
        <f t="shared" si="30"/>
        <v>{{ ref_bib_kelly_et_al_2008 }}</v>
      </c>
      <c r="N209" s="14" t="str">
        <f t="shared" si="31"/>
        <v xml:space="preserve">    ref_intext_kelly_et_al_2008: "Kelly et al., 2008"</v>
      </c>
      <c r="O209" s="14" t="str">
        <f t="shared" si="32"/>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210" spans="1:15">
      <c r="A210" s="14" t="s">
        <v>2248</v>
      </c>
      <c r="B210" s="14" t="b">
        <v>1</v>
      </c>
      <c r="C210" s="14" t="b">
        <v>0</v>
      </c>
      <c r="D210" s="14" t="b">
        <v>1</v>
      </c>
      <c r="E210" s="14"/>
      <c r="F210" s="14" t="s">
        <v>1878</v>
      </c>
      <c r="G210" s="14" t="s">
        <v>203</v>
      </c>
      <c r="H210" s="14" t="s">
        <v>203</v>
      </c>
      <c r="I210" s="14" t="s">
        <v>2717</v>
      </c>
      <c r="J210" s="14" t="s">
        <v>624</v>
      </c>
      <c r="K210" s="14" t="str">
        <f t="shared" si="33"/>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L210" s="14" t="str">
        <f t="shared" si="29"/>
        <v>{{ ref_intext_kinnaird_obrien_2012 }}</v>
      </c>
      <c r="M210" s="14" t="str">
        <f t="shared" si="30"/>
        <v>{{ ref_bib_kinnaird_obrien_2012 }}</v>
      </c>
      <c r="N210" s="14" t="str">
        <f t="shared" si="31"/>
        <v xml:space="preserve">    ref_intext_kinnaird_obrien_2012: "Kinnaird &amp; O'Brien, 2012"</v>
      </c>
      <c r="O210" s="14" t="str">
        <f t="shared" si="32"/>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211" spans="1:15">
      <c r="A211" s="14" t="s">
        <v>2248</v>
      </c>
      <c r="B211" s="14" t="b">
        <v>1</v>
      </c>
      <c r="C211" s="14" t="b">
        <v>1</v>
      </c>
      <c r="D211" s="14" t="b">
        <v>1</v>
      </c>
      <c r="E211" s="14"/>
      <c r="F211" s="14" t="s">
        <v>1521</v>
      </c>
      <c r="G211" s="14" t="s">
        <v>202</v>
      </c>
      <c r="H211" s="14" t="s">
        <v>202</v>
      </c>
      <c r="I211" s="14" t="s">
        <v>1772</v>
      </c>
      <c r="J211" s="14" t="s">
        <v>624</v>
      </c>
      <c r="K211" s="14" t="str">
        <f t="shared" si="33"/>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L211" s="14" t="str">
        <f t="shared" si="29"/>
        <v>{{ ref_intext_kitamura_et_al_2010 }}</v>
      </c>
      <c r="M211" s="14" t="str">
        <f t="shared" si="30"/>
        <v>{{ ref_bib_kitamura_et_al_2010 }}</v>
      </c>
      <c r="N211" s="14" t="str">
        <f t="shared" si="31"/>
        <v xml:space="preserve">    ref_intext_kitamura_et_al_2010: "Kitamura et al., 2010"</v>
      </c>
      <c r="O211" s="14" t="str">
        <f t="shared" si="32"/>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212" spans="1:15">
      <c r="A212" s="14" t="s">
        <v>2248</v>
      </c>
      <c r="B212" s="14" t="b">
        <v>0</v>
      </c>
      <c r="C212" s="14" t="b">
        <v>0</v>
      </c>
      <c r="D212" s="14" t="b">
        <v>1</v>
      </c>
      <c r="E212" s="14"/>
      <c r="F212" s="14" t="s">
        <v>1522</v>
      </c>
      <c r="G212" s="14" t="s">
        <v>201</v>
      </c>
      <c r="H212" s="14" t="s">
        <v>201</v>
      </c>
      <c r="I212" s="14" t="s">
        <v>1773</v>
      </c>
      <c r="J212" s="14" t="s">
        <v>624</v>
      </c>
      <c r="K212" s="14" t="str">
        <f t="shared" si="33"/>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L212" s="14" t="str">
        <f t="shared" si="29"/>
        <v>{{ ref_intext_kleiber_zeileis_2016 }}</v>
      </c>
      <c r="M212" s="14" t="str">
        <f t="shared" si="30"/>
        <v>{{ ref_bib_kleiber_zeileis_2016 }}</v>
      </c>
      <c r="N212" s="14" t="str">
        <f t="shared" si="31"/>
        <v xml:space="preserve">    ref_intext_kleiber_zeileis_2016: "Kleiber &amp; Zeileis, 2016"</v>
      </c>
      <c r="O212" s="14" t="str">
        <f t="shared" si="32"/>
        <v xml:space="preserve">    ref_bib_kleiber_zeileis_2016: "Kleiber, C., &amp; Zeileis, A. (2016). Visualizing Count Data Regressions Using Rootograms. *The American Statistician, 70*(3), 296–303. &lt;https://doi.org/10.1080/00031305.2016.1173590&gt;"</v>
      </c>
    </row>
    <row r="213" spans="1:15">
      <c r="A213" s="14" t="s">
        <v>2248</v>
      </c>
      <c r="B213" s="14" t="b">
        <v>1</v>
      </c>
      <c r="C213" s="14" t="b">
        <v>0</v>
      </c>
      <c r="D213" s="14" t="b">
        <v>0</v>
      </c>
      <c r="E213" s="14"/>
      <c r="F213" s="14" t="s">
        <v>1523</v>
      </c>
      <c r="G213" s="14" t="s">
        <v>200</v>
      </c>
      <c r="H213" s="14" t="s">
        <v>200</v>
      </c>
      <c r="I213" s="14" t="s">
        <v>2718</v>
      </c>
      <c r="J213" s="14" t="s">
        <v>624</v>
      </c>
      <c r="K213" s="14" t="str">
        <f t="shared" si="33"/>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L213" s="14" t="str">
        <f t="shared" si="29"/>
        <v>{{ ref_intext_krebs_et_al_2011 }}</v>
      </c>
      <c r="M213" s="14" t="str">
        <f t="shared" si="30"/>
        <v>{{ ref_bib_krebs_et_al_2011 }}</v>
      </c>
      <c r="N213" s="14" t="str">
        <f t="shared" si="31"/>
        <v xml:space="preserve">    ref_intext_krebs_et_al_2011: "Krebs et al., 2011"</v>
      </c>
      <c r="O213" s="14" t="str">
        <f t="shared" si="32"/>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214" spans="1:15">
      <c r="A214" s="14" t="s">
        <v>2248</v>
      </c>
      <c r="B214" s="14" t="b">
        <v>1</v>
      </c>
      <c r="C214" s="14" t="b">
        <v>1</v>
      </c>
      <c r="D214" s="14" t="b">
        <v>0</v>
      </c>
      <c r="E214" s="14"/>
      <c r="F214" s="14" t="s">
        <v>1524</v>
      </c>
      <c r="G214" s="14" t="s">
        <v>199</v>
      </c>
      <c r="H214" s="14" t="s">
        <v>199</v>
      </c>
      <c r="I214" s="14" t="s">
        <v>2749</v>
      </c>
      <c r="J214" s="14" t="s">
        <v>624</v>
      </c>
      <c r="K214" s="14" t="str">
        <f t="shared" si="33"/>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L214" s="14" t="str">
        <f t="shared" si="29"/>
        <v>{{ ref_intext_kruger_et_al_2018 }}</v>
      </c>
      <c r="M214" s="14" t="str">
        <f t="shared" si="30"/>
        <v>{{ ref_bib_kruger_et_al_2018 }}</v>
      </c>
      <c r="N214" s="14" t="str">
        <f t="shared" si="31"/>
        <v xml:space="preserve">    ref_intext_kruger_et_al_2018: "Kruger et al., 2018"</v>
      </c>
      <c r="O214" s="14" t="str">
        <f t="shared" si="32"/>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215" spans="1:15">
      <c r="A215" s="14" t="s">
        <v>2248</v>
      </c>
      <c r="B215" s="14" t="b">
        <v>1</v>
      </c>
      <c r="C215" s="14" t="b">
        <v>0</v>
      </c>
      <c r="D215" s="14" t="b">
        <v>0</v>
      </c>
      <c r="E215" s="14"/>
      <c r="F215" s="14" t="s">
        <v>1880</v>
      </c>
      <c r="G215" s="14" t="s">
        <v>1879</v>
      </c>
      <c r="H215" s="14" t="s">
        <v>1879</v>
      </c>
      <c r="I215" s="14" t="s">
        <v>2784</v>
      </c>
      <c r="J215" s="14" t="s">
        <v>624</v>
      </c>
      <c r="K215" s="14" t="str">
        <f t="shared" si="33"/>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L215" s="14" t="str">
        <f t="shared" si="29"/>
        <v>{{ ref_intext_kucera_barrett._2011 }}</v>
      </c>
      <c r="M215" s="14" t="str">
        <f t="shared" si="30"/>
        <v>{{ ref_bib_kucera_barrett._2011 }}</v>
      </c>
      <c r="N215" s="14" t="str">
        <f t="shared" si="31"/>
        <v xml:space="preserve">    ref_intext_kucera_barrett._2011: "Kucera &amp; Barrett., 2011"</v>
      </c>
      <c r="O215" s="14" t="str">
        <f t="shared" si="32"/>
        <v xml:space="preserve">    ref_bib_kucera_barrett._2011: "Kucera, T. E., &amp; R. H. Barrett. (2011). A History of Camera Trapping. In A. F. O'Connell, J. D. Nichols, &amp; K. U. Karanth (Eds.), *Camera Traps In Animal Ecology: Methods and Analyses* (pp. 9–26). Springer. &lt;https://doi.org/10.1007/978-4-431-99495-4_6&gt;"</v>
      </c>
    </row>
    <row r="216" spans="1:15">
      <c r="A216" s="14" t="s">
        <v>2248</v>
      </c>
      <c r="B216" s="14" t="b">
        <v>0</v>
      </c>
      <c r="C216" s="14" t="b">
        <v>0</v>
      </c>
      <c r="D216" s="14"/>
      <c r="E216" s="14"/>
      <c r="F216" s="14" t="s">
        <v>1235</v>
      </c>
      <c r="G216" s="14" t="s">
        <v>1234</v>
      </c>
      <c r="H216" s="14" t="s">
        <v>1879</v>
      </c>
      <c r="I216" s="14" t="s">
        <v>1233</v>
      </c>
      <c r="J216" s="14" t="s">
        <v>624</v>
      </c>
      <c r="K216" s="14" t="str">
        <f t="shared" si="33"/>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L216" s="14" t="str">
        <f t="shared" si="29"/>
        <v>{{ ref_intext_kunin_1997 }}</v>
      </c>
      <c r="M216" s="14" t="str">
        <f t="shared" si="30"/>
        <v>{{ ref_bib_kunin_1997 }}</v>
      </c>
      <c r="N216" s="14" t="str">
        <f t="shared" si="31"/>
        <v xml:space="preserve">    ref_intext_kunin_1997: "Kunin, 1997"</v>
      </c>
      <c r="O216" s="14" t="str">
        <f t="shared" si="32"/>
        <v xml:space="preserve">    ref_bib_kunin_1997: "Kunin, W. K. (1997). Introduction: on the causes and consequences of rare-common differences. In Kunin, W. K., &amp; Kevin, J. G. (Eds) *The Biology of Rarity. * (pp. 3-4). Chapman &amp; Hall. &lt;https://link.springer.com/book/10.1007/978-94-011-5874-9&gt;"</v>
      </c>
    </row>
    <row r="217" spans="1:15">
      <c r="A217" s="14" t="s">
        <v>2248</v>
      </c>
      <c r="B217" s="14" t="b">
        <v>1</v>
      </c>
      <c r="C217" s="14" t="b">
        <v>0</v>
      </c>
      <c r="D217" s="14" t="b">
        <v>0</v>
      </c>
      <c r="E217" s="14"/>
      <c r="F217" s="14" t="s">
        <v>1525</v>
      </c>
      <c r="G217" s="14" t="s">
        <v>198</v>
      </c>
      <c r="H217" s="14" t="s">
        <v>198</v>
      </c>
      <c r="I217" s="14" t="s">
        <v>1774</v>
      </c>
      <c r="J217" s="14" t="s">
        <v>624</v>
      </c>
      <c r="K217" s="14" t="str">
        <f t="shared" si="33"/>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L217" s="14" t="str">
        <f t="shared" si="29"/>
        <v>{{ ref_intext_kusi_et_al_2019 }}</v>
      </c>
      <c r="M217" s="14" t="str">
        <f t="shared" si="30"/>
        <v>{{ ref_bib_kusi_et_al_2019 }}</v>
      </c>
      <c r="N217" s="14" t="str">
        <f t="shared" si="31"/>
        <v xml:space="preserve">    ref_intext_kusi_et_al_2019: "Kusi et al., 2019"</v>
      </c>
      <c r="O217" s="14" t="str">
        <f t="shared" si="32"/>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218" spans="1:15">
      <c r="A218" s="14" t="s">
        <v>2249</v>
      </c>
      <c r="B218" s="38"/>
      <c r="C218" s="38"/>
      <c r="D218" s="38"/>
      <c r="E218" s="14"/>
      <c r="F218" s="38" t="s">
        <v>3616</v>
      </c>
      <c r="G218" s="38" t="s">
        <v>3606</v>
      </c>
      <c r="H218" s="38" t="s">
        <v>3606</v>
      </c>
      <c r="I218" s="38" t="s">
        <v>3605</v>
      </c>
      <c r="J218" s="14" t="s">
        <v>624</v>
      </c>
      <c r="K218" s="38"/>
      <c r="L218" s="14" t="str">
        <f t="shared" si="29"/>
        <v>{{ ref_intext_labarbera_1989 }}</v>
      </c>
      <c r="M218" s="14" t="str">
        <f t="shared" si="30"/>
        <v>{{ ref_bib_labarbera_1989 }}</v>
      </c>
      <c r="N218" s="14" t="str">
        <f t="shared" si="31"/>
        <v xml:space="preserve">    ref_intext_labarbera_1989: "LaBarbera, 2003"</v>
      </c>
      <c r="O218" s="14" t="str">
        <f t="shared" si="32"/>
        <v xml:space="preserve">    ref_bib_labarbera_1989: "LaBarbera, M. (2003). Analyzing Body Size as a Factor in Ecology and Evolution. *Annual Review of Ecology and Systematics, 20*(1), 97-117. &lt;https://doi.org/10.1146/annurev.es.20.110189.000525&gt;"</v>
      </c>
    </row>
    <row r="219" spans="1:15">
      <c r="A219" s="14" t="s">
        <v>2249</v>
      </c>
      <c r="B219" s="14"/>
      <c r="C219" s="14"/>
      <c r="D219" s="14"/>
      <c r="E219" s="14"/>
      <c r="F219" s="14" t="s">
        <v>3470</v>
      </c>
      <c r="G219" s="14" t="s">
        <v>3464</v>
      </c>
      <c r="H219" s="14" t="s">
        <v>3464</v>
      </c>
      <c r="I219" s="14" t="s">
        <v>3460</v>
      </c>
      <c r="J219" s="14" t="s">
        <v>624</v>
      </c>
      <c r="K219" s="14" t="str">
        <f>LEFT(I219,141)&amp;" &lt;br&gt; &amp;nbsp;&amp;nbsp;&amp;nbsp;&amp;nbsp;&amp;nbsp;&amp;nbsp;&amp;nbsp;&amp;nbsp;"&amp;MID(I219,2,142)&amp;MID(I219,142,500)&amp;"&lt;br&gt;&lt;br&gt;"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L219" s="14" t="str">
        <f t="shared" si="29"/>
        <v>{{ ref_intext_ladd_et_al_2022 }}</v>
      </c>
      <c r="M219" s="14" t="str">
        <f t="shared" si="30"/>
        <v>{{ ref_bib_ladd_et_al_2022 }}</v>
      </c>
      <c r="N219" s="14" t="str">
        <f t="shared" si="31"/>
        <v xml:space="preserve">    ref_intext_ladd_et_al_2022: "Ladd et al., 2022"</v>
      </c>
      <c r="O219" s="14" t="str">
        <f t="shared" si="32"/>
        <v xml:space="preserve">    ref_bib_ladd_et_al_2022: "Ladd, R., Meek, P., &amp; Leung, L. K.-P. (2022). The influence of camera-trap flash type on the behavioural response, detection rate and individual recognition of Eld's deer. *Wildlife Research, 50*(6), 475-483. &lt;https://doi.org/10.1071/WR22055&gt;"</v>
      </c>
    </row>
    <row r="220" spans="1:15">
      <c r="A220" s="14" t="s">
        <v>2249</v>
      </c>
      <c r="B220" s="14" t="b">
        <v>1</v>
      </c>
      <c r="C220" s="14" t="b">
        <v>1</v>
      </c>
      <c r="D220" s="14" t="b">
        <v>0</v>
      </c>
      <c r="E220" s="14"/>
      <c r="F220" s="14" t="s">
        <v>1526</v>
      </c>
      <c r="G220" s="14" t="s">
        <v>197</v>
      </c>
      <c r="H220" s="14" t="s">
        <v>197</v>
      </c>
      <c r="I220" s="14" t="s">
        <v>1775</v>
      </c>
      <c r="J220" s="14" t="s">
        <v>624</v>
      </c>
      <c r="K220" s="14" t="str">
        <f>LEFT(I220,141)&amp;" &lt;br&gt; &amp;nbsp;&amp;nbsp;&amp;nbsp;&amp;nbsp;&amp;nbsp;&amp;nbsp;&amp;nbsp;&amp;nbsp;"&amp;MID(I220,2,142)&amp;MID(I220,142,500)&amp;"&lt;br&gt;&lt;br&gt;"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L220" s="14" t="str">
        <f t="shared" si="29"/>
        <v>{{ ref_intext_lahoz_monfort_magrath_2021 }}</v>
      </c>
      <c r="M220" s="14" t="str">
        <f t="shared" si="30"/>
        <v>{{ ref_bib_lahoz_monfort_magrath_2021 }}</v>
      </c>
      <c r="N220" s="14" t="str">
        <f t="shared" si="31"/>
        <v xml:space="preserve">    ref_intext_lahoz_monfort_magrath_2021: "Lahoz-Monfort &amp; Magrath, 2021"</v>
      </c>
      <c r="O220" s="14" t="str">
        <f t="shared" si="32"/>
        <v xml:space="preserve">    ref_bib_lahoz_monfort_magrath_2021: "Lahoz-Monfort, J. J., &amp; Magrath, M. J. L. (2021). A Comprehensive Overview of Technologies for Species and Habitat Monitoring and Conservation. *Bioscience, 71*(10), 1038–1062. &lt;https://doi.org/10.1093/biosci/biab073&gt;"</v>
      </c>
    </row>
    <row r="221" spans="1:15">
      <c r="A221" s="14" t="s">
        <v>2249</v>
      </c>
      <c r="B221" s="14" t="b">
        <v>1</v>
      </c>
      <c r="C221" s="14" t="b">
        <v>0</v>
      </c>
      <c r="D221" s="14" t="b">
        <v>0</v>
      </c>
      <c r="E221" s="14"/>
      <c r="F221" s="14" t="s">
        <v>17</v>
      </c>
      <c r="G221" s="14" t="s">
        <v>196</v>
      </c>
      <c r="H221" s="14" t="s">
        <v>196</v>
      </c>
      <c r="I221" s="14" t="s">
        <v>1776</v>
      </c>
      <c r="J221" s="14" t="s">
        <v>624</v>
      </c>
      <c r="K221" s="14" t="str">
        <f>LEFT(I221,141)&amp;" &lt;br&gt; &amp;nbsp;&amp;nbsp;&amp;nbsp;&amp;nbsp;&amp;nbsp;&amp;nbsp;&amp;nbsp;&amp;nbsp;"&amp;MID(I221,2,142)&amp;MID(I221,142,500)&amp;"&lt;br&gt;&lt;br&gt;"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L221" s="14" t="str">
        <f t="shared" si="29"/>
        <v>{{ ref_intext_lambert_1992 }}</v>
      </c>
      <c r="M221" s="14" t="str">
        <f t="shared" si="30"/>
        <v>{{ ref_bib_lambert_1992 }}</v>
      </c>
      <c r="N221" s="14" t="str">
        <f t="shared" si="31"/>
        <v xml:space="preserve">    ref_intext_lambert_1992: "Lambert, 1992"</v>
      </c>
      <c r="O221" s="14" t="str">
        <f t="shared" si="32"/>
        <v xml:space="preserve">    ref_bib_lambert_1992: "Lambert, D. (1992). Zero-Inflated Poisson Regression, with an application to Defects in Manufacturing. *Technometrics, 34*(1), 1–14. &lt;https://doi.org/10.2307/1269547&gt;"</v>
      </c>
    </row>
    <row r="222" spans="1:15">
      <c r="A222" s="14" t="s">
        <v>2249</v>
      </c>
      <c r="B222" s="14" t="b">
        <v>1</v>
      </c>
      <c r="C222" s="14" t="b">
        <v>1</v>
      </c>
      <c r="D222" s="14" t="b">
        <v>0</v>
      </c>
      <c r="E222" s="14"/>
      <c r="F222" s="14" t="s">
        <v>1527</v>
      </c>
      <c r="G222" s="14" t="s">
        <v>195</v>
      </c>
      <c r="H222" s="14" t="s">
        <v>806</v>
      </c>
      <c r="I222" s="14" t="s">
        <v>1777</v>
      </c>
      <c r="J222" s="14" t="s">
        <v>624</v>
      </c>
      <c r="K222" s="14" t="str">
        <f>LEFT(I222,141)&amp;" &lt;br&gt; &amp;nbsp;&amp;nbsp;&amp;nbsp;&amp;nbsp;&amp;nbsp;&amp;nbsp;&amp;nbsp;&amp;nbsp;"&amp;MID(I222,2,142)&amp;MID(I222,142,500)&amp;"&lt;br&gt;&lt;br&gt;"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L222" s="14" t="str">
        <f t="shared" si="29"/>
        <v>{{ ref_intext_lazenby_et_al_2015 }}</v>
      </c>
      <c r="M222" s="14" t="str">
        <f t="shared" si="30"/>
        <v>{{ ref_bib_lazenby_et_al_2015 }}</v>
      </c>
      <c r="N222" s="14" t="str">
        <f t="shared" si="31"/>
        <v xml:space="preserve">    ref_intext_lazenby_et_al_2015: "Lazenby et al., 2015"</v>
      </c>
      <c r="O222" s="14" t="str">
        <f t="shared" si="32"/>
        <v xml:space="preserve">    ref_bib_lazenby_et_al_2015: "Lazenby, B. T., Mooney, N. J., &amp; Dickman, C. R. (2015). Detecting species interactions using remote cameras: Effects on small mammals of predators, conspecifics, and climate. *Ecosphere, 6*(12), 1–18. &lt;https://doi.org/10.1890/ES14-00522.1&gt;"</v>
      </c>
    </row>
    <row r="223" spans="1:15">
      <c r="A223" s="14" t="s">
        <v>2249</v>
      </c>
      <c r="F223" t="s">
        <v>3521</v>
      </c>
      <c r="G223" t="s">
        <v>3520</v>
      </c>
      <c r="H223" t="s">
        <v>3520</v>
      </c>
      <c r="I223" t="s">
        <v>3519</v>
      </c>
      <c r="J223" s="14" t="s">
        <v>624</v>
      </c>
      <c r="L223" s="14" t="str">
        <f t="shared" si="29"/>
        <v>{{ ref_intext_lecren_1965 }}</v>
      </c>
      <c r="M223" s="14" t="str">
        <f t="shared" si="30"/>
        <v>{{ ref_bib_lecren_1965 }}</v>
      </c>
      <c r="N223" s="14" t="str">
        <f t="shared" si="31"/>
        <v xml:space="preserve">    ref_intext_lecren_1965: "Le Cren, 1965"</v>
      </c>
      <c r="O223" s="14" t="str">
        <f t="shared" si="32"/>
        <v xml:space="preserve">    ref_bib_lecren_1965: "Le Cren, E. D. (1965). A Note on the History of Mark-Recapture Population Estimates. *The Journal of Animal Ecology, 34*(2),453–54. &lt;https://doi.org/10.2307/2661&gt;"</v>
      </c>
    </row>
    <row r="224" spans="1:15">
      <c r="A224" s="14" t="s">
        <v>2249</v>
      </c>
      <c r="B224" s="14" t="b">
        <v>0</v>
      </c>
      <c r="C224" s="14" t="b">
        <v>0</v>
      </c>
      <c r="D224" s="14" t="b">
        <v>1</v>
      </c>
      <c r="E224" s="14"/>
      <c r="F224" s="14" t="s">
        <v>1528</v>
      </c>
      <c r="G224" s="14" t="s">
        <v>194</v>
      </c>
      <c r="H224" s="14" t="s">
        <v>194</v>
      </c>
      <c r="I224" s="14" t="s">
        <v>1778</v>
      </c>
      <c r="J224" s="14" t="s">
        <v>624</v>
      </c>
      <c r="K224" s="14" t="str">
        <f>LEFT(I224,141)&amp;" &lt;br&gt; &amp;nbsp;&amp;nbsp;&amp;nbsp;&amp;nbsp;&amp;nbsp;&amp;nbsp;&amp;nbsp;&amp;nbsp;"&amp;MID(I224,2,142)&amp;MID(I224,142,500)&amp;"&lt;br&gt;&lt;br&gt;"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L224" s="14" t="str">
        <f t="shared" si="29"/>
        <v>{{ ref_intext_lele_et_al_2013 }}</v>
      </c>
      <c r="M224" s="14" t="str">
        <f t="shared" si="30"/>
        <v>{{ ref_bib_lele_et_al_2013 }}</v>
      </c>
      <c r="N224" s="14" t="str">
        <f t="shared" si="31"/>
        <v xml:space="preserve">    ref_intext_lele_et_al_2013: "Lele et al., 2013"</v>
      </c>
      <c r="O224" s="14" t="str">
        <f t="shared" si="32"/>
        <v xml:space="preserve">    ref_bib_lele_et_al_2013: "Lele, S. R., Merrill, E. H., Keim, J., &amp; Boyce, M. S. (2013). Selection, use, choice and occupancy: Clarifying concepts in resource selection studies. Journal of Animal Ecology, 82(6), 1183–1191. &lt;https://doi.org/10.1111/1365-2656.12141&gt;"</v>
      </c>
    </row>
    <row r="225" spans="1:15">
      <c r="A225" s="14" t="s">
        <v>2249</v>
      </c>
      <c r="F225" t="s">
        <v>3527</v>
      </c>
      <c r="G225" s="33" t="s">
        <v>3526</v>
      </c>
      <c r="H225" s="33" t="s">
        <v>3526</v>
      </c>
      <c r="I225" t="s">
        <v>3528</v>
      </c>
      <c r="J225" s="14" t="s">
        <v>624</v>
      </c>
      <c r="L225" s="14" t="str">
        <f t="shared" si="29"/>
        <v>{{ ref_intext_leroy_2023 }}</v>
      </c>
      <c r="M225" s="14" t="str">
        <f t="shared" si="30"/>
        <v>{{ ref_bib_leroy_2023 }}</v>
      </c>
      <c r="N225" s="14" t="str">
        <f t="shared" si="31"/>
        <v xml:space="preserve">    ref_intext_leroy_2023: "Leroy, 2023"</v>
      </c>
      <c r="O225" s="14" t="str">
        <f t="shared" si="32"/>
        <v xml:space="preserve">    ref_bib_leroy_2023: "Leroy, B. (2023). *Package ‘Rarity’: Calculation of Rarity Indices for Species and Assemblages of Species.* R package version 1.3-8, &lt;https://cran.r-project.org/web/packages/Rarity/&gt;"</v>
      </c>
    </row>
    <row r="226" spans="1:15">
      <c r="A226" s="14" t="s">
        <v>2249</v>
      </c>
      <c r="F226" t="s">
        <v>3546</v>
      </c>
      <c r="G226" s="33" t="s">
        <v>3545</v>
      </c>
      <c r="H226" s="33" t="s">
        <v>3545</v>
      </c>
      <c r="I226" t="s">
        <v>3547</v>
      </c>
      <c r="J226" s="14" t="s">
        <v>624</v>
      </c>
      <c r="L226" s="14" t="str">
        <f t="shared" si="29"/>
        <v>{{ ref_intext_leroy_2024 }}</v>
      </c>
      <c r="M226" s="14" t="str">
        <f t="shared" si="30"/>
        <v>{{ ref_bib_leroy_2024 }}</v>
      </c>
      <c r="N226" s="14" t="str">
        <f t="shared" si="31"/>
        <v xml:space="preserve">    ref_intext_leroy_2024: "Leroy, 2024"</v>
      </c>
      <c r="O226" s="14" t="str">
        <f t="shared" si="32"/>
        <v xml:space="preserve">    ref_bib_leroy_2024: "Leroy, B. (2024). *Rarity Indices.* &lt;https://borisleroy.com/en/research/rarity-indices/&gt;"</v>
      </c>
    </row>
    <row r="227" spans="1:15">
      <c r="A227" s="14" t="s">
        <v>2249</v>
      </c>
      <c r="B227" s="14"/>
      <c r="C227" s="14"/>
      <c r="D227" s="14"/>
      <c r="E227" s="14"/>
      <c r="F227" s="14" t="s">
        <v>3471</v>
      </c>
      <c r="G227" s="14" t="s">
        <v>3465</v>
      </c>
      <c r="H227" s="14" t="s">
        <v>3465</v>
      </c>
      <c r="I227" s="14" t="s">
        <v>3461</v>
      </c>
      <c r="J227" s="14" t="s">
        <v>624</v>
      </c>
      <c r="K227" s="14" t="str">
        <f>LEFT(I227,141)&amp;" &lt;br&gt; &amp;nbsp;&amp;nbsp;&amp;nbsp;&amp;nbsp;&amp;nbsp;&amp;nbsp;&amp;nbsp;&amp;nbsp;"&amp;MID(I227,2,142)&amp;MID(I227,142,500)&amp;"&lt;br&gt;&lt;br&gt;"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L227" s="14" t="str">
        <f t="shared" si="29"/>
        <v>{{ ref_intext_levitis_et_al_2009 }}</v>
      </c>
      <c r="M227" s="14" t="str">
        <f t="shared" si="30"/>
        <v>{{ ref_bib_levitis_et_al_2009 }}</v>
      </c>
      <c r="N227" s="14" t="str">
        <f t="shared" si="31"/>
        <v xml:space="preserve">    ref_intext_levitis_et_al_2009: "Levitis et al., 2009"</v>
      </c>
      <c r="O227" s="14" t="str">
        <f t="shared" si="32"/>
        <v xml:space="preserve">    ref_bib_levitis_et_al_2009: "Levitis, D. A., Lidicker, W. Z., &amp; Freund, G. (2009). Behavioural biologists don't agree on what constitutes behaviour. *Animal Behaviour, 78* (1), 103-110. &lt;https://doi.org/10.1016/j.anbehav.2009.03.018&gt;"</v>
      </c>
    </row>
    <row r="228" spans="1:15">
      <c r="A228" s="14" t="s">
        <v>2249</v>
      </c>
      <c r="B228" s="14" t="b">
        <v>1</v>
      </c>
      <c r="C228" s="14" t="b">
        <v>0</v>
      </c>
      <c r="D228" s="14" t="b">
        <v>0</v>
      </c>
      <c r="E228" s="14"/>
      <c r="F228" s="14" t="s">
        <v>1529</v>
      </c>
      <c r="G228" s="14" t="s">
        <v>193</v>
      </c>
      <c r="H228" s="14" t="s">
        <v>193</v>
      </c>
      <c r="I228" s="14" t="s">
        <v>1779</v>
      </c>
      <c r="J228" s="14" t="s">
        <v>624</v>
      </c>
      <c r="K228" s="14" t="str">
        <f>LEFT(I228,141)&amp;" &lt;br&gt; &amp;nbsp;&amp;nbsp;&amp;nbsp;&amp;nbsp;&amp;nbsp;&amp;nbsp;&amp;nbsp;&amp;nbsp;"&amp;MID(I228,2,142)&amp;MID(I228,142,500)&amp;"&lt;br&gt;&lt;br&gt;"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L228" s="14" t="str">
        <f t="shared" si="29"/>
        <v>{{ ref_intext_li_et_al_2012 }}</v>
      </c>
      <c r="M228" s="14" t="str">
        <f t="shared" si="30"/>
        <v>{{ ref_bib_li_et_al_2012 }}</v>
      </c>
      <c r="N228" s="14" t="str">
        <f t="shared" si="31"/>
        <v xml:space="preserve">    ref_intext_li_et_al_2012: "Li et al., 2012"</v>
      </c>
      <c r="O228" s="14" t="str">
        <f t="shared" si="32"/>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229" spans="1:15">
      <c r="A229" s="14" t="s">
        <v>2249</v>
      </c>
      <c r="B229" s="14" t="b">
        <v>1</v>
      </c>
      <c r="C229" s="14" t="b">
        <v>0</v>
      </c>
      <c r="D229" s="14" t="b">
        <v>0</v>
      </c>
      <c r="E229" s="14"/>
      <c r="F229" s="14" t="s">
        <v>1530</v>
      </c>
      <c r="G229" s="14" t="s">
        <v>192</v>
      </c>
      <c r="H229" s="14" t="s">
        <v>192</v>
      </c>
      <c r="I229" s="14" t="s">
        <v>2719</v>
      </c>
      <c r="J229" s="14" t="s">
        <v>624</v>
      </c>
      <c r="K229" s="14" t="str">
        <f>LEFT(I229,141)&amp;" &lt;br&gt; &amp;nbsp;&amp;nbsp;&amp;nbsp;&amp;nbsp;&amp;nbsp;&amp;nbsp;&amp;nbsp;&amp;nbsp;"&amp;MID(I229,2,142)&amp;MID(I229,142,500)&amp;"&lt;br&gt;&lt;br&gt;"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L229" s="14" t="str">
        <f t="shared" si="29"/>
        <v>{{ ref_intext_linden_et_al_2017 }}</v>
      </c>
      <c r="M229" s="14" t="str">
        <f t="shared" si="30"/>
        <v>{{ ref_bib_linden_et_al_2017 }}</v>
      </c>
      <c r="N229" s="14" t="str">
        <f t="shared" si="31"/>
        <v xml:space="preserve">    ref_intext_linden_et_al_2017: "Linden et al., 2017"</v>
      </c>
      <c r="O229" s="14" t="str">
        <f t="shared" si="32"/>
        <v xml:space="preserve">    ref_bib_linden_et_al_2017: "Linden, D. W., Fuller, A. K., Royle, J. A., &amp; Hare, M. P. (2017). Examining the occupancy–Density relationship for a low‐Density carnivore. *Journal of Applied Ecology, 54*(6), 2043–2052. &lt;https://doi.org/10.1111/1365-2664.12883&gt;"</v>
      </c>
    </row>
    <row r="230" spans="1:15">
      <c r="A230" s="14" t="s">
        <v>2249</v>
      </c>
      <c r="B230" s="14" t="b">
        <v>1</v>
      </c>
      <c r="C230" s="14" t="b">
        <v>0</v>
      </c>
      <c r="D230" s="14" t="b">
        <v>0</v>
      </c>
      <c r="E230" s="14"/>
      <c r="F230" s="14" t="s">
        <v>1531</v>
      </c>
      <c r="G230" s="14" t="s">
        <v>191</v>
      </c>
      <c r="H230" s="14" t="s">
        <v>191</v>
      </c>
      <c r="I230" s="14" t="s">
        <v>1780</v>
      </c>
      <c r="J230" s="14" t="s">
        <v>624</v>
      </c>
      <c r="K230" s="14" t="str">
        <f>LEFT(I230,141)&amp;" &lt;br&gt; &amp;nbsp;&amp;nbsp;&amp;nbsp;&amp;nbsp;&amp;nbsp;&amp;nbsp;&amp;nbsp;&amp;nbsp;"&amp;MID(I230,2,142)&amp;MID(I230,142,500)&amp;"&lt;br&gt;&lt;br&gt;"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L230" s="14" t="str">
        <f t="shared" si="29"/>
        <v>{{ ref_intext_loonam_et_al_2021 }}</v>
      </c>
      <c r="M230" s="14" t="str">
        <f t="shared" si="30"/>
        <v>{{ ref_bib_loonam_et_al_2021 }}</v>
      </c>
      <c r="N230" s="14" t="str">
        <f t="shared" si="31"/>
        <v xml:space="preserve">    ref_intext_loonam_et_al_2021: "Loonam et al., 2021"</v>
      </c>
      <c r="O230" s="14" t="str">
        <f t="shared" si="32"/>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231" spans="1:15">
      <c r="A231" s="14" t="s">
        <v>2249</v>
      </c>
      <c r="B231" s="14" t="b">
        <v>0</v>
      </c>
      <c r="C231" s="14" t="b">
        <v>0</v>
      </c>
      <c r="D231" s="14"/>
      <c r="E231" s="14"/>
      <c r="F231" s="14" t="s">
        <v>2177</v>
      </c>
      <c r="G231" s="14" t="s">
        <v>2176</v>
      </c>
      <c r="H231" s="14" t="s">
        <v>2176</v>
      </c>
      <c r="I231" s="14" t="s">
        <v>2175</v>
      </c>
      <c r="J231" s="14" t="s">
        <v>624</v>
      </c>
      <c r="K231" s="14" t="str">
        <f>LEFT(I231,141)&amp;" &lt;br&gt; &amp;nbsp;&amp;nbsp;&amp;nbsp;&amp;nbsp;&amp;nbsp;&amp;nbsp;&amp;nbsp;&amp;nbsp;"&amp;MID(I231,2,142)&amp;MID(I231,142,500)&amp;"&lt;br&gt;&lt;br&gt;"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L231" s="14" t="str">
        <f t="shared" si="29"/>
        <v>{{ ref_intext_loreau_2010 }}</v>
      </c>
      <c r="M231" s="14" t="str">
        <f t="shared" si="30"/>
        <v>{{ ref_bib_loreau_2010 }}</v>
      </c>
      <c r="N231" s="14" t="str">
        <f t="shared" si="31"/>
        <v xml:space="preserve">    ref_intext_loreau_2010: "Loreau, 2010"</v>
      </c>
      <c r="O231" s="14" t="str">
        <f t="shared" si="32"/>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32" spans="1:15">
      <c r="A232" s="14"/>
      <c r="B232" s="14"/>
      <c r="C232" s="14"/>
      <c r="D232" s="14"/>
      <c r="E232" s="14"/>
      <c r="F232" t="s">
        <v>3728</v>
      </c>
      <c r="G232" t="s">
        <v>3766</v>
      </c>
      <c r="H232" t="s">
        <v>3766</v>
      </c>
      <c r="I232" t="s">
        <v>3747</v>
      </c>
      <c r="J232" t="s">
        <v>624</v>
      </c>
      <c r="K232" s="14"/>
      <c r="L232" s="14" t="str">
        <f t="shared" si="29"/>
        <v>{{ ref_intext_lukacs_2021 }}</v>
      </c>
      <c r="M232" s="14" t="str">
        <f t="shared" si="30"/>
        <v>{{ ref_bib_lukacs_2021 }}</v>
      </c>
      <c r="N232" s="14" t="str">
        <f t="shared" si="31"/>
        <v xml:space="preserve">    ref_intext_lukacs_2021: "Lukacs, 2021"</v>
      </c>
      <c r="O232" s="14" t="str">
        <f t="shared" si="32"/>
        <v xml:space="preserve">    ref_bib_lukacs_2021: "Lukacs, P. M. (2021, Oct 26).*Animal Abundance from Camera Data:Pipe Dream to Main Stream.* Presented at the FCFC Seminar. &lt;https://umontana.zoom.us/rec/play/eY6_CAjDNUjCAfFrmRvJH8NtrL4J38I46T5idY4gO3i1YHqxBnDUrDeufvgAps-D-aFJFJ_F9AMuE6k.VjerQ5kRpa5HsybV&gt;"</v>
      </c>
    </row>
    <row r="233" spans="1:15">
      <c r="A233" s="14" t="s">
        <v>2249</v>
      </c>
      <c r="B233" s="14" t="b">
        <v>1</v>
      </c>
      <c r="C233" s="14" t="b">
        <v>1</v>
      </c>
      <c r="D233" s="14" t="b">
        <v>0</v>
      </c>
      <c r="E233" s="14"/>
      <c r="F233" s="14" t="s">
        <v>1532</v>
      </c>
      <c r="G233" s="14" t="s">
        <v>190</v>
      </c>
      <c r="H233" s="14" t="s">
        <v>805</v>
      </c>
      <c r="I233" s="14" t="s">
        <v>1781</v>
      </c>
      <c r="J233" s="14" t="s">
        <v>624</v>
      </c>
      <c r="K233" s="14" t="str">
        <f t="shared" ref="K233:K242" si="34">LEFT(I233,141)&amp;" &lt;br&gt; &amp;nbsp;&amp;nbsp;&amp;nbsp;&amp;nbsp;&amp;nbsp;&amp;nbsp;&amp;nbsp;&amp;nbsp;"&amp;MID(I233,2,142)&amp;MID(I233,142,500)&amp;"&lt;br&gt;&lt;br&gt;"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L233" s="14" t="str">
        <f t="shared" si="29"/>
        <v>{{ ref_intext_lynch_et_al_2015 }}</v>
      </c>
      <c r="M233" s="14" t="str">
        <f t="shared" si="30"/>
        <v>{{ ref_bib_lynch_et_al_2015 }}</v>
      </c>
      <c r="N233" s="14" t="str">
        <f t="shared" si="31"/>
        <v xml:space="preserve">    ref_intext_lynch_et_al_2015: "Lynch et al., 2015"</v>
      </c>
      <c r="O233" s="14" t="str">
        <f t="shared" si="32"/>
        <v xml:space="preserve">    ref_bib_lynch_et_al_2015: "Lynch, T. P., Alderman, R., &amp; Hobday, A. J. (2015). A high-resolution panorama camera system for monitoring colony-wide seabird nesting behaviour. *Methods in Ecology and Evolution, 6*(5), 491–499. &lt;https://doi.org/10.1111/2041-210X.12339&gt;"</v>
      </c>
    </row>
    <row r="234" spans="1:15">
      <c r="A234" s="14" t="s">
        <v>2250</v>
      </c>
      <c r="B234" s="14" t="b">
        <v>1</v>
      </c>
      <c r="C234" s="14" t="b">
        <v>1</v>
      </c>
      <c r="D234" s="14" t="b">
        <v>1</v>
      </c>
      <c r="E234" s="14"/>
      <c r="F234" s="14" t="s">
        <v>1537</v>
      </c>
      <c r="G234" s="14" t="s">
        <v>189</v>
      </c>
      <c r="H234" s="14" t="s">
        <v>189</v>
      </c>
      <c r="I234" s="14" t="s">
        <v>1782</v>
      </c>
      <c r="J234" s="14" t="s">
        <v>624</v>
      </c>
      <c r="K234" s="14" t="str">
        <f t="shared" si="34"/>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L234" s="14" t="str">
        <f t="shared" si="29"/>
        <v>{{ ref_intext_mackenzie_kendall_2002 }}</v>
      </c>
      <c r="M234" s="14" t="str">
        <f t="shared" si="30"/>
        <v>{{ ref_bib_mackenzie_kendall_2002 }}</v>
      </c>
      <c r="N234" s="14" t="str">
        <f t="shared" si="31"/>
        <v xml:space="preserve">    ref_intext_mackenzie_kendall_2002: "MacKenzie &amp; Kendall, 2002"</v>
      </c>
      <c r="O234" s="14" t="str">
        <f t="shared" si="32"/>
        <v xml:space="preserve">    ref_bib_mackenzie_kendall_2002: "MacKenzie, D. I., &amp; Kendall, W. L. (2002) How Should Detection Probability Be Incorporated into Estimates of Relative Abundance? *Ecology, 83*(9), 2387–93. &lt;https://doi.org/10.1890/0012-9658(2002)083[2387:HSDPBI]2.0.CO;2&gt;"</v>
      </c>
    </row>
    <row r="235" spans="1:15">
      <c r="A235" s="14" t="s">
        <v>2250</v>
      </c>
      <c r="B235" s="14" t="b">
        <v>1</v>
      </c>
      <c r="C235" s="14" t="b">
        <v>0</v>
      </c>
      <c r="D235" s="14" t="b">
        <v>1</v>
      </c>
      <c r="E235" s="14"/>
      <c r="F235" s="14" t="s">
        <v>1538</v>
      </c>
      <c r="G235" s="14" t="s">
        <v>188</v>
      </c>
      <c r="H235" s="14" t="s">
        <v>188</v>
      </c>
      <c r="I235" s="14" t="s">
        <v>2750</v>
      </c>
      <c r="J235" s="14" t="s">
        <v>624</v>
      </c>
      <c r="K235" s="14" t="str">
        <f t="shared" si="34"/>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L235" s="14" t="str">
        <f t="shared" si="29"/>
        <v>{{ ref_intext_mackenzie_royle_2005 }}</v>
      </c>
      <c r="M235" s="14" t="str">
        <f t="shared" si="30"/>
        <v>{{ ref_bib_mackenzie_royle_2005 }}</v>
      </c>
      <c r="N235" s="14" t="str">
        <f t="shared" si="31"/>
        <v xml:space="preserve">    ref_intext_mackenzie_royle_2005: "Mackenzie &amp; Royle, 2005"</v>
      </c>
      <c r="O235" s="14" t="str">
        <f t="shared" si="32"/>
        <v xml:space="preserve">    ref_bib_mackenzie_royle_2005: "Mackenzie, D. I., &amp; Royle, J. A. (2005). Designing occupancy studies: general advice and allocating Survey effort. *Journal of Applied Ecology, 42*, 1105–1114. &lt;https://doi.org/10.1111/j.1365-2664.2005.01098.x&gt;"</v>
      </c>
    </row>
    <row r="236" spans="1:15">
      <c r="A236" s="14" t="s">
        <v>2250</v>
      </c>
      <c r="B236" s="14" t="b">
        <v>1</v>
      </c>
      <c r="C236" s="14" t="b">
        <v>0</v>
      </c>
      <c r="D236" s="14" t="b">
        <v>0</v>
      </c>
      <c r="E236" s="14"/>
      <c r="F236" s="14" t="s">
        <v>1535</v>
      </c>
      <c r="G236" s="14" t="s">
        <v>187</v>
      </c>
      <c r="H236" s="14" t="s">
        <v>804</v>
      </c>
      <c r="I236" s="14" t="s">
        <v>1785</v>
      </c>
      <c r="J236" s="14" t="s">
        <v>624</v>
      </c>
      <c r="K236" s="14" t="str">
        <f t="shared" si="34"/>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L236" s="14" t="str">
        <f t="shared" si="29"/>
        <v>{{ ref_intext_mackenzie_et_al_2004 }}</v>
      </c>
      <c r="M236" s="14" t="str">
        <f t="shared" si="30"/>
        <v>{{ ref_bib_mackenzie_et_al_2004 }}</v>
      </c>
      <c r="N236" s="14" t="str">
        <f t="shared" si="31"/>
        <v xml:space="preserve">    ref_intext_mackenzie_et_al_2004: "MacKenzie et al., 2004"</v>
      </c>
      <c r="O236" s="14" t="str">
        <f t="shared" si="32"/>
        <v xml:space="preserve">    ref_bib_mackenzie_et_al_2004: "MacKenzie, D. I., Bailey, L. L., &amp; Nichols, J. D. (2004). Investigating Species Co-Occurrence Patterns When Species Are Detected Imperfectly. *Journal of Animal Ecology, 73*(3), 546–555. &lt;https://doi.org/10.1111/j.0021-8790.2004.00828.x&gt;"</v>
      </c>
    </row>
    <row r="237" spans="1:15">
      <c r="A237" s="14" t="s">
        <v>2250</v>
      </c>
      <c r="B237" s="14" t="b">
        <v>1</v>
      </c>
      <c r="C237" s="14" t="b">
        <v>0</v>
      </c>
      <c r="D237" s="14" t="b">
        <v>0</v>
      </c>
      <c r="E237" s="14"/>
      <c r="F237" s="14" t="s">
        <v>1534</v>
      </c>
      <c r="G237" s="14" t="s">
        <v>186</v>
      </c>
      <c r="H237" s="14" t="s">
        <v>186</v>
      </c>
      <c r="I237" s="14" t="s">
        <v>1784</v>
      </c>
      <c r="J237" s="14" t="s">
        <v>624</v>
      </c>
      <c r="K237" s="14" t="str">
        <f t="shared" si="34"/>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L237" s="14" t="str">
        <f t="shared" si="29"/>
        <v>{{ ref_intext_mackenzie_et_al_2003 }}</v>
      </c>
      <c r="M237" s="14" t="str">
        <f t="shared" si="30"/>
        <v>{{ ref_bib_mackenzie_et_al_2003 }}</v>
      </c>
      <c r="N237" s="14" t="str">
        <f t="shared" si="31"/>
        <v xml:space="preserve">    ref_intext_mackenzie_et_al_2003: "MacKenzie et al., 2003"</v>
      </c>
      <c r="O237" s="14" t="str">
        <f t="shared" si="32"/>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38" spans="1:15">
      <c r="A238" s="14" t="s">
        <v>2250</v>
      </c>
      <c r="B238" s="14" t="b">
        <v>1</v>
      </c>
      <c r="C238" s="14" t="b">
        <v>0</v>
      </c>
      <c r="D238" s="14" t="b">
        <v>0</v>
      </c>
      <c r="E238" s="14"/>
      <c r="F238" s="14" t="s">
        <v>1533</v>
      </c>
      <c r="G238" s="14" t="s">
        <v>185</v>
      </c>
      <c r="H238" s="14" t="s">
        <v>185</v>
      </c>
      <c r="I238" s="14" t="s">
        <v>1783</v>
      </c>
      <c r="J238" s="14" t="s">
        <v>624</v>
      </c>
      <c r="K238" s="14" t="str">
        <f t="shared" si="34"/>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L238" s="14" t="str">
        <f t="shared" si="29"/>
        <v>{{ ref_intext_mackenzie_et_al_2002 }}</v>
      </c>
      <c r="M238" s="14" t="str">
        <f t="shared" si="30"/>
        <v>{{ ref_bib_mackenzie_et_al_2002 }}</v>
      </c>
      <c r="N238" s="14" t="str">
        <f t="shared" si="31"/>
        <v xml:space="preserve">    ref_intext_mackenzie_et_al_2002: "MacKenzie et al., 2002"</v>
      </c>
      <c r="O238" s="14" t="str">
        <f t="shared" si="32"/>
        <v xml:space="preserve">    ref_bib_mackenzie_et_al_2002: "MacKenzie, D. I., Nichols, J. D., Lachman, G. B., Droege, S., Royle, J. A., &amp; Langtimm, C. A. (2002). Estimating Site Occupancy Rates When Detection Probabilities Are Less Than One. *Ecology, 83*(8), 2248–2255. &lt;https://doi.org/10.2307/3072056&gt;"</v>
      </c>
    </row>
    <row r="239" spans="1:15">
      <c r="A239" s="14" t="s">
        <v>2250</v>
      </c>
      <c r="B239" s="14" t="b">
        <v>1</v>
      </c>
      <c r="C239" s="14" t="b">
        <v>0</v>
      </c>
      <c r="D239" s="14" t="b">
        <v>0</v>
      </c>
      <c r="E239" s="14"/>
      <c r="F239" s="14" t="s">
        <v>1536</v>
      </c>
      <c r="G239" s="14" t="s">
        <v>184</v>
      </c>
      <c r="H239" s="14" t="s">
        <v>184</v>
      </c>
      <c r="I239" s="38" t="s">
        <v>2766</v>
      </c>
      <c r="J239" s="14" t="s">
        <v>624</v>
      </c>
      <c r="K239" s="14" t="str">
        <f t="shared" si="34"/>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L239" s="14" t="str">
        <f t="shared" si="29"/>
        <v>{{ ref_intext_mackenzie_et_al_2006 }}</v>
      </c>
      <c r="M239" s="14" t="str">
        <f t="shared" si="30"/>
        <v>{{ ref_bib_mackenzie_et_al_2006 }}</v>
      </c>
      <c r="N239" s="14" t="str">
        <f t="shared" si="31"/>
        <v xml:space="preserve">    ref_intext_mackenzie_et_al_2006: "MacKenzie et al., 2006"</v>
      </c>
      <c r="O239" s="14" t="str">
        <f t="shared" si="32"/>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40" spans="1:15">
      <c r="A240" s="14"/>
      <c r="B240" s="14"/>
      <c r="C240" s="14"/>
      <c r="D240" s="14"/>
      <c r="E240" s="14"/>
      <c r="F240" s="14" t="s">
        <v>2988</v>
      </c>
      <c r="G240" s="14" t="s">
        <v>2987</v>
      </c>
      <c r="H240" s="14" t="s">
        <v>2987</v>
      </c>
      <c r="I240" s="14" t="s">
        <v>2986</v>
      </c>
      <c r="J240" s="14" t="s">
        <v>624</v>
      </c>
      <c r="K240" s="14" t="str">
        <f t="shared" si="34"/>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L240" s="14" t="str">
        <f t="shared" si="29"/>
        <v>{{ ref_intext_mackenzie_et_al_2017 }}</v>
      </c>
      <c r="M240" s="14" t="str">
        <f t="shared" si="30"/>
        <v>{{ ref_bib_mackenzie_et_al_2017 }}</v>
      </c>
      <c r="N240" s="14" t="str">
        <f t="shared" si="31"/>
        <v xml:space="preserve">    ref_intext_mackenzie_et_al_2017: "MacKenzie et al., 2017"</v>
      </c>
      <c r="O240" s="14" t="str">
        <f t="shared" si="32"/>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41" spans="1:15">
      <c r="A241" s="14" t="s">
        <v>2250</v>
      </c>
      <c r="B241" s="14" t="b">
        <v>1</v>
      </c>
      <c r="C241" s="14" t="b">
        <v>0</v>
      </c>
      <c r="D241" s="14" t="b">
        <v>0</v>
      </c>
      <c r="E241" s="14"/>
      <c r="F241" s="14" t="s">
        <v>1539</v>
      </c>
      <c r="G241" s="14" t="s">
        <v>183</v>
      </c>
      <c r="H241" s="14" t="s">
        <v>183</v>
      </c>
      <c r="I241" s="14" t="s">
        <v>2751</v>
      </c>
      <c r="J241" s="14" t="s">
        <v>624</v>
      </c>
      <c r="K241" s="14" t="str">
        <f t="shared" si="34"/>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L241" s="14" t="str">
        <f t="shared" si="29"/>
        <v>{{ ref_intext_maffei_noss_2008 }}</v>
      </c>
      <c r="M241" s="14" t="str">
        <f t="shared" si="30"/>
        <v>{{ ref_bib_maffei_noss_2008 }}</v>
      </c>
      <c r="N241" s="14" t="str">
        <f t="shared" si="31"/>
        <v xml:space="preserve">    ref_intext_maffei_noss_2008: "Maffei &amp; Noss, 2008"</v>
      </c>
      <c r="O241" s="14" t="str">
        <f t="shared" si="32"/>
        <v xml:space="preserve">    ref_bib_maffei_noss_2008: "Maffei, L., &amp; Noss, A. J. (2008). How Small Is Too Small? Camera Trap Survey Areas and Density Estimates for Ocelots in the Bolivian Chaco. *Biotropica, 40*(1), 71-75. &lt;https://doi.org/10.1111/j.1744-7429.2007.00341.x&gt;"</v>
      </c>
    </row>
    <row r="242" spans="1:15">
      <c r="A242" s="14" t="s">
        <v>2250</v>
      </c>
      <c r="B242" s="14" t="b">
        <v>1</v>
      </c>
      <c r="C242" s="14" t="b">
        <v>0</v>
      </c>
      <c r="D242" s="14" t="b">
        <v>0</v>
      </c>
      <c r="E242" s="14"/>
      <c r="F242" s="14" t="s">
        <v>1540</v>
      </c>
      <c r="G242" s="14" t="s">
        <v>182</v>
      </c>
      <c r="H242" s="14" t="s">
        <v>803</v>
      </c>
      <c r="I242" s="14" t="s">
        <v>2765</v>
      </c>
      <c r="J242" s="14" t="s">
        <v>624</v>
      </c>
      <c r="K242" s="14" t="str">
        <f t="shared" si="34"/>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L242" s="14" t="str">
        <f t="shared" si="29"/>
        <v>{{ ref_intext_manly_et_al_1993 }}</v>
      </c>
      <c r="M242" s="14" t="str">
        <f t="shared" si="30"/>
        <v>{{ ref_bib_manly_et_al_1993 }}</v>
      </c>
      <c r="N242" s="14" t="str">
        <f t="shared" si="31"/>
        <v xml:space="preserve">    ref_intext_manly_et_al_1993: "Manly et al., 1993"</v>
      </c>
      <c r="O242" s="14" t="str">
        <f t="shared" si="32"/>
        <v xml:space="preserve">    ref_bib_manly_et_al_1993: "Manly, B. F. J., McDonald, L. L., &amp; Thomas, D. L. (1993). Resource Selection by Animals: Statistical Design and Analysis for Field Studies. Chapman &amp; Hall, London, p. 177. &lt;https://doi.org/10.1007/0-306-48151-0&gt;"</v>
      </c>
    </row>
    <row r="243" spans="1:15" ht="15">
      <c r="E243" s="14"/>
      <c r="F243" s="28" t="s">
        <v>3563</v>
      </c>
      <c r="G243" t="s">
        <v>3578</v>
      </c>
      <c r="H243" t="s">
        <v>3578</v>
      </c>
      <c r="I243" t="s">
        <v>3564</v>
      </c>
      <c r="J243" s="78" t="s">
        <v>3565</v>
      </c>
      <c r="L243" s="14" t="str">
        <f t="shared" si="29"/>
        <v>{{ ref_intext_marinstats_2020a }}</v>
      </c>
      <c r="M243" s="14" t="str">
        <f t="shared" si="30"/>
        <v>{{ ref_bib_marinstats_2020a }}</v>
      </c>
      <c r="N243" s="14" t="str">
        <f t="shared" si="31"/>
        <v xml:space="preserve">    ref_intext_marinstats_2020a: "MarinStatsLectures-R Programming &amp; Statistics, 2020a"</v>
      </c>
      <c r="O243" s="14" t="str">
        <f t="shared" si="32"/>
        <v xml:space="preserve">    ref_bib_marinstats_2020a: "MarinStatsLectures-R Programming &amp; Statistics (2020a, Mar 17). *Poisson Regression Review.* [Video]. YouTube. &lt;https://www.youtube.com/watch?v=A8H6gc9Eq0w&gt;"</v>
      </c>
    </row>
    <row r="244" spans="1:15">
      <c r="E244" s="14"/>
      <c r="F244" s="28" t="s">
        <v>3566</v>
      </c>
      <c r="G244" t="s">
        <v>3577</v>
      </c>
      <c r="H244" t="s">
        <v>3577</v>
      </c>
      <c r="I244" s="28" t="s">
        <v>3567</v>
      </c>
      <c r="J244" s="28" t="s">
        <v>3568</v>
      </c>
      <c r="L244" s="14" t="str">
        <f t="shared" si="29"/>
        <v>{{ ref_intext_marinstats_2020b }}</v>
      </c>
      <c r="M244" s="14" t="str">
        <f t="shared" si="30"/>
        <v>{{ ref_bib_marinstats_2020b }}</v>
      </c>
      <c r="N244" s="14" t="str">
        <f t="shared" si="31"/>
        <v xml:space="preserve">    ref_intext_marinstats_2020b: "MarinStatsLectures-R Programming &amp; Statistics, 2020b"</v>
      </c>
      <c r="O244" s="14" t="str">
        <f t="shared" si="32"/>
        <v xml:space="preserve">    ref_bib_marinstats_2020b: "MarinStatsLectures-R Programming &amp; Statistics (2020b, Mar 17). *Poisson Regression: Zero Inflation (Excessive Zeros).* [Video]. YouTube. &lt;https://www.youtube.com/watch?v=eIY--zc5f24&gt;"</v>
      </c>
    </row>
    <row r="245" spans="1:15">
      <c r="A245" s="14" t="s">
        <v>2250</v>
      </c>
      <c r="B245" s="14" t="b">
        <v>0</v>
      </c>
      <c r="C245" s="14" t="b">
        <v>0</v>
      </c>
      <c r="D245" s="14" t="b">
        <v>1</v>
      </c>
      <c r="E245" s="14"/>
      <c r="F245" s="14" t="s">
        <v>1541</v>
      </c>
      <c r="G245" s="14" t="s">
        <v>181</v>
      </c>
      <c r="H245" s="14" t="s">
        <v>181</v>
      </c>
      <c r="I245" s="14" t="s">
        <v>1786</v>
      </c>
      <c r="J245" s="14" t="s">
        <v>624</v>
      </c>
      <c r="K245" s="14" t="str">
        <f>LEFT(I245,141)&amp;" &lt;br&gt; &amp;nbsp;&amp;nbsp;&amp;nbsp;&amp;nbsp;&amp;nbsp;&amp;nbsp;&amp;nbsp;&amp;nbsp;"&amp;MID(I245,2,142)&amp;MID(I245,142,500)&amp;"&lt;br&gt;&lt;br&gt;"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L245" s="14" t="str">
        <f t="shared" si="29"/>
        <v>{{ ref_intext_markle_et_al_2020 }}</v>
      </c>
      <c r="M245" s="14" t="str">
        <f t="shared" si="30"/>
        <v>{{ ref_bib_markle_et_al_2020 }}</v>
      </c>
      <c r="N245" s="14" t="str">
        <f t="shared" si="31"/>
        <v xml:space="preserve">    ref_intext_markle_et_al_2020: "Markle et al., 2020"</v>
      </c>
      <c r="O245" s="14" t="str">
        <f t="shared" si="32"/>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46" spans="1:15">
      <c r="A246" s="14" t="s">
        <v>2250</v>
      </c>
      <c r="B246" s="14" t="b">
        <v>1</v>
      </c>
      <c r="C246" s="14" t="b">
        <v>0</v>
      </c>
      <c r="D246" s="14" t="b">
        <v>1</v>
      </c>
      <c r="E246" s="14"/>
      <c r="F246" s="14" t="s">
        <v>1542</v>
      </c>
      <c r="G246" s="14" t="s">
        <v>180</v>
      </c>
      <c r="H246" s="14" t="s">
        <v>180</v>
      </c>
      <c r="I246" s="14" t="s">
        <v>1787</v>
      </c>
      <c r="J246" s="14" t="s">
        <v>624</v>
      </c>
      <c r="K246" s="14" t="str">
        <f>LEFT(I246,141)&amp;" &lt;br&gt; &amp;nbsp;&amp;nbsp;&amp;nbsp;&amp;nbsp;&amp;nbsp;&amp;nbsp;&amp;nbsp;&amp;nbsp;"&amp;MID(I246,2,142)&amp;MID(I246,142,500)&amp;"&lt;br&gt;&lt;br&gt;"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L246" s="14" t="str">
        <f t="shared" si="29"/>
        <v>{{ ref_intext_martin_et_al_2005 }}</v>
      </c>
      <c r="M246" s="14" t="str">
        <f t="shared" si="30"/>
        <v>{{ ref_bib_martin_et_al_2005 }}</v>
      </c>
      <c r="N246" s="14" t="str">
        <f t="shared" si="31"/>
        <v xml:space="preserve">    ref_intext_martin_et_al_2005: "Martin et al., 2005"</v>
      </c>
      <c r="O246" s="14" t="str">
        <f t="shared" si="32"/>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47" spans="1:15" ht="15">
      <c r="F247" s="14" t="s">
        <v>3509</v>
      </c>
      <c r="G247" s="14" t="s">
        <v>3510</v>
      </c>
      <c r="H247" s="14" t="s">
        <v>3510</v>
      </c>
      <c r="I247" s="74" t="s">
        <v>3511</v>
      </c>
      <c r="J247" s="14" t="s">
        <v>624</v>
      </c>
      <c r="L247" s="14" t="str">
        <f t="shared" si="29"/>
        <v>{{ ref_intext_mcclintock_et_al_2015 }}</v>
      </c>
      <c r="M247" s="14" t="str">
        <f t="shared" si="30"/>
        <v>{{ ref_bib_mcclintock_et_al_2015 }}</v>
      </c>
      <c r="N247" s="14" t="str">
        <f t="shared" si="31"/>
        <v xml:space="preserve">    ref_intext_mcclintock_et_al_2015: "McClintock et al., 2015"</v>
      </c>
      <c r="O247" s="14" t="str">
        <f t="shared" si="32"/>
        <v xml:space="preserve">    ref_bib_mcclintock_et_al_2015: "McClintock, B. T. (2015). multimark: An R package for analysis of capture–recapture data consisting of multiple 'noninvasive' marks. *Ecology and Evolution, 5*(21), 4920–4931. &lt;https://doi.org/10.1002/ece3.1676&gt;"</v>
      </c>
    </row>
    <row r="248" spans="1:15">
      <c r="A248" s="14" t="s">
        <v>2250</v>
      </c>
      <c r="B248" s="14" t="b">
        <v>1</v>
      </c>
      <c r="C248" s="14" t="b">
        <v>0</v>
      </c>
      <c r="D248" s="14" t="b">
        <v>0</v>
      </c>
      <c r="E248" s="14"/>
      <c r="F248" s="14" t="s">
        <v>1543</v>
      </c>
      <c r="G248" s="14" t="s">
        <v>179</v>
      </c>
      <c r="H248" s="14" t="s">
        <v>179</v>
      </c>
      <c r="I248" s="14" t="s">
        <v>1788</v>
      </c>
      <c r="J248" s="14" t="s">
        <v>624</v>
      </c>
      <c r="K248" s="14" t="str">
        <f>LEFT(I248,141)&amp;" &lt;br&gt; &amp;nbsp;&amp;nbsp;&amp;nbsp;&amp;nbsp;&amp;nbsp;&amp;nbsp;&amp;nbsp;&amp;nbsp;"&amp;MID(I248,2,142)&amp;MID(I248,142,500)&amp;"&lt;br&gt;&lt;br&gt;"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L248" s="14" t="str">
        <f t="shared" si="29"/>
        <v>{{ ref_intext_mcclintock_et_al_2009 }}</v>
      </c>
      <c r="M248" s="14" t="str">
        <f t="shared" si="30"/>
        <v>{{ ref_bib_mcclintock_et_al_2009 }}</v>
      </c>
      <c r="N248" s="14" t="str">
        <f t="shared" si="31"/>
        <v xml:space="preserve">    ref_intext_mcclintock_et_al_2009: "McClintock et al., 2009"</v>
      </c>
      <c r="O248" s="14" t="str">
        <f t="shared" si="32"/>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49" spans="1:15">
      <c r="A249" s="14" t="s">
        <v>2250</v>
      </c>
      <c r="B249" s="14" t="b">
        <v>0</v>
      </c>
      <c r="C249" s="14" t="b">
        <v>0</v>
      </c>
      <c r="D249" s="14" t="s">
        <v>789</v>
      </c>
      <c r="E249" s="14"/>
      <c r="F249" s="14" t="s">
        <v>1544</v>
      </c>
      <c r="G249" s="14" t="s">
        <v>178</v>
      </c>
      <c r="H249" s="14" t="s">
        <v>802</v>
      </c>
      <c r="I249" s="14" t="s">
        <v>1789</v>
      </c>
      <c r="J249" s="14" t="s">
        <v>624</v>
      </c>
      <c r="K249" s="14" t="str">
        <f>LEFT(I249,141)&amp;" &lt;br&gt; &amp;nbsp;&amp;nbsp;&amp;nbsp;&amp;nbsp;&amp;nbsp;&amp;nbsp;&amp;nbsp;&amp;nbsp;"&amp;MID(I249,2,142)&amp;MID(I249,142,500)&amp;"&lt;br&gt;&lt;br&gt;"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L249" s="14" t="str">
        <f t="shared" si="29"/>
        <v>{{ ref_intext_mccomb_et_al_2010 }}</v>
      </c>
      <c r="M249" s="14" t="str">
        <f t="shared" si="30"/>
        <v>{{ ref_bib_mccomb_et_al_2010 }}</v>
      </c>
      <c r="N249" s="14" t="str">
        <f t="shared" si="31"/>
        <v xml:space="preserve">    ref_intext_mccomb_et_al_2010: "Mccomb et al., 2010"</v>
      </c>
      <c r="O249" s="14" t="str">
        <f t="shared" si="32"/>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50" spans="1:15">
      <c r="A250" s="14" t="s">
        <v>2250</v>
      </c>
      <c r="B250" s="14" t="b">
        <v>1</v>
      </c>
      <c r="C250" s="14" t="b">
        <v>0</v>
      </c>
      <c r="D250" s="14" t="b">
        <v>0</v>
      </c>
      <c r="E250" s="14"/>
      <c r="F250" s="14" t="s">
        <v>1545</v>
      </c>
      <c r="G250" s="14" t="s">
        <v>177</v>
      </c>
      <c r="H250" s="14" t="s">
        <v>177</v>
      </c>
      <c r="I250" s="14" t="s">
        <v>1790</v>
      </c>
      <c r="J250" s="14" t="s">
        <v>624</v>
      </c>
      <c r="K250" s="14" t="str">
        <f>LEFT(I250,141)&amp;" &lt;br&gt; &amp;nbsp;&amp;nbsp;&amp;nbsp;&amp;nbsp;&amp;nbsp;&amp;nbsp;&amp;nbsp;&amp;nbsp;"&amp;MID(I250,2,142)&amp;MID(I250,142,500)&amp;"&lt;br&gt;&lt;br&gt;"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L250" s="14" t="str">
        <f t="shared" si="29"/>
        <v>{{ ref_intext_mccullagh_nelder_1989 }}</v>
      </c>
      <c r="M250" s="14" t="str">
        <f t="shared" si="30"/>
        <v>{{ ref_bib_mccullagh_nelder_1989 }}</v>
      </c>
      <c r="N250" s="14" t="str">
        <f t="shared" si="31"/>
        <v xml:space="preserve">    ref_intext_mccullagh_nelder_1989: "McCullagh &amp; Nelder, 1989"</v>
      </c>
      <c r="O250" s="14" t="str">
        <f t="shared" si="32"/>
        <v xml:space="preserve">    ref_bib_mccullagh_nelder_1989: "McCullagh, P., &amp; Nelder, J. A. (1989). *Generalised Linear Models,* 2nd edn. Chapman and Hall, London. &lt;http://dx.doi.org/10.1007/978-1-4899-3242-6&gt;"</v>
      </c>
    </row>
    <row r="251" spans="1:15">
      <c r="A251" s="14"/>
      <c r="B251" s="14"/>
      <c r="C251" s="14"/>
      <c r="D251" s="14"/>
      <c r="E251" s="14"/>
      <c r="F251" s="33" t="s">
        <v>3594</v>
      </c>
      <c r="G251" s="33" t="s">
        <v>3597</v>
      </c>
      <c r="H251" s="33" t="s">
        <v>3597</v>
      </c>
      <c r="I251" s="33" t="s">
        <v>3598</v>
      </c>
      <c r="J251" s="14" t="s">
        <v>624</v>
      </c>
      <c r="K251" s="14"/>
      <c r="L251" s="14" t="str">
        <f t="shared" si="29"/>
        <v>{{ ref_intext_mcneil_nd }}</v>
      </c>
      <c r="M251" s="14" t="str">
        <f t="shared" si="30"/>
        <v>{{ ref_bib_mcneil_nd }}</v>
      </c>
      <c r="N251" s="14" t="str">
        <f t="shared" si="31"/>
        <v xml:space="preserve">    ref_intext_mcneil_nd: "McNeil (n.d.)"</v>
      </c>
      <c r="O251" s="14" t="str">
        <f t="shared" si="32"/>
        <v xml:space="preserve">    ref_bib_mcneil_nd: "McNeil, D. (n.d.). Multi-season Occupancy Models. &lt;https://darinjmcneil.weebly.com/multi-season-occupancy.html&gt;"</v>
      </c>
    </row>
    <row r="252" spans="1:15">
      <c r="A252" s="14" t="s">
        <v>2250</v>
      </c>
      <c r="B252" s="14" t="b">
        <v>1</v>
      </c>
      <c r="C252" s="14" t="b">
        <v>1</v>
      </c>
      <c r="D252" s="14" t="b">
        <v>0</v>
      </c>
      <c r="E252" s="14"/>
      <c r="F252" s="14" t="s">
        <v>1546</v>
      </c>
      <c r="G252" s="14" t="s">
        <v>176</v>
      </c>
      <c r="H252" s="14" t="s">
        <v>176</v>
      </c>
      <c r="I252" s="14" t="s">
        <v>1791</v>
      </c>
      <c r="J252" s="14" t="s">
        <v>624</v>
      </c>
      <c r="K252" s="14" t="str">
        <f t="shared" ref="K252:K274" si="35">LEFT(I252,141)&amp;" &lt;br&gt; &amp;nbsp;&amp;nbsp;&amp;nbsp;&amp;nbsp;&amp;nbsp;&amp;nbsp;&amp;nbsp;&amp;nbsp;"&amp;MID(I252,2,142)&amp;MID(I252,142,500)&amp;"&lt;br&gt;&lt;br&gt;"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L252" s="14" t="str">
        <f t="shared" si="29"/>
        <v>{{ ref_intext_mcshea_et_al_2015 }}</v>
      </c>
      <c r="M252" s="14" t="str">
        <f t="shared" si="30"/>
        <v>{{ ref_bib_mcshea_et_al_2015 }}</v>
      </c>
      <c r="N252" s="14" t="str">
        <f t="shared" si="31"/>
        <v xml:space="preserve">    ref_intext_mcshea_et_al_2015: "McShea et al., 2015"</v>
      </c>
      <c r="O252" s="14" t="str">
        <f t="shared" si="32"/>
        <v xml:space="preserve">    ref_bib_mcshea_et_al_2015: "McShea, W. J., Forrester, T., Costello, R., He, Z., &amp; Kays, R. (2015). Volunteer-Run Cameras as Distributed Sensors for Macrosystem Mammal Research. *Landscape Ecology, 31,* 1–13. &lt;https://doi.org/10.1007/s10980-015-0262-9&gt;"</v>
      </c>
    </row>
    <row r="253" spans="1:15">
      <c r="A253" s="14" t="s">
        <v>2250</v>
      </c>
      <c r="B253" s="14" t="b">
        <v>0</v>
      </c>
      <c r="C253" s="14" t="b">
        <v>0</v>
      </c>
      <c r="D253" s="14"/>
      <c r="E253" s="14"/>
      <c r="F253" s="14" t="s">
        <v>1886</v>
      </c>
      <c r="G253" s="14" t="s">
        <v>1888</v>
      </c>
      <c r="H253" s="14" t="s">
        <v>1888</v>
      </c>
      <c r="I253" s="14" t="s">
        <v>1887</v>
      </c>
      <c r="J253" s="14" t="s">
        <v>624</v>
      </c>
      <c r="K253" s="14" t="str">
        <f t="shared" si="35"/>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L253" s="14" t="str">
        <f t="shared" si="29"/>
        <v>{{ ref_intext_mecks100_2018 }}</v>
      </c>
      <c r="M253" s="14" t="str">
        <f t="shared" si="30"/>
        <v>{{ ref_bib_mecks100_2018 }}</v>
      </c>
      <c r="N253" s="14" t="str">
        <f t="shared" si="31"/>
        <v xml:space="preserve">    ref_intext_mecks100_2018: "mecks100, 2018"</v>
      </c>
      <c r="O253" s="14" t="str">
        <f t="shared" si="32"/>
        <v xml:space="preserve">    ref_bib_mecks100_2018: "mecks100 (2018, Feb 7). *Species accumulation and rarefaction curves* [Video]. YouTube. &lt;https://www.youtube.com/watch?v=4gcmAUpo9TU&gt;"</v>
      </c>
    </row>
    <row r="254" spans="1:15">
      <c r="A254" s="14" t="s">
        <v>2250</v>
      </c>
      <c r="B254" s="14" t="b">
        <v>1</v>
      </c>
      <c r="C254" s="14" t="b">
        <v>0</v>
      </c>
      <c r="D254" s="14" t="b">
        <v>0</v>
      </c>
      <c r="E254" s="14"/>
      <c r="F254" s="14" t="s">
        <v>1549</v>
      </c>
      <c r="G254" s="14" t="s">
        <v>175</v>
      </c>
      <c r="H254" s="14" t="s">
        <v>801</v>
      </c>
      <c r="I254" s="14" t="s">
        <v>1792</v>
      </c>
      <c r="J254" s="14" t="s">
        <v>624</v>
      </c>
      <c r="K254" s="14" t="str">
        <f t="shared" si="35"/>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L254" s="14" t="str">
        <f t="shared" si="29"/>
        <v>{{ ref_intext_meek_et_al_2016 }}</v>
      </c>
      <c r="M254" s="14" t="str">
        <f t="shared" si="30"/>
        <v>{{ ref_bib_meek_et_al_2016 }}</v>
      </c>
      <c r="N254" s="14" t="str">
        <f t="shared" si="31"/>
        <v xml:space="preserve">    ref_intext_meek_et_al_2016: "Meek et al., 2016"</v>
      </c>
      <c r="O254" s="14" t="str">
        <f t="shared" si="32"/>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55" spans="1:15">
      <c r="A255" s="14" t="s">
        <v>2250</v>
      </c>
      <c r="B255" s="14" t="b">
        <v>1</v>
      </c>
      <c r="C255" s="14" t="b">
        <v>0</v>
      </c>
      <c r="D255" s="14" t="b">
        <v>1</v>
      </c>
      <c r="E255" s="14"/>
      <c r="F255" s="14" t="s">
        <v>1548</v>
      </c>
      <c r="G255" s="14" t="s">
        <v>174</v>
      </c>
      <c r="H255" s="14" t="s">
        <v>174</v>
      </c>
      <c r="I255" s="14" t="s">
        <v>2174</v>
      </c>
      <c r="J255" s="14" t="s">
        <v>624</v>
      </c>
      <c r="K255" s="14" t="str">
        <f t="shared" si="35"/>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L255" s="14" t="str">
        <f t="shared" si="29"/>
        <v>{{ ref_intext_meek_et_al_2014b }}</v>
      </c>
      <c r="M255" s="14" t="str">
        <f t="shared" si="30"/>
        <v>{{ ref_bib_meek_et_al_2014b }}</v>
      </c>
      <c r="N255" s="14" t="str">
        <f t="shared" si="31"/>
        <v xml:space="preserve">    ref_intext_meek_et_al_2014b: "Meek et al., 2014b"</v>
      </c>
      <c r="O255" s="14" t="str">
        <f t="shared" si="32"/>
        <v xml:space="preserve">    ref_bib_meek_et_al_2014b: "Meek, P. D., Ballard, G. A., Fleming, P. J. S., Schaefer, M., Williams, W., &amp; Falzon, G. (2014a). Camera Traps Can Be Heard and Seen by Animals. *PLoS One*, *9*(10), e110832. &lt;https://doi.org/10.1371/journal.pone.0110832&gt;"</v>
      </c>
    </row>
    <row r="256" spans="1:15">
      <c r="A256" s="14" t="s">
        <v>2250</v>
      </c>
      <c r="B256" s="14" t="b">
        <v>1</v>
      </c>
      <c r="C256" s="14" t="b">
        <v>1</v>
      </c>
      <c r="D256" s="14" t="b">
        <v>0</v>
      </c>
      <c r="E256" s="14"/>
      <c r="F256" s="14" t="s">
        <v>1547</v>
      </c>
      <c r="G256" s="14" t="s">
        <v>173</v>
      </c>
      <c r="H256" s="14" t="s">
        <v>173</v>
      </c>
      <c r="I256" s="14" t="s">
        <v>2785</v>
      </c>
      <c r="J256" s="14" t="s">
        <v>624</v>
      </c>
      <c r="K256" s="14" t="str">
        <f t="shared" si="35"/>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L256" s="14" t="str">
        <f t="shared" si="29"/>
        <v>{{ ref_intext_meek_et_al_2014a }}</v>
      </c>
      <c r="M256" s="14" t="str">
        <f t="shared" si="30"/>
        <v>{{ ref_bib_meek_et_al_2014a }}</v>
      </c>
      <c r="N256" s="14" t="str">
        <f t="shared" si="31"/>
        <v xml:space="preserve">    ref_intext_meek_et_al_2014a: "Meek et al., 2014a"</v>
      </c>
      <c r="O256" s="14" t="str">
        <f t="shared" si="32"/>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57" spans="1:15">
      <c r="A257" s="14" t="s">
        <v>2259</v>
      </c>
      <c r="B257" s="14" t="b">
        <v>0</v>
      </c>
      <c r="C257" s="14" t="b">
        <v>0</v>
      </c>
      <c r="D257" s="14"/>
      <c r="E257" s="14"/>
      <c r="F257" s="19" t="s">
        <v>2686</v>
      </c>
      <c r="G257" s="14" t="s">
        <v>2684</v>
      </c>
      <c r="H257" s="14" t="s">
        <v>2684</v>
      </c>
      <c r="I257" s="14" t="s">
        <v>2685</v>
      </c>
      <c r="J257" s="14" t="s">
        <v>2972</v>
      </c>
      <c r="K257" s="14" t="str">
        <f t="shared" si="35"/>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L257" s="14" t="str">
        <f t="shared" si="29"/>
        <v>{{ ref_intext_mikkela_2024 }}</v>
      </c>
      <c r="M257" s="14" t="str">
        <f t="shared" si="30"/>
        <v>{{ ref_bib_mikkela_2024 }}</v>
      </c>
      <c r="N257" s="14" t="str">
        <f t="shared" si="31"/>
        <v xml:space="preserve">    ref_intext_mikkela_2024: "Mikkelä, 2024"</v>
      </c>
      <c r="O257" s="14" t="str">
        <f t="shared" si="32"/>
        <v xml:space="preserve">    ref_bib_mikkela_2024: "Mikkelä, A. (2024). *Probabilistic detection calculator (online application).* R shiny version v2. &lt;https://detcal-shiny.2.rahtiapp.fi/&gt;"</v>
      </c>
    </row>
    <row r="258" spans="1:15">
      <c r="A258" s="14" t="s">
        <v>2250</v>
      </c>
      <c r="B258" s="14" t="b">
        <v>1</v>
      </c>
      <c r="C258" s="14" t="b">
        <v>1</v>
      </c>
      <c r="D258" s="14" t="b">
        <v>0</v>
      </c>
      <c r="E258" s="14"/>
      <c r="F258" s="14" t="s">
        <v>1550</v>
      </c>
      <c r="G258" s="14" t="s">
        <v>172</v>
      </c>
      <c r="H258" s="14" t="s">
        <v>800</v>
      </c>
      <c r="I258" s="14" t="s">
        <v>2752</v>
      </c>
      <c r="J258" s="14" t="s">
        <v>624</v>
      </c>
      <c r="K258" s="14" t="str">
        <f t="shared" si="35"/>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L258" s="14" t="str">
        <f t="shared" si="29"/>
        <v>{{ ref_intext_mills_et_al_2016 }}</v>
      </c>
      <c r="M258" s="14" t="str">
        <f t="shared" si="30"/>
        <v>{{ ref_bib_mills_et_al_2016 }}</v>
      </c>
      <c r="N258" s="14" t="str">
        <f t="shared" si="31"/>
        <v xml:space="preserve">    ref_intext_mills_et_al_2016: "Mills et al., 2016"</v>
      </c>
      <c r="O258" s="14" t="str">
        <f t="shared" si="32"/>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59" spans="1:15">
      <c r="A259" s="14" t="s">
        <v>2250</v>
      </c>
      <c r="B259" s="14" t="b">
        <v>1</v>
      </c>
      <c r="C259" s="14" t="b">
        <v>0</v>
      </c>
      <c r="D259" s="14" t="b">
        <v>0</v>
      </c>
      <c r="E259" s="14"/>
      <c r="F259" s="14" t="s">
        <v>1551</v>
      </c>
      <c r="G259" s="14" t="s">
        <v>171</v>
      </c>
      <c r="H259" s="14" t="s">
        <v>171</v>
      </c>
      <c r="I259" s="14" t="s">
        <v>2753</v>
      </c>
      <c r="J259" s="14" t="s">
        <v>624</v>
      </c>
      <c r="K259" s="14" t="str">
        <f t="shared" si="35"/>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L259" s="14" t="str">
        <f t="shared" si="29"/>
        <v>{{ ref_intext_mills_et_al_2019 }}</v>
      </c>
      <c r="M259" s="14" t="str">
        <f t="shared" si="30"/>
        <v>{{ ref_bib_mills_et_al_2019 }}</v>
      </c>
      <c r="N259" s="14" t="str">
        <f t="shared" si="31"/>
        <v xml:space="preserve">    ref_intext_mills_et_al_2019: "Mills et al., 2019"</v>
      </c>
      <c r="O259" s="14" t="str">
        <f t="shared" si="32"/>
        <v xml:space="preserve">    ref_bib_mills_et_al_2019: "Mills, D., Fattebert, J., Hunter, L., &amp; Slotow, R. (2019). Maximising camera trap data: Using attractants to improve detection of elusive species in multi-species Surveys. *PLoS ONE, 14(5)*, e0216447. &lt;https://doi.org/10.1371/journal.pone.0216447&gt;"</v>
      </c>
    </row>
    <row r="260" spans="1:15">
      <c r="A260" s="14" t="s">
        <v>2250</v>
      </c>
      <c r="B260" s="14" t="b">
        <v>1</v>
      </c>
      <c r="C260" s="14" t="b">
        <v>1</v>
      </c>
      <c r="D260" s="14" t="b">
        <v>0</v>
      </c>
      <c r="E260" s="14"/>
      <c r="F260" s="14" t="s">
        <v>1552</v>
      </c>
      <c r="G260" s="14" t="s">
        <v>170</v>
      </c>
      <c r="H260" s="14" t="s">
        <v>799</v>
      </c>
      <c r="I260" s="14" t="s">
        <v>1794</v>
      </c>
      <c r="J260" s="14" t="s">
        <v>624</v>
      </c>
      <c r="K260" s="14" t="str">
        <f t="shared" si="35"/>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L260" s="14" t="str">
        <f t="shared" si="29"/>
        <v>{{ ref_intext_moeller_et_al_2018 }}</v>
      </c>
      <c r="M260" s="14" t="str">
        <f t="shared" si="30"/>
        <v>{{ ref_bib_moeller_et_al_2018 }}</v>
      </c>
      <c r="N260" s="14" t="str">
        <f t="shared" si="31"/>
        <v xml:space="preserve">    ref_intext_moeller_et_al_2018: "Moeller et al., 2018"</v>
      </c>
      <c r="O260" s="14" t="str">
        <f t="shared" si="32"/>
        <v xml:space="preserve">    ref_bib_moeller_et_al_2018: "Moeller, A. K., Lukacs, P. M., &amp; Horne, J. S. (2018). Three Novel Methods to Estimate Abundance of Unmarked Animals using Remote Cameras. *Ecosphere, 9*(8), Article e02331. &lt;https://doi.org/10.1002/ecs2.2331&gt;"</v>
      </c>
    </row>
    <row r="261" spans="1:15">
      <c r="A261" s="14" t="s">
        <v>2250</v>
      </c>
      <c r="B261" s="14" t="b">
        <v>1</v>
      </c>
      <c r="C261" s="14" t="b">
        <v>0</v>
      </c>
      <c r="D261" s="14" t="b">
        <v>0</v>
      </c>
      <c r="E261" s="14"/>
      <c r="F261" s="14" t="s">
        <v>1553</v>
      </c>
      <c r="G261" s="14" t="s">
        <v>169</v>
      </c>
      <c r="H261" s="14" t="s">
        <v>169</v>
      </c>
      <c r="I261" s="14" t="s">
        <v>1793</v>
      </c>
      <c r="J261" s="14" t="s">
        <v>624</v>
      </c>
      <c r="K261" s="14" t="str">
        <f t="shared" si="35"/>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L261" s="14" t="str">
        <f t="shared" si="29"/>
        <v>{{ ref_intext_moeller_et_al_2023 }}</v>
      </c>
      <c r="M261" s="14" t="str">
        <f t="shared" si="30"/>
        <v>{{ ref_bib_moeller_et_al_2023 }}</v>
      </c>
      <c r="N261" s="14" t="str">
        <f t="shared" si="31"/>
        <v xml:space="preserve">    ref_intext_moeller_et_al_2023: "Moeller et al., 2023"</v>
      </c>
      <c r="O261" s="14" t="str">
        <f t="shared" si="32"/>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62" spans="1:15">
      <c r="A262" s="14" t="s">
        <v>2250</v>
      </c>
      <c r="B262" s="14" t="b">
        <v>0</v>
      </c>
      <c r="C262" s="14" t="b">
        <v>0</v>
      </c>
      <c r="D262" s="14"/>
      <c r="E262" s="14"/>
      <c r="F262" s="14" t="s">
        <v>3794</v>
      </c>
      <c r="G262" s="14" t="s">
        <v>3796</v>
      </c>
      <c r="H262" s="14" t="s">
        <v>3796</v>
      </c>
      <c r="I262" s="14" t="s">
        <v>3795</v>
      </c>
      <c r="J262" s="14" t="s">
        <v>624</v>
      </c>
      <c r="K262" s="14" t="str">
        <f t="shared" si="35"/>
        <v>Moeller, A. K.,&amp;  Lukacs, P. M. (2022) spaceNtime: an R package for estimating abundance of unmarked animals using camera-trap photographs. * &lt;br&gt; &amp;nbsp;&amp;nbsp;&amp;nbsp;&amp;nbsp;&amp;nbsp;&amp;nbsp;&amp;nbsp;&amp;nbsp;oeller, A. K.,&amp;  Lukacs, P. M. (2022) spaceNtime: an R package for estimating abundance of unmarked animals using camera-trap photographs. *MaMammalian Biology, 102*, 581–590. &lt;https://doi.org/10.1007/s42991-021-00181-8&gt;&lt;br&gt;&lt;br&gt;</v>
      </c>
      <c r="L262" s="14" t="str">
        <f t="shared" si="29"/>
        <v>{{ ref_intext_moeller_lukacs_2022 }}</v>
      </c>
      <c r="M262" s="14" t="str">
        <f t="shared" si="30"/>
        <v>{{ ref_bib_moeller_lukacs_2022 }}</v>
      </c>
      <c r="N262" s="14" t="str">
        <f t="shared" si="31"/>
        <v xml:space="preserve">    ref_intext_moeller_lukacs_2022: "Moeller &amp; Lukacs, 2022"</v>
      </c>
      <c r="O262" s="14" t="str">
        <f t="shared" si="32"/>
        <v xml:space="preserve">    ref_bib_moeller_lukacs_2022: "Moeller, A. K.,&amp;  Lukacs, P. M. (2022) spaceNtime: an R package for estimating abundance of unmarked animals using camera-trap photographs. *Mammalian Biology, 102*, 581–590. &lt;https://doi.org/10.1007/s42991-021-00181-8&gt;"</v>
      </c>
    </row>
    <row r="263" spans="1:15">
      <c r="A263" s="14" t="s">
        <v>2250</v>
      </c>
      <c r="B263" s="14" t="b">
        <v>1</v>
      </c>
      <c r="C263" s="14" t="b">
        <v>0</v>
      </c>
      <c r="D263" s="14" t="b">
        <v>0</v>
      </c>
      <c r="E263" s="14"/>
      <c r="F263" s="14" t="s">
        <v>1554</v>
      </c>
      <c r="G263" s="14" t="s">
        <v>168</v>
      </c>
      <c r="H263" s="14" t="s">
        <v>168</v>
      </c>
      <c r="I263" s="14" t="s">
        <v>1795</v>
      </c>
      <c r="J263" s="14" t="s">
        <v>624</v>
      </c>
      <c r="K263" s="14" t="str">
        <f t="shared" si="35"/>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L263" s="14" t="str">
        <f t="shared" si="29"/>
        <v>{{ ref_intext_moll_et_al_2020 }}</v>
      </c>
      <c r="M263" s="14" t="str">
        <f t="shared" si="30"/>
        <v>{{ ref_bib_moll_et_al_2020 }}</v>
      </c>
      <c r="N263" s="14" t="str">
        <f t="shared" si="31"/>
        <v xml:space="preserve">    ref_intext_moll_et_al_2020: "Moll et al., 2020"</v>
      </c>
      <c r="O263" s="14" t="str">
        <f t="shared" si="32"/>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64" spans="1:15">
      <c r="A264" s="14" t="s">
        <v>2250</v>
      </c>
      <c r="B264" s="14" t="b">
        <v>0</v>
      </c>
      <c r="C264" s="14" t="b">
        <v>0</v>
      </c>
      <c r="D264" s="14" t="s">
        <v>789</v>
      </c>
      <c r="E264" s="14"/>
      <c r="F264" s="14" t="s">
        <v>16</v>
      </c>
      <c r="G264" s="14" t="s">
        <v>167</v>
      </c>
      <c r="H264" s="14" t="s">
        <v>167</v>
      </c>
      <c r="I264" s="14" t="s">
        <v>1796</v>
      </c>
      <c r="J264" s="14" t="s">
        <v>624</v>
      </c>
      <c r="K264" s="14" t="str">
        <f t="shared" si="35"/>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L264" s="14" t="str">
        <f t="shared" si="29"/>
        <v>{{ ref_intext_molloy_2018 }}</v>
      </c>
      <c r="M264" s="14" t="str">
        <f t="shared" si="30"/>
        <v>{{ ref_bib_molloy_2018 }}</v>
      </c>
      <c r="N264" s="14" t="str">
        <f t="shared" si="31"/>
        <v xml:space="preserve">    ref_intext_molloy_2018: "Molloy, 2018"</v>
      </c>
      <c r="O264" s="14" t="str">
        <f t="shared" si="32"/>
        <v xml:space="preserve">    ref_bib_molloy_2018: "Molloy, S. W. (2018). *A Practical Guide to Using Camera Traps for Wildlife Monitoring in Natural Resource Management Projects*. &lt;https://doi.org/10.13140/RG.2.2.28025.57449&gt;"</v>
      </c>
    </row>
    <row r="265" spans="1:15">
      <c r="A265" s="14" t="s">
        <v>2250</v>
      </c>
      <c r="B265" s="14" t="b">
        <v>1</v>
      </c>
      <c r="C265" s="14" t="b">
        <v>0</v>
      </c>
      <c r="D265" s="14" t="b">
        <v>0</v>
      </c>
      <c r="E265" s="14"/>
      <c r="F265" s="14" t="s">
        <v>1555</v>
      </c>
      <c r="G265" s="14" t="s">
        <v>166</v>
      </c>
      <c r="H265" s="14" t="s">
        <v>166</v>
      </c>
      <c r="I265" s="14" t="s">
        <v>1797</v>
      </c>
      <c r="J265" s="14" t="s">
        <v>624</v>
      </c>
      <c r="K265" s="14" t="str">
        <f t="shared" si="35"/>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L265" s="14" t="str">
        <f t="shared" si="29"/>
        <v>{{ ref_intext_moqanaki_et_al_2021 }}</v>
      </c>
      <c r="M265" s="14" t="str">
        <f t="shared" si="30"/>
        <v>{{ ref_bib_moqanaki_et_al_2021 }}</v>
      </c>
      <c r="N265" s="14" t="str">
        <f t="shared" si="31"/>
        <v xml:space="preserve">    ref_intext_moqanaki_et_al_2021: "Moqanaki et al., 2021"</v>
      </c>
      <c r="O265" s="14" t="str">
        <f t="shared" si="32"/>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66" spans="1:15">
      <c r="A266" s="14" t="s">
        <v>2250</v>
      </c>
      <c r="B266" s="14" t="b">
        <v>1</v>
      </c>
      <c r="C266" s="14" t="b">
        <v>0</v>
      </c>
      <c r="D266" s="14" t="b">
        <v>0</v>
      </c>
      <c r="E266" s="14"/>
      <c r="F266" s="14" t="s">
        <v>1556</v>
      </c>
      <c r="G266" s="14" t="s">
        <v>165</v>
      </c>
      <c r="H266" s="14" t="s">
        <v>165</v>
      </c>
      <c r="I266" s="14" t="s">
        <v>2720</v>
      </c>
      <c r="J266" s="14" t="s">
        <v>624</v>
      </c>
      <c r="K266" s="14" t="str">
        <f t="shared" si="35"/>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L266" s="14" t="str">
        <f t="shared" si="29"/>
        <v>{{ ref_intext_morin_et_al_2022 }}</v>
      </c>
      <c r="M266" s="14" t="str">
        <f t="shared" si="30"/>
        <v>{{ ref_bib_morin_et_al_2022 }}</v>
      </c>
      <c r="N266" s="14" t="str">
        <f t="shared" si="31"/>
        <v xml:space="preserve">    ref_intext_morin_et_al_2022: "Morin et al., 2022"</v>
      </c>
      <c r="O266" s="14" t="str">
        <f t="shared" si="32"/>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67" spans="1:15">
      <c r="A267" s="14" t="s">
        <v>2250</v>
      </c>
      <c r="B267" s="14" t="b">
        <v>1</v>
      </c>
      <c r="C267" s="14" t="b">
        <v>0</v>
      </c>
      <c r="D267" s="14" t="b">
        <v>0</v>
      </c>
      <c r="E267" s="14"/>
      <c r="F267" s="14" t="s">
        <v>15</v>
      </c>
      <c r="G267" s="14" t="s">
        <v>164</v>
      </c>
      <c r="H267" s="14" t="s">
        <v>164</v>
      </c>
      <c r="I267" s="14" t="s">
        <v>2754</v>
      </c>
      <c r="J267" s="14" t="s">
        <v>624</v>
      </c>
      <c r="K267" s="14" t="str">
        <f t="shared" si="35"/>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L267" s="14" t="str">
        <f t="shared" si="29"/>
        <v>{{ ref_intext_morris_2022 }}</v>
      </c>
      <c r="M267" s="14" t="str">
        <f t="shared" si="30"/>
        <v>{{ ref_bib_morris_2022 }}</v>
      </c>
      <c r="N267" s="14" t="str">
        <f t="shared" si="31"/>
        <v xml:space="preserve">    ref_intext_morris_2022: "Morris, 2022"</v>
      </c>
      <c r="O267" s="14" t="str">
        <f t="shared" si="32"/>
        <v xml:space="preserve">    ref_bib_morris_2022: "Morris, D. (2022). *Everything I know about machine learning and camera traps.* &lt;https://agentmorris.github.io/camera-trap-ml-Survey/&gt;"</v>
      </c>
    </row>
    <row r="268" spans="1:15">
      <c r="A268" s="14" t="s">
        <v>2250</v>
      </c>
      <c r="B268" s="14" t="b">
        <v>0</v>
      </c>
      <c r="C268" s="14" t="b">
        <v>0</v>
      </c>
      <c r="D268" s="14" t="s">
        <v>789</v>
      </c>
      <c r="E268" s="14"/>
      <c r="F268" s="14" t="s">
        <v>1557</v>
      </c>
      <c r="G268" s="14" t="s">
        <v>163</v>
      </c>
      <c r="H268" s="14" t="s">
        <v>163</v>
      </c>
      <c r="I268" s="14" t="s">
        <v>1798</v>
      </c>
      <c r="J268" s="14" t="s">
        <v>624</v>
      </c>
      <c r="K268" s="14" t="str">
        <f t="shared" si="35"/>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L268" s="14" t="str">
        <f t="shared" ref="L268:L331" si="36">"{{ ref_intext_"&amp;F268&amp;" }}"</f>
        <v>{{ ref_intext_morrison_et_al_2018 }}</v>
      </c>
      <c r="M268" s="14" t="str">
        <f t="shared" ref="M268:M331" si="37">"{{ ref_bib_"&amp;F268&amp;" }}"</f>
        <v>{{ ref_bib_morrison_et_al_2018 }}</v>
      </c>
      <c r="N268" s="14" t="str">
        <f t="shared" si="31"/>
        <v xml:space="preserve">    ref_intext_morrison_et_al_2018: "Morrison et al., 2018"</v>
      </c>
      <c r="O268" s="14" t="str">
        <f t="shared" si="32"/>
        <v xml:space="preserve">    ref_bib_morrison_et_al_2018: "Morrison, M. L., Block, W. M., Strickland, M. D., Collier, B. A. &amp; Peterson, M. J. (2008). Wildlife Study Design. Springer, New York. &lt;https://doi.org/10.1007/978-0-387-75528-1&gt;"</v>
      </c>
    </row>
    <row r="269" spans="1:15">
      <c r="A269" s="14" t="s">
        <v>2250</v>
      </c>
      <c r="B269" s="14" t="b">
        <v>0</v>
      </c>
      <c r="C269" s="14" t="b">
        <v>1</v>
      </c>
      <c r="D269" s="14" t="b">
        <v>0</v>
      </c>
      <c r="E269" s="14"/>
      <c r="F269" s="14" t="s">
        <v>1558</v>
      </c>
      <c r="G269" s="14" t="s">
        <v>162</v>
      </c>
      <c r="H269" s="14" t="s">
        <v>162</v>
      </c>
      <c r="I269" s="14" t="s">
        <v>1799</v>
      </c>
      <c r="J269" s="14" t="s">
        <v>624</v>
      </c>
      <c r="K269" s="14" t="str">
        <f t="shared" si="35"/>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L269" s="14" t="str">
        <f t="shared" si="36"/>
        <v>{{ ref_intext_muhly_et_al_2011 }}</v>
      </c>
      <c r="M269" s="14" t="str">
        <f t="shared" si="37"/>
        <v>{{ ref_bib_muhly_et_al_2011 }}</v>
      </c>
      <c r="N269" s="14" t="str">
        <f t="shared" ref="N269:N332" si="38">"    ref_intext_"&amp;F269&amp;": "&amp;""""&amp;G269&amp;""""</f>
        <v xml:space="preserve">    ref_intext_muhly_et_al_2011: "Muhly et al., 2011"</v>
      </c>
      <c r="O269" s="14" t="str">
        <f t="shared" ref="O269:O332" si="39">"    ref_bib_"&amp;F269&amp;": "&amp;""""&amp;I269&amp;""""</f>
        <v xml:space="preserve">    ref_bib_muhly_et_al_2011: "Muhly, T. B., Semeniuk, C., Massolo, A., Hickman, L., &amp; Musiani, M. (2011). Human activity helps prey win the predator-prey space race. *PloS One, 6*(3), e17050. &lt;https://doi.org/10.1371/journal.pone.0017050&gt;"</v>
      </c>
    </row>
    <row r="270" spans="1:15">
      <c r="A270" s="14" t="s">
        <v>2250</v>
      </c>
      <c r="B270" s="14" t="b">
        <v>0</v>
      </c>
      <c r="C270" s="14" t="b">
        <v>1</v>
      </c>
      <c r="D270" s="14" t="b">
        <v>0</v>
      </c>
      <c r="E270" s="14"/>
      <c r="F270" s="14" t="s">
        <v>1559</v>
      </c>
      <c r="G270" s="14" t="s">
        <v>161</v>
      </c>
      <c r="H270" s="14" t="s">
        <v>161</v>
      </c>
      <c r="I270" s="14" t="s">
        <v>1800</v>
      </c>
      <c r="J270" s="14" t="s">
        <v>624</v>
      </c>
      <c r="K270" s="14" t="str">
        <f t="shared" si="35"/>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L270" s="14" t="str">
        <f t="shared" si="36"/>
        <v>{{ ref_intext_muhly_et_al_2015 }}</v>
      </c>
      <c r="M270" s="14" t="str">
        <f t="shared" si="37"/>
        <v>{{ ref_bib_muhly_et_al_2015 }}</v>
      </c>
      <c r="N270" s="14" t="str">
        <f t="shared" si="38"/>
        <v xml:space="preserve">    ref_intext_muhly_et_al_2015: "Muhly et al., 2015"</v>
      </c>
      <c r="O270" s="14" t="str">
        <f t="shared" si="39"/>
        <v xml:space="preserve">    ref_bib_muhly_et_al_2015: "Muhly, T., Serrouya, R., Neilson, E., Li, H., &amp; Boutin, S. (2015). Influence of In-Situ Oil Sands Development on Caribou (Rangifer tarandus) Movement. PloS One, 10(9), e0136933. &lt;https://doi.org/10.1371/journal.pone.0136933&gt;"</v>
      </c>
    </row>
    <row r="271" spans="1:15">
      <c r="A271" s="14" t="s">
        <v>2250</v>
      </c>
      <c r="B271" s="14" t="b">
        <v>1</v>
      </c>
      <c r="C271" s="14" t="b">
        <v>0</v>
      </c>
      <c r="D271" s="14" t="b">
        <v>1</v>
      </c>
      <c r="E271" s="14"/>
      <c r="F271" s="14" t="s">
        <v>14</v>
      </c>
      <c r="G271" s="14" t="s">
        <v>160</v>
      </c>
      <c r="H271" s="14" t="s">
        <v>160</v>
      </c>
      <c r="I271" s="14" t="s">
        <v>1801</v>
      </c>
      <c r="J271" s="14" t="s">
        <v>624</v>
      </c>
      <c r="K271" s="14" t="str">
        <f t="shared" si="35"/>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L271" s="14" t="str">
        <f t="shared" si="36"/>
        <v>{{ ref_intext_mullahy_1986 }}</v>
      </c>
      <c r="M271" s="14" t="str">
        <f t="shared" si="37"/>
        <v>{{ ref_bib_mullahy_1986 }}</v>
      </c>
      <c r="N271" s="14" t="str">
        <f t="shared" si="38"/>
        <v xml:space="preserve">    ref_intext_mullahy_1986: "Mullahy, 1986"</v>
      </c>
      <c r="O271" s="14" t="str">
        <f t="shared" si="39"/>
        <v xml:space="preserve">    ref_bib_mullahy_1986: "Mullahy, J. (1986). Specification and Testing of Some Modified Count Data Models. *Journal of Econometrics, 3*3(3), 341–365. &lt;https://doi.org/10.1016/0304-4076(86)90002-3&gt;"</v>
      </c>
    </row>
    <row r="272" spans="1:15" s="7" customFormat="1">
      <c r="A272" s="14" t="s">
        <v>2250</v>
      </c>
      <c r="B272" s="14" t="b">
        <v>0</v>
      </c>
      <c r="C272" s="14" t="b">
        <v>0</v>
      </c>
      <c r="D272" s="14" t="s">
        <v>789</v>
      </c>
      <c r="E272" s="14"/>
      <c r="F272" s="14" t="s">
        <v>1561</v>
      </c>
      <c r="G272" s="14" t="s">
        <v>159</v>
      </c>
      <c r="H272" s="14" t="s">
        <v>159</v>
      </c>
      <c r="I272" s="14" t="s">
        <v>1803</v>
      </c>
      <c r="J272" s="14" t="s">
        <v>624</v>
      </c>
      <c r="K272" s="14" t="str">
        <f t="shared" si="35"/>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L272" s="14" t="str">
        <f t="shared" si="36"/>
        <v>{{ ref_intext_murray_et_al_2021 }}</v>
      </c>
      <c r="M272" s="14" t="str">
        <f t="shared" si="37"/>
        <v>{{ ref_bib_murray_et_al_2021 }}</v>
      </c>
      <c r="N272" s="14" t="str">
        <f t="shared" si="38"/>
        <v xml:space="preserve">    ref_intext_murray_et_al_2021: "Murray et al., 2021"</v>
      </c>
      <c r="O272" s="14" t="str">
        <f t="shared" si="39"/>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73" spans="1:15">
      <c r="A273" s="14" t="s">
        <v>2250</v>
      </c>
      <c r="B273" s="14" t="b">
        <v>1</v>
      </c>
      <c r="C273" s="14" t="b">
        <v>1</v>
      </c>
      <c r="D273" s="14" t="b">
        <v>0</v>
      </c>
      <c r="E273" s="14"/>
      <c r="F273" s="14" t="s">
        <v>1560</v>
      </c>
      <c r="G273" s="14" t="s">
        <v>158</v>
      </c>
      <c r="H273" s="14" t="s">
        <v>158</v>
      </c>
      <c r="I273" s="14" t="s">
        <v>1802</v>
      </c>
      <c r="J273" s="14" t="s">
        <v>624</v>
      </c>
      <c r="K273" s="14" t="str">
        <f t="shared" si="35"/>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L273" s="14" t="str">
        <f t="shared" si="36"/>
        <v>{{ ref_intext_murray_et_al_2016 }}</v>
      </c>
      <c r="M273" s="14" t="str">
        <f t="shared" si="37"/>
        <v>{{ ref_bib_murray_et_al_2016 }}</v>
      </c>
      <c r="N273" s="14" t="str">
        <f t="shared" si="38"/>
        <v xml:space="preserve">    ref_intext_murray_et_al_2016: "Murray et al., 2016"</v>
      </c>
      <c r="O273" s="14" t="str">
        <f t="shared" si="39"/>
        <v xml:space="preserve">    ref_bib_murray_et_al_2016: "Murray, M. H., Hill, J., Whyte, P., &amp; St Clair, C. C. (2016) Urban Compost Attracts Coyotes, Contains Toxins, and may Promote Disease in Urban-Adapted Wildlife. *EcoHealth, 13*(2):285–92. &lt;https://www.ncbi.nlm.nih.gov/pubmed/27106524&gt;"</v>
      </c>
    </row>
    <row r="274" spans="1:15">
      <c r="A274" s="14" t="s">
        <v>2251</v>
      </c>
      <c r="B274" s="14" t="b">
        <v>1</v>
      </c>
      <c r="C274" s="14" t="b">
        <v>0</v>
      </c>
      <c r="D274" s="14" t="b">
        <v>1</v>
      </c>
      <c r="E274" s="14"/>
      <c r="F274" s="14" t="s">
        <v>1562</v>
      </c>
      <c r="G274" s="14" t="s">
        <v>1412</v>
      </c>
      <c r="H274" s="14" t="s">
        <v>1412</v>
      </c>
      <c r="I274" s="14" t="s">
        <v>2721</v>
      </c>
      <c r="J274" s="14" t="s">
        <v>624</v>
      </c>
      <c r="K274" s="14" t="str">
        <f t="shared" si="35"/>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L274" s="14" t="str">
        <f t="shared" si="36"/>
        <v>{{ ref_intext_nakashima_et_al_2018 }}</v>
      </c>
      <c r="M274" s="14" t="str">
        <f t="shared" si="37"/>
        <v>{{ ref_bib_nakashima_et_al_2018 }}</v>
      </c>
      <c r="N274" s="14" t="str">
        <f t="shared" si="38"/>
        <v xml:space="preserve">    ref_intext_nakashima_et_al_2018: "Nakashima et al., 2018"</v>
      </c>
      <c r="O274" s="14" t="str">
        <f t="shared" si="39"/>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75" spans="1:15" ht="15">
      <c r="A275" s="14"/>
      <c r="B275" s="14"/>
      <c r="C275" s="14"/>
      <c r="D275" s="14"/>
      <c r="E275" s="14"/>
      <c r="F275" t="s">
        <v>3740</v>
      </c>
      <c r="G275" s="74" t="s">
        <v>3773</v>
      </c>
      <c r="H275" s="74" t="s">
        <v>3774</v>
      </c>
      <c r="I275" s="74" t="s">
        <v>3752</v>
      </c>
      <c r="J275" t="s">
        <v>624</v>
      </c>
      <c r="K275" s="14"/>
      <c r="L275" s="14" t="str">
        <f t="shared" si="36"/>
        <v>{{ ref_intext_nakashima_et_al_2020 }}</v>
      </c>
      <c r="M275" s="14" t="str">
        <f t="shared" si="37"/>
        <v>{{ ref_bib_nakashima_et_al_2020 }}</v>
      </c>
      <c r="N275" s="14" t="str">
        <f t="shared" si="38"/>
        <v xml:space="preserve">    ref_intext_nakashima_et_al_2020: "Nakashima et al., 2020"</v>
      </c>
      <c r="O275" s="14" t="str">
        <f t="shared" si="39"/>
        <v xml:space="preserve">    ref_bib_nakashima_et_al_2020: "Nakashima, Y., Hongo, S., &amp; Akomo-Okoue, E. F. (2020). Landscape-scale estimation of forest ungulate density and biomass using camera traps: Applying the REST model. *Biological Conservation, 241*, 108381. &lt;https://doi.org/10.1016/j.biocon.2019.108381&gt;"</v>
      </c>
    </row>
    <row r="276" spans="1:15">
      <c r="A276" s="14" t="s">
        <v>2251</v>
      </c>
      <c r="B276" s="14" t="b">
        <v>0</v>
      </c>
      <c r="C276" s="14" t="b">
        <v>1</v>
      </c>
      <c r="D276" s="14" t="b">
        <v>0</v>
      </c>
      <c r="E276" s="14"/>
      <c r="F276" s="14" t="s">
        <v>1563</v>
      </c>
      <c r="G276" s="14" t="s">
        <v>157</v>
      </c>
      <c r="H276" s="14" t="s">
        <v>157</v>
      </c>
      <c r="I276" s="14" t="s">
        <v>1804</v>
      </c>
      <c r="J276" s="14" t="s">
        <v>624</v>
      </c>
      <c r="K276" s="14" t="str">
        <f>LEFT(I276,141)&amp;" &lt;br&gt; &amp;nbsp;&amp;nbsp;&amp;nbsp;&amp;nbsp;&amp;nbsp;&amp;nbsp;&amp;nbsp;&amp;nbsp;"&amp;MID(I276,2,142)&amp;MID(I276,142,500)&amp;"&lt;br&gt;&lt;br&gt;"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L276" s="14" t="str">
        <f t="shared" si="36"/>
        <v>{{ ref_intext_natural_regions_committee._2006 }}</v>
      </c>
      <c r="M276" s="14" t="str">
        <f t="shared" si="37"/>
        <v>{{ ref_bib_natural_regions_committee._2006 }}</v>
      </c>
      <c r="N276" s="14" t="str">
        <f t="shared" si="38"/>
        <v xml:space="preserve">    ref_intext_natural_regions_committee._2006: "Natural Regions Committee., 2006"</v>
      </c>
      <c r="O276" s="14" t="str">
        <f t="shared" si="39"/>
        <v xml:space="preserve">    ref_bib_natural_regions_committee._2006: "Natural Regions Committee. (2006). Natural regions and subregions of Alberta (T/852; p. 264). Government of Alberta. &lt;https://open.alberta.ca/publications/0778545725&gt;"</v>
      </c>
    </row>
    <row r="277" spans="1:15">
      <c r="A277" s="14" t="s">
        <v>2251</v>
      </c>
      <c r="B277" s="14" t="b">
        <v>1</v>
      </c>
      <c r="C277" s="14" t="b">
        <v>0</v>
      </c>
      <c r="D277" s="14" t="b">
        <v>0</v>
      </c>
      <c r="E277" s="14"/>
      <c r="F277" s="14" t="s">
        <v>1564</v>
      </c>
      <c r="G277" s="14" t="s">
        <v>156</v>
      </c>
      <c r="H277" s="14" t="s">
        <v>156</v>
      </c>
      <c r="I277" s="14" t="s">
        <v>2755</v>
      </c>
      <c r="J277" s="14" t="s">
        <v>624</v>
      </c>
      <c r="K277" s="14" t="str">
        <f>LEFT(I277,141)&amp;" &lt;br&gt; &amp;nbsp;&amp;nbsp;&amp;nbsp;&amp;nbsp;&amp;nbsp;&amp;nbsp;&amp;nbsp;&amp;nbsp;"&amp;MID(I277,2,142)&amp;MID(I277,142,500)&amp;"&lt;br&gt;&lt;br&gt;"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L277" s="14" t="str">
        <f t="shared" si="36"/>
        <v>{{ ref_intext_neilson_et_al_2018 }}</v>
      </c>
      <c r="M277" s="14" t="str">
        <f t="shared" si="37"/>
        <v>{{ ref_bib_neilson_et_al_2018 }}</v>
      </c>
      <c r="N277" s="14" t="str">
        <f t="shared" si="38"/>
        <v xml:space="preserve">    ref_intext_neilson_et_al_2018: "Neilson et al., 2018"</v>
      </c>
      <c r="O277" s="14" t="str">
        <f t="shared" si="39"/>
        <v xml:space="preserve">    ref_bib_neilson_et_al_2018: "Neilson, E. W., Avgar, T., Burton, A. C., Broadley, K., &amp; Boutin, S. (2018). Animal movement affects interpretation of occupancy models from camera‐trap Surveys of unmarked animals. *Ecosphere, 9*(1). &lt;https://doi.org/10.1002/ecs2.2092&gt;"</v>
      </c>
    </row>
    <row r="278" spans="1:15">
      <c r="A278" s="14" t="s">
        <v>2251</v>
      </c>
      <c r="B278" s="14" t="b">
        <v>1</v>
      </c>
      <c r="C278" s="14" t="b">
        <v>0</v>
      </c>
      <c r="D278" s="14" t="b">
        <v>0</v>
      </c>
      <c r="E278" s="14"/>
      <c r="F278" s="14" t="s">
        <v>1565</v>
      </c>
      <c r="G278" s="14" t="s">
        <v>155</v>
      </c>
      <c r="H278" s="14" t="s">
        <v>155</v>
      </c>
      <c r="I278" s="14" t="s">
        <v>1805</v>
      </c>
      <c r="J278" s="14" t="s">
        <v>624</v>
      </c>
      <c r="K278" s="14" t="str">
        <f>LEFT(I278,141)&amp;" &lt;br&gt; &amp;nbsp;&amp;nbsp;&amp;nbsp;&amp;nbsp;&amp;nbsp;&amp;nbsp;&amp;nbsp;&amp;nbsp;"&amp;MID(I278,2,142)&amp;MID(I278,142,500)&amp;"&lt;br&gt;&lt;br&gt;"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L278" s="14" t="str">
        <f t="shared" si="36"/>
        <v>{{ ref_intext_newbold_king_2009 }}</v>
      </c>
      <c r="M278" s="14" t="str">
        <f t="shared" si="37"/>
        <v>{{ ref_bib_newbold_king_2009 }}</v>
      </c>
      <c r="N278" s="14" t="str">
        <f t="shared" si="38"/>
        <v xml:space="preserve">    ref_intext_newbold_king_2009: "Newbold &amp; King, 2009"</v>
      </c>
      <c r="O278" s="14" t="str">
        <f t="shared" si="39"/>
        <v xml:space="preserve">    ref_bib_newbold_king_2009: "Newbold, H. G., &amp; King, C. M. (2009). Can a predator see invisible light? Infrared vision in ferrets (*Mustelo furo*). *Wildlife Research, 36*(4), 309–318. &lt;https://doi.org/10.1071/WR08083&gt;"</v>
      </c>
    </row>
    <row r="279" spans="1:15">
      <c r="A279" s="38"/>
      <c r="B279" s="38"/>
      <c r="C279" s="38"/>
      <c r="D279" s="38"/>
      <c r="E279" s="38"/>
      <c r="F279" s="14" t="s">
        <v>2989</v>
      </c>
      <c r="G279" s="75" t="s">
        <v>2993</v>
      </c>
      <c r="H279" s="75" t="s">
        <v>2993</v>
      </c>
      <c r="I279" s="75" t="s">
        <v>2991</v>
      </c>
      <c r="J279" s="14" t="s">
        <v>624</v>
      </c>
      <c r="K279" s="38"/>
      <c r="L279" s="14" t="str">
        <f t="shared" si="36"/>
        <v>{{ ref_intext_noon_et_al_2012 }}</v>
      </c>
      <c r="M279" s="14" t="str">
        <f t="shared" si="37"/>
        <v>{{ ref_bib_noon_et_al_2012 }}</v>
      </c>
      <c r="N279" s="14" t="str">
        <f t="shared" si="38"/>
        <v xml:space="preserve">    ref_intext_noon_et_al_2012: "Noon et al., 2012"</v>
      </c>
      <c r="O279" s="14" t="str">
        <f t="shared" si="39"/>
        <v xml:space="preserve">    ref_bib_noon_et_al_2012: "Noon, B. R., Bailey, L. L., Sisk, T. D., &amp; McKelvey, K. S. (2012). Efficient Species-Level Monitoring at the Landscape Scale. *Conservation Biology, 26*(3), 432–41. &lt;https://doi.org/10.1111/j.1523-1739.2012.01855.x.&gt;"</v>
      </c>
    </row>
    <row r="280" spans="1:15">
      <c r="A280" s="14" t="s">
        <v>2251</v>
      </c>
      <c r="B280" s="14" t="b">
        <v>1</v>
      </c>
      <c r="C280" s="14" t="b">
        <v>0</v>
      </c>
      <c r="D280" s="14" t="b">
        <v>0</v>
      </c>
      <c r="E280" s="14"/>
      <c r="F280" s="14" t="s">
        <v>1566</v>
      </c>
      <c r="G280" s="14" t="s">
        <v>154</v>
      </c>
      <c r="H280" s="14" t="s">
        <v>154</v>
      </c>
      <c r="I280" s="14" t="s">
        <v>1806</v>
      </c>
      <c r="J280" s="14" t="s">
        <v>624</v>
      </c>
      <c r="K280" s="14" t="str">
        <f t="shared" ref="K280:K292" si="40">LEFT(I280,141)&amp;" &lt;br&gt; &amp;nbsp;&amp;nbsp;&amp;nbsp;&amp;nbsp;&amp;nbsp;&amp;nbsp;&amp;nbsp;&amp;nbsp;"&amp;MID(I280,2,142)&amp;MID(I280,142,500)&amp;"&lt;br&gt;&lt;br&gt;"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L280" s="14" t="str">
        <f t="shared" si="36"/>
        <v>{{ ref_intext_norouzzadeh_et_al_2020 }}</v>
      </c>
      <c r="M280" s="14" t="str">
        <f t="shared" si="37"/>
        <v>{{ ref_bib_norouzzadeh_et_al_2020 }}</v>
      </c>
      <c r="N280" s="14" t="str">
        <f t="shared" si="38"/>
        <v xml:space="preserve">    ref_intext_norouzzadeh_et_al_2020: "Norouzzadeh et al., 2020"</v>
      </c>
      <c r="O280" s="14" t="str">
        <f t="shared" si="39"/>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81" spans="1:15">
      <c r="A281" s="14" t="s">
        <v>2251</v>
      </c>
      <c r="B281" s="14" t="b">
        <v>1</v>
      </c>
      <c r="C281" s="14" t="b">
        <v>0</v>
      </c>
      <c r="D281" s="14" t="b">
        <v>0</v>
      </c>
      <c r="E281" s="14"/>
      <c r="F281" s="14" t="s">
        <v>1568</v>
      </c>
      <c r="G281" s="14" t="s">
        <v>153</v>
      </c>
      <c r="H281" s="14" t="s">
        <v>153</v>
      </c>
      <c r="I281" s="14" t="s">
        <v>2722</v>
      </c>
      <c r="J281" s="14" t="s">
        <v>624</v>
      </c>
      <c r="K281" s="14" t="str">
        <f t="shared" si="40"/>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L281" s="14" t="str">
        <f t="shared" si="36"/>
        <v>{{ ref_intext_noss_et_al_2012 }}</v>
      </c>
      <c r="M281" s="14" t="str">
        <f t="shared" si="37"/>
        <v>{{ ref_bib_noss_et_al_2012 }}</v>
      </c>
      <c r="N281" s="14" t="str">
        <f t="shared" si="38"/>
        <v xml:space="preserve">    ref_intext_noss_et_al_2012: "Noss et al., 2012"</v>
      </c>
      <c r="O281" s="14" t="str">
        <f t="shared" si="39"/>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82" spans="1:15">
      <c r="A282" s="14" t="s">
        <v>2251</v>
      </c>
      <c r="B282" s="14" t="b">
        <v>1</v>
      </c>
      <c r="C282" s="14" t="b">
        <v>0</v>
      </c>
      <c r="D282" s="14" t="b">
        <v>0</v>
      </c>
      <c r="E282" s="14"/>
      <c r="F282" s="14" t="s">
        <v>1567</v>
      </c>
      <c r="G282" s="14" t="s">
        <v>152</v>
      </c>
      <c r="H282" s="14" t="s">
        <v>152</v>
      </c>
      <c r="I282" s="14" t="s">
        <v>1807</v>
      </c>
      <c r="J282" s="14" t="s">
        <v>624</v>
      </c>
      <c r="K282" s="14" t="str">
        <f t="shared" si="40"/>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L282" s="14" t="str">
        <f t="shared" si="36"/>
        <v>{{ ref_intext_noss_et_al_2003 }}</v>
      </c>
      <c r="M282" s="14" t="str">
        <f t="shared" si="37"/>
        <v>{{ ref_bib_noss_et_al_2003 }}</v>
      </c>
      <c r="N282" s="14" t="str">
        <f t="shared" si="38"/>
        <v xml:space="preserve">    ref_intext_noss_et_al_2003: "Noss et al., 2003"</v>
      </c>
      <c r="O282" s="14" t="str">
        <f t="shared" si="39"/>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83" spans="1:15">
      <c r="A283" s="14" t="s">
        <v>2252</v>
      </c>
      <c r="B283" s="14" t="b">
        <v>1</v>
      </c>
      <c r="C283" s="14" t="b">
        <v>0</v>
      </c>
      <c r="D283" s="14" t="b">
        <v>0</v>
      </c>
      <c r="E283" s="14"/>
      <c r="F283" s="14" t="s">
        <v>1569</v>
      </c>
      <c r="G283" s="14" t="s">
        <v>149</v>
      </c>
      <c r="H283" s="14" t="s">
        <v>151</v>
      </c>
      <c r="I283" s="38" t="s">
        <v>2723</v>
      </c>
      <c r="J283" s="14" t="s">
        <v>624</v>
      </c>
      <c r="K283" s="14" t="str">
        <f t="shared" si="40"/>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L283" s="14" t="str">
        <f t="shared" si="36"/>
        <v>{{ ref_intext_obbard_et_al_2010 }}</v>
      </c>
      <c r="M283" s="14" t="str">
        <f t="shared" si="37"/>
        <v>{{ ref_bib_obbard_et_al_2010 }}</v>
      </c>
      <c r="N283" s="14" t="str">
        <f t="shared" si="38"/>
        <v xml:space="preserve">    ref_intext_obbard_et_al_2010: "Obbard et al., 2010"</v>
      </c>
      <c r="O283" s="14" t="str">
        <f t="shared" si="39"/>
        <v xml:space="preserve">    ref_bib_obbard_et_al_2010: "Obbard, M. E., Howe, E. J., &amp; Kyle, C. J. (2010). Empirical Comparison of Density Estimators for Large Carnivores. *Journal of Applied Ecology*, 47(1), 76–84. &lt;https://doi.org/10.1111/j.1365-2664.2009.01758.x&gt;"</v>
      </c>
    </row>
    <row r="284" spans="1:15">
      <c r="A284" s="14" t="s">
        <v>2252</v>
      </c>
      <c r="B284" s="14" t="b">
        <v>1</v>
      </c>
      <c r="C284" s="14" t="b">
        <v>0</v>
      </c>
      <c r="D284" s="14" t="b">
        <v>0</v>
      </c>
      <c r="E284" s="14"/>
      <c r="F284" s="14" t="s">
        <v>13</v>
      </c>
      <c r="G284" s="14" t="s">
        <v>150</v>
      </c>
      <c r="H284" s="14" t="s">
        <v>147</v>
      </c>
      <c r="I284" s="14" t="s">
        <v>2777</v>
      </c>
      <c r="J284" s="14" t="s">
        <v>624</v>
      </c>
      <c r="K284" s="14" t="str">
        <f t="shared" si="40"/>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L284" s="14" t="str">
        <f t="shared" si="36"/>
        <v>{{ ref_intext_obrien_2010 }}</v>
      </c>
      <c r="M284" s="14" t="str">
        <f t="shared" si="37"/>
        <v>{{ ref_bib_obrien_2010 }}</v>
      </c>
      <c r="N284" s="14" t="str">
        <f t="shared" si="38"/>
        <v xml:space="preserve">    ref_intext_obrien_2010: "O'Brien, 2010"</v>
      </c>
      <c r="O284" s="14" t="str">
        <f t="shared" si="39"/>
        <v xml:space="preserve">    ref_bib_obrien_2010: "O'Brien, K. M. (2010). *Wildlife Picture Index: Implementation Manual Version 1. 0.* WCS Working Paper No. 39. &lt;https://library.wcs.org/doi/ctl/view/mid/33065/pubid/DMX534800000.aspx&gt;"</v>
      </c>
    </row>
    <row r="285" spans="1:15">
      <c r="A285" s="14" t="s">
        <v>2252</v>
      </c>
      <c r="B285" s="14" t="b">
        <v>1</v>
      </c>
      <c r="C285" s="14" t="b">
        <v>0</v>
      </c>
      <c r="D285" s="14" t="b">
        <v>1</v>
      </c>
      <c r="E285" s="14"/>
      <c r="F285" s="14" t="s">
        <v>1572</v>
      </c>
      <c r="G285" s="14" t="s">
        <v>151</v>
      </c>
      <c r="H285" s="14" t="s">
        <v>150</v>
      </c>
      <c r="I285" s="14" t="s">
        <v>2786</v>
      </c>
      <c r="J285" s="14" t="s">
        <v>624</v>
      </c>
      <c r="K285" s="14" t="str">
        <f t="shared" si="40"/>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L285" s="14" t="str">
        <f t="shared" si="36"/>
        <v>{{ ref_intext_obrien_kinnaird_2011 }}</v>
      </c>
      <c r="M285" s="14" t="str">
        <f t="shared" si="37"/>
        <v>{{ ref_bib_obrien_kinnaird_2011 }}</v>
      </c>
      <c r="N285" s="14" t="str">
        <f t="shared" si="38"/>
        <v xml:space="preserve">    ref_intext_obrien_kinnaird_2011: "O'Brien &amp; Kinnaird, 2011"</v>
      </c>
      <c r="O285" s="14" t="str">
        <f t="shared" si="39"/>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86" spans="1:15">
      <c r="A286" s="14" t="s">
        <v>2252</v>
      </c>
      <c r="B286" s="14" t="b">
        <v>1</v>
      </c>
      <c r="C286" s="14" t="b">
        <v>1</v>
      </c>
      <c r="D286" s="14" t="b">
        <v>0</v>
      </c>
      <c r="E286" s="14"/>
      <c r="F286" s="14" t="s">
        <v>1570</v>
      </c>
      <c r="G286" s="14" t="s">
        <v>148</v>
      </c>
      <c r="H286" s="14" t="s">
        <v>2779</v>
      </c>
      <c r="I286" s="14" t="s">
        <v>2778</v>
      </c>
      <c r="J286" s="14" t="s">
        <v>624</v>
      </c>
      <c r="K286" s="14" t="str">
        <f t="shared" si="40"/>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L286" s="14" t="str">
        <f t="shared" si="36"/>
        <v>{{ ref_intext_obrien_et_al_2011 }}</v>
      </c>
      <c r="M286" s="14" t="str">
        <f t="shared" si="37"/>
        <v>{{ ref_bib_obrien_et_al_2011 }}</v>
      </c>
      <c r="N286" s="14" t="str">
        <f t="shared" si="38"/>
        <v xml:space="preserve">    ref_intext_obrien_et_al_2011: "O'Brien et al., 2011"</v>
      </c>
      <c r="O286" s="14" t="str">
        <f t="shared" si="39"/>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87" spans="1:15">
      <c r="A287" s="14" t="s">
        <v>2252</v>
      </c>
      <c r="B287" s="14" t="b">
        <v>1</v>
      </c>
      <c r="C287" s="14" t="b">
        <v>0</v>
      </c>
      <c r="D287" s="14" t="b">
        <v>0</v>
      </c>
      <c r="E287" s="14"/>
      <c r="F287" s="14" t="s">
        <v>12</v>
      </c>
      <c r="G287" s="14" t="s">
        <v>147</v>
      </c>
      <c r="H287" s="14" t="s">
        <v>2781</v>
      </c>
      <c r="I287" s="14" t="s">
        <v>2780</v>
      </c>
      <c r="J287" s="14" t="s">
        <v>624</v>
      </c>
      <c r="K287" s="14" t="str">
        <f t="shared" si="40"/>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L287" s="14" t="str">
        <f t="shared" si="36"/>
        <v>{{ ref_intext_obrien_2011 }}</v>
      </c>
      <c r="M287" s="14" t="str">
        <f t="shared" si="37"/>
        <v>{{ ref_bib_obrien_2011 }}</v>
      </c>
      <c r="N287" s="14" t="str">
        <f t="shared" si="38"/>
        <v xml:space="preserve">    ref_intext_obrien_2011: "O'Brien, 2011"</v>
      </c>
      <c r="O287" s="14" t="str">
        <f t="shared" si="39"/>
        <v xml:space="preserve">    ref_bib_obrien_2011: "O'Brien, T. G., Kinnaird, M. F., &amp; Wibisono, H. T. (2003). Crouching tigers, hidden prey: Sumatran tiger and prey populations in a tropical forest landscape. *Animal Conservation, 6*(2), 131-139. &lt;https://doi.org/10.1017/s1367943003003172&gt;"</v>
      </c>
    </row>
    <row r="288" spans="1:15">
      <c r="A288" s="14" t="s">
        <v>2252</v>
      </c>
      <c r="B288" s="14" t="b">
        <v>1</v>
      </c>
      <c r="C288" s="14" t="b">
        <v>0</v>
      </c>
      <c r="D288" s="14" t="b">
        <v>0</v>
      </c>
      <c r="E288" s="14"/>
      <c r="F288" s="14" t="s">
        <v>1571</v>
      </c>
      <c r="G288" s="14" t="s">
        <v>146</v>
      </c>
      <c r="H288" s="14" t="s">
        <v>144</v>
      </c>
      <c r="I288" s="14" t="s">
        <v>2787</v>
      </c>
      <c r="J288" s="14" t="s">
        <v>624</v>
      </c>
      <c r="K288" s="14" t="str">
        <f t="shared" si="40"/>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L288" s="14" t="str">
        <f t="shared" si="36"/>
        <v>{{ ref_intext_obrien_et_al_2013 }}</v>
      </c>
      <c r="M288" s="14" t="str">
        <f t="shared" si="37"/>
        <v>{{ ref_bib_obrien_et_al_2013 }}</v>
      </c>
      <c r="N288" s="14" t="str">
        <f t="shared" si="38"/>
        <v xml:space="preserve">    ref_intext_obrien_et_al_2013: "O'Brien et al., 2013"</v>
      </c>
      <c r="O288" s="14" t="str">
        <f t="shared" si="39"/>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89" spans="1:15">
      <c r="A289" s="14" t="s">
        <v>2252</v>
      </c>
      <c r="B289" s="14" t="b">
        <v>0</v>
      </c>
      <c r="C289" s="14" t="b">
        <v>1</v>
      </c>
      <c r="D289" s="14" t="b">
        <v>1</v>
      </c>
      <c r="E289" s="14"/>
      <c r="F289" s="14" t="s">
        <v>1574</v>
      </c>
      <c r="G289" s="14" t="s">
        <v>145</v>
      </c>
      <c r="H289" s="14" t="s">
        <v>143</v>
      </c>
      <c r="I289" s="14" t="s">
        <v>2788</v>
      </c>
      <c r="J289" s="14" t="s">
        <v>624</v>
      </c>
      <c r="K289" s="14" t="str">
        <f t="shared" si="40"/>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L289" s="14" t="str">
        <f t="shared" si="36"/>
        <v>{{ ref_intext_oconnell_et_al_2006 }}</v>
      </c>
      <c r="M289" s="14" t="str">
        <f t="shared" si="37"/>
        <v>{{ ref_bib_oconnell_et_al_2006 }}</v>
      </c>
      <c r="N289" s="14" t="str">
        <f t="shared" si="38"/>
        <v xml:space="preserve">    ref_intext_oconnell_et_al_2006: "O'Connell et al., 2006"</v>
      </c>
      <c r="O289" s="14" t="str">
        <f t="shared" si="39"/>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290" spans="1:15">
      <c r="A290" s="14" t="s">
        <v>2252</v>
      </c>
      <c r="B290" s="14" t="b">
        <v>0</v>
      </c>
      <c r="C290" s="14" t="b">
        <v>1</v>
      </c>
      <c r="D290" s="14" t="b">
        <v>0</v>
      </c>
      <c r="E290" s="14"/>
      <c r="F290" s="14" t="s">
        <v>1573</v>
      </c>
      <c r="G290" s="14" t="s">
        <v>144</v>
      </c>
      <c r="H290" s="14" t="s">
        <v>145</v>
      </c>
      <c r="I290" s="14" t="s">
        <v>2789</v>
      </c>
      <c r="J290" s="14" t="s">
        <v>624</v>
      </c>
      <c r="K290" s="14" t="str">
        <f t="shared" si="40"/>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L290" s="14" t="str">
        <f t="shared" si="36"/>
        <v>{{ ref_intext_oconnell_bailey_2011a }}</v>
      </c>
      <c r="M290" s="14" t="str">
        <f t="shared" si="37"/>
        <v>{{ ref_bib_oconnell_bailey_2011a }}</v>
      </c>
      <c r="N290" s="14" t="str">
        <f t="shared" si="38"/>
        <v xml:space="preserve">    ref_intext_oconnell_bailey_2011a: "O'Connell &amp; Bailey, 2011a"</v>
      </c>
      <c r="O290" s="14" t="str">
        <f t="shared" si="39"/>
        <v xml:space="preserve">    ref_bib_oconnell_bailey_2011a: "O'Connell, A. F., Nichols, J. D., &amp; Karanth, K. U. (Eds. ). (2010). Camera traps in Animal Ecology: Methods and Analyses. Springer. &lt;https://doi.org/10.1007/978-4-431-99495-4&gt;"</v>
      </c>
    </row>
    <row r="291" spans="1:15">
      <c r="A291" s="14" t="s">
        <v>2252</v>
      </c>
      <c r="B291" s="14" t="b">
        <v>1</v>
      </c>
      <c r="C291" s="14" t="b">
        <v>0</v>
      </c>
      <c r="D291" s="14" t="b">
        <v>1</v>
      </c>
      <c r="E291" s="14"/>
      <c r="F291" s="14" t="s">
        <v>1575</v>
      </c>
      <c r="G291" s="14" t="s">
        <v>143</v>
      </c>
      <c r="H291" s="14" t="s">
        <v>142</v>
      </c>
      <c r="I291" s="14" t="s">
        <v>2790</v>
      </c>
      <c r="J291" s="14" t="s">
        <v>624</v>
      </c>
      <c r="K291" s="14" t="str">
        <f t="shared" si="40"/>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L291" s="14" t="str">
        <f t="shared" si="36"/>
        <v>{{ ref_intext_oconnell_et_al_2011 }}</v>
      </c>
      <c r="M291" s="14" t="str">
        <f t="shared" si="37"/>
        <v>{{ ref_bib_oconnell_et_al_2011 }}</v>
      </c>
      <c r="N291" s="14" t="str">
        <f t="shared" si="38"/>
        <v xml:space="preserve">    ref_intext_oconnell_et_al_2011: "O'Connell et al., 2011"</v>
      </c>
      <c r="O291" s="14" t="str">
        <f t="shared" si="39"/>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92" spans="1:15">
      <c r="A292" s="14" t="s">
        <v>2252</v>
      </c>
      <c r="B292" s="14" t="b">
        <v>1</v>
      </c>
      <c r="C292" s="14" t="b">
        <v>0</v>
      </c>
      <c r="D292" s="14" t="b">
        <v>0</v>
      </c>
      <c r="E292" s="14"/>
      <c r="F292" s="38" t="s">
        <v>1576</v>
      </c>
      <c r="G292" s="38" t="s">
        <v>142</v>
      </c>
      <c r="H292" s="38" t="s">
        <v>798</v>
      </c>
      <c r="I292" s="14" t="s">
        <v>2791</v>
      </c>
      <c r="J292" s="14" t="s">
        <v>624</v>
      </c>
      <c r="K292" s="14" t="str">
        <f t="shared" si="40"/>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L292" s="38" t="str">
        <f t="shared" si="36"/>
        <v>{{ ref_intext_oconnor_et_al_2017 }}</v>
      </c>
      <c r="M292" s="38" t="str">
        <f t="shared" si="37"/>
        <v>{{ ref_bib_oconnor_et_al_2017 }}</v>
      </c>
      <c r="N292" s="14" t="str">
        <f t="shared" si="38"/>
        <v xml:space="preserve">    ref_intext_oconnor_et_al_2017: "O'Connor et al., 2017"</v>
      </c>
      <c r="O292" s="14" t="str">
        <f t="shared" si="39"/>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93" spans="1:15">
      <c r="A293" s="38"/>
      <c r="B293" s="38"/>
      <c r="C293" s="38"/>
      <c r="D293" s="38"/>
      <c r="E293" s="14"/>
      <c r="F293" s="38" t="s">
        <v>3609</v>
      </c>
      <c r="G293" s="38" t="s">
        <v>3608</v>
      </c>
      <c r="H293" s="38"/>
      <c r="I293" s="38" t="s">
        <v>3607</v>
      </c>
      <c r="J293" s="14" t="s">
        <v>624</v>
      </c>
      <c r="K293" s="38"/>
      <c r="L293" s="14" t="str">
        <f t="shared" si="36"/>
        <v>{{ ref_intext_ofstad_2016 }}</v>
      </c>
      <c r="M293" s="14" t="str">
        <f t="shared" si="37"/>
        <v>{{ ref_bib_ofstad_2016 }}</v>
      </c>
      <c r="N293" s="14" t="str">
        <f t="shared" si="38"/>
        <v xml:space="preserve">    ref_intext_ofstad_2016: "Ofstad, 2016"</v>
      </c>
      <c r="O293" s="14" t="str">
        <f t="shared" si="39"/>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294" spans="1:15">
      <c r="A294" s="14" t="s">
        <v>2252</v>
      </c>
      <c r="B294" s="14" t="b">
        <v>0</v>
      </c>
      <c r="C294" s="14" t="b">
        <v>0</v>
      </c>
      <c r="D294" s="14"/>
      <c r="E294" s="14"/>
      <c r="F294" s="14" t="s">
        <v>1881</v>
      </c>
      <c r="G294" s="14" t="s">
        <v>1671</v>
      </c>
      <c r="H294" s="14" t="s">
        <v>1671</v>
      </c>
      <c r="I294" s="14" t="s">
        <v>2792</v>
      </c>
      <c r="J294" s="14" t="s">
        <v>624</v>
      </c>
      <c r="K294" s="14" t="str">
        <f>LEFT(I294,141)&amp;" &lt;br&gt; &amp;nbsp;&amp;nbsp;&amp;nbsp;&amp;nbsp;&amp;nbsp;&amp;nbsp;&amp;nbsp;&amp;nbsp;"&amp;MID(I294,2,142)&amp;MID(I294,142,500)&amp;"&lt;br&gt;&lt;br&gt;"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L294" s="14" t="str">
        <f t="shared" si="36"/>
        <v>{{ ref_intext_oksanen_et_al_2024 }}</v>
      </c>
      <c r="M294" s="14" t="str">
        <f t="shared" si="37"/>
        <v>{{ ref_bib_oksanen_et_al_2024 }}</v>
      </c>
      <c r="N294" s="14" t="str">
        <f t="shared" si="38"/>
        <v xml:space="preserve">    ref_intext_oksanen_et_al_2024: "Oksanen et al., 2024"</v>
      </c>
      <c r="O294" s="14" t="str">
        <f t="shared" si="39"/>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95" spans="1:15">
      <c r="F295" s="14" t="s">
        <v>3522</v>
      </c>
      <c r="G295" s="14" t="s">
        <v>3524</v>
      </c>
      <c r="I295" t="s">
        <v>3523</v>
      </c>
      <c r="J295" s="14" t="s">
        <v>624</v>
      </c>
      <c r="L295" s="14" t="str">
        <f t="shared" si="36"/>
        <v>{{ ref_intext_otis_et_al_1978 }}</v>
      </c>
      <c r="M295" s="14" t="str">
        <f t="shared" si="37"/>
        <v>{{ ref_bib_otis_et_al_1978 }}</v>
      </c>
      <c r="N295" s="14" t="str">
        <f t="shared" si="38"/>
        <v xml:space="preserve">    ref_intext_otis_et_al_1978: "Otis et al., 1978"</v>
      </c>
      <c r="O295" s="14" t="str">
        <f t="shared" si="39"/>
        <v xml:space="preserve">    ref_bib_otis_et_al_1978: "Otis, D. L., Burnham, K. P., White, G. C.. &amp; Anderson, D. R. (1978). Statistical Inference from Capture Data on Closed Animal Populations. *Wildlife Monographs, 62*, 3–135. &lt;https://pubs.usgs.gov/publication/70119899&gt;"</v>
      </c>
    </row>
    <row r="296" spans="1:15">
      <c r="A296" s="14" t="s">
        <v>2253</v>
      </c>
      <c r="B296" s="14" t="b">
        <v>1</v>
      </c>
      <c r="C296" s="14" t="b">
        <v>0</v>
      </c>
      <c r="D296" s="14" t="b">
        <v>0</v>
      </c>
      <c r="E296" s="14"/>
      <c r="F296" s="14" t="s">
        <v>1577</v>
      </c>
      <c r="G296" s="14" t="s">
        <v>140</v>
      </c>
      <c r="H296" s="14" t="s">
        <v>140</v>
      </c>
      <c r="I296" s="14" t="s">
        <v>1808</v>
      </c>
      <c r="J296" s="14" t="s">
        <v>624</v>
      </c>
      <c r="K296" s="14" t="str">
        <f>LEFT(I296,141)&amp;" &lt;br&gt; &amp;nbsp;&amp;nbsp;&amp;nbsp;&amp;nbsp;&amp;nbsp;&amp;nbsp;&amp;nbsp;&amp;nbsp;"&amp;MID(I296,2,142)&amp;MID(I296,142,500)&amp;"&lt;br&gt;&lt;br&gt;"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L296" s="14" t="str">
        <f t="shared" si="36"/>
        <v>{{ ref_intext_pacifici_et_al_2016 }}</v>
      </c>
      <c r="M296" s="14" t="str">
        <f t="shared" si="37"/>
        <v>{{ ref_bib_pacifici_et_al_2016 }}</v>
      </c>
      <c r="N296" s="14" t="str">
        <f t="shared" si="38"/>
        <v xml:space="preserve">    ref_intext_pacifici_et_al_2016: "Pacifici et al., 2016"</v>
      </c>
      <c r="O296" s="14" t="str">
        <f t="shared" si="39"/>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97" spans="1:15">
      <c r="E297" s="14"/>
      <c r="F297" t="s">
        <v>3630</v>
      </c>
      <c r="G297" t="s">
        <v>3631</v>
      </c>
      <c r="I297" s="14" t="s">
        <v>3629</v>
      </c>
      <c r="J297" t="s">
        <v>3628</v>
      </c>
      <c r="L297" s="14" t="str">
        <f t="shared" si="36"/>
        <v>{{ ref_intext_palencia_enetwild_2022 }}</v>
      </c>
      <c r="M297" s="14" t="str">
        <f t="shared" si="37"/>
        <v>{{ ref_bib_palencia_enetwild_2022 }}</v>
      </c>
      <c r="N297" s="14" t="str">
        <f t="shared" si="38"/>
        <v xml:space="preserve">    ref_intext_palencia_enetwild_2022: "Palencia &amp; Project ENETWILD, 2022"</v>
      </c>
      <c r="O297" s="14" t="str">
        <f t="shared" si="39"/>
        <v xml:space="preserve">    ref_bib_palencia_enetwild_2022: "Palencia, P. &amp; Project ENETWILD (2022, May 19). *Camera Trap Methods for Density Estimation.*  [Video]. YouTube. &lt;https://www.youtube.com/watch?v=NUW4oLGeQwk&gt;"</v>
      </c>
    </row>
    <row r="298" spans="1:15">
      <c r="A298" s="14" t="s">
        <v>2253</v>
      </c>
      <c r="B298" s="14" t="b">
        <v>1</v>
      </c>
      <c r="C298" s="14" t="b">
        <v>0</v>
      </c>
      <c r="D298" s="14" t="b">
        <v>0</v>
      </c>
      <c r="E298" s="14"/>
      <c r="F298" s="14" t="s">
        <v>3754</v>
      </c>
      <c r="G298" s="14" t="s">
        <v>3755</v>
      </c>
      <c r="H298" s="14"/>
      <c r="I298" s="14" t="s">
        <v>3756</v>
      </c>
      <c r="J298" t="s">
        <v>624</v>
      </c>
      <c r="K298" s="14"/>
      <c r="L298" s="14" t="str">
        <f t="shared" si="36"/>
        <v>{{ ref_intext_palencia_et_al_2022b }}</v>
      </c>
      <c r="M298" s="14" t="str">
        <f t="shared" si="37"/>
        <v>{{ ref_bib_palencia_et_al_2022b }}</v>
      </c>
      <c r="N298" s="14" t="str">
        <f t="shared" si="38"/>
        <v xml:space="preserve">    ref_intext_palencia_et_al_2022b: "Palencia et al., 2022b"</v>
      </c>
      <c r="O298" s="14" t="str">
        <f t="shared" si="39"/>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row>
    <row r="299" spans="1:15">
      <c r="A299" s="14" t="s">
        <v>2253</v>
      </c>
      <c r="B299" s="14" t="b">
        <v>1</v>
      </c>
      <c r="C299" s="14" t="b">
        <v>0</v>
      </c>
      <c r="D299" s="14" t="b">
        <v>1</v>
      </c>
      <c r="E299" s="14"/>
      <c r="F299" s="14" t="s">
        <v>1578</v>
      </c>
      <c r="G299" s="14" t="s">
        <v>139</v>
      </c>
      <c r="H299" s="14" t="s">
        <v>139</v>
      </c>
      <c r="I299" s="14" t="s">
        <v>2724</v>
      </c>
      <c r="J299" s="14" t="s">
        <v>624</v>
      </c>
      <c r="K299" s="14" t="str">
        <f>LEFT(I299,141)&amp;" &lt;br&gt; &amp;nbsp;&amp;nbsp;&amp;nbsp;&amp;nbsp;&amp;nbsp;&amp;nbsp;&amp;nbsp;&amp;nbsp;"&amp;MID(I299,2,142)&amp;MID(I299,142,500)&amp;"&lt;br&gt;&lt;br&gt;"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L299" s="14" t="str">
        <f t="shared" si="36"/>
        <v>{{ ref_intext_palencia_et_al_2021 }}</v>
      </c>
      <c r="M299" s="14" t="str">
        <f t="shared" si="37"/>
        <v>{{ ref_bib_palencia_et_al_2021 }}</v>
      </c>
      <c r="N299" s="14" t="str">
        <f t="shared" si="38"/>
        <v xml:space="preserve">    ref_intext_palencia_et_al_2021: "Palencia et al., 2021"</v>
      </c>
      <c r="O299" s="14" t="str">
        <f t="shared" si="39"/>
        <v xml:space="preserve">    ref_bib_palencia_et_al_2021: "Palencia, P., Rowcliffe, J. M., Vicente, J., &amp; Acevedo, P. (2021). Assessing the camera trap methodologies used to estimate Density of unmarked populations. *Journal of Applied Ecology, 58*(8), 1583–1592. &lt;https://doi.org/10.1111/1365-2664.13913&gt;"</v>
      </c>
    </row>
    <row r="300" spans="1:15">
      <c r="A300" s="14" t="s">
        <v>2253</v>
      </c>
      <c r="B300" s="14" t="b">
        <v>1</v>
      </c>
      <c r="C300" s="14" t="b">
        <v>0</v>
      </c>
      <c r="D300" s="14" t="b">
        <v>0</v>
      </c>
      <c r="E300" s="14"/>
      <c r="F300" s="14" t="s">
        <v>1579</v>
      </c>
      <c r="G300" s="14" t="s">
        <v>138</v>
      </c>
      <c r="H300" s="14" t="s">
        <v>138</v>
      </c>
      <c r="I300" s="14" t="s">
        <v>1809</v>
      </c>
      <c r="J300" s="14" t="s">
        <v>624</v>
      </c>
      <c r="K300" s="14" t="str">
        <f>LEFT(I300,141)&amp;" &lt;br&gt; &amp;nbsp;&amp;nbsp;&amp;nbsp;&amp;nbsp;&amp;nbsp;&amp;nbsp;&amp;nbsp;&amp;nbsp;"&amp;MID(I300,2,142)&amp;MID(I300,142,500)&amp;"&lt;br&gt;&lt;br&gt;"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L300" s="14" t="str">
        <f t="shared" si="36"/>
        <v>{{ ref_intext_palencia_et_al_2022 }}</v>
      </c>
      <c r="M300" s="14" t="str">
        <f t="shared" si="37"/>
        <v>{{ ref_bib_palencia_et_al_2022 }}</v>
      </c>
      <c r="N300" s="14" t="str">
        <f t="shared" si="38"/>
        <v xml:space="preserve">    ref_intext_palencia_et_al_2022: "Palencia et al., 2022"</v>
      </c>
      <c r="O300" s="14" t="str">
        <f t="shared" si="39"/>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301" spans="1:15">
      <c r="A301" s="14" t="s">
        <v>2253</v>
      </c>
      <c r="B301" s="14" t="b">
        <v>1</v>
      </c>
      <c r="C301" s="14" t="b">
        <v>1</v>
      </c>
      <c r="D301" s="14" t="b">
        <v>0</v>
      </c>
      <c r="E301" s="14"/>
      <c r="F301" s="14" t="s">
        <v>1580</v>
      </c>
      <c r="G301" s="14" t="s">
        <v>137</v>
      </c>
      <c r="H301" s="14" t="s">
        <v>137</v>
      </c>
      <c r="I301" s="14" t="s">
        <v>2756</v>
      </c>
      <c r="J301" s="14" t="s">
        <v>624</v>
      </c>
      <c r="K301" s="14" t="str">
        <f>LEFT(I301,141)&amp;" &lt;br&gt; &amp;nbsp;&amp;nbsp;&amp;nbsp;&amp;nbsp;&amp;nbsp;&amp;nbsp;&amp;nbsp;&amp;nbsp;"&amp;MID(I301,2,142)&amp;MID(I301,142,500)&amp;"&lt;br&gt;&lt;br&gt;"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L301" s="14" t="str">
        <f t="shared" si="36"/>
        <v>{{ ref_intext_palmer_et_al_2018 }}</v>
      </c>
      <c r="M301" s="14" t="str">
        <f t="shared" si="37"/>
        <v>{{ ref_bib_palmer_et_al_2018 }}</v>
      </c>
      <c r="N301" s="14" t="str">
        <f t="shared" si="38"/>
        <v xml:space="preserve">    ref_intext_palmer_et_al_2018: "Palmer et al., 2018"</v>
      </c>
      <c r="O301" s="14" t="str">
        <f t="shared" si="39"/>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302" spans="1:15">
      <c r="A302" s="14" t="s">
        <v>2253</v>
      </c>
      <c r="B302" s="14" t="b">
        <v>1</v>
      </c>
      <c r="C302" s="14" t="b">
        <v>0</v>
      </c>
      <c r="D302" s="14" t="b">
        <v>0</v>
      </c>
      <c r="E302" s="14"/>
      <c r="F302" s="14" t="s">
        <v>1581</v>
      </c>
      <c r="G302" s="14" t="s">
        <v>136</v>
      </c>
      <c r="H302" s="14" t="s">
        <v>136</v>
      </c>
      <c r="I302" s="14" t="s">
        <v>2725</v>
      </c>
      <c r="J302" s="14" t="s">
        <v>624</v>
      </c>
      <c r="K302" s="14" t="str">
        <f>LEFT(I302,141)&amp;" &lt;br&gt; &amp;nbsp;&amp;nbsp;&amp;nbsp;&amp;nbsp;&amp;nbsp;&amp;nbsp;&amp;nbsp;&amp;nbsp;"&amp;MID(I302,2,142)&amp;MID(I302,142,500)&amp;"&lt;br&gt;&lt;br&gt;"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L302" s="14" t="str">
        <f t="shared" si="36"/>
        <v>{{ ref_intext_parmenter_et_al_2003 }}</v>
      </c>
      <c r="M302" s="14" t="str">
        <f t="shared" si="37"/>
        <v>{{ ref_bib_parmenter_et_al_2003 }}</v>
      </c>
      <c r="N302" s="14" t="str">
        <f t="shared" si="38"/>
        <v xml:space="preserve">    ref_intext_parmenter_et_al_2003: "Parmenter et al., 2003"</v>
      </c>
      <c r="O302" s="14" t="str">
        <f t="shared" si="39"/>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303" spans="1:15" s="7" customFormat="1">
      <c r="A303" s="14"/>
      <c r="B303" s="14"/>
      <c r="C303" s="14"/>
      <c r="D303" s="14"/>
      <c r="E303" s="14"/>
      <c r="F303" t="s">
        <v>3746</v>
      </c>
      <c r="G303" t="s">
        <v>3765</v>
      </c>
      <c r="H303" t="s">
        <v>3765</v>
      </c>
      <c r="I303" t="s">
        <v>3763</v>
      </c>
      <c r="J303" t="s">
        <v>624</v>
      </c>
      <c r="K303" s="14"/>
      <c r="L303" s="14" t="str">
        <f t="shared" si="36"/>
        <v>{{ ref_intext_parsons_et_al_2017 }}</v>
      </c>
      <c r="M303" s="14" t="str">
        <f t="shared" si="37"/>
        <v>{{ ref_bib_parsons_et_al_2017 }}</v>
      </c>
      <c r="N303" s="14" t="str">
        <f t="shared" si="38"/>
        <v xml:space="preserve">    ref_intext_parsons_et_al_2017: "Parsons et al., 2017"</v>
      </c>
      <c r="O303" s="14" t="str">
        <f t="shared" si="39"/>
        <v xml:space="preserve">    ref_bib_parsons_et_al_2017: "Parsons, A. W., Forrester, T., McShea, W. J., Baker-Whatton, M. C., Millspaugh, J. J., &amp; Kays, R. (2017). Do occupancy or detection rates from camera traps reflect deer density? *Journal of Mammalogy, 98*(6), 1547–1557. &lt;https://doi.org/10.1093/jmammal/gyx128&gt;"</v>
      </c>
    </row>
    <row r="304" spans="1:15">
      <c r="A304" s="14" t="s">
        <v>2253</v>
      </c>
      <c r="B304" s="14" t="b">
        <v>0</v>
      </c>
      <c r="C304" s="14" t="b">
        <v>0</v>
      </c>
      <c r="D304" s="14" t="b">
        <v>1</v>
      </c>
      <c r="E304" s="14"/>
      <c r="F304" s="14" t="s">
        <v>1582</v>
      </c>
      <c r="G304" s="14" t="s">
        <v>135</v>
      </c>
      <c r="H304" s="14" t="s">
        <v>135</v>
      </c>
      <c r="I304" s="14" t="s">
        <v>1810</v>
      </c>
      <c r="J304" s="14" t="s">
        <v>624</v>
      </c>
      <c r="K304" s="14" t="str">
        <f>LEFT(I304,141)&amp;" &lt;br&gt; &amp;nbsp;&amp;nbsp;&amp;nbsp;&amp;nbsp;&amp;nbsp;&amp;nbsp;&amp;nbsp;&amp;nbsp;"&amp;MID(I304,2,142)&amp;MID(I304,142,500)&amp;"&lt;br&gt;&lt;br&gt;"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L304" s="14" t="str">
        <f t="shared" si="36"/>
        <v>{{ ref_intext_parsons_et_al_2018 }}</v>
      </c>
      <c r="M304" s="14" t="str">
        <f t="shared" si="37"/>
        <v>{{ ref_bib_parsons_et_al_2018 }}</v>
      </c>
      <c r="N304" s="14" t="str">
        <f t="shared" si="38"/>
        <v xml:space="preserve">    ref_intext_parsons_et_al_2018: "Parsons et al., 2018"</v>
      </c>
      <c r="O304" s="14" t="str">
        <f t="shared" si="39"/>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305" spans="1:15">
      <c r="A305" s="14"/>
      <c r="B305" s="14"/>
      <c r="C305" s="14"/>
      <c r="D305" s="14"/>
      <c r="E305" s="14"/>
      <c r="F305" s="14" t="s">
        <v>3096</v>
      </c>
      <c r="G305" s="14" t="s">
        <v>2969</v>
      </c>
      <c r="H305" s="14" t="s">
        <v>2969</v>
      </c>
      <c r="I305" s="14" t="s">
        <v>2970</v>
      </c>
      <c r="J305" s="14" t="s">
        <v>2971</v>
      </c>
      <c r="K305" s="14" t="str">
        <f>LEFT(I305,141)&amp;" &lt;br&gt; &amp;nbsp;&amp;nbsp;&amp;nbsp;&amp;nbsp;&amp;nbsp;&amp;nbsp;&amp;nbsp;&amp;nbsp;"&amp;MID(I305,2,142)&amp;MID(I305,142,500)&amp;"&lt;br&gt;&lt;br&gt;"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L305" s="14" t="str">
        <f t="shared" si="36"/>
        <v>{{ ref_intext_pascal_et_al_2020 }}</v>
      </c>
      <c r="M305" s="14" t="str">
        <f t="shared" si="37"/>
        <v>{{ ref_bib_pascal_et_al_2020 }}</v>
      </c>
      <c r="N305" s="14" t="str">
        <f t="shared" si="38"/>
        <v xml:space="preserve">    ref_intext_pascal_et_al_2020: "Pascal et al., 2020"</v>
      </c>
      <c r="O305" s="14" t="str">
        <f t="shared" si="39"/>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306" spans="1:15">
      <c r="A306" s="14"/>
      <c r="B306" s="14"/>
      <c r="C306" s="14"/>
      <c r="D306" s="14"/>
      <c r="E306" s="14"/>
      <c r="F306" s="14" t="s">
        <v>3499</v>
      </c>
      <c r="G306" s="14" t="s">
        <v>3498</v>
      </c>
      <c r="H306" s="14" t="s">
        <v>3498</v>
      </c>
      <c r="I306" s="14" t="s">
        <v>3497</v>
      </c>
      <c r="J306" s="14" t="s">
        <v>624</v>
      </c>
      <c r="K306" s="14"/>
      <c r="L306" s="14" t="str">
        <f t="shared" si="36"/>
        <v>{{ ref_intext_paterson_2024 }}</v>
      </c>
      <c r="M306" s="14" t="str">
        <f t="shared" si="37"/>
        <v>{{ ref_bib_paterson_2024 }}</v>
      </c>
      <c r="N306" s="14" t="str">
        <f t="shared" si="38"/>
        <v xml:space="preserve">    ref_intext_paterson_2024: "Paterson, 2024"</v>
      </c>
      <c r="O306" s="14" t="str">
        <f t="shared" si="39"/>
        <v xml:space="preserve">    ref_bib_paterson_2024: "Paterson, J. (2024). *Implicit dynamics occupancy models in R.* &lt;https://jamesepaterson.github.io/jamespatersonblog/2024-06-02_implicitdynamicsoccupancy.html&gt;"</v>
      </c>
    </row>
    <row r="307" spans="1:15">
      <c r="A307" s="14" t="s">
        <v>2253</v>
      </c>
      <c r="B307" s="14" t="b">
        <v>1</v>
      </c>
      <c r="C307" s="14" t="b">
        <v>0</v>
      </c>
      <c r="D307" s="14" t="b">
        <v>0</v>
      </c>
      <c r="E307" s="14"/>
      <c r="F307" s="14" t="s">
        <v>1583</v>
      </c>
      <c r="G307" s="14" t="s">
        <v>134</v>
      </c>
      <c r="H307" s="14" t="s">
        <v>797</v>
      </c>
      <c r="I307" s="14" t="s">
        <v>2757</v>
      </c>
      <c r="J307" s="14" t="s">
        <v>624</v>
      </c>
      <c r="K307" s="14" t="str">
        <f>LEFT(I307,141)&amp;" &lt;br&gt; &amp;nbsp;&amp;nbsp;&amp;nbsp;&amp;nbsp;&amp;nbsp;&amp;nbsp;&amp;nbsp;&amp;nbsp;"&amp;MID(I307,2,142)&amp;MID(I307,142,500)&amp;"&lt;br&gt;&lt;br&gt;"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L307" s="14" t="str">
        <f t="shared" si="36"/>
        <v>{{ ref_intext_pease_et_al_2016 }}</v>
      </c>
      <c r="M307" s="14" t="str">
        <f t="shared" si="37"/>
        <v>{{ ref_bib_pease_et_al_2016 }}</v>
      </c>
      <c r="N307" s="14" t="str">
        <f t="shared" si="38"/>
        <v xml:space="preserve">    ref_intext_pease_et_al_2016: "Pease et al., 2016"</v>
      </c>
      <c r="O307" s="14" t="str">
        <f t="shared" si="39"/>
        <v xml:space="preserve">    ref_bib_pease_et_al_2016: "Pease, B. S., Nielsen, C. K., &amp; Holzmueller, E. J. (2016). Single-Camera Trap Survey Designs Miss Detections: Impacts on Estimates of Occupancy and Community Metrics. *PloS One, 11*(11), e0166689. &lt;https://doi.org/10.1371/journal.pone.0166689&gt;"</v>
      </c>
    </row>
    <row r="308" spans="1:15" ht="15">
      <c r="A308" s="14"/>
      <c r="B308" s="14"/>
      <c r="C308" s="14"/>
      <c r="D308" s="14"/>
      <c r="E308" s="14"/>
      <c r="F308" t="s">
        <v>3736</v>
      </c>
      <c r="G308" s="74" t="s">
        <v>3781</v>
      </c>
      <c r="H308" t="s">
        <v>3782</v>
      </c>
      <c r="I308" s="74" t="s">
        <v>3762</v>
      </c>
      <c r="J308" t="s">
        <v>624</v>
      </c>
      <c r="K308" s="14"/>
      <c r="L308" s="14" t="str">
        <f t="shared" si="36"/>
        <v>{{ ref_intext_pettigrew_et_al_2021 }}</v>
      </c>
      <c r="M308" s="14" t="str">
        <f t="shared" si="37"/>
        <v>{{ ref_bib_pettigrew_et_al_2021 }}</v>
      </c>
      <c r="N308" s="14" t="str">
        <f t="shared" si="38"/>
        <v xml:space="preserve">    ref_intext_pettigrew_et_al_2021: "Pettigrew et al., 2021"</v>
      </c>
      <c r="O308" s="14" t="str">
        <f t="shared" si="39"/>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row>
    <row r="309" spans="1:15">
      <c r="A309" s="14" t="s">
        <v>2253</v>
      </c>
      <c r="B309" s="14" t="b">
        <v>0</v>
      </c>
      <c r="C309" s="14" t="b">
        <v>0</v>
      </c>
      <c r="D309" s="14" t="b">
        <v>1</v>
      </c>
      <c r="E309" s="14"/>
      <c r="F309" s="14" t="s">
        <v>1584</v>
      </c>
      <c r="G309" s="14" t="s">
        <v>141</v>
      </c>
      <c r="H309" s="14" t="s">
        <v>141</v>
      </c>
      <c r="I309" s="14" t="s">
        <v>2403</v>
      </c>
      <c r="J309" s="14" t="s">
        <v>624</v>
      </c>
      <c r="K309" s="14" t="str">
        <f>LEFT(I309,141)&amp;" &lt;br&gt; &amp;nbsp;&amp;nbsp;&amp;nbsp;&amp;nbsp;&amp;nbsp;&amp;nbsp;&amp;nbsp;&amp;nbsp;"&amp;MID(I309,2,142)&amp;MID(I309,142,500)&amp;"&lt;br&gt;&lt;br&gt;"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L309" s="14" t="str">
        <f t="shared" si="36"/>
        <v>{{ ref_intext_pettorelli_et_al_2010 }}</v>
      </c>
      <c r="M309" s="14" t="str">
        <f t="shared" si="37"/>
        <v>{{ ref_bib_pettorelli_et_al_2010 }}</v>
      </c>
      <c r="N309" s="14" t="str">
        <f t="shared" si="38"/>
        <v xml:space="preserve">    ref_intext_pettorelli_et_al_2010: "Pettorelli et al., 2010"</v>
      </c>
      <c r="O309" s="14" t="str">
        <f t="shared" si="39"/>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310" spans="1:15" ht="15">
      <c r="A310" s="14"/>
      <c r="B310" s="14"/>
      <c r="C310" s="14"/>
      <c r="D310" s="14"/>
      <c r="E310" s="14"/>
      <c r="F310" t="s">
        <v>3737</v>
      </c>
      <c r="G310" s="74" t="s">
        <v>3783</v>
      </c>
      <c r="H310" s="74" t="s">
        <v>3783</v>
      </c>
      <c r="I310" s="74" t="s">
        <v>3761</v>
      </c>
      <c r="J310" t="s">
        <v>624</v>
      </c>
      <c r="K310" s="14"/>
      <c r="L310" s="14" t="str">
        <f t="shared" si="36"/>
        <v>{{ ref_intext_pfeffer_et_al_2018 }}</v>
      </c>
      <c r="M310" s="14" t="str">
        <f t="shared" si="37"/>
        <v>{{ ref_bib_pfeffer_et_al_2018 }}</v>
      </c>
      <c r="N310" s="14" t="str">
        <f t="shared" si="38"/>
        <v xml:space="preserve">    ref_intext_pfeffer_et_al_2018: "Pfeffer et al., 2018"</v>
      </c>
      <c r="O310" s="14" t="str">
        <f t="shared" si="39"/>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row>
    <row r="311" spans="1:15">
      <c r="A311" s="14" t="s">
        <v>2253</v>
      </c>
      <c r="B311" s="14" t="b">
        <v>1</v>
      </c>
      <c r="C311" s="14" t="b">
        <v>0</v>
      </c>
      <c r="D311" s="14" t="b">
        <v>0</v>
      </c>
      <c r="E311" s="14"/>
      <c r="F311" s="14" t="s">
        <v>1585</v>
      </c>
      <c r="G311" s="14" t="s">
        <v>133</v>
      </c>
      <c r="H311" s="14" t="s">
        <v>133</v>
      </c>
      <c r="I311" s="14" t="s">
        <v>1811</v>
      </c>
      <c r="J311" s="14" t="s">
        <v>624</v>
      </c>
      <c r="K311" s="14" t="str">
        <f t="shared" ref="K311:K340" si="41">LEFT(I311,141)&amp;" &lt;br&gt; &amp;nbsp;&amp;nbsp;&amp;nbsp;&amp;nbsp;&amp;nbsp;&amp;nbsp;&amp;nbsp;&amp;nbsp;"&amp;MID(I311,2,142)&amp;MID(I311,142,500)&amp;"&lt;br&gt;&lt;br&gt;"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L311" s="14" t="str">
        <f t="shared" si="36"/>
        <v>{{ ref_intext_powell_mitchell_2012 }}</v>
      </c>
      <c r="M311" s="14" t="str">
        <f t="shared" si="37"/>
        <v>{{ ref_bib_powell_mitchell_2012 }}</v>
      </c>
      <c r="N311" s="14" t="str">
        <f t="shared" si="38"/>
        <v xml:space="preserve">    ref_intext_powell_mitchell_2012: "Powell &amp; Mitchell, 2012"</v>
      </c>
      <c r="O311" s="14" t="str">
        <f t="shared" si="39"/>
        <v xml:space="preserve">    ref_bib_powell_mitchell_2012: "Powell, R. A., &amp; Mitchell, M. S. (2012). What is a home range? *Journal of Mammalogy, 93*(4), 948-958. &lt;https://doi.org/10.1644/11-mamm-s-177.1&gt;"</v>
      </c>
    </row>
    <row r="312" spans="1:15">
      <c r="A312" s="14" t="s">
        <v>2253</v>
      </c>
      <c r="B312" s="14" t="b">
        <v>0</v>
      </c>
      <c r="C312" s="14" t="b">
        <v>0</v>
      </c>
      <c r="D312" s="14"/>
      <c r="E312" s="14"/>
      <c r="F312" s="14" t="s">
        <v>1884</v>
      </c>
      <c r="G312" s="14" t="s">
        <v>1885</v>
      </c>
      <c r="H312" s="14" t="s">
        <v>1885</v>
      </c>
      <c r="I312" s="14" t="s">
        <v>1883</v>
      </c>
      <c r="J312" s="14" t="s">
        <v>624</v>
      </c>
      <c r="K312" s="14" t="str">
        <f t="shared" si="41"/>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L312" s="14" t="str">
        <f t="shared" si="36"/>
        <v>{{ ref_intext_project_dragonfly_2019 }}</v>
      </c>
      <c r="M312" s="14" t="str">
        <f t="shared" si="37"/>
        <v>{{ ref_bib_project_dragonfly_2019 }}</v>
      </c>
      <c r="N312" s="14" t="str">
        <f t="shared" si="38"/>
        <v xml:space="preserve">    ref_intext_project_dragonfly_2019: "Project Dragonfly, 2019"</v>
      </c>
      <c r="O312" s="14" t="str">
        <f t="shared" si="39"/>
        <v xml:space="preserve">    ref_bib_project_dragonfly_2019: "Project Dragonfly. (2019, Jan 24). *Abundance, species richness, and diversity* [Video]. YouTube. &lt;https://www.youtube.com/watch?v=ghhZClDRK_g&amp;source_ve_path=OTY3MTQbqI&gt;"</v>
      </c>
    </row>
    <row r="313" spans="1:15">
      <c r="A313" s="14"/>
      <c r="B313" s="14"/>
      <c r="C313" s="14"/>
      <c r="D313" s="14"/>
      <c r="E313" s="14"/>
      <c r="F313" s="14" t="s">
        <v>3429</v>
      </c>
      <c r="G313" s="14" t="s">
        <v>3427</v>
      </c>
      <c r="H313" s="14" t="s">
        <v>3427</v>
      </c>
      <c r="I313" s="14" t="s">
        <v>3428</v>
      </c>
      <c r="J313" s="14" t="s">
        <v>3410</v>
      </c>
      <c r="K313" s="14" t="str">
        <f t="shared" si="41"/>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L313" s="14" t="str">
        <f t="shared" si="36"/>
        <v>{{ ref_intext_proteus_2018 }}</v>
      </c>
      <c r="M313" s="14" t="str">
        <f t="shared" si="37"/>
        <v>{{ ref_bib_proteus_2018 }}</v>
      </c>
      <c r="N313" s="14" t="str">
        <f t="shared" si="38"/>
        <v xml:space="preserve">    ref_intext_proteus_2018: "Proteus, 2018"</v>
      </c>
      <c r="O313" s="14" t="str">
        <f t="shared" si="39"/>
        <v xml:space="preserve">    ref_bib_proteus_2018: "Proteus (2018, Mar 19). *Occupancy modelling - more than species presence/absence!* [Video]. YouTube. &lt;https://www.youtube.com/watch?v=Sp4kb4_TiBA&amp;t=2s&gt;"</v>
      </c>
    </row>
    <row r="314" spans="1:15">
      <c r="A314" s="14" t="s">
        <v>2253</v>
      </c>
      <c r="B314" s="14" t="b">
        <v>0</v>
      </c>
      <c r="C314" s="14" t="b">
        <v>0</v>
      </c>
      <c r="D314" s="14"/>
      <c r="E314" s="14"/>
      <c r="F314" s="14" t="s">
        <v>1956</v>
      </c>
      <c r="G314" s="14" t="s">
        <v>1957</v>
      </c>
      <c r="H314" s="14" t="s">
        <v>1957</v>
      </c>
      <c r="I314" s="14" t="s">
        <v>1960</v>
      </c>
      <c r="J314" s="14" t="s">
        <v>624</v>
      </c>
      <c r="K314" s="14" t="str">
        <f t="shared" si="41"/>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L314" s="14" t="str">
        <f t="shared" si="36"/>
        <v>{{ ref_intext_proteus_2019a }}</v>
      </c>
      <c r="M314" s="14" t="str">
        <f t="shared" si="37"/>
        <v>{{ ref_bib_proteus_2019a }}</v>
      </c>
      <c r="N314" s="14" t="str">
        <f t="shared" si="38"/>
        <v xml:space="preserve">    ref_intext_proteus_2019a: "Proteus, 2019a"</v>
      </c>
      <c r="O314" s="14" t="str">
        <f t="shared" si="39"/>
        <v xml:space="preserve">    ref_bib_proteus_2019a: "Proteus. (2019a, May 30). *Occupancy modelling - the difference between probability and proportion of units occupied* [Video]. YouTube. &lt;https://www.youtube.com/watch?v=zKQFY8W4ceU&gt;"</v>
      </c>
    </row>
    <row r="315" spans="1:15">
      <c r="A315" s="14" t="s">
        <v>2253</v>
      </c>
      <c r="B315" s="14" t="b">
        <v>0</v>
      </c>
      <c r="C315" s="14" t="b">
        <v>0</v>
      </c>
      <c r="D315" s="14"/>
      <c r="E315" s="14"/>
      <c r="F315" s="14" t="s">
        <v>1959</v>
      </c>
      <c r="G315" s="14" t="s">
        <v>1958</v>
      </c>
      <c r="H315" s="14" t="s">
        <v>1958</v>
      </c>
      <c r="I315" s="14" t="s">
        <v>1961</v>
      </c>
      <c r="J315" s="14" t="s">
        <v>624</v>
      </c>
      <c r="K315" s="14" t="str">
        <f t="shared" si="41"/>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L315" s="14" t="str">
        <f t="shared" si="36"/>
        <v>{{ ref_intext_proteus_2019b }}</v>
      </c>
      <c r="M315" s="14" t="str">
        <f t="shared" si="37"/>
        <v>{{ ref_bib_proteus_2019b }}</v>
      </c>
      <c r="N315" s="14" t="str">
        <f t="shared" si="38"/>
        <v xml:space="preserve">    ref_intext_proteus_2019b: "Proteus, 2019b"</v>
      </c>
      <c r="O315" s="14" t="str">
        <f t="shared" si="39"/>
        <v xml:space="preserve">    ref_bib_proteus_2019b: "Proteus. (2019b, Aug 22). *Occupancy models - how many covariates can I include?* [Video]. YouTube. &lt;https://www.youtube.com/watch?v=tCh7rTu6fvQ&gt;"</v>
      </c>
    </row>
    <row r="316" spans="1:15">
      <c r="A316" s="38" t="s">
        <v>2253</v>
      </c>
      <c r="B316" s="38" t="b">
        <v>0</v>
      </c>
      <c r="C316" s="38" t="b">
        <v>0</v>
      </c>
      <c r="D316" s="38" t="b">
        <v>1</v>
      </c>
      <c r="E316" s="38"/>
      <c r="F316" s="38" t="s">
        <v>11</v>
      </c>
      <c r="G316" s="38" t="s">
        <v>132</v>
      </c>
      <c r="H316" s="38" t="s">
        <v>132</v>
      </c>
      <c r="I316" s="38" t="s">
        <v>1812</v>
      </c>
      <c r="J316" s="38" t="s">
        <v>624</v>
      </c>
      <c r="K316" s="38" t="str">
        <f t="shared" si="41"/>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L316" s="14" t="str">
        <f t="shared" si="36"/>
        <v>{{ ref_intext_pyron_2010 }}</v>
      </c>
      <c r="M316" s="14" t="str">
        <f t="shared" si="37"/>
        <v>{{ ref_bib_pyron_2010 }}</v>
      </c>
      <c r="N316" s="14" t="str">
        <f t="shared" si="38"/>
        <v xml:space="preserve">    ref_intext_pyron_2010: "Pyron, 2010"</v>
      </c>
      <c r="O316" s="14" t="str">
        <f t="shared" si="39"/>
        <v xml:space="preserve">    ref_bib_pyron_2010: "Pyron, M. (2010) Characterizing Communities. *Nature Education Knowledge, 3*(10):39. &lt;https://www.nature.com/scitable/knowledge/library/characterizing-communities-13241173/&gt;"</v>
      </c>
    </row>
    <row r="317" spans="1:15">
      <c r="A317" s="14" t="s">
        <v>2238</v>
      </c>
      <c r="B317" s="14" t="b">
        <v>1</v>
      </c>
      <c r="C317" s="14" t="b">
        <v>0</v>
      </c>
      <c r="D317" s="14" t="b">
        <v>1</v>
      </c>
      <c r="E317" s="14"/>
      <c r="F317" s="14" t="s">
        <v>1586</v>
      </c>
      <c r="G317" s="14" t="s">
        <v>129</v>
      </c>
      <c r="H317" s="14" t="s">
        <v>129</v>
      </c>
      <c r="I317" s="14" t="s">
        <v>1813</v>
      </c>
      <c r="J317" s="14" t="s">
        <v>624</v>
      </c>
      <c r="K317" s="14" t="str">
        <f t="shared" si="41"/>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L317" s="14" t="str">
        <f t="shared" si="36"/>
        <v>{{ ref_intext_ramage_et_al_2013 }}</v>
      </c>
      <c r="M317" s="14" t="str">
        <f t="shared" si="37"/>
        <v>{{ ref_bib_ramage_et_al_2013 }}</v>
      </c>
      <c r="N317" s="14" t="str">
        <f t="shared" si="38"/>
        <v xml:space="preserve">    ref_intext_ramage_et_al_2013: "Ramage et al., 2013"</v>
      </c>
      <c r="O317" s="14" t="str">
        <f t="shared" si="39"/>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318" spans="1:15">
      <c r="A318" s="14" t="s">
        <v>2238</v>
      </c>
      <c r="B318" s="14" t="b">
        <v>1</v>
      </c>
      <c r="C318" s="14" t="b">
        <v>0</v>
      </c>
      <c r="D318" s="14" t="b">
        <v>0</v>
      </c>
      <c r="E318" s="14"/>
      <c r="F318" s="14" t="s">
        <v>1587</v>
      </c>
      <c r="G318" s="14" t="s">
        <v>128</v>
      </c>
      <c r="H318" s="14" t="s">
        <v>128</v>
      </c>
      <c r="I318" s="14" t="s">
        <v>1814</v>
      </c>
      <c r="J318" s="14" t="s">
        <v>624</v>
      </c>
      <c r="K318" s="14" t="str">
        <f t="shared" si="41"/>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L318" s="14" t="str">
        <f t="shared" si="36"/>
        <v>{{ ref_intext_randler_kalb_2018 }}</v>
      </c>
      <c r="M318" s="14" t="str">
        <f t="shared" si="37"/>
        <v>{{ ref_bib_randler_kalb_2018 }}</v>
      </c>
      <c r="N318" s="14" t="str">
        <f t="shared" si="38"/>
        <v xml:space="preserve">    ref_intext_randler_kalb_2018: "Randler &amp; Kalb, 2018"</v>
      </c>
      <c r="O318" s="14" t="str">
        <f t="shared" si="39"/>
        <v xml:space="preserve">    ref_bib_randler_kalb_2018: "Randler, C., &amp; Kalb, N. (2018). Distance and size matters: A comparison of six wildlife camera traps and their usefulness for wild birds. *Ecology and Evolution*, 1-13. &lt;https://onlinelibrary.wiley.com/doi/pdf/10.1002/ece3.4240&gt;"</v>
      </c>
    </row>
    <row r="319" spans="1:15">
      <c r="A319" s="14" t="s">
        <v>2238</v>
      </c>
      <c r="B319" s="14" t="b">
        <v>1</v>
      </c>
      <c r="C319" s="14" t="b">
        <v>0</v>
      </c>
      <c r="D319" s="14" t="b">
        <v>0</v>
      </c>
      <c r="E319" s="14"/>
      <c r="F319" s="14" t="s">
        <v>1589</v>
      </c>
      <c r="G319" s="14" t="s">
        <v>127</v>
      </c>
      <c r="H319" s="14" t="s">
        <v>127</v>
      </c>
      <c r="I319" s="14" t="s">
        <v>1815</v>
      </c>
      <c r="J319" s="14" t="s">
        <v>624</v>
      </c>
      <c r="K319" s="14" t="str">
        <f t="shared" si="41"/>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L319" s="14" t="str">
        <f t="shared" si="36"/>
        <v>{{ ref_intext_reconyx_inc._2018 }}</v>
      </c>
      <c r="M319" s="14" t="str">
        <f t="shared" si="37"/>
        <v>{{ ref_bib_reconyx_inc._2018 }}</v>
      </c>
      <c r="N319" s="14" t="str">
        <f t="shared" si="38"/>
        <v xml:space="preserve">    ref_intext_reconyx_inc._2018: "Reconyx Inc., 2018"</v>
      </c>
      <c r="O319" s="14" t="str">
        <f t="shared" si="39"/>
        <v xml:space="preserve">    ref_bib_reconyx_inc._2018: "Reconyx Inc. (2018). Hyperfire Professional/Outdoor Instruction Manual. Holmen, WI, USA. &lt;https://www.reconyx.com/img/file/HyperFire_2_User_Guide_2018_07_05_v5.pdf&gt;"</v>
      </c>
    </row>
    <row r="320" spans="1:15">
      <c r="A320" s="14" t="s">
        <v>2238</v>
      </c>
      <c r="B320" s="14" t="b">
        <v>0</v>
      </c>
      <c r="C320" s="14" t="b">
        <v>0</v>
      </c>
      <c r="D320" s="14" t="b">
        <v>1</v>
      </c>
      <c r="E320" s="14"/>
      <c r="F320" s="14" t="s">
        <v>1590</v>
      </c>
      <c r="G320" s="14" t="s">
        <v>126</v>
      </c>
      <c r="H320" s="14" t="s">
        <v>126</v>
      </c>
      <c r="I320" s="14" t="s">
        <v>1816</v>
      </c>
      <c r="J320" s="14" t="s">
        <v>624</v>
      </c>
      <c r="K320" s="14" t="str">
        <f t="shared" si="41"/>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L320" s="14" t="str">
        <f t="shared" si="36"/>
        <v>{{ ref_intext_rendall_et_al_2021 }}</v>
      </c>
      <c r="M320" s="14" t="str">
        <f t="shared" si="37"/>
        <v>{{ ref_bib_rendall_et_al_2021 }}</v>
      </c>
      <c r="N320" s="14" t="str">
        <f t="shared" si="38"/>
        <v xml:space="preserve">    ref_intext_rendall_et_al_2021: "Rendall et al., 2021"</v>
      </c>
      <c r="O320" s="14" t="str">
        <f t="shared" si="39"/>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321" spans="1:15">
      <c r="A321" s="14" t="s">
        <v>2238</v>
      </c>
      <c r="B321" s="14" t="b">
        <v>1</v>
      </c>
      <c r="C321" s="14" t="b">
        <v>1</v>
      </c>
      <c r="D321" s="14" t="b">
        <v>0</v>
      </c>
      <c r="E321" s="14"/>
      <c r="F321" s="14" t="s">
        <v>9</v>
      </c>
      <c r="G321" s="14" t="s">
        <v>125</v>
      </c>
      <c r="H321" s="14" t="s">
        <v>125</v>
      </c>
      <c r="I321" s="14" t="s">
        <v>1817</v>
      </c>
      <c r="J321" s="14" t="s">
        <v>624</v>
      </c>
      <c r="K321" s="14" t="str">
        <f t="shared" si="41"/>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L321" s="14" t="str">
        <f t="shared" si="36"/>
        <v>{{ ref_intext_risc_2019 }}</v>
      </c>
      <c r="M321" s="14" t="str">
        <f t="shared" si="37"/>
        <v>{{ ref_bib_risc_2019 }}</v>
      </c>
      <c r="N321" s="14" t="str">
        <f t="shared" si="38"/>
        <v xml:space="preserve">    ref_intext_risc_2019: "Resources Information Standards Committee [RISC], 2019"</v>
      </c>
      <c r="O321" s="14" t="str">
        <f t="shared" si="39"/>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322" spans="1:15">
      <c r="A322" s="14" t="s">
        <v>2238</v>
      </c>
      <c r="B322" s="14" t="b">
        <v>1</v>
      </c>
      <c r="C322" s="14" t="b">
        <v>0</v>
      </c>
      <c r="D322" s="14" t="b">
        <v>0</v>
      </c>
      <c r="E322" s="14"/>
      <c r="F322" s="14" t="s">
        <v>1591</v>
      </c>
      <c r="G322" s="14" t="s">
        <v>124</v>
      </c>
      <c r="H322" s="14" t="s">
        <v>124</v>
      </c>
      <c r="I322" s="14" t="s">
        <v>1818</v>
      </c>
      <c r="J322" s="14" t="s">
        <v>624</v>
      </c>
      <c r="K322" s="14" t="str">
        <f t="shared" si="41"/>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L322" s="14" t="str">
        <f t="shared" si="36"/>
        <v>{{ ref_intext_rich_et_al_2014 }}</v>
      </c>
      <c r="M322" s="14" t="str">
        <f t="shared" si="37"/>
        <v>{{ ref_bib_rich_et_al_2014 }}</v>
      </c>
      <c r="N322" s="14" t="str">
        <f t="shared" si="38"/>
        <v xml:space="preserve">    ref_intext_rich_et_al_2014: "Rich et al., 2014"</v>
      </c>
      <c r="O322" s="14" t="str">
        <f t="shared" si="39"/>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323" spans="1:15">
      <c r="A323" s="14" t="s">
        <v>2238</v>
      </c>
      <c r="B323" s="14" t="b">
        <v>1</v>
      </c>
      <c r="C323" s="14" t="b">
        <v>0</v>
      </c>
      <c r="D323" s="14" t="b">
        <v>0</v>
      </c>
      <c r="E323" s="14"/>
      <c r="F323" s="14" t="s">
        <v>1592</v>
      </c>
      <c r="G323" s="14" t="s">
        <v>123</v>
      </c>
      <c r="H323" s="14" t="s">
        <v>123</v>
      </c>
      <c r="I323" s="14" t="s">
        <v>1819</v>
      </c>
      <c r="J323" s="14" t="s">
        <v>624</v>
      </c>
      <c r="K323" s="14" t="str">
        <f t="shared" si="41"/>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L323" s="14" t="str">
        <f t="shared" si="36"/>
        <v>{{ ref_intext_ridout_linkie_2009 }}</v>
      </c>
      <c r="M323" s="14" t="str">
        <f t="shared" si="37"/>
        <v>{{ ref_bib_ridout_linkie_2009 }}</v>
      </c>
      <c r="N323" s="14" t="str">
        <f t="shared" si="38"/>
        <v xml:space="preserve">    ref_intext_ridout_linkie_2009: "Ridout &amp; Linkie, 2009"</v>
      </c>
      <c r="O323" s="14" t="str">
        <f t="shared" si="39"/>
        <v xml:space="preserve">    ref_bib_ridout_linkie_2009: "Ridout, M. S., &amp; Linkie, M. (2009). Estimating overlap of daily activity patterns from camera trap data. *Journal of Agricultural, Biological, and Environmental Statistics, 14*(3), 322–337. &lt;https://doi.org/10.1198/jabes.2009.08038&gt;"</v>
      </c>
    </row>
    <row r="324" spans="1:15">
      <c r="A324" s="14" t="s">
        <v>2238</v>
      </c>
      <c r="B324" s="14" t="b">
        <v>0</v>
      </c>
      <c r="C324" s="14" t="b">
        <v>0</v>
      </c>
      <c r="D324" s="14"/>
      <c r="E324" s="14"/>
      <c r="F324" s="14" t="s">
        <v>2169</v>
      </c>
      <c r="G324" s="14" t="s">
        <v>2168</v>
      </c>
      <c r="H324" s="14" t="s">
        <v>1892</v>
      </c>
      <c r="I324" s="14" t="s">
        <v>2170</v>
      </c>
      <c r="J324" s="14" t="s">
        <v>624</v>
      </c>
      <c r="K324" s="14" t="str">
        <f t="shared" si="41"/>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L324" s="14" t="str">
        <f t="shared" si="36"/>
        <v>{{ ref_intext_riffomonas_project_2022a }}</v>
      </c>
      <c r="M324" s="14" t="str">
        <f t="shared" si="37"/>
        <v>{{ ref_bib_riffomonas_project_2022a }}</v>
      </c>
      <c r="N324" s="14" t="str">
        <f t="shared" si="38"/>
        <v xml:space="preserve">    ref_intext_riffomonas_project_2022a: "Riffomonas Project, 2022a"</v>
      </c>
      <c r="O324" s="14" t="str">
        <f t="shared" si="39"/>
        <v xml:space="preserve">    ref_bib_riffomonas_project_2022a: "Riffomonas Project (2022a, Mar 17). *Using vegan to calculate alpha diversity metrics within the tidyverse in R (CC196)* [Video]. YouTube. &lt;https://www.youtube.com/watch?v=wq1SXGQYgCs&gt;"</v>
      </c>
    </row>
    <row r="325" spans="1:15">
      <c r="A325" s="14" t="s">
        <v>2238</v>
      </c>
      <c r="B325" s="14" t="b">
        <v>0</v>
      </c>
      <c r="C325" s="14" t="b">
        <v>0</v>
      </c>
      <c r="D325" s="14"/>
      <c r="E325" s="14"/>
      <c r="F325" s="14" t="s">
        <v>3131</v>
      </c>
      <c r="G325" s="14" t="s">
        <v>2171</v>
      </c>
      <c r="H325" s="14" t="s">
        <v>1892</v>
      </c>
      <c r="I325" s="14" t="s">
        <v>2172</v>
      </c>
      <c r="J325" s="14" t="s">
        <v>624</v>
      </c>
      <c r="K325" s="14" t="str">
        <f t="shared" si="41"/>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L325" s="14" t="str">
        <f t="shared" si="36"/>
        <v>{{ ref_intext_riffomonas_project_2022b }}</v>
      </c>
      <c r="M325" s="14" t="str">
        <f t="shared" si="37"/>
        <v>{{ ref_bib_riffomonas_project_2022b }}</v>
      </c>
      <c r="N325" s="14" t="str">
        <f t="shared" si="38"/>
        <v xml:space="preserve">    ref_intext_riffomonas_project_2022b: "Riffomonas Project, 2022b"</v>
      </c>
      <c r="O325" s="14" t="str">
        <f t="shared" si="39"/>
        <v xml:space="preserve">    ref_bib_riffomonas_project_2022b: "Riffomonas Project (2022b, Mar 24). *Generating a rarefaction curve from collector's curves in R within the tidyverse (CC198)* [Video]. YouTube. &lt;https://www.youtube.com/watch?v=ywHVb0Q-qsM&gt;"</v>
      </c>
    </row>
    <row r="326" spans="1:15">
      <c r="A326" s="14" t="s">
        <v>2238</v>
      </c>
      <c r="B326" s="14" t="b">
        <v>0</v>
      </c>
      <c r="C326" s="14" t="b">
        <v>0</v>
      </c>
      <c r="D326" s="14"/>
      <c r="E326" s="14"/>
      <c r="F326" s="14" t="s">
        <v>2166</v>
      </c>
      <c r="G326" s="14" t="s">
        <v>2173</v>
      </c>
      <c r="H326" s="14" t="s">
        <v>2173</v>
      </c>
      <c r="I326" s="14" t="s">
        <v>2167</v>
      </c>
      <c r="J326" s="14" t="s">
        <v>624</v>
      </c>
      <c r="K326" s="14" t="str">
        <f t="shared" si="41"/>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L326" s="14" t="str">
        <f t="shared" si="36"/>
        <v>{{ ref_intext_rk_stats_2018 }}</v>
      </c>
      <c r="M326" s="14" t="str">
        <f t="shared" si="37"/>
        <v>{{ ref_bib_rk_stats_2018 }}</v>
      </c>
      <c r="N326" s="14" t="str">
        <f t="shared" si="38"/>
        <v xml:space="preserve">    ref_intext_rk_stats_2018: "Rob K Statistics, 2018"</v>
      </c>
      <c r="O326" s="14" t="str">
        <f t="shared" si="39"/>
        <v xml:space="preserve">    ref_bib_rk_stats_2018: "Rob K Statistics (2018, Oct 16). *Species Accumulation Curves* [Video]. YouTube. &lt;https://www.youtube.com/watch?v=Jj7LYrU_6RA&amp;t=3s&gt;"</v>
      </c>
    </row>
    <row r="327" spans="1:15">
      <c r="A327" s="14" t="s">
        <v>2238</v>
      </c>
      <c r="B327" s="14" t="b">
        <v>1</v>
      </c>
      <c r="C327" s="14" t="b">
        <v>0</v>
      </c>
      <c r="D327" s="14" t="b">
        <v>0</v>
      </c>
      <c r="E327" s="14"/>
      <c r="F327" s="14" t="s">
        <v>1593</v>
      </c>
      <c r="G327" s="14" t="s">
        <v>122</v>
      </c>
      <c r="H327" s="14" t="s">
        <v>122</v>
      </c>
      <c r="I327" s="14" t="s">
        <v>1820</v>
      </c>
      <c r="J327" s="14" t="s">
        <v>624</v>
      </c>
      <c r="K327" s="14" t="str">
        <f t="shared" si="41"/>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L327" s="14" t="str">
        <f t="shared" si="36"/>
        <v>{{ ref_intext_robinson_et_al_2020 }}</v>
      </c>
      <c r="M327" s="14" t="str">
        <f t="shared" si="37"/>
        <v>{{ ref_bib_robinson_et_al_2020 }}</v>
      </c>
      <c r="N327" s="14" t="str">
        <f t="shared" si="38"/>
        <v xml:space="preserve">    ref_intext_robinson_et_al_2020: "Robinson et al., 2020"</v>
      </c>
      <c r="O327" s="14" t="str">
        <f t="shared" si="39"/>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328" spans="1:15">
      <c r="A328" s="14" t="s">
        <v>2238</v>
      </c>
      <c r="B328" s="14" t="b">
        <v>0</v>
      </c>
      <c r="C328" s="14" t="b">
        <v>0</v>
      </c>
      <c r="D328" s="14"/>
      <c r="E328" s="14"/>
      <c r="F328" s="14" t="s">
        <v>1974</v>
      </c>
      <c r="G328" s="14" t="s">
        <v>1973</v>
      </c>
      <c r="H328" s="14" t="s">
        <v>1973</v>
      </c>
      <c r="I328" s="14" t="s">
        <v>1972</v>
      </c>
      <c r="J328" s="14" t="s">
        <v>624</v>
      </c>
      <c r="K328" s="14" t="str">
        <f t="shared" si="41"/>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L328" s="14" t="str">
        <f t="shared" si="36"/>
        <v>{{ ref_intext_roeland_2020 }}</v>
      </c>
      <c r="M328" s="14" t="str">
        <f t="shared" si="37"/>
        <v>{{ ref_bib_roeland_2020 }}</v>
      </c>
      <c r="N328" s="14" t="str">
        <f t="shared" si="38"/>
        <v xml:space="preserve">    ref_intext_roeland_2020: "Roeland, 2020"</v>
      </c>
      <c r="O328" s="14" t="str">
        <f t="shared" si="39"/>
        <v xml:space="preserve">    ref_bib_roeland_2020: "Roeland Kindt, R. (2020). *Species Accumulation Curves with vegan, BiodiversityR and ggplot2.* &lt;https://rpubs.com/Roeland-KINDT/694021&gt;"</v>
      </c>
    </row>
    <row r="329" spans="1:15">
      <c r="A329" s="14" t="s">
        <v>2238</v>
      </c>
      <c r="B329" s="14" t="b">
        <v>0</v>
      </c>
      <c r="C329" s="14" t="b">
        <v>0</v>
      </c>
      <c r="D329" s="14" t="b">
        <v>1</v>
      </c>
      <c r="E329" s="14"/>
      <c r="F329" s="14" t="s">
        <v>1594</v>
      </c>
      <c r="G329" s="14" t="s">
        <v>121</v>
      </c>
      <c r="H329" s="14" t="s">
        <v>121</v>
      </c>
      <c r="I329" s="14" t="s">
        <v>1821</v>
      </c>
      <c r="J329" s="14" t="s">
        <v>624</v>
      </c>
      <c r="K329" s="14" t="str">
        <f t="shared" si="41"/>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L329" s="14" t="str">
        <f t="shared" si="36"/>
        <v>{{ ref_intext_roemer_et_al_2009 }}</v>
      </c>
      <c r="M329" s="14" t="str">
        <f t="shared" si="37"/>
        <v>{{ ref_bib_roemer_et_al_2009 }}</v>
      </c>
      <c r="N329" s="14" t="str">
        <f t="shared" si="38"/>
        <v xml:space="preserve">    ref_intext_roemer_et_al_2009: "Roemer et al., 2009"</v>
      </c>
      <c r="O329" s="14" t="str">
        <f t="shared" si="39"/>
        <v xml:space="preserve">    ref_bib_roemer_et_al_2009: "Roemer, G. W., Gompper, M. E., &amp; Van Valkenburgh, B. (2009). The Ecological Role of the Mammalian Mesocarnivore. *BioScience*, *59*(2), 165–173. &lt;https://doi.org/10.1525/bio.2009.59.2.9&gt;"</v>
      </c>
    </row>
    <row r="330" spans="1:15">
      <c r="A330" s="14" t="s">
        <v>2238</v>
      </c>
      <c r="B330" s="14" t="b">
        <v>1</v>
      </c>
      <c r="C330" s="14" t="b">
        <v>1</v>
      </c>
      <c r="D330" s="14" t="b">
        <v>0</v>
      </c>
      <c r="E330" s="14"/>
      <c r="F330" s="14" t="s">
        <v>1596</v>
      </c>
      <c r="G330" s="14" t="s">
        <v>120</v>
      </c>
      <c r="H330" s="14" t="s">
        <v>120</v>
      </c>
      <c r="I330" s="14" t="s">
        <v>2726</v>
      </c>
      <c r="J330" s="14" t="s">
        <v>624</v>
      </c>
      <c r="K330" s="14" t="str">
        <f t="shared" si="41"/>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L330" s="14" t="str">
        <f t="shared" si="36"/>
        <v>{{ ref_intext_rovero_marshall_2009 }}</v>
      </c>
      <c r="M330" s="14" t="str">
        <f t="shared" si="37"/>
        <v>{{ ref_bib_rovero_marshall_2009 }}</v>
      </c>
      <c r="N330" s="14" t="str">
        <f t="shared" si="38"/>
        <v xml:space="preserve">    ref_intext_rovero_marshall_2009: "Rovero &amp; Marshall, 2009"</v>
      </c>
      <c r="O330" s="14" t="str">
        <f t="shared" si="39"/>
        <v xml:space="preserve">    ref_bib_rovero_marshall_2009: "Rovero, F., &amp; Marshall, A. R. (2009). Camera Trapping Photographic Rate as an Index of Density in Forest Ungulates. *Journal of Applied Ecology*, *46*(5), 1011–1017. &lt;https://www.jstor.org/stable/25623081&gt;"</v>
      </c>
    </row>
    <row r="331" spans="1:15">
      <c r="A331" s="38" t="s">
        <v>2238</v>
      </c>
      <c r="B331" s="38" t="b">
        <v>0</v>
      </c>
      <c r="C331" s="38" t="b">
        <v>0</v>
      </c>
      <c r="D331" s="38" t="b">
        <v>1</v>
      </c>
      <c r="E331" s="38"/>
      <c r="F331" s="38" t="s">
        <v>3486</v>
      </c>
      <c r="G331" s="38" t="s">
        <v>3485</v>
      </c>
      <c r="H331" s="38" t="s">
        <v>3485</v>
      </c>
      <c r="I331" s="38" t="s">
        <v>3484</v>
      </c>
      <c r="J331" s="38" t="s">
        <v>624</v>
      </c>
      <c r="K331" s="38" t="str">
        <f t="shared" si="41"/>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L331" s="38" t="str">
        <f t="shared" si="36"/>
        <v>{{ ref_intext_rovero_tobler_2010 }}</v>
      </c>
      <c r="M331" s="38" t="str">
        <f t="shared" si="37"/>
        <v>{{ ref_bib_rovero_tobler_2010 }}</v>
      </c>
      <c r="N331" s="38" t="str">
        <f t="shared" si="38"/>
        <v xml:space="preserve">    ref_intext_rovero_tobler_2010: "Rovero &amp; Tobler, 2010"</v>
      </c>
      <c r="O331" s="38" t="str">
        <f t="shared" si="39"/>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32" spans="1:15">
      <c r="A332" s="14" t="s">
        <v>2238</v>
      </c>
      <c r="B332" s="14" t="b">
        <v>1</v>
      </c>
      <c r="C332" s="14" t="b">
        <v>1</v>
      </c>
      <c r="D332" s="14" t="b">
        <v>0</v>
      </c>
      <c r="E332" s="14"/>
      <c r="F332" s="14" t="s">
        <v>1597</v>
      </c>
      <c r="G332" s="14" t="s">
        <v>119</v>
      </c>
      <c r="H332" s="14" t="s">
        <v>119</v>
      </c>
      <c r="I332" s="14" t="s">
        <v>2768</v>
      </c>
      <c r="J332" s="14" t="s">
        <v>624</v>
      </c>
      <c r="K332" s="14" t="str">
        <f t="shared" si="41"/>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L332" s="14" t="str">
        <f t="shared" ref="L332:L395" si="42">"{{ ref_intext_"&amp;F332&amp;" }}"</f>
        <v>{{ ref_intext_rovero_zimmermann_2016 }}</v>
      </c>
      <c r="M332" s="14" t="str">
        <f t="shared" ref="M332:M395" si="43">"{{ ref_bib_"&amp;F332&amp;" }}"</f>
        <v>{{ ref_bib_rovero_zimmermann_2016 }}</v>
      </c>
      <c r="N332" s="14" t="str">
        <f t="shared" si="38"/>
        <v xml:space="preserve">    ref_intext_rovero_zimmermann_2016: "Rovero &amp; Zimmermann, 2016"</v>
      </c>
      <c r="O332" s="14" t="str">
        <f t="shared" si="39"/>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33" spans="1:15">
      <c r="A333" s="14" t="s">
        <v>2238</v>
      </c>
      <c r="B333" s="14" t="b">
        <v>1</v>
      </c>
      <c r="C333" s="14" t="b">
        <v>1</v>
      </c>
      <c r="D333" s="14" t="b">
        <v>0</v>
      </c>
      <c r="E333" s="14"/>
      <c r="F333" s="14" t="s">
        <v>1595</v>
      </c>
      <c r="G333" s="14" t="s">
        <v>118</v>
      </c>
      <c r="H333" s="14" t="s">
        <v>118</v>
      </c>
      <c r="I333" s="14" t="s">
        <v>1822</v>
      </c>
      <c r="J333" s="14" t="s">
        <v>624</v>
      </c>
      <c r="K333" s="14" t="str">
        <f t="shared" si="41"/>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L333" s="14" t="str">
        <f t="shared" si="42"/>
        <v>{{ ref_intext_rovero_et_al_2013 }}</v>
      </c>
      <c r="M333" s="14" t="str">
        <f t="shared" si="43"/>
        <v>{{ ref_bib_rovero_et_al_2013 }}</v>
      </c>
      <c r="N333" s="14" t="str">
        <f t="shared" ref="N333:N396" si="44">"    ref_intext_"&amp;F333&amp;": "&amp;""""&amp;G333&amp;""""</f>
        <v xml:space="preserve">    ref_intext_rovero_et_al_2013: "Rovero et al., 2013"</v>
      </c>
      <c r="O333" s="14" t="str">
        <f t="shared" ref="O333:O396" si="45">"    ref_bib_"&amp;F333&amp;": "&amp;""""&amp;I333&amp;""""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334" spans="1:15">
      <c r="A334" s="14" t="s">
        <v>2238</v>
      </c>
      <c r="B334" s="14" t="b">
        <v>1</v>
      </c>
      <c r="C334" s="14" t="b">
        <v>0</v>
      </c>
      <c r="D334" s="14" t="b">
        <v>0</v>
      </c>
      <c r="E334" s="14"/>
      <c r="F334" s="14" t="s">
        <v>1598</v>
      </c>
      <c r="G334" s="14" t="s">
        <v>117</v>
      </c>
      <c r="H334" s="14" t="s">
        <v>117</v>
      </c>
      <c r="I334" s="14" t="s">
        <v>2758</v>
      </c>
      <c r="J334" s="14" t="s">
        <v>624</v>
      </c>
      <c r="K334" s="14" t="str">
        <f t="shared" si="41"/>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L334" s="14" t="str">
        <f t="shared" si="42"/>
        <v>{{ ref_intext_rowcliffe_carbone_2008 }}</v>
      </c>
      <c r="M334" s="14" t="str">
        <f t="shared" si="43"/>
        <v>{{ ref_bib_rowcliffe_carbone_2008 }}</v>
      </c>
      <c r="N334" s="14" t="str">
        <f t="shared" si="44"/>
        <v xml:space="preserve">    ref_intext_rowcliffe_carbone_2008: "Rowcliffe &amp; Carbone, 2008"</v>
      </c>
      <c r="O334" s="14" t="str">
        <f t="shared" si="45"/>
        <v xml:space="preserve">    ref_bib_rowcliffe_carbone_2008: "Rowcliffe, J. M., &amp; Carbone, C. (2008). Surveys Using Camera Traps: Are We Looking to a Brighter Future? *Animal Conservation, 11*(3), 185–86. &lt;https://doi.org/10.1111/j.1469-1795.2008.00180.x&gt;"</v>
      </c>
    </row>
    <row r="335" spans="1:15">
      <c r="A335" s="14" t="s">
        <v>2238</v>
      </c>
      <c r="B335" s="14" t="b">
        <v>1</v>
      </c>
      <c r="C335" s="14" t="b">
        <v>0</v>
      </c>
      <c r="D335" s="14" t="b">
        <v>1</v>
      </c>
      <c r="E335" s="14"/>
      <c r="F335" s="14" t="s">
        <v>1599</v>
      </c>
      <c r="G335" s="14" t="s">
        <v>116</v>
      </c>
      <c r="H335" s="14" t="s">
        <v>116</v>
      </c>
      <c r="I335" s="14" t="s">
        <v>2727</v>
      </c>
      <c r="J335" s="14" t="s">
        <v>624</v>
      </c>
      <c r="K335" s="14" t="str">
        <f t="shared" si="41"/>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L335" s="14" t="str">
        <f t="shared" si="42"/>
        <v>{{ ref_intext_rowcliffe_et_al_2008 }}</v>
      </c>
      <c r="M335" s="14" t="str">
        <f t="shared" si="43"/>
        <v>{{ ref_bib_rowcliffe_et_al_2008 }}</v>
      </c>
      <c r="N335" s="14" t="str">
        <f t="shared" si="44"/>
        <v xml:space="preserve">    ref_intext_rowcliffe_et_al_2008: "Rowcliffe et al., 2008"</v>
      </c>
      <c r="O335" s="14" t="str">
        <f t="shared" si="45"/>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36" spans="1:15">
      <c r="A336" s="14" t="s">
        <v>2238</v>
      </c>
      <c r="B336" s="14" t="b">
        <v>1</v>
      </c>
      <c r="C336" s="14" t="b">
        <v>0</v>
      </c>
      <c r="D336" s="14" t="b">
        <v>0</v>
      </c>
      <c r="E336" s="14"/>
      <c r="F336" s="14" t="s">
        <v>1603</v>
      </c>
      <c r="G336" s="14" t="s">
        <v>115</v>
      </c>
      <c r="H336" s="14" t="s">
        <v>115</v>
      </c>
      <c r="I336" s="14" t="s">
        <v>1825</v>
      </c>
      <c r="J336" s="14" t="s">
        <v>624</v>
      </c>
      <c r="K336" s="14" t="str">
        <f t="shared" si="41"/>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L336" s="14" t="str">
        <f t="shared" si="42"/>
        <v>{{ ref_intext_rowcliffe_et_al_2016 }}</v>
      </c>
      <c r="M336" s="14" t="str">
        <f t="shared" si="43"/>
        <v>{{ ref_bib_rowcliffe_et_al_2016 }}</v>
      </c>
      <c r="N336" s="14" t="str">
        <f t="shared" si="44"/>
        <v xml:space="preserve">    ref_intext_rowcliffe_et_al_2016: "Rowcliffe et al., 2016"</v>
      </c>
      <c r="O336" s="14" t="str">
        <f t="shared" si="45"/>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37" spans="1:15">
      <c r="A337" s="14" t="s">
        <v>2238</v>
      </c>
      <c r="B337" s="14" t="b">
        <v>1</v>
      </c>
      <c r="C337" s="14" t="b">
        <v>0</v>
      </c>
      <c r="D337" s="14" t="b">
        <v>0</v>
      </c>
      <c r="E337" s="14"/>
      <c r="F337" s="14" t="s">
        <v>1601</v>
      </c>
      <c r="G337" s="14" t="s">
        <v>114</v>
      </c>
      <c r="H337" s="14" t="s">
        <v>114</v>
      </c>
      <c r="I337" s="14" t="s">
        <v>2728</v>
      </c>
      <c r="J337" s="14" t="s">
        <v>624</v>
      </c>
      <c r="K337" s="14" t="str">
        <f t="shared" si="41"/>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L337" s="14" t="str">
        <f t="shared" si="42"/>
        <v>{{ ref_intext_rowcliffe_et_al_2013 }}</v>
      </c>
      <c r="M337" s="14" t="str">
        <f t="shared" si="43"/>
        <v>{{ ref_bib_rowcliffe_et_al_2013 }}</v>
      </c>
      <c r="N337" s="14" t="str">
        <f t="shared" si="44"/>
        <v xml:space="preserve">    ref_intext_rowcliffe_et_al_2013: "Rowcliffe et al., 2013"</v>
      </c>
      <c r="O337" s="14" t="str">
        <f t="shared" si="45"/>
        <v xml:space="preserve">    ref_bib_rowcliffe_et_al_2013: "Rowcliffe, J. M., Kays, R., Carbone, C., &amp; Jansen, P. A. (2013). Clarifying assumptions behind the estimation of animal Density from camera trap rates. *The Journal of Wildlife Management, 77*(5), 876–876. &lt;https://doi.org/10.1002/jwmg.533&gt;"</v>
      </c>
    </row>
    <row r="338" spans="1:15">
      <c r="A338" s="14" t="s">
        <v>2238</v>
      </c>
      <c r="B338" s="14" t="b">
        <v>1</v>
      </c>
      <c r="C338" s="14" t="b">
        <v>0</v>
      </c>
      <c r="D338" s="14" t="b">
        <v>0</v>
      </c>
      <c r="E338" s="14"/>
      <c r="F338" s="14" t="s">
        <v>1602</v>
      </c>
      <c r="G338" s="14" t="s">
        <v>113</v>
      </c>
      <c r="H338" s="14" t="s">
        <v>113</v>
      </c>
      <c r="I338" s="14" t="s">
        <v>1824</v>
      </c>
      <c r="J338" s="14" t="s">
        <v>624</v>
      </c>
      <c r="K338" s="14" t="str">
        <f t="shared" si="41"/>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L338" s="14" t="str">
        <f t="shared" si="42"/>
        <v>{{ ref_intext_rowcliffe_et_al_2014 }}</v>
      </c>
      <c r="M338" s="14" t="str">
        <f t="shared" si="43"/>
        <v>{{ ref_bib_rowcliffe_et_al_2014 }}</v>
      </c>
      <c r="N338" s="14" t="str">
        <f t="shared" si="44"/>
        <v xml:space="preserve">    ref_intext_rowcliffe_et_al_2014: "Rowcliffe et al., 2014"</v>
      </c>
      <c r="O338" s="14" t="str">
        <f t="shared" si="45"/>
        <v xml:space="preserve">    ref_bib_rowcliffe_et_al_2014: "Rowcliffe, J. M., Kays, R., Kranstauber, B., Carbone, C., Jansen, P. A., &amp; Fisher, D. (2014). Quantifying levels of animal activity using camera trap data. *Methods in Ecology and Evolution*, *5*(11), 1170–1179. &lt;https://doi.org/10.1111/2041-210x.12278&gt;"</v>
      </c>
    </row>
    <row r="339" spans="1:15">
      <c r="A339" s="14"/>
      <c r="B339" s="14"/>
      <c r="C339" s="14"/>
      <c r="D339" s="14"/>
      <c r="E339" s="14"/>
      <c r="F339" s="14" t="s">
        <v>3468</v>
      </c>
      <c r="G339" s="14" t="s">
        <v>3466</v>
      </c>
      <c r="H339" s="14" t="s">
        <v>3466</v>
      </c>
      <c r="I339" s="14" t="s">
        <v>3512</v>
      </c>
      <c r="J339" s="14" t="s">
        <v>624</v>
      </c>
      <c r="K339" s="14" t="str">
        <f t="shared" si="41"/>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L339" s="14" t="str">
        <f t="shared" si="42"/>
        <v>{{ ref_intext_rowcliffe_2014 }}</v>
      </c>
      <c r="M339" s="14" t="str">
        <f t="shared" si="43"/>
        <v>{{ ref_bib_rowcliffe_2014 }}</v>
      </c>
      <c r="N339" s="14" t="str">
        <f t="shared" si="44"/>
        <v xml:space="preserve">    ref_intext_rowcliffe_2014: "Rowcliffe, 2014"</v>
      </c>
      <c r="O339" s="14" t="str">
        <f t="shared" si="45"/>
        <v xml:space="preserve">    ref_bib_rowcliffe_2014: "Rowcliffe, M. (2014). *Package 'activity': Animal Activity Statistics.* R package version 1.3.4. &lt;https://doi.org/10.32614/CRAN.package.activity&gt;"</v>
      </c>
    </row>
    <row r="340" spans="1:15">
      <c r="A340" s="14" t="s">
        <v>2238</v>
      </c>
      <c r="B340" s="14" t="b">
        <v>1</v>
      </c>
      <c r="C340" s="14" t="b">
        <v>0</v>
      </c>
      <c r="D340" s="14" t="b">
        <v>0</v>
      </c>
      <c r="E340" s="14"/>
      <c r="F340" s="14" t="s">
        <v>1600</v>
      </c>
      <c r="G340" s="14" t="s">
        <v>112</v>
      </c>
      <c r="H340" s="14" t="s">
        <v>112</v>
      </c>
      <c r="I340" s="14" t="s">
        <v>1823</v>
      </c>
      <c r="J340" s="14" t="s">
        <v>624</v>
      </c>
      <c r="K340" s="14" t="str">
        <f t="shared" si="41"/>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L340" s="14" t="str">
        <f t="shared" si="42"/>
        <v>{{ ref_intext_rowcliffe_et_al_2011 }}</v>
      </c>
      <c r="M340" s="14" t="str">
        <f t="shared" si="43"/>
        <v>{{ ref_bib_rowcliffe_et_al_2011 }}</v>
      </c>
      <c r="N340" s="14" t="str">
        <f t="shared" si="44"/>
        <v xml:space="preserve">    ref_intext_rowcliffe_et_al_2011: "Rowcliffe et al., 2011"</v>
      </c>
      <c r="O340" s="14" t="str">
        <f t="shared" si="45"/>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41" spans="1:15" ht="15">
      <c r="A341" s="14"/>
      <c r="B341" s="14"/>
      <c r="C341" s="14"/>
      <c r="D341" s="14"/>
      <c r="E341" s="14"/>
      <c r="F341" s="28" t="s">
        <v>3802</v>
      </c>
      <c r="G341" s="14" t="s">
        <v>3871</v>
      </c>
      <c r="H341" s="14" t="s">
        <v>3862</v>
      </c>
      <c r="I341" s="74" t="s">
        <v>3872</v>
      </c>
      <c r="J341" t="s">
        <v>3863</v>
      </c>
      <c r="K341" s="14"/>
      <c r="L341" s="14" t="str">
        <f t="shared" si="42"/>
        <v>{{ ref_intext_royle_2016 }}</v>
      </c>
      <c r="M341" s="14" t="str">
        <f t="shared" si="43"/>
        <v>{{ ref_bib_royle_2016 }}</v>
      </c>
      <c r="N341" s="14" t="str">
        <f t="shared" si="44"/>
        <v xml:space="preserve">    ref_intext_royle_2016: "Royle, 2016"</v>
      </c>
      <c r="O341" s="14" t="str">
        <f t="shared" si="45"/>
        <v xml:space="preserve">    ref_bib_royle_2016: "Royle, A. J. (2016, Oct 17). *'Spatial Capture-Recapture Modelling.’ CompSustNet* [Video]. YouTube. &lt;https://www.youtube.com/watch?v=4HKFimATq9E&gt;"</v>
      </c>
    </row>
    <row r="342" spans="1:15" ht="15">
      <c r="F342" s="33" t="s">
        <v>3518</v>
      </c>
      <c r="G342" s="33" t="s">
        <v>3517</v>
      </c>
      <c r="I342" s="28" t="s">
        <v>3515</v>
      </c>
      <c r="J342" s="28" t="s">
        <v>3516</v>
      </c>
      <c r="L342" s="14" t="str">
        <f t="shared" si="42"/>
        <v>{{ ref_intext_royle_2020 }}</v>
      </c>
      <c r="M342" s="14" t="str">
        <f t="shared" si="43"/>
        <v>{{ ref_bib_royle_2020 }}</v>
      </c>
      <c r="N342" s="14" t="str">
        <f t="shared" si="44"/>
        <v xml:space="preserve">    ref_intext_royle_2020: "Royle, 2020"</v>
      </c>
      <c r="O342" s="14" t="str">
        <f t="shared" si="45"/>
        <v xml:space="preserve">    ref_bib_royle_2020: "Royle, A. J. (2020, Oct 26) *Introduction to Spatial Capture-Recapture. oSCR Package*, [Video]. YouTube. &lt;https://www.youtube.com/watch?v=yRRDi07FtPg&gt;"</v>
      </c>
    </row>
    <row r="343" spans="1:15">
      <c r="A343" s="14" t="s">
        <v>2238</v>
      </c>
      <c r="B343" s="14" t="b">
        <v>1</v>
      </c>
      <c r="C343" s="14" t="b">
        <v>0</v>
      </c>
      <c r="D343" s="14" t="b">
        <v>0</v>
      </c>
      <c r="E343" s="14"/>
      <c r="F343" s="14" t="s">
        <v>8</v>
      </c>
      <c r="G343" s="14" t="s">
        <v>111</v>
      </c>
      <c r="H343" s="14" t="s">
        <v>111</v>
      </c>
      <c r="I343" s="14" t="s">
        <v>1828</v>
      </c>
      <c r="J343" s="14" t="s">
        <v>624</v>
      </c>
      <c r="K343" s="14" t="str">
        <f t="shared" ref="K343:K349" si="46">LEFT(I343,141)&amp;" &lt;br&gt; &amp;nbsp;&amp;nbsp;&amp;nbsp;&amp;nbsp;&amp;nbsp;&amp;nbsp;&amp;nbsp;&amp;nbsp;"&amp;MID(I343,2,142)&amp;MID(I343,142,500)&amp;"&lt;br&gt;&lt;br&gt;"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L343" s="14" t="str">
        <f t="shared" si="42"/>
        <v>{{ ref_intext_royle_2004 }}</v>
      </c>
      <c r="M343" s="14" t="str">
        <f t="shared" si="43"/>
        <v>{{ ref_bib_royle_2004 }}</v>
      </c>
      <c r="N343" s="14" t="str">
        <f t="shared" si="44"/>
        <v xml:space="preserve">    ref_intext_royle_2004: "Royle, 2004"</v>
      </c>
      <c r="O343" s="14" t="str">
        <f t="shared" si="45"/>
        <v xml:space="preserve">    ref_bib_royle_2004: "Royle, J. A. (2004). N-mixture Models for estimating population size from spatially Repeated Counts. *International Biometric Society, 60*(1), 108–115. &lt;https://www.jstor.org/stable/3695558&gt;"</v>
      </c>
    </row>
    <row r="344" spans="1:15">
      <c r="A344" s="14"/>
      <c r="B344" s="14"/>
      <c r="C344" s="14"/>
      <c r="D344" s="14"/>
      <c r="E344" s="14"/>
      <c r="F344" s="38" t="s">
        <v>3110</v>
      </c>
      <c r="G344" s="38" t="s">
        <v>3109</v>
      </c>
      <c r="H344" s="38" t="s">
        <v>3109</v>
      </c>
      <c r="I344" s="14" t="s">
        <v>3108</v>
      </c>
      <c r="J344" s="14" t="s">
        <v>624</v>
      </c>
      <c r="K344" s="14" t="str">
        <f t="shared" si="46"/>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L344" s="14" t="str">
        <f t="shared" si="42"/>
        <v>{{ ref_intext_royle_dorazio_2008 }}</v>
      </c>
      <c r="M344" s="14" t="str">
        <f t="shared" si="43"/>
        <v>{{ ref_bib_royle_dorazio_2008 }}</v>
      </c>
      <c r="N344" s="14" t="str">
        <f t="shared" si="44"/>
        <v xml:space="preserve">    ref_intext_royle_dorazio_2008: "Royle &amp; Dorazio, 2008"</v>
      </c>
      <c r="O344" s="14" t="str">
        <f t="shared" si="45"/>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45" spans="1:15">
      <c r="A345" s="38"/>
      <c r="B345" s="38"/>
      <c r="C345" s="38"/>
      <c r="D345" s="38"/>
      <c r="E345" s="38"/>
      <c r="F345" s="38" t="s">
        <v>2994</v>
      </c>
      <c r="G345" s="38" t="s">
        <v>2992</v>
      </c>
      <c r="H345" s="38" t="s">
        <v>2992</v>
      </c>
      <c r="I345" s="38" t="s">
        <v>2995</v>
      </c>
      <c r="J345" s="14" t="s">
        <v>624</v>
      </c>
      <c r="K345" s="14" t="str">
        <f t="shared" si="46"/>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L345" s="14" t="str">
        <f t="shared" si="42"/>
        <v>{{ ref_intext_royle_dorazio_2012 }}</v>
      </c>
      <c r="M345" s="14" t="str">
        <f t="shared" si="43"/>
        <v>{{ ref_bib_royle_dorazio_2012 }}</v>
      </c>
      <c r="N345" s="14" t="str">
        <f t="shared" si="44"/>
        <v xml:space="preserve">    ref_intext_royle_dorazio_2012: "Royle &amp; Dorazio, 2012"</v>
      </c>
      <c r="O345" s="14" t="str">
        <f t="shared" si="45"/>
        <v xml:space="preserve">    ref_bib_royle_dorazio_2012: "Royle, J. A., &amp; Dorazio, R. M. (2012). Parameter-expanded data augmentation for Bayesian analysis of capture–recapture models. *Journal of Ornithology, 152*(S2), 521–537. &lt;https://doi.org/10.1007/s10336-010-0619-4&gt;"</v>
      </c>
    </row>
    <row r="346" spans="1:15">
      <c r="A346" s="14" t="s">
        <v>2238</v>
      </c>
      <c r="B346" s="14" t="b">
        <v>1</v>
      </c>
      <c r="C346" s="14" t="b">
        <v>0</v>
      </c>
      <c r="D346" s="14" t="b">
        <v>0</v>
      </c>
      <c r="E346" s="14"/>
      <c r="F346" s="14" t="s">
        <v>1606</v>
      </c>
      <c r="G346" s="14" t="s">
        <v>110</v>
      </c>
      <c r="H346" s="14" t="s">
        <v>110</v>
      </c>
      <c r="I346" s="14" t="s">
        <v>1826</v>
      </c>
      <c r="J346" s="14" t="s">
        <v>624</v>
      </c>
      <c r="K346" s="14" t="str">
        <f t="shared" si="46"/>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L346" s="14" t="str">
        <f t="shared" si="42"/>
        <v>{{ ref_intext_royle_nichols_2003 }}</v>
      </c>
      <c r="M346" s="14" t="str">
        <f t="shared" si="43"/>
        <v>{{ ref_bib_royle_nichols_2003 }}</v>
      </c>
      <c r="N346" s="14" t="str">
        <f t="shared" si="44"/>
        <v xml:space="preserve">    ref_intext_royle_nichols_2003: "Royle &amp; Nichols, 2003"</v>
      </c>
      <c r="O346" s="14" t="str">
        <f t="shared" si="45"/>
        <v xml:space="preserve">    ref_bib_royle_nichols_2003: "Royle, J. A., &amp; Nichols, J. D. (2003). Estimating abundance from repeated presence–absence data or point counts. *Ecology, 84*, 777–790. &lt;https://doi.org/10.1890/0012-9658(2003)084[0777:EAFRPA]2.0.CO;2&gt;"</v>
      </c>
    </row>
    <row r="347" spans="1:15">
      <c r="A347" s="14" t="s">
        <v>2238</v>
      </c>
      <c r="B347" s="14" t="b">
        <v>1</v>
      </c>
      <c r="C347" s="14" t="b">
        <v>1</v>
      </c>
      <c r="D347" s="14" t="b">
        <v>0</v>
      </c>
      <c r="E347" s="14"/>
      <c r="F347" s="14" t="s">
        <v>1607</v>
      </c>
      <c r="G347" s="14" t="s">
        <v>109</v>
      </c>
      <c r="H347" s="14" t="s">
        <v>109</v>
      </c>
      <c r="I347" s="14" t="s">
        <v>1827</v>
      </c>
      <c r="J347" s="14" t="s">
        <v>624</v>
      </c>
      <c r="K347" s="14" t="str">
        <f t="shared" si="46"/>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L347" s="14" t="str">
        <f t="shared" si="42"/>
        <v>{{ ref_intext_royle_young_2008 }}</v>
      </c>
      <c r="M347" s="14" t="str">
        <f t="shared" si="43"/>
        <v>{{ ref_bib_royle_young_2008 }}</v>
      </c>
      <c r="N347" s="14" t="str">
        <f t="shared" si="44"/>
        <v xml:space="preserve">    ref_intext_royle_young_2008: "Royle &amp; Young, 2008"</v>
      </c>
      <c r="O347" s="14" t="str">
        <f t="shared" si="45"/>
        <v xml:space="preserve">    ref_bib_royle_young_2008: "Royle, J. A., &amp; Young, K. V. (2008). A hierarchical model for spatial capture-recapture data. *Ecology, 89*(8), 2281–2289. &lt;https://doi.org/10.1890/07-0601.1&gt;"</v>
      </c>
    </row>
    <row r="348" spans="1:15">
      <c r="A348" s="14" t="s">
        <v>2238</v>
      </c>
      <c r="B348" s="14" t="b">
        <v>1</v>
      </c>
      <c r="C348" s="14" t="b">
        <v>0</v>
      </c>
      <c r="D348" s="14" t="b">
        <v>0</v>
      </c>
      <c r="E348" s="14"/>
      <c r="F348" s="14" t="s">
        <v>1605</v>
      </c>
      <c r="G348" s="14" t="s">
        <v>108</v>
      </c>
      <c r="H348" s="14" t="s">
        <v>796</v>
      </c>
      <c r="I348" s="14" t="s">
        <v>2729</v>
      </c>
      <c r="J348" s="14" t="s">
        <v>624</v>
      </c>
      <c r="K348" s="14" t="str">
        <f t="shared" si="46"/>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L348" s="14" t="str">
        <f t="shared" si="42"/>
        <v>{{ ref_intext_royle_et_al_2014 }}</v>
      </c>
      <c r="M348" s="14" t="str">
        <f t="shared" si="43"/>
        <v>{{ ref_bib_royle_et_al_2014 }}</v>
      </c>
      <c r="N348" s="14" t="str">
        <f t="shared" si="44"/>
        <v xml:space="preserve">    ref_intext_royle_et_al_2014: "Royle et al., 2014"</v>
      </c>
      <c r="O348" s="14" t="str">
        <f t="shared" si="45"/>
        <v xml:space="preserve">    ref_bib_royle_et_al_2014: "Royle, J. A., Converse, S. J., &amp; Freckleton, R. (2014). Hierarchical spatial capture-recapture models: modelling population Density in stratified populations. *Methods in Ecology and Evolution, 5*(1), 37-43. &lt;https://doi.org/10.1111/2041-210x.12135&gt;"</v>
      </c>
    </row>
    <row r="349" spans="1:15">
      <c r="A349" s="14" t="s">
        <v>2238</v>
      </c>
      <c r="B349" s="14" t="b">
        <v>1</v>
      </c>
      <c r="C349" s="14" t="b">
        <v>0</v>
      </c>
      <c r="D349" s="14" t="b">
        <v>0</v>
      </c>
      <c r="E349" s="14"/>
      <c r="F349" s="14" t="s">
        <v>1604</v>
      </c>
      <c r="G349" s="14" t="s">
        <v>107</v>
      </c>
      <c r="H349" s="14" t="s">
        <v>107</v>
      </c>
      <c r="I349" s="14" t="s">
        <v>2730</v>
      </c>
      <c r="J349" s="14" t="s">
        <v>624</v>
      </c>
      <c r="K349" s="14" t="str">
        <f t="shared" si="46"/>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L349" s="14" t="str">
        <f t="shared" si="42"/>
        <v>{{ ref_intext_royle_et_al_2009 }}</v>
      </c>
      <c r="M349" s="14" t="str">
        <f t="shared" si="43"/>
        <v>{{ ref_bib_royle_et_al_2009 }}</v>
      </c>
      <c r="N349" s="14" t="str">
        <f t="shared" si="44"/>
        <v xml:space="preserve">    ref_intext_royle_et_al_2009: "Royle et al., 2009"</v>
      </c>
      <c r="O349" s="14" t="str">
        <f t="shared" si="45"/>
        <v xml:space="preserve">    ref_bib_royle_et_al_2009: "Royle, J. A., Nichols, J. D., Karanth, K. U., &amp; Gopalaswamy, A. M. (2009). A hierarchical model for estimating Density in camera-trap studies. *Journal of Applied Ecology, 46*(1), 118–127. &lt;https://doi.org/10.1111/j.1365-2664.2008.01578.x&gt;"</v>
      </c>
    </row>
    <row r="350" spans="1:15" ht="15">
      <c r="F350" t="s">
        <v>3575</v>
      </c>
      <c r="G350" t="s">
        <v>3574</v>
      </c>
      <c r="H350" t="s">
        <v>3574</v>
      </c>
      <c r="I350" t="s">
        <v>3570</v>
      </c>
      <c r="J350" s="77" t="s">
        <v>3569</v>
      </c>
      <c r="L350" s="14" t="str">
        <f t="shared" si="42"/>
        <v>{{ ref_intext_russel_2020 }}</v>
      </c>
      <c r="M350" s="14" t="str">
        <f t="shared" si="43"/>
        <v>{{ ref_bib_russel_2020 }}</v>
      </c>
      <c r="N350" s="14" t="str">
        <f t="shared" si="44"/>
        <v xml:space="preserve">    ref_intext_russel_2020: "Russell, 2020"</v>
      </c>
      <c r="O350" s="14" t="str">
        <f t="shared" si="45"/>
        <v xml:space="preserve">    ref_bib_russel_2020: "Russell, M. (2020, Nov 29). *Fitting Poisson and zero-inflated Poisson models.* [Video]. YouTube. &lt;https://www.youtube.com/watch?v=cD9V1ApYqCk&gt;"</v>
      </c>
    </row>
    <row r="351" spans="1:15">
      <c r="A351" s="14" t="s">
        <v>2254</v>
      </c>
      <c r="B351" s="14" t="b">
        <v>1</v>
      </c>
      <c r="C351" s="14" t="b">
        <v>1</v>
      </c>
      <c r="D351" s="14" t="b">
        <v>1</v>
      </c>
      <c r="E351" s="14"/>
      <c r="F351" s="14" t="s">
        <v>1608</v>
      </c>
      <c r="G351" s="14" t="s">
        <v>105</v>
      </c>
      <c r="H351" s="14" t="s">
        <v>105</v>
      </c>
      <c r="I351" s="14" t="s">
        <v>1829</v>
      </c>
      <c r="J351" s="14" t="s">
        <v>624</v>
      </c>
      <c r="K351" s="14" t="str">
        <f>LEFT(I351,141)&amp;" &lt;br&gt; &amp;nbsp;&amp;nbsp;&amp;nbsp;&amp;nbsp;&amp;nbsp;&amp;nbsp;&amp;nbsp;&amp;nbsp;"&amp;MID(I351,2,142)&amp;MID(I351,142,500)&amp;"&lt;br&gt;&lt;br&gt;"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L351" s="14" t="str">
        <f t="shared" si="42"/>
        <v>{{ ref_intext_samejima_et_al_2012 }}</v>
      </c>
      <c r="M351" s="14" t="str">
        <f t="shared" si="43"/>
        <v>{{ ref_bib_samejima_et_al_2012 }}</v>
      </c>
      <c r="N351" s="14" t="str">
        <f t="shared" si="44"/>
        <v xml:space="preserve">    ref_intext_samejima_et_al_2012: "Samejima et al., 2012"</v>
      </c>
      <c r="O351" s="14" t="str">
        <f t="shared" si="45"/>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52" spans="1:15">
      <c r="A352" s="14" t="s">
        <v>2254</v>
      </c>
      <c r="B352" s="14" t="b">
        <v>0</v>
      </c>
      <c r="C352" s="14" t="b">
        <v>0</v>
      </c>
      <c r="D352" s="14" t="s">
        <v>789</v>
      </c>
      <c r="E352" s="14"/>
      <c r="F352" s="14" t="s">
        <v>1609</v>
      </c>
      <c r="G352" s="14" t="s">
        <v>104</v>
      </c>
      <c r="H352" s="14" t="s">
        <v>104</v>
      </c>
      <c r="I352" s="14" t="s">
        <v>1830</v>
      </c>
      <c r="J352" s="14" t="s">
        <v>624</v>
      </c>
      <c r="K352" s="14" t="str">
        <f>LEFT(I352,141)&amp;" &lt;br&gt; &amp;nbsp;&amp;nbsp;&amp;nbsp;&amp;nbsp;&amp;nbsp;&amp;nbsp;&amp;nbsp;&amp;nbsp;"&amp;MID(I352,2,142)&amp;MID(I352,142,500)&amp;"&lt;br&gt;&lt;br&gt;"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L352" s="14" t="str">
        <f t="shared" si="42"/>
        <v>{{ ref_intext_santini_et_al_2020 }}</v>
      </c>
      <c r="M352" s="14" t="str">
        <f t="shared" si="43"/>
        <v>{{ ref_bib_santini_et_al_2020 }}</v>
      </c>
      <c r="N352" s="14" t="str">
        <f t="shared" si="44"/>
        <v xml:space="preserve">    ref_intext_santini_et_al_2020: "Santini et al., 2020"</v>
      </c>
      <c r="O352" s="14" t="str">
        <f t="shared" si="45"/>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53" spans="1:15" ht="15">
      <c r="B353" s="74"/>
      <c r="D353" s="74"/>
      <c r="E353" s="14"/>
      <c r="F353" t="s">
        <v>3738</v>
      </c>
      <c r="G353" t="s">
        <v>3792</v>
      </c>
      <c r="H353" t="s">
        <v>3792</v>
      </c>
      <c r="I353" s="74" t="s">
        <v>3784</v>
      </c>
      <c r="J353" t="s">
        <v>624</v>
      </c>
      <c r="L353" s="14" t="str">
        <f t="shared" si="42"/>
        <v>{{ ref_intext_schaus_et_al_2020 }}</v>
      </c>
      <c r="M353" s="14" t="str">
        <f t="shared" si="43"/>
        <v>{{ ref_bib_schaus_et_al_2020 }}</v>
      </c>
      <c r="N353" s="14" t="str">
        <f t="shared" si="44"/>
        <v xml:space="preserve">    ref_intext_schaus_et_al_2020: "Schaus et al., 2020"</v>
      </c>
      <c r="O353" s="14" t="str">
        <f t="shared" si="45"/>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row>
    <row r="354" spans="1:15">
      <c r="A354" s="14" t="s">
        <v>2254</v>
      </c>
      <c r="B354" s="14" t="b">
        <v>1</v>
      </c>
      <c r="C354" s="14" t="b">
        <v>0</v>
      </c>
      <c r="D354" s="14" t="b">
        <v>0</v>
      </c>
      <c r="E354" s="14"/>
      <c r="F354" s="14" t="s">
        <v>1610</v>
      </c>
      <c r="G354" s="14" t="s">
        <v>103</v>
      </c>
      <c r="H354" s="14" t="s">
        <v>103</v>
      </c>
      <c r="I354" s="14" t="s">
        <v>2767</v>
      </c>
      <c r="J354" s="14" t="s">
        <v>624</v>
      </c>
      <c r="K354" s="14" t="str">
        <f t="shared" ref="K354:K364" si="47">LEFT(I354,141)&amp;" &lt;br&gt; &amp;nbsp;&amp;nbsp;&amp;nbsp;&amp;nbsp;&amp;nbsp;&amp;nbsp;&amp;nbsp;&amp;nbsp;"&amp;MID(I354,2,142)&amp;MID(I354,142,500)&amp;"&lt;br&gt;&lt;br&gt;"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L354" s="14" t="str">
        <f t="shared" si="42"/>
        <v>{{ ref_intext_schenider_et_al_2018 }}</v>
      </c>
      <c r="M354" s="14" t="str">
        <f t="shared" si="43"/>
        <v>{{ ref_bib_schenider_et_al_2018 }}</v>
      </c>
      <c r="N354" s="14" t="str">
        <f t="shared" si="44"/>
        <v xml:space="preserve">    ref_intext_schenider_et_al_2018: "Schenider et al., 2018"</v>
      </c>
      <c r="O354" s="14" t="str">
        <f t="shared" si="45"/>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55" spans="1:15">
      <c r="A355" s="14" t="s">
        <v>2254</v>
      </c>
      <c r="B355" s="14" t="b">
        <v>1</v>
      </c>
      <c r="C355" s="14" t="b">
        <v>0</v>
      </c>
      <c r="D355" s="14" t="b">
        <v>0</v>
      </c>
      <c r="E355" s="14"/>
      <c r="F355" s="14" t="s">
        <v>7</v>
      </c>
      <c r="G355" s="14" t="s">
        <v>102</v>
      </c>
      <c r="H355" s="14" t="s">
        <v>102</v>
      </c>
      <c r="I355" s="14" t="s">
        <v>2759</v>
      </c>
      <c r="J355" s="14" t="s">
        <v>624</v>
      </c>
      <c r="K355" s="14" t="str">
        <f t="shared" si="47"/>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L355" s="14" t="str">
        <f t="shared" si="42"/>
        <v>{{ ref_intext_schlexer_2008 }}</v>
      </c>
      <c r="M355" s="14" t="str">
        <f t="shared" si="43"/>
        <v>{{ ref_bib_schlexer_2008 }}</v>
      </c>
      <c r="N355" s="14" t="str">
        <f t="shared" si="44"/>
        <v xml:space="preserve">    ref_intext_schlexer_2008: "Schlexer, 2008"</v>
      </c>
      <c r="O355" s="14" t="str">
        <f t="shared" si="45"/>
        <v xml:space="preserve">    ref_bib_schlexer_2008: "Schlexer, F. V. (2008). Attracting Animals to Detection Devices. In R. A. Long, P. MacKay, W. J. Zielinski, &amp; J. C. Ray (Eds.), *Noninvasive Survey Methods for Carnivores* (pp. 263–292). Island Press. &lt;https://www.gwern.net/docs/cat/biology/2008-schlexer.pdf&gt;"</v>
      </c>
    </row>
    <row r="356" spans="1:15">
      <c r="A356" s="14" t="s">
        <v>2254</v>
      </c>
      <c r="B356" s="14" t="b">
        <v>0</v>
      </c>
      <c r="C356" s="14" t="b">
        <v>0</v>
      </c>
      <c r="D356" s="14"/>
      <c r="E356" s="14"/>
      <c r="F356" s="14" t="s">
        <v>1669</v>
      </c>
      <c r="G356" s="14" t="s">
        <v>1668</v>
      </c>
      <c r="H356" s="14" t="s">
        <v>1668</v>
      </c>
      <c r="I356" s="14" t="s">
        <v>1666</v>
      </c>
      <c r="J356" s="14" t="s">
        <v>624</v>
      </c>
      <c r="K356" s="14" t="str">
        <f t="shared" si="47"/>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L356" s="14" t="str">
        <f t="shared" si="42"/>
        <v>{{ ref_intext_schmidt_et_al_2022 }}</v>
      </c>
      <c r="M356" s="14" t="str">
        <f t="shared" si="43"/>
        <v>{{ ref_bib_schmidt_et_al_2022 }}</v>
      </c>
      <c r="N356" s="14" t="str">
        <f t="shared" si="44"/>
        <v xml:space="preserve">    ref_intext_schmidt_et_al_2022: "Schmidt et al., 2022"</v>
      </c>
      <c r="O356" s="14" t="str">
        <f t="shared" si="45"/>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57" spans="1:15">
      <c r="A357" s="14" t="s">
        <v>2254</v>
      </c>
      <c r="B357" s="14" t="b">
        <v>0</v>
      </c>
      <c r="C357" s="14" t="b">
        <v>0</v>
      </c>
      <c r="D357" s="14" t="s">
        <v>789</v>
      </c>
      <c r="E357" s="14"/>
      <c r="F357" s="14" t="s">
        <v>6</v>
      </c>
      <c r="G357" s="14" t="s">
        <v>101</v>
      </c>
      <c r="H357" s="14" t="s">
        <v>101</v>
      </c>
      <c r="I357" s="14" t="s">
        <v>1831</v>
      </c>
      <c r="J357" s="14" t="s">
        <v>624</v>
      </c>
      <c r="K357" s="14" t="str">
        <f t="shared" si="47"/>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L357" s="14" t="str">
        <f t="shared" si="42"/>
        <v>{{ ref_intext_schweiger_2020 }}</v>
      </c>
      <c r="M357" s="14" t="str">
        <f t="shared" si="43"/>
        <v>{{ ref_bib_schweiger_2020 }}</v>
      </c>
      <c r="N357" s="14" t="str">
        <f t="shared" si="44"/>
        <v xml:space="preserve">    ref_intext_schweiger_2020: "Schweiger, 2020"</v>
      </c>
      <c r="O357" s="14" t="str">
        <f t="shared" si="45"/>
        <v xml:space="preserve">    ref_bib_schweiger_2020: "Schweiger, A. K. (2020). Spectral Field Campaigns: Planning and Data Collection. In Cavender-Bares, J., Gamon, J. A., &amp; Townsend, P. A (Eds.), *Remote Sensing of Plant Biodiversity* (pp. 385–423). &lt;https://doi.org/10.1007/978-3-030-33157-3_15&gt;"</v>
      </c>
    </row>
    <row r="358" spans="1:15">
      <c r="A358" s="14" t="s">
        <v>2254</v>
      </c>
      <c r="B358" s="14" t="b">
        <v>1</v>
      </c>
      <c r="C358" s="14" t="b">
        <v>1</v>
      </c>
      <c r="D358" s="14" t="b">
        <v>0</v>
      </c>
      <c r="E358" s="14"/>
      <c r="F358" s="14" t="s">
        <v>1611</v>
      </c>
      <c r="G358" s="14" t="s">
        <v>100</v>
      </c>
      <c r="H358" s="14" t="s">
        <v>100</v>
      </c>
      <c r="I358" s="14" t="s">
        <v>1832</v>
      </c>
      <c r="J358" s="14" t="s">
        <v>624</v>
      </c>
      <c r="K358" s="14" t="str">
        <f t="shared" si="47"/>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L358" s="14" t="str">
        <f t="shared" si="42"/>
        <v>{{ ref_intext_scotson_et_al_2017 }}</v>
      </c>
      <c r="M358" s="14" t="str">
        <f t="shared" si="43"/>
        <v>{{ ref_bib_scotson_et_al_2017 }}</v>
      </c>
      <c r="N358" s="14" t="str">
        <f t="shared" si="44"/>
        <v xml:space="preserve">    ref_intext_scotson_et_al_2017: "Scotson et al., 2017"</v>
      </c>
      <c r="O358" s="14" t="str">
        <f t="shared" si="45"/>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59" spans="1:15">
      <c r="A359" s="14" t="s">
        <v>2254</v>
      </c>
      <c r="B359" s="14" t="b">
        <v>1</v>
      </c>
      <c r="C359" s="14" t="b">
        <v>0</v>
      </c>
      <c r="D359" s="14" t="b">
        <v>0</v>
      </c>
      <c r="E359" s="14"/>
      <c r="F359" s="14" t="s">
        <v>5</v>
      </c>
      <c r="G359" s="14" t="s">
        <v>99</v>
      </c>
      <c r="H359" s="14" t="s">
        <v>99</v>
      </c>
      <c r="I359" s="14" t="s">
        <v>1833</v>
      </c>
      <c r="J359" s="14" t="s">
        <v>624</v>
      </c>
      <c r="K359" s="14" t="str">
        <f t="shared" si="47"/>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L359" s="14" t="str">
        <f t="shared" si="42"/>
        <v>{{ ref_intext_seccombe_2017 }}</v>
      </c>
      <c r="M359" s="14" t="str">
        <f t="shared" si="43"/>
        <v>{{ ref_bib_seccombe_2017 }}</v>
      </c>
      <c r="N359" s="14" t="str">
        <f t="shared" si="44"/>
        <v xml:space="preserve">    ref_intext_seccombe_2017: "Seccombe, 2017"</v>
      </c>
      <c r="O359" s="14" t="str">
        <f t="shared" si="45"/>
        <v xml:space="preserve">    ref_bib_seccombe_2017: "Seccombe, S. (2017). *ZSL Trail Camera Comparison Testing.* Zoological Society of London: Conservation Technology Unit. &lt;https://www.wildlabs.net/sites/default/files/community/files/zsl_trail_camera_comparison_for_external_use.pdf&gt;"</v>
      </c>
    </row>
    <row r="360" spans="1:15">
      <c r="A360" s="14" t="s">
        <v>2254</v>
      </c>
      <c r="B360" s="14" t="b">
        <v>1</v>
      </c>
      <c r="C360" s="14" t="b">
        <v>0</v>
      </c>
      <c r="D360" s="14" t="b">
        <v>0</v>
      </c>
      <c r="E360" s="14"/>
      <c r="F360" s="14" t="s">
        <v>1877</v>
      </c>
      <c r="G360" s="14" t="s">
        <v>98</v>
      </c>
      <c r="H360" s="14" t="s">
        <v>795</v>
      </c>
      <c r="I360" s="14" t="s">
        <v>1834</v>
      </c>
      <c r="J360" s="14" t="s">
        <v>624</v>
      </c>
      <c r="K360" s="14" t="str">
        <f t="shared" si="47"/>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L360" s="14" t="str">
        <f t="shared" si="42"/>
        <v>{{ ref_intext_sequin_et_al_2003 }}</v>
      </c>
      <c r="M360" s="14" t="str">
        <f t="shared" si="43"/>
        <v>{{ ref_bib_sequin_et_al_2003 }}</v>
      </c>
      <c r="N360" s="14" t="str">
        <f t="shared" si="44"/>
        <v xml:space="preserve">    ref_intext_sequin_et_al_2003: "Séquin et al., 2003"</v>
      </c>
      <c r="O360" s="14" t="str">
        <f t="shared" si="45"/>
        <v xml:space="preserve">    ref_bib_sequin_et_al_2003: "Séquin, E. S., Jaeger M. M., Brussard P. F., &amp; Barrett, R. H. (2003). Wariness of Coyotes to Camera Traps Relative to Social Status and Territory Boundaries. Lincoln, NE, USA: University of Nebraska–Lincoln. &lt;https://doi.org/10.1139/z03-204&gt;"</v>
      </c>
    </row>
    <row r="361" spans="1:15">
      <c r="A361" s="14" t="s">
        <v>2254</v>
      </c>
      <c r="B361" s="14" t="b">
        <v>1</v>
      </c>
      <c r="C361" s="14" t="b">
        <v>0</v>
      </c>
      <c r="D361" s="14" t="b">
        <v>1</v>
      </c>
      <c r="E361" s="14"/>
      <c r="F361" s="14" t="s">
        <v>1612</v>
      </c>
      <c r="G361" s="14" t="s">
        <v>97</v>
      </c>
      <c r="H361" s="14" t="s">
        <v>97</v>
      </c>
      <c r="I361" s="14" t="s">
        <v>2760</v>
      </c>
      <c r="J361" s="14" t="s">
        <v>624</v>
      </c>
      <c r="K361" s="14" t="str">
        <f t="shared" si="47"/>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L361" s="14" t="str">
        <f t="shared" si="42"/>
        <v>{{ ref_intext_shannon_et_al_2014 }}</v>
      </c>
      <c r="M361" s="14" t="str">
        <f t="shared" si="43"/>
        <v>{{ ref_bib_shannon_et_al_2014 }}</v>
      </c>
      <c r="N361" s="14" t="str">
        <f t="shared" si="44"/>
        <v xml:space="preserve">    ref_intext_shannon_et_al_2014: "Shannon et al., 2014"</v>
      </c>
      <c r="O361" s="14" t="str">
        <f t="shared" si="45"/>
        <v xml:space="preserve">    ref_bib_shannon_et_al_2014: "Shannon, G., Lewis, J. S. &amp; Gerber, B. D. (2014). Recommended Survey Designs for Occupancy Modelling using Motion-activated Cameras: Insights from Empirical Wildlife Data. *PeerJ, 2*, e532. &lt;https://doi.org/10.7717/peerj.532&gt;"</v>
      </c>
    </row>
    <row r="362" spans="1:15">
      <c r="A362" s="14" t="s">
        <v>2254</v>
      </c>
      <c r="B362" s="14" t="b">
        <v>0</v>
      </c>
      <c r="C362" s="14" t="b">
        <v>0</v>
      </c>
      <c r="D362" s="14" t="b">
        <v>1</v>
      </c>
      <c r="E362" s="14"/>
      <c r="F362" s="14" t="s">
        <v>1613</v>
      </c>
      <c r="G362" s="14" t="s">
        <v>106</v>
      </c>
      <c r="H362" s="14" t="s">
        <v>106</v>
      </c>
      <c r="I362" s="14" t="s">
        <v>2731</v>
      </c>
      <c r="J362" s="14" t="s">
        <v>624</v>
      </c>
      <c r="K362" s="14" t="str">
        <f t="shared" si="47"/>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L362" s="14" t="str">
        <f t="shared" si="42"/>
        <v>{{ ref_intext_sharma_et_al_2010 }}</v>
      </c>
      <c r="M362" s="14" t="str">
        <f t="shared" si="43"/>
        <v>{{ ref_bib_sharma_et_al_2010 }}</v>
      </c>
      <c r="N362" s="14" t="str">
        <f t="shared" si="44"/>
        <v xml:space="preserve">    ref_intext_sharma_et_al_2010: "Sharma et al., 2010"</v>
      </c>
      <c r="O362" s="14" t="str">
        <f t="shared" si="45"/>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63" spans="1:15">
      <c r="A363" s="14" t="s">
        <v>2254</v>
      </c>
      <c r="B363" s="14" t="b">
        <v>1</v>
      </c>
      <c r="C363" s="14" t="b">
        <v>0</v>
      </c>
      <c r="D363" s="14" t="b">
        <v>1</v>
      </c>
      <c r="E363" s="14"/>
      <c r="F363" s="14" t="s">
        <v>1614</v>
      </c>
      <c r="G363" s="14" t="s">
        <v>96</v>
      </c>
      <c r="H363" s="14" t="s">
        <v>794</v>
      </c>
      <c r="I363" s="14" t="s">
        <v>1835</v>
      </c>
      <c r="J363" s="14" t="s">
        <v>624</v>
      </c>
      <c r="K363" s="14" t="str">
        <f t="shared" si="47"/>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L363" s="14" t="str">
        <f t="shared" si="42"/>
        <v>{{ ref_intext_si_et_al_2014 }}</v>
      </c>
      <c r="M363" s="14" t="str">
        <f t="shared" si="43"/>
        <v>{{ ref_bib_si_et_al_2014 }}</v>
      </c>
      <c r="N363" s="14" t="str">
        <f t="shared" si="44"/>
        <v xml:space="preserve">    ref_intext_si_et_al_2014: "Si et al., 2014"</v>
      </c>
      <c r="O363" s="14" t="str">
        <f t="shared" si="45"/>
        <v xml:space="preserve">    ref_bib_si_et_al_2014: "Si, X., Kays, R., &amp; Ding, P. (2014). How long is enough to detect terrestrial animals? Estimating the minimum trapping effort on camera traps. *PeerJ, 2*, e374. &lt;https://doi.org/10.7717/peerj.374&gt;"</v>
      </c>
    </row>
    <row r="364" spans="1:15">
      <c r="A364" s="14" t="s">
        <v>2254</v>
      </c>
      <c r="B364" s="14" t="b">
        <v>1</v>
      </c>
      <c r="C364" s="14" t="b">
        <v>0</v>
      </c>
      <c r="D364" s="14" t="b">
        <v>0</v>
      </c>
      <c r="E364" s="14"/>
      <c r="F364" s="14" t="s">
        <v>1615</v>
      </c>
      <c r="G364" s="14" t="s">
        <v>95</v>
      </c>
      <c r="H364" s="14" t="s">
        <v>95</v>
      </c>
      <c r="I364" s="14" t="s">
        <v>1836</v>
      </c>
      <c r="J364" s="14" t="s">
        <v>624</v>
      </c>
      <c r="K364" s="14" t="str">
        <f t="shared" si="47"/>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L364" s="14" t="str">
        <f t="shared" si="42"/>
        <v>{{ ref_intext_siren_et_al_2018 }}</v>
      </c>
      <c r="M364" s="14" t="str">
        <f t="shared" si="43"/>
        <v>{{ ref_bib_siren_et_al_2018 }}</v>
      </c>
      <c r="N364" s="14" t="str">
        <f t="shared" si="44"/>
        <v xml:space="preserve">    ref_intext_siren_et_al_2018: "Sirén et al., 2018"</v>
      </c>
      <c r="O364" s="14" t="str">
        <f t="shared" si="45"/>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65" spans="1:15" ht="15">
      <c r="A365" s="14"/>
      <c r="B365" s="14"/>
      <c r="C365" s="14"/>
      <c r="D365" s="14"/>
      <c r="E365" s="14"/>
      <c r="F365" s="74" t="s">
        <v>3858</v>
      </c>
      <c r="G365" s="14" t="s">
        <v>3860</v>
      </c>
      <c r="H365" s="14" t="s">
        <v>3860</v>
      </c>
      <c r="I365" s="74" t="s">
        <v>3864</v>
      </c>
      <c r="J365" s="2" t="s">
        <v>3867</v>
      </c>
      <c r="K365" s="14"/>
      <c r="L365" s="14" t="str">
        <f t="shared" si="42"/>
        <v>{{ ref_intext_snow_leopard_network_2020a }}</v>
      </c>
      <c r="M365" s="14" t="str">
        <f t="shared" si="43"/>
        <v>{{ ref_bib_snow_leopard_network_2020a }}</v>
      </c>
      <c r="N365" s="14" t="str">
        <f t="shared" si="44"/>
        <v xml:space="preserve">    ref_intext_snow_leopard_network_2020a: "Snow Leopard Network, 2020a"</v>
      </c>
      <c r="O365" s="14" t="str">
        <f t="shared" si="45"/>
        <v xml:space="preserve">    ref_bib_snow_leopard_network_2020a: "Snow Leopard Network. (2020a, Aug 1). *PAWS: Spatial Capture Recapture Data Analysis Part 1.* [Video]. YouTube. &lt;https://www.youtube.com/watch?v=aTbk-jWyMcU&gt;"</v>
      </c>
    </row>
    <row r="366" spans="1:15" ht="15">
      <c r="A366" s="14"/>
      <c r="B366" s="14"/>
      <c r="C366" s="14"/>
      <c r="D366" s="14"/>
      <c r="E366" s="14"/>
      <c r="F366" s="74" t="s">
        <v>3859</v>
      </c>
      <c r="G366" s="14" t="s">
        <v>3861</v>
      </c>
      <c r="H366" s="14" t="s">
        <v>3861</v>
      </c>
      <c r="I366" s="74" t="s">
        <v>3865</v>
      </c>
      <c r="J366" t="s">
        <v>3866</v>
      </c>
      <c r="K366" s="14"/>
      <c r="L366" s="14" t="str">
        <f t="shared" si="42"/>
        <v>{{ ref_intext_snow_leopard_network_2020b }}</v>
      </c>
      <c r="M366" s="14" t="str">
        <f t="shared" si="43"/>
        <v>{{ ref_bib_snow_leopard_network_2020b }}</v>
      </c>
      <c r="N366" s="14" t="str">
        <f t="shared" si="44"/>
        <v xml:space="preserve">    ref_intext_snow_leopard_network_2020b: "Snow Leopard Network, 2020b"</v>
      </c>
      <c r="O366" s="14" t="str">
        <f t="shared" si="45"/>
        <v xml:space="preserve">    ref_bib_snow_leopard_network_2020b: "Snow Leopard Network. (2020b, Aug 2).*PAWS: Spatial Capture Recapture Data Analysis Part 2.* [Video]. YouTube. &lt; https://www.youtube.com/watch?v=IHVez1a_hqg&amp;t=2675s&gt;"</v>
      </c>
    </row>
    <row r="367" spans="1:15">
      <c r="A367" s="14"/>
      <c r="B367" s="14"/>
      <c r="C367" s="14"/>
      <c r="D367" s="14"/>
      <c r="E367" s="14"/>
      <c r="F367" s="19" t="s">
        <v>3481</v>
      </c>
      <c r="G367" s="19" t="s">
        <v>3479</v>
      </c>
      <c r="H367" s="19" t="s">
        <v>3479</v>
      </c>
      <c r="I367" s="14" t="s">
        <v>3480</v>
      </c>
      <c r="J367" s="14" t="s">
        <v>624</v>
      </c>
      <c r="K367" s="14" t="str">
        <f t="shared" ref="K367:K373" si="48">LEFT(I367,141)&amp;" &lt;br&gt; &amp;nbsp;&amp;nbsp;&amp;nbsp;&amp;nbsp;&amp;nbsp;&amp;nbsp;&amp;nbsp;&amp;nbsp;"&amp;MID(I367,2,142)&amp;MID(I367,142,500)&amp;"&lt;br&gt;&lt;br&gt;"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L367" s="14" t="str">
        <f t="shared" si="42"/>
        <v>{{ ref_intext_soberon_lorente_1993 }}</v>
      </c>
      <c r="M367" s="14" t="str">
        <f t="shared" si="43"/>
        <v>{{ ref_bib_soberon_lorente_1993 }}</v>
      </c>
      <c r="N367" s="14" t="str">
        <f t="shared" si="44"/>
        <v xml:space="preserve">    ref_intext_soberon_lorente_1993: "Soberón &amp; Llorente, 1993"</v>
      </c>
      <c r="O367" s="14" t="str">
        <f t="shared" si="45"/>
        <v xml:space="preserve">    ref_bib_soberon_lorente_1993: "Soberón, J., &amp; Llorente, J. (1993). The Use of Species Accumulation Functions for the Prediction of Species Richness. *Conservation Biology, 7*(3), 480–488. &lt;https://doi.org/10.1046/j.1523-1739.1993.07030480.x&gt;"</v>
      </c>
    </row>
    <row r="368" spans="1:15">
      <c r="A368" s="14" t="s">
        <v>2254</v>
      </c>
      <c r="B368" s="14" t="b">
        <v>1</v>
      </c>
      <c r="C368" s="14" t="b">
        <v>0</v>
      </c>
      <c r="D368" s="14" t="b">
        <v>0</v>
      </c>
      <c r="E368" s="14"/>
      <c r="F368" s="14" t="s">
        <v>3514</v>
      </c>
      <c r="G368" s="14" t="s">
        <v>94</v>
      </c>
      <c r="H368" s="14" t="s">
        <v>94</v>
      </c>
      <c r="I368" s="14" t="s">
        <v>1839</v>
      </c>
      <c r="J368" s="14" t="s">
        <v>624</v>
      </c>
      <c r="K368" s="14" t="str">
        <f t="shared" si="48"/>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L368" s="14" t="str">
        <f t="shared" si="42"/>
        <v>{{ ref_intext_sollmann_2018 }}</v>
      </c>
      <c r="M368" s="14" t="str">
        <f t="shared" si="43"/>
        <v>{{ ref_bib_sollmann_2018 }}</v>
      </c>
      <c r="N368" s="14" t="str">
        <f t="shared" si="44"/>
        <v xml:space="preserve">    ref_intext_sollmann_2018: "Sollmann et al., 2018"</v>
      </c>
      <c r="O368" s="14" t="str">
        <f t="shared" si="45"/>
        <v xml:space="preserve">    ref_bib_sollmann_2018: "Sollmann, R. (2018). A gentle introduction to camera‐trap data analysis. *African Journal of Ecology,* 56, 740–749. &lt;https://doi.org/10.1111/aje.12557&gt;"</v>
      </c>
    </row>
    <row r="369" spans="1:15">
      <c r="A369" s="14" t="s">
        <v>2254</v>
      </c>
      <c r="B369" s="14" t="b">
        <v>1</v>
      </c>
      <c r="C369" s="14" t="b">
        <v>0</v>
      </c>
      <c r="D369" s="14" t="b">
        <v>0</v>
      </c>
      <c r="E369" s="14"/>
      <c r="F369" s="14" t="s">
        <v>1616</v>
      </c>
      <c r="G369" s="14" t="s">
        <v>93</v>
      </c>
      <c r="H369" s="14" t="s">
        <v>93</v>
      </c>
      <c r="I369" s="14" t="s">
        <v>2732</v>
      </c>
      <c r="J369" s="14" t="s">
        <v>624</v>
      </c>
      <c r="K369" s="14" t="str">
        <f t="shared" si="48"/>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L369" s="14" t="str">
        <f t="shared" si="42"/>
        <v>{{ ref_intext_sollmann_et_al_2011 }}</v>
      </c>
      <c r="M369" s="14" t="str">
        <f t="shared" si="43"/>
        <v>{{ ref_bib_sollmann_et_al_2011 }}</v>
      </c>
      <c r="N369" s="14" t="str">
        <f t="shared" si="44"/>
        <v xml:space="preserve">    ref_intext_sollmann_et_al_2011: "Sollmann et al., 2011"</v>
      </c>
      <c r="O369" s="14" t="str">
        <f t="shared" si="45"/>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70" spans="1:15">
      <c r="A370" s="14" t="s">
        <v>2254</v>
      </c>
      <c r="B370" s="14" t="b">
        <v>1</v>
      </c>
      <c r="C370" s="14" t="b">
        <v>0</v>
      </c>
      <c r="D370" s="14" t="b">
        <v>0</v>
      </c>
      <c r="E370" s="14"/>
      <c r="F370" s="14" t="s">
        <v>1617</v>
      </c>
      <c r="G370" s="14" t="s">
        <v>92</v>
      </c>
      <c r="H370" s="14" t="s">
        <v>92</v>
      </c>
      <c r="I370" s="14" t="s">
        <v>2733</v>
      </c>
      <c r="J370" s="14" t="s">
        <v>624</v>
      </c>
      <c r="K370" s="14" t="str">
        <f t="shared" si="48"/>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L370" s="14" t="str">
        <f t="shared" si="42"/>
        <v>{{ ref_intext_sollmann_et_al_2012 }}</v>
      </c>
      <c r="M370" s="14" t="str">
        <f t="shared" si="43"/>
        <v>{{ ref_bib_sollmann_et_al_2012 }}</v>
      </c>
      <c r="N370" s="14" t="str">
        <f t="shared" si="44"/>
        <v xml:space="preserve">    ref_intext_sollmann_et_al_2012: "Sollmann et al., 2012"</v>
      </c>
      <c r="O370" s="14" t="str">
        <f t="shared" si="45"/>
        <v xml:space="preserve">    ref_bib_sollmann_et_al_2012: "Sollmann, R., Gardner, B., &amp; Belant, J. L. (2012). How does Spatial Study Design Influence Density Estimates from Spatial capture-recapture models? *PLoS One, 7*, e34575. &lt;https://doi.org/10.1371/journal.pone.0034575&gt;"</v>
      </c>
    </row>
    <row r="371" spans="1:15">
      <c r="A371" s="14" t="s">
        <v>2254</v>
      </c>
      <c r="B371" s="14" t="b">
        <v>1</v>
      </c>
      <c r="C371" s="14" t="b">
        <v>0</v>
      </c>
      <c r="D371" s="14" t="b">
        <v>0</v>
      </c>
      <c r="E371" s="14"/>
      <c r="F371" s="14" t="s">
        <v>1618</v>
      </c>
      <c r="G371" s="14" t="s">
        <v>91</v>
      </c>
      <c r="H371" s="14" t="s">
        <v>91</v>
      </c>
      <c r="I371" s="14" t="s">
        <v>2734</v>
      </c>
      <c r="J371" s="14" t="s">
        <v>624</v>
      </c>
      <c r="K371" s="14" t="str">
        <f t="shared" si="48"/>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L371" s="14" t="str">
        <f t="shared" si="42"/>
        <v>{{ ref_intext_sollmann_et_al_2013a }}</v>
      </c>
      <c r="M371" s="14" t="str">
        <f t="shared" si="43"/>
        <v>{{ ref_bib_sollmann_et_al_2013a }}</v>
      </c>
      <c r="N371" s="14" t="str">
        <f t="shared" si="44"/>
        <v xml:space="preserve">    ref_intext_sollmann_et_al_2013a: "Sollmann et al., 2013a"</v>
      </c>
      <c r="O371" s="14" t="str">
        <f t="shared" si="45"/>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72" spans="1:15">
      <c r="A372" s="14" t="s">
        <v>2254</v>
      </c>
      <c r="B372" s="14" t="b">
        <v>1</v>
      </c>
      <c r="C372" s="14" t="b">
        <v>0</v>
      </c>
      <c r="D372" s="14" t="b">
        <v>0</v>
      </c>
      <c r="E372" s="14"/>
      <c r="F372" s="14" t="s">
        <v>1619</v>
      </c>
      <c r="G372" s="14" t="s">
        <v>90</v>
      </c>
      <c r="H372" s="14" t="s">
        <v>90</v>
      </c>
      <c r="I372" s="14" t="s">
        <v>1837</v>
      </c>
      <c r="J372" s="14" t="s">
        <v>624</v>
      </c>
      <c r="K372" s="14" t="str">
        <f t="shared" si="48"/>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L372" s="14" t="str">
        <f t="shared" si="42"/>
        <v>{{ ref_intext_sollmann_et_al_2013b }}</v>
      </c>
      <c r="M372" s="14" t="str">
        <f t="shared" si="43"/>
        <v>{{ ref_bib_sollmann_et_al_2013b }}</v>
      </c>
      <c r="N372" s="14" t="str">
        <f t="shared" si="44"/>
        <v xml:space="preserve">    ref_intext_sollmann_et_al_2013b: "Sollmann et al., 2013b"</v>
      </c>
      <c r="O372" s="14" t="str">
        <f t="shared" si="45"/>
        <v xml:space="preserve">    ref_bib_sollmann_et_al_2013b: "Sollmann, R., Gardner, B., Parsons, A. W., Stocking, J. J., McClintock, B. T., Simons, T. R., Pollock, K. H., &amp; O'Connell, A. F. (2013b). A Spatial Mark-Resight Model Augmented with Telemetry Data. *Ecology, 94*(3), 553–559. &lt;https://doi.org/10.1890/12-1256.1&gt;"</v>
      </c>
    </row>
    <row r="373" spans="1:15">
      <c r="A373" s="14" t="s">
        <v>2254</v>
      </c>
      <c r="B373" s="14" t="b">
        <v>1</v>
      </c>
      <c r="C373" s="14" t="b">
        <v>0</v>
      </c>
      <c r="D373" s="14" t="b">
        <v>0</v>
      </c>
      <c r="E373" s="14"/>
      <c r="F373" s="14" t="s">
        <v>1620</v>
      </c>
      <c r="G373" s="14" t="s">
        <v>89</v>
      </c>
      <c r="H373" s="14" t="s">
        <v>89</v>
      </c>
      <c r="I373" s="14" t="s">
        <v>1838</v>
      </c>
      <c r="J373" s="14" t="s">
        <v>624</v>
      </c>
      <c r="K373" s="14" t="str">
        <f t="shared" si="48"/>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L373" s="14" t="str">
        <f t="shared" si="42"/>
        <v>{{ ref_intext_sollmann_et_al_2013c }}</v>
      </c>
      <c r="M373" s="14" t="str">
        <f t="shared" si="43"/>
        <v>{{ ref_bib_sollmann_et_al_2013c }}</v>
      </c>
      <c r="N373" s="14" t="str">
        <f t="shared" si="44"/>
        <v xml:space="preserve">    ref_intext_sollmann_et_al_2013c: "Sollmann et al., 2013c"</v>
      </c>
      <c r="O373" s="14" t="str">
        <f t="shared" si="45"/>
        <v xml:space="preserve">    ref_bib_sollmann_et_al_2013c: "Sollmann, R., Mohamed, A., Samejima, H., &amp; Wilting, A. (2013c). Risky Business or Simple Solution – Relative Abundance Indices from Camera-Trapping. *Biological Conservation, 159*, 405–412. &lt;https://doi.org/10.1016/j.biocon.2012.12.025&gt;"</v>
      </c>
    </row>
    <row r="374" spans="1:15">
      <c r="A374" s="14"/>
      <c r="B374" s="14"/>
      <c r="C374" s="14"/>
      <c r="D374" s="14"/>
      <c r="E374" s="14"/>
      <c r="F374" s="14" t="s">
        <v>3505</v>
      </c>
      <c r="G374" s="14" t="s">
        <v>3507</v>
      </c>
      <c r="H374" s="14" t="s">
        <v>811</v>
      </c>
      <c r="I374" s="14" t="s">
        <v>3506</v>
      </c>
      <c r="J374" s="14" t="s">
        <v>624</v>
      </c>
      <c r="K374" s="14"/>
      <c r="L374" s="14" t="str">
        <f t="shared" si="42"/>
        <v>{{ ref_intext_solymos_2023 }}</v>
      </c>
      <c r="M374" s="14" t="str">
        <f t="shared" si="43"/>
        <v>{{ ref_bib_solymos_2023 }}</v>
      </c>
      <c r="N374" s="14" t="str">
        <f t="shared" si="44"/>
        <v xml:space="preserve">    ref_intext_solymos_2023: "Solymos, 2024"</v>
      </c>
      <c r="O374" s="14" t="str">
        <f t="shared" si="45"/>
        <v xml:space="preserve">    ref_bib_solymos_2023: "Solymos, P. (2023). *Package ‘detect': Analyzing Wildlife Data with Detection Error.* R package version 0.4-6. &lt;https://cran.r-project.org/web/packages/detect/detect.pdf&gt;"</v>
      </c>
    </row>
    <row r="375" spans="1:15">
      <c r="A375" s="14" t="s">
        <v>2259</v>
      </c>
      <c r="B375" s="14" t="b">
        <v>0</v>
      </c>
      <c r="C375" s="14" t="b">
        <v>0</v>
      </c>
      <c r="D375" s="14"/>
      <c r="E375" s="14"/>
      <c r="F375" s="19" t="s">
        <v>2680</v>
      </c>
      <c r="G375" s="14" t="s">
        <v>2683</v>
      </c>
      <c r="H375" s="14" t="s">
        <v>2682</v>
      </c>
      <c r="I375" s="14" t="s">
        <v>2681</v>
      </c>
      <c r="J375" s="14" t="s">
        <v>624</v>
      </c>
      <c r="K375" s="14" t="str">
        <f t="shared" ref="K375:K393" si="49">LEFT(I375,141)&amp;" &lt;br&gt; &amp;nbsp;&amp;nbsp;&amp;nbsp;&amp;nbsp;&amp;nbsp;&amp;nbsp;&amp;nbsp;&amp;nbsp;"&amp;MID(I375,2,142)&amp;MID(I375,142,500)&amp;"&lt;br&gt;&lt;br&gt;"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L375" s="14" t="str">
        <f t="shared" si="42"/>
        <v>{{ ref_intext_solymos_et_al_2024 }}</v>
      </c>
      <c r="M375" s="14" t="str">
        <f t="shared" si="43"/>
        <v>{{ ref_bib_solymos_et_al_2024 }}</v>
      </c>
      <c r="N375" s="14" t="str">
        <f t="shared" si="44"/>
        <v xml:space="preserve">    ref_intext_solymos_et_al_2024: "Solymos et al., 2024"</v>
      </c>
      <c r="O375" s="14" t="str">
        <f t="shared" si="45"/>
        <v xml:space="preserve">    ref_bib_solymos_et_al_2024: "Solymos, P., Moreno M., &amp; Lele, S. R. (2024). *detect: Analyzing Wildlife Data with Detection Error*. R package version 0.5-0, &lt;https://github.com/psolymos/detect&gt;"</v>
      </c>
    </row>
    <row r="376" spans="1:15">
      <c r="A376" s="14" t="s">
        <v>2254</v>
      </c>
      <c r="B376" s="14" t="b">
        <v>1</v>
      </c>
      <c r="C376" s="14" t="b">
        <v>0</v>
      </c>
      <c r="D376" s="14" t="b">
        <v>0</v>
      </c>
      <c r="E376" s="14"/>
      <c r="F376" s="14" t="s">
        <v>1621</v>
      </c>
      <c r="G376" s="14" t="s">
        <v>88</v>
      </c>
      <c r="H376" s="14" t="s">
        <v>88</v>
      </c>
      <c r="I376" s="14" t="s">
        <v>2735</v>
      </c>
      <c r="J376" s="14" t="s">
        <v>624</v>
      </c>
      <c r="K376" s="14" t="str">
        <f t="shared" si="49"/>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L376" s="14" t="str">
        <f t="shared" si="42"/>
        <v>{{ ref_intext_soria_diaz_et_al_2010 }}</v>
      </c>
      <c r="M376" s="14" t="str">
        <f t="shared" si="43"/>
        <v>{{ ref_bib_soria_diaz_et_al_2010 }}</v>
      </c>
      <c r="N376" s="14" t="str">
        <f t="shared" si="44"/>
        <v xml:space="preserve">    ref_intext_soria_diaz_et_al_2010: "Soria-Díaz et al., 2010"</v>
      </c>
      <c r="O376" s="14" t="str">
        <f t="shared" si="45"/>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77" spans="1:15">
      <c r="A377" s="14" t="s">
        <v>2254</v>
      </c>
      <c r="B377" s="14" t="b">
        <v>0</v>
      </c>
      <c r="C377" s="14" t="b">
        <v>0</v>
      </c>
      <c r="D377" s="14" t="s">
        <v>789</v>
      </c>
      <c r="E377" s="14"/>
      <c r="F377" s="14" t="s">
        <v>1622</v>
      </c>
      <c r="G377" s="14" t="s">
        <v>87</v>
      </c>
      <c r="H377" s="14" t="s">
        <v>87</v>
      </c>
      <c r="I377" s="14" t="s">
        <v>1840</v>
      </c>
      <c r="J377" s="14" t="s">
        <v>624</v>
      </c>
      <c r="K377" s="14" t="str">
        <f t="shared" si="49"/>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L377" s="14" t="str">
        <f t="shared" si="42"/>
        <v>{{ ref_intext_southwell_et_al_2019 }}</v>
      </c>
      <c r="M377" s="14" t="str">
        <f t="shared" si="43"/>
        <v>{{ ref_bib_southwell_et_al_2019 }}</v>
      </c>
      <c r="N377" s="14" t="str">
        <f t="shared" si="44"/>
        <v xml:space="preserve">    ref_intext_southwell_et_al_2019: "Southwell et al., 2019"</v>
      </c>
      <c r="O377" s="14" t="str">
        <f t="shared" si="45"/>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78" spans="1:15">
      <c r="A378" s="14"/>
      <c r="B378" s="14"/>
      <c r="C378" s="14"/>
      <c r="D378" s="14"/>
      <c r="E378" s="14"/>
      <c r="F378" s="14" t="s">
        <v>3472</v>
      </c>
      <c r="G378" s="14" t="s">
        <v>3456</v>
      </c>
      <c r="H378" s="14" t="s">
        <v>3456</v>
      </c>
      <c r="I378" s="14" t="s">
        <v>3504</v>
      </c>
      <c r="J378" s="14" t="s">
        <v>624</v>
      </c>
      <c r="K378" s="14" t="str">
        <f t="shared" si="49"/>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L378" s="14" t="str">
        <f t="shared" si="42"/>
        <v>{{ ref_intext_stanton_et_al_2015 }}</v>
      </c>
      <c r="M378" s="14" t="str">
        <f t="shared" si="43"/>
        <v>{{ ref_bib_stanton_et_al_2015 }}</v>
      </c>
      <c r="N378" s="14" t="str">
        <f t="shared" si="44"/>
        <v xml:space="preserve">    ref_intext_stanton_et_al_2015: "Stanton et al., 2015"</v>
      </c>
      <c r="O378" s="14" t="str">
        <f t="shared" si="45"/>
        <v xml:space="preserve">    ref_bib_stanton_et_al_2015: "Stanton, L. A., Sullivan, M. S., &amp; Fazio, J. M. (2015). A standardized ethogram for the felidae: A tool for behavioral researchers. *Applied Animal Behaviour Science, 173*, 3-16. &lt;https://doi.org/10.1016/j.applanim.2015.04.001&gt;"</v>
      </c>
    </row>
    <row r="379" spans="1:15">
      <c r="A379" s="14" t="s">
        <v>2254</v>
      </c>
      <c r="B379" s="14" t="b">
        <v>1</v>
      </c>
      <c r="C379" s="14" t="b">
        <v>1</v>
      </c>
      <c r="D379" s="14" t="b">
        <v>0</v>
      </c>
      <c r="E379" s="14"/>
      <c r="F379" s="14" t="s">
        <v>1624</v>
      </c>
      <c r="G379" s="14" t="s">
        <v>86</v>
      </c>
      <c r="H379" s="14" t="s">
        <v>86</v>
      </c>
      <c r="I379" s="14" t="s">
        <v>1841</v>
      </c>
      <c r="J379" s="14" t="s">
        <v>624</v>
      </c>
      <c r="K379" s="14" t="str">
        <f t="shared" si="49"/>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L379" s="14" t="str">
        <f t="shared" si="42"/>
        <v>{{ ref_intext_steenweg_et_al_2017 }}</v>
      </c>
      <c r="M379" s="14" t="str">
        <f t="shared" si="43"/>
        <v>{{ ref_bib_steenweg_et_al_2017 }}</v>
      </c>
      <c r="N379" s="14" t="str">
        <f t="shared" si="44"/>
        <v xml:space="preserve">    ref_intext_steenweg_et_al_2017: "Steenweg et al., 2017"</v>
      </c>
      <c r="O379" s="14" t="str">
        <f t="shared" si="45"/>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80" spans="1:15">
      <c r="A380" s="14" t="s">
        <v>2254</v>
      </c>
      <c r="B380" s="14" t="b">
        <v>1</v>
      </c>
      <c r="C380" s="14" t="b">
        <v>0</v>
      </c>
      <c r="D380" s="14" t="b">
        <v>0</v>
      </c>
      <c r="E380" s="14"/>
      <c r="F380" s="14" t="s">
        <v>1626</v>
      </c>
      <c r="G380" s="14" t="s">
        <v>85</v>
      </c>
      <c r="H380" s="14" t="s">
        <v>85</v>
      </c>
      <c r="I380" s="14" t="s">
        <v>1843</v>
      </c>
      <c r="J380" s="14" t="s">
        <v>624</v>
      </c>
      <c r="K380" s="14" t="str">
        <f t="shared" si="49"/>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L380" s="14" t="str">
        <f t="shared" si="42"/>
        <v>{{ ref_intext_steenweg_et_al_2019 }}</v>
      </c>
      <c r="M380" s="14" t="str">
        <f t="shared" si="43"/>
        <v>{{ ref_bib_steenweg_et_al_2019 }}</v>
      </c>
      <c r="N380" s="14" t="str">
        <f t="shared" si="44"/>
        <v xml:space="preserve">    ref_intext_steenweg_et_al_2019: "Steenweg et al., 2019"</v>
      </c>
      <c r="O380" s="14" t="str">
        <f t="shared" si="45"/>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81" spans="1:15">
      <c r="A381" s="14" t="s">
        <v>2254</v>
      </c>
      <c r="B381" s="14" t="b">
        <v>1</v>
      </c>
      <c r="C381" s="14" t="b">
        <v>0</v>
      </c>
      <c r="D381" s="14" t="b">
        <v>0</v>
      </c>
      <c r="E381" s="14"/>
      <c r="F381" s="14" t="s">
        <v>1625</v>
      </c>
      <c r="G381" s="14" t="s">
        <v>84</v>
      </c>
      <c r="H381" s="14" t="s">
        <v>84</v>
      </c>
      <c r="I381" s="14" t="s">
        <v>1842</v>
      </c>
      <c r="J381" s="14" t="s">
        <v>624</v>
      </c>
      <c r="K381" s="14" t="str">
        <f t="shared" si="49"/>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L381" s="14" t="str">
        <f t="shared" si="42"/>
        <v>{{ ref_intext_steenweg_et_al_2018 }}</v>
      </c>
      <c r="M381" s="14" t="str">
        <f t="shared" si="43"/>
        <v>{{ ref_bib_steenweg_et_al_2018 }}</v>
      </c>
      <c r="N381" s="14" t="str">
        <f t="shared" si="44"/>
        <v xml:space="preserve">    ref_intext_steenweg_et_al_2018: "Steenweg et al., 2018"</v>
      </c>
      <c r="O381" s="14" t="str">
        <f t="shared" si="45"/>
        <v xml:space="preserve">    ref_bib_steenweg_et_al_2018: "Steenweg, R., Hebblewhite, M., Whittington, J., Lukacs, P., &amp; McKelvey, K. (2018). Sampling scales define occupancy and underlying occupancy–abundance relationships in animals. *Ecology*, *99*(1), 172–183. &lt;https://doi.org/10.1002/ecy.2054&gt;"</v>
      </c>
    </row>
    <row r="382" spans="1:15">
      <c r="A382" s="14" t="s">
        <v>2254</v>
      </c>
      <c r="B382" s="14" t="b">
        <v>1</v>
      </c>
      <c r="C382" s="14" t="b">
        <v>1</v>
      </c>
      <c r="D382" s="14" t="b">
        <v>0</v>
      </c>
      <c r="E382" s="14"/>
      <c r="F382" s="14" t="s">
        <v>1623</v>
      </c>
      <c r="G382" s="14" t="s">
        <v>83</v>
      </c>
      <c r="H382" s="14" t="s">
        <v>793</v>
      </c>
      <c r="I382" s="14" t="s">
        <v>1844</v>
      </c>
      <c r="J382" s="14" t="s">
        <v>624</v>
      </c>
      <c r="K382" s="14" t="str">
        <f t="shared" si="49"/>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L382" s="14" t="str">
        <f t="shared" si="42"/>
        <v>{{ ref_intext_steenweg_et_al_2015 }}</v>
      </c>
      <c r="M382" s="14" t="str">
        <f t="shared" si="43"/>
        <v>{{ ref_bib_steenweg_et_al_2015 }}</v>
      </c>
      <c r="N382" s="14" t="str">
        <f t="shared" si="44"/>
        <v xml:space="preserve">    ref_intext_steenweg_et_al_2015: "Steenweg et al., 2015"</v>
      </c>
      <c r="O382" s="14" t="str">
        <f t="shared" si="45"/>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383" spans="1:15">
      <c r="A383" s="14" t="s">
        <v>2254</v>
      </c>
      <c r="B383" s="14" t="b">
        <v>1</v>
      </c>
      <c r="C383" s="14" t="b">
        <v>0</v>
      </c>
      <c r="D383" s="14" t="b">
        <v>0</v>
      </c>
      <c r="E383" s="14"/>
      <c r="F383" s="14" t="s">
        <v>1627</v>
      </c>
      <c r="G383" s="14" t="s">
        <v>82</v>
      </c>
      <c r="H383" s="14" t="s">
        <v>82</v>
      </c>
      <c r="I383" s="14" t="s">
        <v>1845</v>
      </c>
      <c r="J383" s="14" t="s">
        <v>624</v>
      </c>
      <c r="K383" s="14" t="str">
        <f t="shared" si="49"/>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L383" s="14" t="str">
        <f t="shared" si="42"/>
        <v>{{ ref_intext_steinbeiser_et_al_2019 }}</v>
      </c>
      <c r="M383" s="14" t="str">
        <f t="shared" si="43"/>
        <v>{{ ref_bib_steinbeiser_et_al_2019 }}</v>
      </c>
      <c r="N383" s="14" t="str">
        <f t="shared" si="44"/>
        <v xml:space="preserve">    ref_intext_steinbeiser_et_al_2019: "Steinbeiser et al., 2019"</v>
      </c>
      <c r="O383" s="14" t="str">
        <f t="shared" si="45"/>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384" spans="1:15">
      <c r="A384" s="14"/>
      <c r="B384" s="14"/>
      <c r="C384" s="14"/>
      <c r="D384" s="14"/>
      <c r="E384" s="14"/>
      <c r="F384" s="14" t="s">
        <v>3017</v>
      </c>
      <c r="G384" s="14" t="s">
        <v>3018</v>
      </c>
      <c r="H384" s="14" t="s">
        <v>3018</v>
      </c>
      <c r="I384" s="14" t="s">
        <v>3008</v>
      </c>
      <c r="J384" s="14" t="s">
        <v>624</v>
      </c>
      <c r="K384" s="14" t="str">
        <f t="shared" si="49"/>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L384" s="14" t="str">
        <f t="shared" si="42"/>
        <v>{{ ref_intext_stewart_et_al_2018 }}</v>
      </c>
      <c r="M384" s="14" t="str">
        <f t="shared" si="43"/>
        <v>{{ ref_bib_stewart_et_al_2018 }}</v>
      </c>
      <c r="N384" s="14" t="str">
        <f t="shared" si="44"/>
        <v xml:space="preserve">    ref_intext_stewart_et_al_2018: "Stewart et al., 2018"</v>
      </c>
      <c r="O384" s="14" t="str">
        <f t="shared" si="45"/>
        <v xml:space="preserve">    ref_bib_stewart_et_al_2018: "Stewart, F. E. C., Fisher, J. T., Burton, A. C., &amp; Volpe, J. P. (2018). Species occurrence data reflect the magnitude of animal movements better than the proximity of animal space use. *Ecosphere, 9*(2), e02112. &lt;https://doi.org/10.1002/ecs2.2112&gt;"</v>
      </c>
    </row>
    <row r="385" spans="1:15">
      <c r="A385" s="14"/>
      <c r="B385" s="14"/>
      <c r="C385" s="14"/>
      <c r="D385" s="14"/>
      <c r="E385" s="14"/>
      <c r="F385" s="14" t="s">
        <v>3011</v>
      </c>
      <c r="G385" s="14" t="s">
        <v>3009</v>
      </c>
      <c r="H385" s="14" t="s">
        <v>3009</v>
      </c>
      <c r="I385" s="14" t="s">
        <v>3019</v>
      </c>
      <c r="J385" s="14" t="s">
        <v>624</v>
      </c>
      <c r="K385" s="14" t="str">
        <f t="shared" si="49"/>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L385" s="14" t="str">
        <f t="shared" si="42"/>
        <v>{{ ref_intext_stewart_et_al_2019b }}</v>
      </c>
      <c r="M385" s="14" t="str">
        <f t="shared" si="43"/>
        <v>{{ ref_bib_stewart_et_al_2019b }}</v>
      </c>
      <c r="N385" s="14" t="str">
        <f t="shared" si="44"/>
        <v xml:space="preserve">    ref_intext_stewart_et_al_2019b: "Stewart et al., 2019b"</v>
      </c>
      <c r="O385" s="14" t="str">
        <f t="shared" si="45"/>
        <v xml:space="preserve">    ref_bib_stewart_et_al_2019b: "Stewart, F. E. C., Volpe, J. P., &amp; Fisher, J. T. (2019b). The Debate About Bait: A Red Herring in Wildlife Research. *The Journal of Wildlife Management, 83*(4), 985–992. &lt;https://doi.org/10.1002/jwmg.21657&gt;"</v>
      </c>
    </row>
    <row r="386" spans="1:15">
      <c r="A386" s="14"/>
      <c r="B386" s="14"/>
      <c r="C386" s="14"/>
      <c r="D386" s="14"/>
      <c r="E386" s="14"/>
      <c r="F386" s="14" t="s">
        <v>3012</v>
      </c>
      <c r="G386" s="14" t="s">
        <v>3010</v>
      </c>
      <c r="H386" s="14" t="s">
        <v>3010</v>
      </c>
      <c r="I386" s="14" t="s">
        <v>3016</v>
      </c>
      <c r="J386" s="14" t="s">
        <v>624</v>
      </c>
      <c r="K386" s="14" t="str">
        <f t="shared" si="49"/>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L386" s="14" t="str">
        <f t="shared" si="42"/>
        <v>{{ ref_intext_stewart_et_al_2019a }}</v>
      </c>
      <c r="M386" s="14" t="str">
        <f t="shared" si="43"/>
        <v>{{ ref_bib_stewart_et_al_2019a }}</v>
      </c>
      <c r="N386" s="14" t="str">
        <f t="shared" si="44"/>
        <v xml:space="preserve">    ref_intext_stewart_et_al_2019a: "Stewart et al., 2019a"</v>
      </c>
      <c r="O386" s="14" t="str">
        <f t="shared" si="45"/>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387" spans="1:15" s="7" customFormat="1">
      <c r="A387" s="14" t="s">
        <v>2254</v>
      </c>
      <c r="B387" s="14" t="b">
        <v>1</v>
      </c>
      <c r="C387" s="14" t="b">
        <v>0</v>
      </c>
      <c r="D387" s="14" t="b">
        <v>0</v>
      </c>
      <c r="E387" s="14"/>
      <c r="F387" s="14" t="s">
        <v>1628</v>
      </c>
      <c r="G387" s="14" t="s">
        <v>81</v>
      </c>
      <c r="H387" s="14" t="s">
        <v>81</v>
      </c>
      <c r="I387" s="14" t="s">
        <v>1846</v>
      </c>
      <c r="J387" s="14" t="s">
        <v>624</v>
      </c>
      <c r="K387" s="14" t="str">
        <f t="shared" si="49"/>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L387" s="14" t="str">
        <f t="shared" si="42"/>
        <v>{{ ref_intext_stokeld_et_al_2016 }}</v>
      </c>
      <c r="M387" s="14" t="str">
        <f t="shared" si="43"/>
        <v>{{ ref_bib_stokeld_et_al_2016 }}</v>
      </c>
      <c r="N387" s="14" t="str">
        <f t="shared" si="44"/>
        <v xml:space="preserve">    ref_intext_stokeld_et_al_2016: "Stokeld et al., 2016"</v>
      </c>
      <c r="O387" s="14" t="str">
        <f t="shared" si="45"/>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388" spans="1:15" s="7" customFormat="1">
      <c r="A388" s="14" t="s">
        <v>2254</v>
      </c>
      <c r="B388" s="14" t="b">
        <v>0</v>
      </c>
      <c r="C388" s="14" t="b">
        <v>0</v>
      </c>
      <c r="D388" s="14"/>
      <c r="E388" s="14"/>
      <c r="F388" s="14" t="s">
        <v>2163</v>
      </c>
      <c r="G388" s="14" t="s">
        <v>2162</v>
      </c>
      <c r="H388" s="14" t="s">
        <v>2162</v>
      </c>
      <c r="I388" s="14" t="s">
        <v>2691</v>
      </c>
      <c r="J388" s="14" t="s">
        <v>1968</v>
      </c>
      <c r="K388" s="14" t="str">
        <f t="shared" si="49"/>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L388" s="14" t="str">
        <f t="shared" si="42"/>
        <v>{{ ref_intext_styring_2020a }}</v>
      </c>
      <c r="M388" s="14" t="str">
        <f t="shared" si="43"/>
        <v>{{ ref_bib_styring_2020a }}</v>
      </c>
      <c r="N388" s="14" t="str">
        <f t="shared" si="44"/>
        <v xml:space="preserve">    ref_intext_styring_2020a: "Styring, 2020a"</v>
      </c>
      <c r="O388" s="14" t="str">
        <f t="shared" si="45"/>
        <v xml:space="preserve">    ref_bib_styring_2020a: "Styring, A. (2020a, May 4). *Field Ecology - Diversity Metrics in R.* [Video]. YouTube. &lt;https://www.youtube.com/watch?v=KBByV3kR3IA&gt;"</v>
      </c>
    </row>
    <row r="389" spans="1:15" s="7" customFormat="1">
      <c r="A389" s="14" t="s">
        <v>2254</v>
      </c>
      <c r="B389" s="14" t="b">
        <v>0</v>
      </c>
      <c r="C389" s="14" t="b">
        <v>0</v>
      </c>
      <c r="D389" s="14"/>
      <c r="E389" s="14"/>
      <c r="F389" s="14" t="s">
        <v>2161</v>
      </c>
      <c r="G389" s="14" t="s">
        <v>2160</v>
      </c>
      <c r="H389" s="14" t="s">
        <v>2160</v>
      </c>
      <c r="I389" s="14" t="s">
        <v>2164</v>
      </c>
      <c r="J389" s="14" t="s">
        <v>2165</v>
      </c>
      <c r="K389" s="14" t="str">
        <f t="shared" si="49"/>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L389" s="14" t="str">
        <f t="shared" si="42"/>
        <v>{{ ref_intext_styring_2020b }}</v>
      </c>
      <c r="M389" s="14" t="str">
        <f t="shared" si="43"/>
        <v>{{ ref_bib_styring_2020b }}</v>
      </c>
      <c r="N389" s="14" t="str">
        <f t="shared" si="44"/>
        <v xml:space="preserve">    ref_intext_styring_2020b: "Styring, 2020b"</v>
      </c>
      <c r="O389" s="14" t="str">
        <f t="shared" si="45"/>
        <v xml:space="preserve">    ref_bib_styring_2020b: "Styring, A. (2020b, Jun 22). *Generating a species accumulation plot in excel for BBS data.*  [Video]. YouTube. &lt;https://www.youtube.com/watch?reload=9&amp;app=desktop&amp;v=OEWdPm3zg9I&gt;"</v>
      </c>
    </row>
    <row r="390" spans="1:15" s="7" customFormat="1">
      <c r="A390" s="14" t="s">
        <v>2254</v>
      </c>
      <c r="B390" s="14" t="b">
        <v>0</v>
      </c>
      <c r="C390" s="14" t="b">
        <v>0</v>
      </c>
      <c r="D390" s="14" t="b">
        <v>1</v>
      </c>
      <c r="E390" s="14"/>
      <c r="F390" s="14" t="s">
        <v>1629</v>
      </c>
      <c r="G390" s="14" t="s">
        <v>80</v>
      </c>
      <c r="H390" s="14" t="s">
        <v>80</v>
      </c>
      <c r="I390" s="14" t="s">
        <v>2769</v>
      </c>
      <c r="J390" s="14" t="s">
        <v>624</v>
      </c>
      <c r="K390" s="14" t="str">
        <f t="shared" si="49"/>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L390" s="14" t="str">
        <f t="shared" si="42"/>
        <v>{{ ref_intext_suarez_tangil_et_al_2017 }}</v>
      </c>
      <c r="M390" s="14" t="str">
        <f t="shared" si="43"/>
        <v>{{ ref_bib_suarez_tangil_et_al_2017 }}</v>
      </c>
      <c r="N390" s="14" t="str">
        <f t="shared" si="44"/>
        <v xml:space="preserve">    ref_intext_suarez_tangil_et_al_2017: "Suárez-Tangil et al., 2017"</v>
      </c>
      <c r="O390" s="14" t="str">
        <f t="shared" si="45"/>
        <v xml:space="preserve">    ref_bib_suarez_tangil_et_al_2017: "Suárez-Tangil, B. D., &amp; Rodríguez, A. (2017). Detection of Iberian terrestrial mammals employing olfactory, visual and auditory attractants. *European Journal of Wildlife Research, 63*(6). &lt;https://doi.org/10.1007/s10344-017-1150-1&gt;"</v>
      </c>
    </row>
    <row r="391" spans="1:15" s="7" customFormat="1">
      <c r="A391" s="14" t="s">
        <v>2254</v>
      </c>
      <c r="B391" s="14" t="b">
        <v>1</v>
      </c>
      <c r="C391" s="14" t="b">
        <v>0</v>
      </c>
      <c r="D391" s="14" t="b">
        <v>0</v>
      </c>
      <c r="E391" s="14"/>
      <c r="F391" s="14" t="s">
        <v>1630</v>
      </c>
      <c r="G391" s="14" t="s">
        <v>79</v>
      </c>
      <c r="H391" s="14" t="s">
        <v>792</v>
      </c>
      <c r="I391" s="14" t="s">
        <v>1849</v>
      </c>
      <c r="J391" s="14" t="s">
        <v>624</v>
      </c>
      <c r="K391" s="14" t="str">
        <f t="shared" si="49"/>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L391" s="14" t="str">
        <f t="shared" si="42"/>
        <v>{{ ref_intext_sun_et_al_2014 }}</v>
      </c>
      <c r="M391" s="14" t="str">
        <f t="shared" si="43"/>
        <v>{{ ref_bib_sun_et_al_2014 }}</v>
      </c>
      <c r="N391" s="14" t="str">
        <f t="shared" si="44"/>
        <v xml:space="preserve">    ref_intext_sun_et_al_2014: "Sun et al., 2014"</v>
      </c>
      <c r="O391" s="14" t="str">
        <f t="shared" si="45"/>
        <v xml:space="preserve">    ref_bib_sun_et_al_2014: "Sun, C. C., Fuller, A. K., &amp; Royle., J. A. (2014). Trap Configuration and Spacing Influences Parameter Estimates in Spatial Capture-Recapture Models. *PLoS One, 9*(2): e88025. &lt;https://doi.org/10.1371/journal.pone.0088025&gt;"</v>
      </c>
    </row>
    <row r="392" spans="1:15" s="7" customFormat="1">
      <c r="A392" s="14" t="s">
        <v>2254</v>
      </c>
      <c r="B392" s="14" t="b">
        <v>1</v>
      </c>
      <c r="C392" s="14" t="b">
        <v>1</v>
      </c>
      <c r="D392" s="14" t="b">
        <v>0</v>
      </c>
      <c r="E392" s="14"/>
      <c r="F392" s="14" t="s">
        <v>1631</v>
      </c>
      <c r="G392" s="14" t="s">
        <v>78</v>
      </c>
      <c r="H392" s="14" t="s">
        <v>78</v>
      </c>
      <c r="I392" s="14" t="s">
        <v>1847</v>
      </c>
      <c r="J392" s="14" t="s">
        <v>624</v>
      </c>
      <c r="K392" s="14" t="str">
        <f t="shared" si="49"/>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L392" s="14" t="str">
        <f t="shared" si="42"/>
        <v>{{ ref_intext_sun_et_al_2021 }}</v>
      </c>
      <c r="M392" s="14" t="str">
        <f t="shared" si="43"/>
        <v>{{ ref_bib_sun_et_al_2021 }}</v>
      </c>
      <c r="N392" s="14" t="str">
        <f t="shared" si="44"/>
        <v xml:space="preserve">    ref_intext_sun_et_al_2021: "Sun et al., 2021"</v>
      </c>
      <c r="O392" s="14" t="str">
        <f t="shared" si="45"/>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93" spans="1:15" s="7" customFormat="1">
      <c r="A393" s="14" t="s">
        <v>2254</v>
      </c>
      <c r="B393" s="14" t="b">
        <v>1</v>
      </c>
      <c r="C393" s="14" t="b">
        <v>0</v>
      </c>
      <c r="D393" s="14" t="b">
        <v>0</v>
      </c>
      <c r="E393" s="14"/>
      <c r="F393" s="14" t="s">
        <v>1632</v>
      </c>
      <c r="G393" s="14" t="s">
        <v>77</v>
      </c>
      <c r="H393" s="14" t="s">
        <v>77</v>
      </c>
      <c r="I393" s="14" t="s">
        <v>1848</v>
      </c>
      <c r="J393" s="14" t="s">
        <v>624</v>
      </c>
      <c r="K393" s="14" t="str">
        <f t="shared" si="49"/>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L393" s="14" t="str">
        <f t="shared" si="42"/>
        <v>{{ ref_intext_sun_et_al_2022 }}</v>
      </c>
      <c r="M393" s="14" t="str">
        <f t="shared" si="43"/>
        <v>{{ ref_bib_sun_et_al_2022 }}</v>
      </c>
      <c r="N393" s="14" t="str">
        <f t="shared" si="44"/>
        <v xml:space="preserve">    ref_intext_sun_et_al_2022: "Sun et al., 2022"</v>
      </c>
      <c r="O393" s="14" t="str">
        <f t="shared" si="45"/>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94" spans="1:15" s="7" customFormat="1" ht="15">
      <c r="A394" s="16"/>
      <c r="B394" s="16"/>
      <c r="C394" s="16"/>
      <c r="D394" s="16"/>
      <c r="E394" s="16"/>
      <c r="F394" s="74" t="s">
        <v>3801</v>
      </c>
      <c r="G394" s="74" t="s">
        <v>3881</v>
      </c>
      <c r="H394" t="s">
        <v>3880</v>
      </c>
      <c r="I394" s="74" t="s">
        <v>3879</v>
      </c>
      <c r="J394" s="16"/>
      <c r="K394" s="16"/>
      <c r="L394" s="14" t="str">
        <f t="shared" si="42"/>
        <v>{{ ref_intext_sutherland_et_al_2018 }}</v>
      </c>
      <c r="M394" s="14" t="str">
        <f t="shared" si="43"/>
        <v>{{ ref_bib_sutherland_et_al_2018 }}</v>
      </c>
      <c r="N394" s="14" t="str">
        <f t="shared" si="44"/>
        <v xml:space="preserve">    ref_intext_sutherland_et_al_2018: "Sutherland et al., 2018"</v>
      </c>
      <c r="O394" s="14" t="str">
        <f t="shared" si="45"/>
        <v xml:space="preserve">    ref_bib_sutherland_et_al_2018: "Sutherland, C., Royle, J. A., &amp; Linden, D. W. (2019). oSCR: A spatial capture–recapture R package for inference about spatial ecological processes. *Ecography, 42*(9), 1459–1469. &lt;https://doi.org/10.1111/ecog.04551&gt;"</v>
      </c>
    </row>
    <row r="395" spans="1:15" s="7" customFormat="1">
      <c r="A395" s="14" t="s">
        <v>2254</v>
      </c>
      <c r="B395" s="14" t="b">
        <v>1</v>
      </c>
      <c r="C395" s="14" t="b">
        <v>1</v>
      </c>
      <c r="D395" s="14" t="b">
        <v>0</v>
      </c>
      <c r="E395" s="14"/>
      <c r="F395" s="14" t="s">
        <v>1633</v>
      </c>
      <c r="G395" s="14" t="s">
        <v>76</v>
      </c>
      <c r="H395" s="14" t="s">
        <v>76</v>
      </c>
      <c r="I395" s="14" t="s">
        <v>2736</v>
      </c>
      <c r="J395" s="14" t="s">
        <v>624</v>
      </c>
      <c r="K395" s="14" t="str">
        <f>LEFT(I395,141)&amp;" &lt;br&gt; &amp;nbsp;&amp;nbsp;&amp;nbsp;&amp;nbsp;&amp;nbsp;&amp;nbsp;&amp;nbsp;&amp;nbsp;"&amp;MID(I395,2,142)&amp;MID(I395,142,500)&amp;"&lt;br&gt;&lt;br&gt;"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L395" s="14" t="str">
        <f t="shared" si="42"/>
        <v>{{ ref_intext_suwanrat_et_al_2015 }}</v>
      </c>
      <c r="M395" s="14" t="str">
        <f t="shared" si="43"/>
        <v>{{ ref_bib_suwanrat_et_al_2015 }}</v>
      </c>
      <c r="N395" s="14" t="str">
        <f t="shared" si="44"/>
        <v xml:space="preserve">    ref_intext_suwanrat_et_al_2015: "Suwanrat et al., 2015"</v>
      </c>
      <c r="O395" s="14" t="str">
        <f t="shared" si="45"/>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96" spans="1:15" s="7" customFormat="1">
      <c r="A396" s="14" t="s">
        <v>2255</v>
      </c>
      <c r="B396" s="14" t="b">
        <v>1</v>
      </c>
      <c r="C396" s="14" t="b">
        <v>0</v>
      </c>
      <c r="D396" s="14" t="b">
        <v>0</v>
      </c>
      <c r="E396" s="14"/>
      <c r="F396" s="14" t="s">
        <v>1634</v>
      </c>
      <c r="G396" s="14" t="s">
        <v>75</v>
      </c>
      <c r="H396" s="14" t="s">
        <v>75</v>
      </c>
      <c r="I396" s="14" t="s">
        <v>1850</v>
      </c>
      <c r="J396" s="14" t="s">
        <v>624</v>
      </c>
      <c r="K396" s="14" t="str">
        <f>LEFT(I396,141)&amp;" &lt;br&gt; &amp;nbsp;&amp;nbsp;&amp;nbsp;&amp;nbsp;&amp;nbsp;&amp;nbsp;&amp;nbsp;&amp;nbsp;"&amp;MID(I396,2,142)&amp;MID(I396,142,500)&amp;"&lt;br&gt;&lt;br&gt;"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L396" s="14" t="str">
        <f t="shared" ref="L396:L445" si="50">"{{ ref_intext_"&amp;F396&amp;" }}"</f>
        <v>{{ ref_intext_tabak_et_al_2018 }}</v>
      </c>
      <c r="M396" s="14" t="str">
        <f t="shared" ref="M396:M445" si="51">"{{ ref_bib_"&amp;F396&amp;" }}"</f>
        <v>{{ ref_bib_tabak_et_al_2018 }}</v>
      </c>
      <c r="N396" s="14" t="str">
        <f t="shared" si="44"/>
        <v xml:space="preserve">    ref_intext_tabak_et_al_2018: "Tabak et al., 2018"</v>
      </c>
      <c r="O396" s="14" t="str">
        <f t="shared" si="45"/>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97" spans="1:15" s="7" customFormat="1">
      <c r="A397" s="14" t="s">
        <v>2255</v>
      </c>
      <c r="B397" s="14"/>
      <c r="C397" s="14"/>
      <c r="D397" s="14" t="s">
        <v>789</v>
      </c>
      <c r="E397" s="14"/>
      <c r="F397" s="14" t="s">
        <v>1635</v>
      </c>
      <c r="G397" s="14" t="s">
        <v>74</v>
      </c>
      <c r="H397" s="14" t="s">
        <v>791</v>
      </c>
      <c r="I397" s="14" t="s">
        <v>1851</v>
      </c>
      <c r="J397" s="14" t="s">
        <v>624</v>
      </c>
      <c r="K397" s="14" t="str">
        <f>LEFT(I397,141)&amp;" &lt;br&gt; &amp;nbsp;&amp;nbsp;&amp;nbsp;&amp;nbsp;&amp;nbsp;&amp;nbsp;&amp;nbsp;&amp;nbsp;"&amp;MID(I397,2,142)&amp;MID(I397,142,500)&amp;"&lt;br&gt;&lt;br&gt;"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L397" s="14" t="str">
        <f t="shared" si="50"/>
        <v>{{ ref_intext_tanwar_et_al_2021 }}</v>
      </c>
      <c r="M397" s="14" t="str">
        <f t="shared" si="51"/>
        <v>{{ ref_bib_tanwar_et_al_2021 }}</v>
      </c>
      <c r="N397" s="14" t="str">
        <f t="shared" ref="N397:N445" si="52">"    ref_intext_"&amp;F397&amp;": "&amp;""""&amp;G397&amp;""""</f>
        <v xml:space="preserve">    ref_intext_tanwar_et_al_2021: "Tanwar et al., 2021"</v>
      </c>
      <c r="O397" s="14" t="str">
        <f t="shared" ref="O397:O445" si="53">"    ref_bib_"&amp;F397&amp;": "&amp;""""&amp;I397&amp;""""</f>
        <v xml:space="preserve">    ref_bib_tanwar_et_al_2021: "Tanwar, K. S., Sadhu, A., &amp; Jhala, Y. V. (2021). Camera trap placement for evaluating species richness, abundance, and activity. *Scientific Reports, 11*(1), 23050. &lt;https://doi.org/10.1038/s41598-021-02459-w&gt;"</v>
      </c>
    </row>
    <row r="398" spans="1:15" s="7" customFormat="1">
      <c r="A398" s="14" t="s">
        <v>2256</v>
      </c>
      <c r="B398" s="14" t="b">
        <v>1</v>
      </c>
      <c r="C398" s="14" t="b">
        <v>0</v>
      </c>
      <c r="D398" s="14" t="b">
        <v>0</v>
      </c>
      <c r="E398" s="14"/>
      <c r="F398" s="14" t="s">
        <v>3</v>
      </c>
      <c r="G398" s="14" t="s">
        <v>60</v>
      </c>
      <c r="H398" s="14" t="s">
        <v>60</v>
      </c>
      <c r="I398" s="14" t="s">
        <v>1852</v>
      </c>
      <c r="J398" s="14" t="s">
        <v>624</v>
      </c>
      <c r="K398" s="14" t="str">
        <f>LEFT(I398,141)&amp;" &lt;br&gt; &amp;nbsp;&amp;nbsp;&amp;nbsp;&amp;nbsp;&amp;nbsp;&amp;nbsp;&amp;nbsp;&amp;nbsp;"&amp;MID(I398,2,142)&amp;MID(I398,142,500)&amp;"&lt;br&gt;&lt;br&gt;"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L398" s="14" t="str">
        <f t="shared" si="50"/>
        <v>{{ ref_intext_wildlabs_2021 }}</v>
      </c>
      <c r="M398" s="14" t="str">
        <f t="shared" si="51"/>
        <v>{{ ref_bib_wildlabs_2021 }}</v>
      </c>
      <c r="N398" s="14" t="str">
        <f t="shared" si="52"/>
        <v xml:space="preserve">    ref_intext_wildlabs_2021: "The WILDLABS Partnership, 2021"</v>
      </c>
      <c r="O398" s="14" t="str">
        <f t="shared" si="53"/>
        <v xml:space="preserve">    ref_bib_wildlabs_2021: "The WILDLABS Partnership (2021). *How do I get started with Megadetector?* Siyu Y. &lt;https://www.wildlabs.net/event/how-do-i-get-started-megadetector&gt;"</v>
      </c>
    </row>
    <row r="399" spans="1:15" s="7" customFormat="1">
      <c r="A399" s="14" t="s">
        <v>2256</v>
      </c>
      <c r="B399" s="14"/>
      <c r="C399" s="14"/>
      <c r="D399" s="14"/>
      <c r="E399" s="14"/>
      <c r="F399" s="14" t="s">
        <v>2974</v>
      </c>
      <c r="G399" s="14" t="s">
        <v>2976</v>
      </c>
      <c r="H399" s="14" t="s">
        <v>2976</v>
      </c>
      <c r="I399" s="14" t="s">
        <v>2975</v>
      </c>
      <c r="J399" s="14" t="s">
        <v>2973</v>
      </c>
      <c r="K399" s="14"/>
      <c r="L399" s="14" t="str">
        <f t="shared" si="50"/>
        <v>{{ ref_intext_wildlifedegree_2022 }}</v>
      </c>
      <c r="M399" s="14" t="str">
        <f t="shared" si="51"/>
        <v>{{ ref_bib_wildlifedegree_2022 }}</v>
      </c>
      <c r="N399" s="14" t="str">
        <f t="shared" si="52"/>
        <v xml:space="preserve">    ref_intext_wildlifedegree_2022: "The Wildlife Degree (2022)"</v>
      </c>
      <c r="O399" s="14" t="str">
        <f t="shared" si="53"/>
        <v xml:space="preserve">    ref_bib_wildlifedegree_2022: "The Wildlife Degree (2022, Feb 3). *Rarefied Species Accumulation Curves (the simple way) tutorial.* [Video]. YouTube. &lt;https://www.youtube.com/watch?v=h3MLWK9IJ4A&gt;"</v>
      </c>
    </row>
    <row r="400" spans="1:15">
      <c r="A400" s="14" t="s">
        <v>2255</v>
      </c>
      <c r="B400" s="14" t="b">
        <v>1</v>
      </c>
      <c r="C400" s="14" t="b">
        <v>0</v>
      </c>
      <c r="D400" s="14" t="b">
        <v>0</v>
      </c>
      <c r="E400" s="14"/>
      <c r="F400" s="14" t="s">
        <v>1636</v>
      </c>
      <c r="G400" s="14" t="s">
        <v>73</v>
      </c>
      <c r="H400" s="14" t="s">
        <v>73</v>
      </c>
      <c r="I400" s="14" t="s">
        <v>879</v>
      </c>
      <c r="J400" s="14" t="s">
        <v>624</v>
      </c>
      <c r="K400" s="14" t="str">
        <f>LEFT(I400,141)&amp;" &lt;br&gt; &amp;nbsp;&amp;nbsp;&amp;nbsp;&amp;nbsp;&amp;nbsp;&amp;nbsp;&amp;nbsp;&amp;nbsp;"&amp;MID(I400,2,142)&amp;MID(I400,142,500)&amp;"&lt;br&gt;&lt;br&gt;"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L400" s="14" t="str">
        <f t="shared" si="50"/>
        <v>{{ ref_intext_thorn_et_al_2009 }}</v>
      </c>
      <c r="M400" s="14" t="str">
        <f t="shared" si="51"/>
        <v>{{ ref_bib_thorn_et_al_2009 }}</v>
      </c>
      <c r="N400" s="14" t="str">
        <f t="shared" si="52"/>
        <v xml:space="preserve">    ref_intext_thorn_et_al_2009: "Thorn et al., 2009"</v>
      </c>
      <c r="O400" s="14" t="str">
        <f t="shared" si="53"/>
        <v xml:space="preserve">    ref_bib_thorn_et_al_2009: "Thorn, M., Scott, D. M., Green, M., Bateman, P. W., &amp; Cameron, E. Z. (2009). Estimating Brown Hyaena Occupancy using Baited Camera Traps. *South African Journal of Wildlife Research, 39*(1), 1–10. &lt;https://doi.org/10.3957/056.039.0101&gt;"</v>
      </c>
    </row>
    <row r="401" spans="1:15">
      <c r="A401" s="14" t="s">
        <v>2255</v>
      </c>
      <c r="B401" s="14" t="b">
        <v>0</v>
      </c>
      <c r="C401" s="14" t="b">
        <v>1</v>
      </c>
      <c r="D401" s="14" t="b">
        <v>0</v>
      </c>
      <c r="E401" s="14"/>
      <c r="F401" s="14" t="s">
        <v>1637</v>
      </c>
      <c r="G401" s="14" t="s">
        <v>72</v>
      </c>
      <c r="H401" s="14" t="s">
        <v>790</v>
      </c>
      <c r="I401" s="14" t="s">
        <v>1853</v>
      </c>
      <c r="J401" s="14" t="s">
        <v>624</v>
      </c>
      <c r="K401" s="14" t="str">
        <f>LEFT(I401,141)&amp;" &lt;br&gt; &amp;nbsp;&amp;nbsp;&amp;nbsp;&amp;nbsp;&amp;nbsp;&amp;nbsp;&amp;nbsp;&amp;nbsp;"&amp;MID(I401,2,142)&amp;MID(I401,142,500)&amp;"&lt;br&gt;&lt;br&gt;"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L401" s="14" t="str">
        <f t="shared" si="50"/>
        <v>{{ ref_intext_tigner_et_al_2014 }}</v>
      </c>
      <c r="M401" s="14" t="str">
        <f t="shared" si="51"/>
        <v>{{ ref_bib_tigner_et_al_2014 }}</v>
      </c>
      <c r="N401" s="14" t="str">
        <f t="shared" si="52"/>
        <v xml:space="preserve">    ref_intext_tigner_et_al_2014: "Tigner et al., 2014"</v>
      </c>
      <c r="O401" s="14" t="str">
        <f t="shared" si="53"/>
        <v xml:space="preserve">    ref_bib_tigner_et_al_2014: "Tigner, J., Bayne, E. M., &amp; Boutin, S. (2014). Black bear use of seismic lines in Northern Canada. *Journal of Wildlife Management, 78* (2), 282–292. &lt;https://doi.org/10.1002/jwmg.664&gt;"</v>
      </c>
    </row>
    <row r="402" spans="1:15">
      <c r="F402" t="s">
        <v>3573</v>
      </c>
      <c r="G402" t="s">
        <v>3576</v>
      </c>
      <c r="H402" t="s">
        <v>3576</v>
      </c>
      <c r="I402" t="s">
        <v>3571</v>
      </c>
      <c r="J402" t="s">
        <v>3572</v>
      </c>
      <c r="L402" s="14" t="str">
        <f t="shared" si="50"/>
        <v>{{ ref_intext_tilestats_2021 }}</v>
      </c>
      <c r="M402" s="14" t="str">
        <f t="shared" si="51"/>
        <v>{{ ref_bib_tilestats_2021 }}</v>
      </c>
      <c r="N402" s="14" t="str">
        <f t="shared" si="52"/>
        <v xml:space="preserve">    ref_intext_tilestats_2021: "TileStats, 2021"</v>
      </c>
      <c r="O402" s="14" t="str">
        <f t="shared" si="53"/>
        <v xml:space="preserve">    ref_bib_tilestats_2021: "TileStats (2021, Apr 18). *Zero-inflated Poisson (ZIP) regression.* [Video]. YouTube. &lt;https://www.youtube.com/watch?v=ztNQvAabgtU&gt;"</v>
      </c>
    </row>
    <row r="403" spans="1:15">
      <c r="A403" s="14" t="s">
        <v>2255</v>
      </c>
      <c r="B403" s="14" t="b">
        <v>1</v>
      </c>
      <c r="C403" s="14" t="b">
        <v>0</v>
      </c>
      <c r="D403" s="14" t="b">
        <v>1</v>
      </c>
      <c r="E403" s="14"/>
      <c r="F403" s="14" t="s">
        <v>1639</v>
      </c>
      <c r="G403" s="14" t="s">
        <v>71</v>
      </c>
      <c r="H403" s="14" t="s">
        <v>71</v>
      </c>
      <c r="I403" s="14" t="s">
        <v>1854</v>
      </c>
      <c r="J403" s="14" t="s">
        <v>624</v>
      </c>
      <c r="K403" s="14" t="str">
        <f t="shared" ref="K403:K436" si="54">LEFT(I403,141)&amp;" &lt;br&gt; &amp;nbsp;&amp;nbsp;&amp;nbsp;&amp;nbsp;&amp;nbsp;&amp;nbsp;&amp;nbsp;&amp;nbsp;"&amp;MID(I403,2,142)&amp;MID(I403,142,500)&amp;"&lt;br&gt;&lt;br&gt;"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L403" s="14" t="str">
        <f t="shared" si="50"/>
        <v>{{ ref_intext_tobler_powell_2013 }}</v>
      </c>
      <c r="M403" s="14" t="str">
        <f t="shared" si="51"/>
        <v>{{ ref_bib_tobler_powell_2013 }}</v>
      </c>
      <c r="N403" s="14" t="str">
        <f t="shared" si="52"/>
        <v xml:space="preserve">    ref_intext_tobler_powell_2013: "Tobler &amp; Powell, 2013"</v>
      </c>
      <c r="O403" s="14" t="str">
        <f t="shared" si="53"/>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404" spans="1:15">
      <c r="A404" s="14" t="s">
        <v>2255</v>
      </c>
      <c r="B404" s="14" t="b">
        <v>1</v>
      </c>
      <c r="C404" s="14" t="b">
        <v>1</v>
      </c>
      <c r="D404" s="14" t="b">
        <v>1</v>
      </c>
      <c r="E404" s="14"/>
      <c r="F404" s="14" t="s">
        <v>1638</v>
      </c>
      <c r="G404" s="14" t="s">
        <v>70</v>
      </c>
      <c r="H404" s="14" t="s">
        <v>70</v>
      </c>
      <c r="I404" s="14" t="s">
        <v>1855</v>
      </c>
      <c r="J404" s="14" t="s">
        <v>624</v>
      </c>
      <c r="K404" s="14" t="str">
        <f t="shared" si="54"/>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L404" s="14" t="str">
        <f t="shared" si="50"/>
        <v>{{ ref_intext_tobler_et_al_2008 }}</v>
      </c>
      <c r="M404" s="14" t="str">
        <f t="shared" si="51"/>
        <v>{{ ref_bib_tobler_et_al_2008 }}</v>
      </c>
      <c r="N404" s="14" t="str">
        <f t="shared" si="52"/>
        <v xml:space="preserve">    ref_intext_tobler_et_al_2008: "Tobler et al., 2008"</v>
      </c>
      <c r="O404" s="14" t="str">
        <f t="shared" si="53"/>
        <v xml:space="preserve">    ref_bib_tobler_et_al_2008: "Tobler, M. W., Pitman, R. L., Mares, R. &amp; Powell, G. (2008). An Evaluation of Camera Traps for Inventorying Large- and Medium-Sized Terrestrial Rainforest Mammals. *Animal Conservation, 11*, 169–178. &lt;https://doi.org/10.1111/j.1469-1795.2008.00169.x&gt;"</v>
      </c>
    </row>
    <row r="405" spans="1:15">
      <c r="A405" s="14" t="s">
        <v>2255</v>
      </c>
      <c r="B405" s="14" t="b">
        <v>0</v>
      </c>
      <c r="C405" s="14" t="b">
        <v>0</v>
      </c>
      <c r="D405" s="14" t="s">
        <v>789</v>
      </c>
      <c r="E405" s="14"/>
      <c r="F405" s="14" t="s">
        <v>4</v>
      </c>
      <c r="G405" s="14" t="s">
        <v>69</v>
      </c>
      <c r="H405" s="14" t="s">
        <v>69</v>
      </c>
      <c r="I405" s="14" t="s">
        <v>1856</v>
      </c>
      <c r="J405" s="14" t="s">
        <v>624</v>
      </c>
      <c r="K405" s="14" t="str">
        <f t="shared" si="54"/>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L405" s="14" t="str">
        <f t="shared" si="50"/>
        <v>{{ ref_intext_tourani_2022 }}</v>
      </c>
      <c r="M405" s="14" t="str">
        <f t="shared" si="51"/>
        <v>{{ ref_bib_tourani_2022 }}</v>
      </c>
      <c r="N405" s="14" t="str">
        <f t="shared" si="52"/>
        <v xml:space="preserve">    ref_intext_tourani_2022: "Tourani, 2022"</v>
      </c>
      <c r="O405" s="14" t="str">
        <f t="shared" si="53"/>
        <v xml:space="preserve">    ref_bib_tourani_2022: "Tourani, M. (2022). A review of spatial capture-recapture: Ecological insights, limitations, and prospects. *Ecology and Evolution, 12*, e8468. &lt;https://doi.org/10.1002/ece3.8468&gt;"</v>
      </c>
    </row>
    <row r="406" spans="1:15">
      <c r="A406" s="14" t="s">
        <v>2255</v>
      </c>
      <c r="B406" s="14" t="b">
        <v>0</v>
      </c>
      <c r="C406" s="14" t="b">
        <v>0</v>
      </c>
      <c r="D406" s="14"/>
      <c r="E406" s="14"/>
      <c r="F406" s="14" t="s">
        <v>1977</v>
      </c>
      <c r="G406" s="14" t="s">
        <v>1976</v>
      </c>
      <c r="H406" s="14" t="s">
        <v>1976</v>
      </c>
      <c r="I406" s="14" t="s">
        <v>1975</v>
      </c>
      <c r="J406" s="14" t="s">
        <v>624</v>
      </c>
      <c r="K406" s="14" t="str">
        <f t="shared" si="54"/>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L406" s="14" t="str">
        <f t="shared" si="50"/>
        <v>{{ ref_intext_tourani_et_al_2020 }}</v>
      </c>
      <c r="M406" s="14" t="str">
        <f t="shared" si="51"/>
        <v>{{ ref_bib_tourani_et_al_2020 }}</v>
      </c>
      <c r="N406" s="14" t="str">
        <f t="shared" si="52"/>
        <v xml:space="preserve">    ref_intext_tourani_et_al_2020: "Tourani et al., 2020"</v>
      </c>
      <c r="O406" s="14" t="str">
        <f t="shared" si="53"/>
        <v xml:space="preserve">    ref_bib_tourani_et_al_2020: "Tourani, M., Brøste, E. N., Bakken, S., Odden, J., Bischof, R., &amp; Hayward, M. (2020). Sooner, closer, or longer: Detectability of mesocarnivores at camera traps. *Journal of Zoology, 312*(4), 259–270. &lt;https://doi.org/10.1111/jzo.12828&gt;"</v>
      </c>
    </row>
    <row r="407" spans="1:15">
      <c r="A407" s="14" t="s">
        <v>2255</v>
      </c>
      <c r="B407" s="14" t="b">
        <v>0</v>
      </c>
      <c r="C407" s="14" t="b">
        <v>0</v>
      </c>
      <c r="D407" s="14" t="s">
        <v>789</v>
      </c>
      <c r="E407" s="14"/>
      <c r="F407" s="14" t="s">
        <v>1640</v>
      </c>
      <c r="G407" s="14" t="s">
        <v>68</v>
      </c>
      <c r="H407" s="14" t="s">
        <v>68</v>
      </c>
      <c r="I407" s="14" t="s">
        <v>1857</v>
      </c>
      <c r="J407" s="14" t="s">
        <v>624</v>
      </c>
      <c r="K407" s="14" t="str">
        <f t="shared" si="54"/>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L407" s="14" t="str">
        <f t="shared" si="50"/>
        <v>{{ ref_intext_trolliet_et_al_2014 }}</v>
      </c>
      <c r="M407" s="14" t="str">
        <f t="shared" si="51"/>
        <v>{{ ref_bib_trolliet_et_al_2014 }}</v>
      </c>
      <c r="N407" s="14" t="str">
        <f t="shared" si="52"/>
        <v xml:space="preserve">    ref_intext_trolliet_et_al_2014: "Trolliet et al., 2014"</v>
      </c>
      <c r="O407" s="14" t="str">
        <f t="shared" si="53"/>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408" spans="1:15" s="7" customFormat="1">
      <c r="A408" s="14" t="s">
        <v>2255</v>
      </c>
      <c r="B408" s="14" t="b">
        <v>0</v>
      </c>
      <c r="C408" s="14" t="b">
        <v>1</v>
      </c>
      <c r="D408" s="14" t="b">
        <v>0</v>
      </c>
      <c r="E408" s="14"/>
      <c r="F408" s="14" t="s">
        <v>1641</v>
      </c>
      <c r="G408" s="14" t="s">
        <v>67</v>
      </c>
      <c r="H408" s="14" t="s">
        <v>67</v>
      </c>
      <c r="I408" s="14" t="s">
        <v>1858</v>
      </c>
      <c r="J408" s="14" t="s">
        <v>624</v>
      </c>
      <c r="K408" s="14" t="str">
        <f t="shared" si="54"/>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L408" s="14" t="str">
        <f t="shared" si="50"/>
        <v>{{ ref_intext_tschumi_et_al_2018 }}</v>
      </c>
      <c r="M408" s="14" t="str">
        <f t="shared" si="51"/>
        <v>{{ ref_bib_tschumi_et_al_2018 }}</v>
      </c>
      <c r="N408" s="14" t="str">
        <f t="shared" si="52"/>
        <v xml:space="preserve">    ref_intext_tschumi_et_al_2018: "Tschumi et al., 2018"</v>
      </c>
      <c r="O408" s="14" t="str">
        <f t="shared" si="53"/>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409" spans="1:15">
      <c r="A409" s="14" t="s">
        <v>2255</v>
      </c>
      <c r="B409" s="14"/>
      <c r="C409" s="14"/>
      <c r="D409" s="14"/>
      <c r="E409" s="14"/>
      <c r="F409" s="14" t="s">
        <v>2695</v>
      </c>
      <c r="G409" s="14" t="s">
        <v>2694</v>
      </c>
      <c r="H409" s="14" t="s">
        <v>2694</v>
      </c>
      <c r="I409" s="14" t="s">
        <v>2692</v>
      </c>
      <c r="J409" s="14" t="s">
        <v>2693</v>
      </c>
      <c r="K409" s="14" t="str">
        <f t="shared" si="54"/>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L409" s="14" t="str">
        <f t="shared" si="50"/>
        <v>{{ ref_intext_turlapaty_2014 }}</v>
      </c>
      <c r="M409" s="14" t="str">
        <f t="shared" si="51"/>
        <v>{{ ref_bib_turlapaty_2014 }}</v>
      </c>
      <c r="N409" s="14" t="str">
        <f t="shared" si="52"/>
        <v xml:space="preserve">    ref_intext_turlapaty_2014: "Turlapaty, 2014"</v>
      </c>
      <c r="O409" s="14" t="str">
        <f t="shared" si="53"/>
        <v xml:space="preserve">    ref_bib_turlapaty_2014: "Turlapaty, A. (2014, Jun 15). *Probability of Detection: Eg 01.* [Video]. YouTube. &lt;https://www.youtube.com/watch?v=WBgWOQBlNoI&gt;"</v>
      </c>
    </row>
    <row r="410" spans="1:15">
      <c r="A410" s="14" t="s">
        <v>2255</v>
      </c>
      <c r="B410" s="14" t="b">
        <v>1</v>
      </c>
      <c r="C410" s="14" t="b">
        <v>0</v>
      </c>
      <c r="D410" s="14" t="b">
        <v>0</v>
      </c>
      <c r="E410" s="14"/>
      <c r="F410" s="14" t="s">
        <v>1642</v>
      </c>
      <c r="G410" s="14" t="s">
        <v>66</v>
      </c>
      <c r="H410" s="14" t="s">
        <v>66</v>
      </c>
      <c r="I410" s="14" t="s">
        <v>2793</v>
      </c>
      <c r="J410" s="14" t="s">
        <v>624</v>
      </c>
      <c r="K410" s="14" t="str">
        <f t="shared" si="54"/>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L410" s="14" t="str">
        <f t="shared" si="50"/>
        <v>{{ ref_intext_twining_et_al_2022 }}</v>
      </c>
      <c r="M410" s="14" t="str">
        <f t="shared" si="51"/>
        <v>{{ ref_bib_twining_et_al_2022 }}</v>
      </c>
      <c r="N410" s="14" t="str">
        <f t="shared" si="52"/>
        <v xml:space="preserve">    ref_intext_twining_et_al_2022: "Twining et al., 2022"</v>
      </c>
      <c r="O410" s="14" t="str">
        <f t="shared" si="53"/>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411" spans="1:15">
      <c r="A411" s="14" t="s">
        <v>2257</v>
      </c>
      <c r="B411" s="14" t="b">
        <v>0</v>
      </c>
      <c r="C411" s="14" t="b">
        <v>0</v>
      </c>
      <c r="D411" s="14" t="s">
        <v>789</v>
      </c>
      <c r="E411" s="14"/>
      <c r="F411" s="14" t="s">
        <v>1643</v>
      </c>
      <c r="G411" s="14" t="s">
        <v>65</v>
      </c>
      <c r="H411" s="14" t="s">
        <v>65</v>
      </c>
      <c r="I411" s="14" t="s">
        <v>1859</v>
      </c>
      <c r="J411" s="14" t="s">
        <v>624</v>
      </c>
      <c r="K411" s="14" t="str">
        <f t="shared" si="54"/>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L411" s="14" t="str">
        <f t="shared" si="50"/>
        <v>{{ ref_intext_van_berkel_2014 }}</v>
      </c>
      <c r="M411" s="14" t="str">
        <f t="shared" si="51"/>
        <v>{{ ref_bib_van_berkel_2014 }}</v>
      </c>
      <c r="N411" s="14" t="str">
        <f t="shared" si="52"/>
        <v xml:space="preserve">    ref_intext_van_berkel_2014: "Van Berkel, 2014"</v>
      </c>
      <c r="O411" s="14" t="str">
        <f t="shared" si="53"/>
        <v xml:space="preserve">    ref_bib_van_berkel_2014: "Van Berkel, T. (2014). *Camera trapping for wildlife conservation: Expedition field techniques*. Geography Outdoors. &lt;https://www.researchgate.net/publication/339271024_Expedition_Field_Techniques_Camera_Trapping&gt;"</v>
      </c>
    </row>
    <row r="412" spans="1:15">
      <c r="A412" s="14" t="s">
        <v>2257</v>
      </c>
      <c r="B412" s="14" t="b">
        <v>0</v>
      </c>
      <c r="C412" s="14" t="b">
        <v>0</v>
      </c>
      <c r="D412" s="14" t="b">
        <v>1</v>
      </c>
      <c r="E412" s="14"/>
      <c r="F412" s="14" t="s">
        <v>1978</v>
      </c>
      <c r="G412" s="14" t="s">
        <v>64</v>
      </c>
      <c r="H412" s="14" t="s">
        <v>64</v>
      </c>
      <c r="I412" s="14" t="s">
        <v>1860</v>
      </c>
      <c r="J412" s="14" t="s">
        <v>624</v>
      </c>
      <c r="K412" s="14" t="str">
        <f t="shared" si="54"/>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L412" s="14" t="str">
        <f t="shared" si="50"/>
        <v>{{ ref_intext_vandooren_2016 }}</v>
      </c>
      <c r="M412" s="14" t="str">
        <f t="shared" si="51"/>
        <v>{{ ref_bib_vandooren_2016 }}</v>
      </c>
      <c r="N412" s="14" t="str">
        <f t="shared" si="52"/>
        <v xml:space="preserve">    ref_intext_vandooren_2016: "Van Dooren, 2016"</v>
      </c>
      <c r="O412" s="14" t="str">
        <f t="shared" si="53"/>
        <v xml:space="preserve">    ref_bib_vandooren_2016: "Van Dooren, T. J. M. (2016). Pollinator species richness: Are the declines slowing down? *Nature Conservation*, *15*, 11–22. &lt;https://doi.org/10.3897/natureconservation.15.9616&gt;"</v>
      </c>
    </row>
    <row r="413" spans="1:15">
      <c r="A413" s="14" t="s">
        <v>2257</v>
      </c>
      <c r="B413" s="14" t="b">
        <v>1</v>
      </c>
      <c r="C413" s="14" t="b">
        <v>0</v>
      </c>
      <c r="D413" s="14" t="b">
        <v>0</v>
      </c>
      <c r="E413" s="14"/>
      <c r="F413" s="14" t="s">
        <v>3525</v>
      </c>
      <c r="G413" s="14" t="s">
        <v>63</v>
      </c>
      <c r="H413" s="14" t="s">
        <v>63</v>
      </c>
      <c r="I413" s="14" t="s">
        <v>3445</v>
      </c>
      <c r="J413" s="14" t="s">
        <v>624</v>
      </c>
      <c r="K413" s="14" t="str">
        <f t="shared" si="54"/>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L413" s="14" t="str">
        <f t="shared" si="50"/>
        <v>{{ ref_intext_vanwilgenburg_et_al_2020 }}</v>
      </c>
      <c r="M413" s="14" t="str">
        <f t="shared" si="51"/>
        <v>{{ ref_bib_vanwilgenburg_et_al_2020 }}</v>
      </c>
      <c r="N413" s="14" t="str">
        <f t="shared" si="52"/>
        <v xml:space="preserve">    ref_intext_vanwilgenburg_et_al_2020: "Van Wilgenburg et al., 2020"</v>
      </c>
      <c r="O413" s="14" t="str">
        <f t="shared" si="53"/>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414" spans="1:15">
      <c r="A414" s="14" t="s">
        <v>2257</v>
      </c>
      <c r="B414" s="14" t="b">
        <v>1</v>
      </c>
      <c r="C414" s="14" t="b">
        <v>0</v>
      </c>
      <c r="D414" s="14" t="b">
        <v>0</v>
      </c>
      <c r="E414" s="14"/>
      <c r="F414" s="14" t="s">
        <v>1644</v>
      </c>
      <c r="G414" s="14" t="s">
        <v>62</v>
      </c>
      <c r="H414" s="14" t="s">
        <v>62</v>
      </c>
      <c r="I414" s="14" t="s">
        <v>1861</v>
      </c>
      <c r="J414" s="14" t="s">
        <v>624</v>
      </c>
      <c r="K414" s="14" t="str">
        <f t="shared" si="54"/>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L414" s="14" t="str">
        <f t="shared" si="50"/>
        <v>{{ ref_intext_velez_et_al_2023 }}</v>
      </c>
      <c r="M414" s="14" t="str">
        <f t="shared" si="51"/>
        <v>{{ ref_bib_velez_et_al_2023 }}</v>
      </c>
      <c r="N414" s="14" t="str">
        <f t="shared" si="52"/>
        <v xml:space="preserve">    ref_intext_velez_et_al_2023: "Velez et al., 2023"</v>
      </c>
      <c r="O414" s="14" t="str">
        <f t="shared" si="53"/>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415" spans="1:15">
      <c r="A415" s="14" t="s">
        <v>2257</v>
      </c>
      <c r="B415" s="14" t="b">
        <v>1</v>
      </c>
      <c r="C415" s="14" t="b">
        <v>0</v>
      </c>
      <c r="D415" s="14" t="b">
        <v>0</v>
      </c>
      <c r="E415" s="14"/>
      <c r="F415" s="14" t="s">
        <v>1645</v>
      </c>
      <c r="G415" s="14" t="s">
        <v>61</v>
      </c>
      <c r="H415" s="14" t="s">
        <v>61</v>
      </c>
      <c r="I415" s="14" t="s">
        <v>1862</v>
      </c>
      <c r="J415" s="14" t="s">
        <v>624</v>
      </c>
      <c r="K415" s="14" t="str">
        <f t="shared" si="54"/>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L415" s="14" t="str">
        <f t="shared" si="50"/>
        <v>{{ ref_intext_vidal_et_al_2021 }}</v>
      </c>
      <c r="M415" s="14" t="str">
        <f t="shared" si="51"/>
        <v>{{ ref_bib_vidal_et_al_2021 }}</v>
      </c>
      <c r="N415" s="14" t="str">
        <f t="shared" si="52"/>
        <v xml:space="preserve">    ref_intext_vidal_et_al_2021: "Vidal et al., 2021"</v>
      </c>
      <c r="O415" s="14" t="str">
        <f t="shared" si="53"/>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416" spans="1:15">
      <c r="A416" s="14" t="s">
        <v>2257</v>
      </c>
      <c r="B416" s="14" t="b">
        <v>0</v>
      </c>
      <c r="C416" s="14" t="b">
        <v>0</v>
      </c>
      <c r="D416" s="14"/>
      <c r="E416" s="14"/>
      <c r="F416" s="14" t="s">
        <v>1891</v>
      </c>
      <c r="G416" s="14" t="s">
        <v>1890</v>
      </c>
      <c r="H416" s="14" t="s">
        <v>1890</v>
      </c>
      <c r="I416" s="14" t="s">
        <v>1889</v>
      </c>
      <c r="J416" s="14" t="s">
        <v>624</v>
      </c>
      <c r="K416" s="14" t="str">
        <f t="shared" si="54"/>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L416" s="14" t="str">
        <f t="shared" si="50"/>
        <v>{{ ref_intext_vsn_international_2022 }}</v>
      </c>
      <c r="M416" s="14" t="str">
        <f t="shared" si="51"/>
        <v>{{ ref_bib_vsn_international_2022 }}</v>
      </c>
      <c r="N416" s="14" t="str">
        <f t="shared" si="52"/>
        <v xml:space="preserve">    ref_intext_vsn_international_2022: "VSN International, 2022"</v>
      </c>
      <c r="O416" s="14" t="str">
        <f t="shared" si="53"/>
        <v xml:space="preserve">    ref_bib_vsn_international_2022: "VSN International (2022, Jul 13). *Species abundance tools in Genstat* [Video]. YouTube. &lt;https://www.youtube.com/watch?v=wBx7f4PP8RE&gt;"</v>
      </c>
    </row>
    <row r="417" spans="1:15" s="7" customFormat="1">
      <c r="A417" s="38"/>
      <c r="B417" s="38"/>
      <c r="C417" s="38"/>
      <c r="D417" s="38"/>
      <c r="E417" s="38"/>
      <c r="F417" s="81" t="s">
        <v>3513</v>
      </c>
      <c r="G417" s="19" t="s">
        <v>3473</v>
      </c>
      <c r="H417" s="19" t="s">
        <v>3473</v>
      </c>
      <c r="I417" s="38" t="s">
        <v>3474</v>
      </c>
      <c r="J417" s="14" t="s">
        <v>624</v>
      </c>
      <c r="K417" s="38" t="str">
        <f t="shared" si="54"/>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L417" s="14" t="str">
        <f t="shared" si="50"/>
        <v>{{ ref_intext_walther_moore_2005 }}</v>
      </c>
      <c r="M417" s="14" t="str">
        <f t="shared" si="51"/>
        <v>{{ ref_bib_walther_moore_2005 }}</v>
      </c>
      <c r="N417" s="14" t="str">
        <f t="shared" si="52"/>
        <v xml:space="preserve">    ref_intext_walther_moore_2005: "Walther &amp; Moore, 2005"</v>
      </c>
      <c r="O417" s="14" t="str">
        <f t="shared" si="53"/>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418" spans="1:15">
      <c r="A418" s="14" t="s">
        <v>2256</v>
      </c>
      <c r="B418" s="14" t="b">
        <v>1</v>
      </c>
      <c r="C418" s="14" t="b">
        <v>0</v>
      </c>
      <c r="D418" s="14" t="b">
        <v>0</v>
      </c>
      <c r="E418" s="14"/>
      <c r="F418" s="14" t="s">
        <v>1646</v>
      </c>
      <c r="G418" s="14" t="s">
        <v>59</v>
      </c>
      <c r="H418" s="14" t="s">
        <v>59</v>
      </c>
      <c r="I418" s="14" t="s">
        <v>2763</v>
      </c>
      <c r="J418" s="14" t="s">
        <v>624</v>
      </c>
      <c r="K418" s="14" t="str">
        <f t="shared" si="54"/>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L418" s="14" t="str">
        <f t="shared" si="50"/>
        <v>{{ ref_intext_warbington_boyce_2020 }}</v>
      </c>
      <c r="M418" s="14" t="str">
        <f t="shared" si="51"/>
        <v>{{ ref_bib_warbington_boyce_2020 }}</v>
      </c>
      <c r="N418" s="14" t="str">
        <f t="shared" si="52"/>
        <v xml:space="preserve">    ref_intext_warbington_boyce_2020: "Warbington &amp; Boyce, 2020"</v>
      </c>
      <c r="O418" s="14" t="str">
        <f t="shared" si="53"/>
        <v xml:space="preserve">    ref_bib_warbington_boyce_2020: "Warbington, C. H., &amp; Boyce, M. S. (2020). Population Density of sitatunga in riverine wetland habitats. *Global Ecology and Conservation, 24*. &lt;https://doi.org/10.1016/j.gecco.2020.e01212&gt;"</v>
      </c>
    </row>
    <row r="419" spans="1:15">
      <c r="A419" s="14" t="s">
        <v>2256</v>
      </c>
      <c r="B419" s="14" t="b">
        <v>1</v>
      </c>
      <c r="C419" s="14" t="b">
        <v>0</v>
      </c>
      <c r="D419" s="14" t="s">
        <v>789</v>
      </c>
      <c r="E419" s="14"/>
      <c r="F419" s="14" t="s">
        <v>1882</v>
      </c>
      <c r="G419" s="14" t="s">
        <v>58</v>
      </c>
      <c r="H419" s="14" t="s">
        <v>58</v>
      </c>
      <c r="I419" s="14" t="s">
        <v>2764</v>
      </c>
      <c r="J419" s="14" t="s">
        <v>624</v>
      </c>
      <c r="K419" s="14" t="str">
        <f t="shared" si="54"/>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L419" s="14" t="str">
        <f t="shared" si="50"/>
        <v>{{ ref_intext_wearn_gloverkapfer_2017 }}</v>
      </c>
      <c r="M419" s="14" t="str">
        <f t="shared" si="51"/>
        <v>{{ ref_bib_wearn_gloverkapfer_2017 }}</v>
      </c>
      <c r="N419" s="14" t="str">
        <f t="shared" si="52"/>
        <v xml:space="preserve">    ref_intext_wearn_gloverkapfer_2017: "Wearn &amp; Glover-Kapfer, 2017"</v>
      </c>
      <c r="O419" s="14" t="str">
        <f t="shared" si="53"/>
        <v xml:space="preserve">    ref_bib_wearn_gloverkapfer_2017: "Wearn, O. R., &amp; Glover-Kapfer, P. (2017). Camera-Trapping for Conservation: A Guide to Best-ractices. *WWF conservation technology series, 1*, 1–181. &lt;http://dx.doi.org/10.13140/RG.2.2.23409.17767&gt;"</v>
      </c>
    </row>
    <row r="420" spans="1:15">
      <c r="A420" s="14" t="s">
        <v>2256</v>
      </c>
      <c r="B420" s="14" t="b">
        <v>0</v>
      </c>
      <c r="C420" s="14" t="b">
        <v>0</v>
      </c>
      <c r="D420" s="14" t="s">
        <v>789</v>
      </c>
      <c r="E420" s="14"/>
      <c r="F420" s="14" t="s">
        <v>1649</v>
      </c>
      <c r="G420" s="14" t="s">
        <v>57</v>
      </c>
      <c r="H420" s="14" t="s">
        <v>57</v>
      </c>
      <c r="I420" s="14" t="s">
        <v>1863</v>
      </c>
      <c r="J420" s="14" t="s">
        <v>624</v>
      </c>
      <c r="K420" s="14" t="str">
        <f t="shared" si="54"/>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L420" s="14" t="str">
        <f t="shared" si="50"/>
        <v>{{ ref_intext_wearn_gloverkapfer_2019 }}</v>
      </c>
      <c r="M420" s="14" t="str">
        <f t="shared" si="51"/>
        <v>{{ ref_bib_wearn_gloverkapfer_2019 }}</v>
      </c>
      <c r="N420" s="14" t="str">
        <f t="shared" si="52"/>
        <v xml:space="preserve">    ref_intext_wearn_gloverkapfer_2019: "Wearn &amp; Glover-Kapfer, 2019"</v>
      </c>
      <c r="O420" s="14" t="str">
        <f t="shared" si="53"/>
        <v xml:space="preserve">    ref_bib_wearn_gloverkapfer_2019: "Wearn, O. R., &amp; Glover-Kapfer, P. (2019). Snap happy: Camera traps are an effective sampling tool when compared with alternative methods. *Royal Society Open Science*, *6*(3), 181748. &lt;https://doi.org/10.1098/rsos.181748&gt;"</v>
      </c>
    </row>
    <row r="421" spans="1:15">
      <c r="A421" s="14" t="s">
        <v>2256</v>
      </c>
      <c r="B421" s="14" t="b">
        <v>1</v>
      </c>
      <c r="C421" s="14" t="b">
        <v>0</v>
      </c>
      <c r="D421" s="14" t="b">
        <v>1</v>
      </c>
      <c r="E421" s="14"/>
      <c r="F421" s="14" t="s">
        <v>1648</v>
      </c>
      <c r="G421" s="14" t="s">
        <v>56</v>
      </c>
      <c r="H421" s="14" t="s">
        <v>56</v>
      </c>
      <c r="I421" s="14" t="s">
        <v>1864</v>
      </c>
      <c r="J421" s="14" t="s">
        <v>624</v>
      </c>
      <c r="K421" s="14" t="str">
        <f t="shared" si="54"/>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L421" s="14" t="str">
        <f t="shared" si="50"/>
        <v>{{ ref_intext_wearn_et_al_2016 }}</v>
      </c>
      <c r="M421" s="14" t="str">
        <f t="shared" si="51"/>
        <v>{{ ref_bib_wearn_et_al_2016 }}</v>
      </c>
      <c r="N421" s="14" t="str">
        <f t="shared" si="52"/>
        <v xml:space="preserve">    ref_intext_wearn_et_al_2016: "Wearn et al., 2016"</v>
      </c>
      <c r="O421" s="14" t="str">
        <f t="shared" si="53"/>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422" spans="1:15">
      <c r="A422" s="14" t="s">
        <v>2256</v>
      </c>
      <c r="B422" s="14" t="b">
        <v>1</v>
      </c>
      <c r="C422" s="14" t="b">
        <v>1</v>
      </c>
      <c r="D422" s="14" t="b">
        <v>0</v>
      </c>
      <c r="E422" s="14"/>
      <c r="F422" s="14" t="s">
        <v>1647</v>
      </c>
      <c r="G422" s="14" t="s">
        <v>55</v>
      </c>
      <c r="H422" s="14" t="s">
        <v>55</v>
      </c>
      <c r="I422" s="14" t="s">
        <v>2761</v>
      </c>
      <c r="J422" s="14" t="s">
        <v>624</v>
      </c>
      <c r="K422" s="14" t="str">
        <f t="shared" si="54"/>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L422" s="14" t="str">
        <f t="shared" si="50"/>
        <v>{{ ref_intext_wearn_et_al_2013 }}</v>
      </c>
      <c r="M422" s="14" t="str">
        <f t="shared" si="51"/>
        <v>{{ ref_bib_wearn_et_al_2013 }}</v>
      </c>
      <c r="N422" s="14" t="str">
        <f t="shared" si="52"/>
        <v xml:space="preserve">    ref_intext_wearn_et_al_2013: "Wearn et al., 2013"</v>
      </c>
      <c r="O422" s="14" t="str">
        <f t="shared" si="53"/>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423" spans="1:15">
      <c r="A423" s="14" t="s">
        <v>2256</v>
      </c>
      <c r="B423" s="14" t="b">
        <v>0</v>
      </c>
      <c r="C423" s="14" t="b">
        <v>0</v>
      </c>
      <c r="D423" s="14" t="b">
        <v>1</v>
      </c>
      <c r="E423" s="14"/>
      <c r="F423" s="14" t="s">
        <v>1650</v>
      </c>
      <c r="G423" s="14" t="s">
        <v>54</v>
      </c>
      <c r="H423" s="14" t="s">
        <v>54</v>
      </c>
      <c r="I423" s="14" t="s">
        <v>2762</v>
      </c>
      <c r="J423" s="14" t="s">
        <v>624</v>
      </c>
      <c r="K423" s="14" t="str">
        <f t="shared" si="54"/>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L423" s="14" t="str">
        <f t="shared" si="50"/>
        <v>{{ ref_intext_webster_et_al_2019 }}</v>
      </c>
      <c r="M423" s="14" t="str">
        <f t="shared" si="51"/>
        <v>{{ ref_bib_webster_et_al_2019 }}</v>
      </c>
      <c r="N423" s="14" t="str">
        <f t="shared" si="52"/>
        <v xml:space="preserve">    ref_intext_webster_et_al_2019: "Webster et al., 2019"</v>
      </c>
      <c r="O423" s="14" t="str">
        <f t="shared" si="53"/>
        <v xml:space="preserve">    ref_bib_webster_et_al_2019: "Webster, S. C., &amp; Beasley, J. C. (2019). Influence of lure choice and Survey duration on scent stations for carnivore Surveys. *Wildlife Society Bulletin, 43*(4), 661–668. &lt;https://doi.org/10.1002/wsb.1011&gt;"</v>
      </c>
    </row>
    <row r="424" spans="1:15">
      <c r="A424" s="14"/>
      <c r="B424" s="14"/>
      <c r="C424" s="14"/>
      <c r="D424" s="14"/>
      <c r="E424" s="14"/>
      <c r="F424" s="33" t="s">
        <v>3592</v>
      </c>
      <c r="G424" s="33" t="s">
        <v>3593</v>
      </c>
      <c r="H424" s="14"/>
      <c r="I424" s="14" t="s">
        <v>3591</v>
      </c>
      <c r="J424" t="s">
        <v>3590</v>
      </c>
      <c r="K424" s="14" t="str">
        <f t="shared" si="54"/>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L424" s="14" t="str">
        <f t="shared" si="50"/>
        <v>{{ ref_intext_weecology_2020 }}</v>
      </c>
      <c r="M424" s="14" t="str">
        <f t="shared" si="51"/>
        <v>{{ ref_bib_weecology_2020 }}</v>
      </c>
      <c r="N424" s="14" t="str">
        <f t="shared" si="52"/>
        <v xml:space="preserve">    ref_intext_weecology_2020: "weecology (2020)"</v>
      </c>
      <c r="O424" s="14" t="str">
        <f t="shared" si="53"/>
        <v xml:space="preserve">    ref_bib_weecology_2020: "weecology (2020, Oct 30). *Introduction to Species Distribution Modeling Using R.* [Video]. YouTube. &lt;https://www.youtube.com/watch?v=0VObf2rMrI8&gt;"</v>
      </c>
    </row>
    <row r="425" spans="1:15">
      <c r="A425" s="14" t="s">
        <v>2256</v>
      </c>
      <c r="B425" s="14" t="b">
        <v>1</v>
      </c>
      <c r="C425" s="14" t="b">
        <v>0</v>
      </c>
      <c r="D425" s="14" t="b">
        <v>1</v>
      </c>
      <c r="E425" s="14"/>
      <c r="F425" s="14" t="s">
        <v>1651</v>
      </c>
      <c r="G425" s="14" t="s">
        <v>53</v>
      </c>
      <c r="H425" s="14" t="s">
        <v>53</v>
      </c>
      <c r="I425" s="14" t="s">
        <v>2772</v>
      </c>
      <c r="J425" s="14" t="s">
        <v>624</v>
      </c>
      <c r="K425" s="14" t="str">
        <f t="shared" si="54"/>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L425" s="14" t="str">
        <f t="shared" si="50"/>
        <v>{{ ref_intext_wegge_et_al_2004 }}</v>
      </c>
      <c r="M425" s="14" t="str">
        <f t="shared" si="51"/>
        <v>{{ ref_bib_wegge_et_al_2004 }}</v>
      </c>
      <c r="N425" s="14" t="str">
        <f t="shared" si="52"/>
        <v xml:space="preserve">    ref_intext_wegge_et_al_2004: "Wegge et al., 2004"</v>
      </c>
      <c r="O425" s="14" t="str">
        <f t="shared" si="53"/>
        <v xml:space="preserve">    ref_bib_wegge_et_al_2004: "Wegge, P., C. P. Pokheral, &amp; Jnawali, S. R. (2004). Effects of trapping effort and trap shyness on estimates of tiger abundance from camera trap studies. *Animal Conservation, 7*, 251–256. &lt;https://doi.org/10.1017/S1367943004001441&gt;"</v>
      </c>
    </row>
    <row r="426" spans="1:15">
      <c r="A426" s="14" t="s">
        <v>2256</v>
      </c>
      <c r="B426" s="14" t="b">
        <v>1</v>
      </c>
      <c r="C426" s="14" t="b">
        <v>0</v>
      </c>
      <c r="D426" s="14" t="b">
        <v>0</v>
      </c>
      <c r="E426" s="14"/>
      <c r="F426" s="14" t="s">
        <v>1652</v>
      </c>
      <c r="G426" s="14" t="s">
        <v>52</v>
      </c>
      <c r="H426" s="14" t="s">
        <v>52</v>
      </c>
      <c r="I426" s="14" t="s">
        <v>1865</v>
      </c>
      <c r="J426" s="14" t="s">
        <v>624</v>
      </c>
      <c r="K426" s="14" t="str">
        <f t="shared" si="54"/>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L426" s="14" t="str">
        <f t="shared" si="50"/>
        <v>{{ ref_intext_welbourne_et_al_2016 }}</v>
      </c>
      <c r="M426" s="14" t="str">
        <f t="shared" si="51"/>
        <v>{{ ref_bib_welbourne_et_al_2016 }}</v>
      </c>
      <c r="N426" s="14" t="str">
        <f t="shared" si="52"/>
        <v xml:space="preserve">    ref_intext_welbourne_et_al_2016: "Welbourne et al., 2016"</v>
      </c>
      <c r="O426" s="14" t="str">
        <f t="shared" si="53"/>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427" spans="1:15">
      <c r="A427" s="14" t="s">
        <v>2256</v>
      </c>
      <c r="B427" s="14" t="b">
        <v>1</v>
      </c>
      <c r="C427" s="14" t="b">
        <v>0</v>
      </c>
      <c r="D427" s="14" t="s">
        <v>789</v>
      </c>
      <c r="E427" s="14"/>
      <c r="F427" s="14" t="s">
        <v>1653</v>
      </c>
      <c r="G427" s="14" t="s">
        <v>51</v>
      </c>
      <c r="H427" s="14" t="s">
        <v>51</v>
      </c>
      <c r="I427" s="14" t="s">
        <v>1866</v>
      </c>
      <c r="J427" s="14" t="s">
        <v>624</v>
      </c>
      <c r="K427" s="14" t="str">
        <f t="shared" si="54"/>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L427" s="14" t="str">
        <f t="shared" si="50"/>
        <v>{{ ref_intext_wellington_et_al_2014 }}</v>
      </c>
      <c r="M427" s="14" t="str">
        <f t="shared" si="51"/>
        <v>{{ ref_bib_wellington_et_al_2014 }}</v>
      </c>
      <c r="N427" s="14" t="str">
        <f t="shared" si="52"/>
        <v xml:space="preserve">    ref_intext_wellington_et_al_2014: "Wellington et al., 2014"</v>
      </c>
      <c r="O427" s="14" t="str">
        <f t="shared" si="53"/>
        <v xml:space="preserve">    ref_bib_wellington_et_al_2014: "Wellington, K., Bottom, C., Merrill, C., &amp; Litvaitis, J. A. (2014). Identifying performance differences among trail cameras used to monitor forest mammals. *Wildlife Society Bulletin, 38*(3), 634–638. &lt;https://doi.org/10.1002/wsb.425&gt;"</v>
      </c>
    </row>
    <row r="428" spans="1:15">
      <c r="A428" s="14" t="s">
        <v>2256</v>
      </c>
      <c r="B428" s="14" t="b">
        <v>0</v>
      </c>
      <c r="C428" s="14" t="b">
        <v>0</v>
      </c>
      <c r="D428" s="14" t="b">
        <v>1</v>
      </c>
      <c r="E428" s="14"/>
      <c r="F428" s="14" t="s">
        <v>1654</v>
      </c>
      <c r="G428" s="14" t="s">
        <v>50</v>
      </c>
      <c r="H428" s="14" t="s">
        <v>50</v>
      </c>
      <c r="I428" s="14" t="s">
        <v>1867</v>
      </c>
      <c r="J428" s="14" t="s">
        <v>624</v>
      </c>
      <c r="K428" s="14" t="str">
        <f t="shared" si="54"/>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L428" s="14" t="str">
        <f t="shared" si="50"/>
        <v>{{ ref_intext_welsh_et_al_2000 }}</v>
      </c>
      <c r="M428" s="14" t="str">
        <f t="shared" si="51"/>
        <v>{{ ref_bib_welsh_et_al_2000 }}</v>
      </c>
      <c r="N428" s="14" t="str">
        <f t="shared" si="52"/>
        <v xml:space="preserve">    ref_intext_welsh_et_al_2000: "Welsh et al., 2000"</v>
      </c>
      <c r="O428" s="14" t="str">
        <f t="shared" si="53"/>
        <v xml:space="preserve">    ref_bib_welsh_et_al_2000: "Welsh, A. H., Cunningham, R. B., &amp; Chambers, R. L. (2000). Methodology for estimating the abundance of rare animals: Seabird nesting on North East Herald Cay. *Biometrics, 56*(1), 22–30. &lt;https://doi.org/10.1111/j.0006-341X.2000.00022.x&gt;"</v>
      </c>
    </row>
    <row r="429" spans="1:15">
      <c r="A429" s="14" t="s">
        <v>2256</v>
      </c>
      <c r="B429" s="14" t="b">
        <v>1</v>
      </c>
      <c r="C429" s="14" t="b">
        <v>0</v>
      </c>
      <c r="D429" s="14" t="b">
        <v>0</v>
      </c>
      <c r="E429" s="14"/>
      <c r="F429" s="14" t="s">
        <v>1655</v>
      </c>
      <c r="G429" s="14" t="s">
        <v>49</v>
      </c>
      <c r="H429" s="14" t="s">
        <v>49</v>
      </c>
      <c r="I429" s="14" t="s">
        <v>1868</v>
      </c>
      <c r="J429" s="14" t="s">
        <v>624</v>
      </c>
      <c r="K429" s="14" t="str">
        <f t="shared" si="54"/>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L429" s="14" t="str">
        <f t="shared" si="50"/>
        <v>{{ ref_intext_whittington_et_al_2018 }}</v>
      </c>
      <c r="M429" s="14" t="str">
        <f t="shared" si="51"/>
        <v>{{ ref_bib_whittington_et_al_2018 }}</v>
      </c>
      <c r="N429" s="14" t="str">
        <f t="shared" si="52"/>
        <v xml:space="preserve">    ref_intext_whittington_et_al_2018: "Whittington et al., 2018"</v>
      </c>
      <c r="O429" s="14" t="str">
        <f t="shared" si="53"/>
        <v xml:space="preserve">    ref_bib_whittington_et_al_2018: "Whittington, J., Hebblewhite, M., Chandler, R. B., &amp; Lentini, P. (2018). Generalized spatial mark-resight models with an application to grizzly bears. *Journal of Applied Ecology, 55*(1), 157–168. &lt;https://doi.org/10.1111/1365-2664.12954&gt;"</v>
      </c>
    </row>
    <row r="430" spans="1:15">
      <c r="A430" s="14" t="s">
        <v>2256</v>
      </c>
      <c r="B430" s="14" t="b">
        <v>0</v>
      </c>
      <c r="C430" s="14" t="b">
        <v>1</v>
      </c>
      <c r="D430" s="14" t="b">
        <v>0</v>
      </c>
      <c r="E430" s="14"/>
      <c r="F430" s="14" t="s">
        <v>1656</v>
      </c>
      <c r="G430" s="14" t="s">
        <v>48</v>
      </c>
      <c r="H430" s="14" t="s">
        <v>788</v>
      </c>
      <c r="I430" s="14" t="s">
        <v>1869</v>
      </c>
      <c r="J430" s="14" t="s">
        <v>624</v>
      </c>
      <c r="K430" s="14" t="str">
        <f t="shared" si="54"/>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L430" s="14" t="str">
        <f t="shared" si="50"/>
        <v>{{ ref_intext_whittington_et_al_2019 }}</v>
      </c>
      <c r="M430" s="14" t="str">
        <f t="shared" si="51"/>
        <v>{{ ref_bib_whittington_et_al_2019 }}</v>
      </c>
      <c r="N430" s="14" t="str">
        <f t="shared" si="52"/>
        <v xml:space="preserve">    ref_intext_whittington_et_al_2019: "Whittington et al., 2019"</v>
      </c>
      <c r="O430" s="14" t="str">
        <f t="shared" si="53"/>
        <v xml:space="preserve">    ref_bib_whittington_et_al_2019: "Whittington, J., Low, P., &amp; Hunt, B. (2019). Temporal road closures improve habitat quality for wildlife. *Scientific Reports, 9* (1), 3772. &lt;https://www.nature.com/articles/s41598-019-40581-y&gt;"</v>
      </c>
    </row>
    <row r="431" spans="1:15">
      <c r="A431" s="14" t="s">
        <v>2256</v>
      </c>
      <c r="B431" s="14" t="b">
        <v>1</v>
      </c>
      <c r="C431" s="14" t="b">
        <v>0</v>
      </c>
      <c r="D431" s="14" t="b">
        <v>0</v>
      </c>
      <c r="E431" s="14"/>
      <c r="F431" s="14" t="s">
        <v>1657</v>
      </c>
      <c r="G431" s="14" t="s">
        <v>47</v>
      </c>
      <c r="H431" s="14" t="s">
        <v>47</v>
      </c>
      <c r="I431" s="14" t="s">
        <v>1870</v>
      </c>
      <c r="J431" s="14" t="s">
        <v>624</v>
      </c>
      <c r="K431" s="14" t="str">
        <f t="shared" si="54"/>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L431" s="14" t="str">
        <f t="shared" si="50"/>
        <v>{{ ref_intext_wildcam_network_2019 }}</v>
      </c>
      <c r="M431" s="14" t="str">
        <f t="shared" si="51"/>
        <v>{{ ref_bib_wildcam_network_2019 }}</v>
      </c>
      <c r="N431" s="14" t="str">
        <f t="shared" si="52"/>
        <v xml:space="preserve">    ref_intext_wildcam_network_2019: "WildCAM Network, 2019"</v>
      </c>
      <c r="O431" s="14" t="str">
        <f t="shared" si="53"/>
        <v xml:space="preserve">    ref_bib_wildcam_network_2019: "WildCAM Network (2019). *WildCAM Network Camera Trapping Best Practices Literature Synthesis.* &lt;https://wildcams.ca/site/assets/files/1390/wildcam_network_camera_trapping_best_practices_literature_synthesis.pdf&gt;"</v>
      </c>
    </row>
    <row r="432" spans="1:15">
      <c r="A432" s="14" t="s">
        <v>2256</v>
      </c>
      <c r="B432" s="14" t="b">
        <v>1</v>
      </c>
      <c r="C432" s="14" t="b">
        <v>0</v>
      </c>
      <c r="D432" s="14" t="b">
        <v>0</v>
      </c>
      <c r="E432" s="14"/>
      <c r="F432" s="14" t="s">
        <v>2</v>
      </c>
      <c r="G432" s="14" t="s">
        <v>46</v>
      </c>
      <c r="H432" s="14" t="s">
        <v>46</v>
      </c>
      <c r="I432" s="14" t="s">
        <v>1871</v>
      </c>
      <c r="J432" s="14" t="s">
        <v>624</v>
      </c>
      <c r="K432" s="14" t="str">
        <f t="shared" si="54"/>
        <v>WildCo Lab (2020). *WildCo_Image_Renamer.* &lt;https://github.com/WildCoLab/WildCo_Image_Renamer&gt; &lt;br&gt; &amp;nbsp;&amp;nbsp;&amp;nbsp;&amp;nbsp;&amp;nbsp;&amp;nbsp;&amp;nbsp;&amp;nbsp;ildCo Lab (2020). *WildCo_Image_Renamer.* &lt;https://github.com/WildCoLab/WildCo_Image_Renamer&gt;&lt;br&gt;&lt;br&gt;</v>
      </c>
      <c r="L432" s="14" t="str">
        <f t="shared" si="50"/>
        <v>{{ ref_intext_wildco_2020 }}</v>
      </c>
      <c r="M432" s="14" t="str">
        <f t="shared" si="51"/>
        <v>{{ ref_bib_wildco_2020 }}</v>
      </c>
      <c r="N432" s="14" t="str">
        <f t="shared" si="52"/>
        <v xml:space="preserve">    ref_intext_wildco_2020: "WildCo Lab, 2020"</v>
      </c>
      <c r="O432" s="14" t="str">
        <f t="shared" si="53"/>
        <v xml:space="preserve">    ref_bib_wildco_2020: "WildCo Lab (2020). *WildCo_Image_Renamer.* &lt;https://github.com/WildCoLab/WildCo_Image_Renamer&gt;"</v>
      </c>
    </row>
    <row r="433" spans="1:15">
      <c r="A433" s="14" t="s">
        <v>2256</v>
      </c>
      <c r="B433" s="14" t="b">
        <v>1</v>
      </c>
      <c r="C433" s="14" t="b">
        <v>0</v>
      </c>
      <c r="D433" s="14" t="b">
        <v>0</v>
      </c>
      <c r="E433" s="14"/>
      <c r="F433" s="14" t="s">
        <v>1658</v>
      </c>
      <c r="G433" s="14" t="s">
        <v>45</v>
      </c>
      <c r="H433" s="14" t="s">
        <v>45</v>
      </c>
      <c r="I433" s="14" t="s">
        <v>1872</v>
      </c>
      <c r="J433" s="14" t="s">
        <v>624</v>
      </c>
      <c r="K433" s="14" t="str">
        <f t="shared" si="54"/>
        <v>WildCo Lab (2021a). *WildCo-FaceBlur.* &lt;https://github.com/WildCoLab/WildCo_Face_Blur&gt; &lt;br&gt; &amp;nbsp;&amp;nbsp;&amp;nbsp;&amp;nbsp;&amp;nbsp;&amp;nbsp;&amp;nbsp;&amp;nbsp;ildCo Lab (2021a). *WildCo-FaceBlur.* &lt;https://github.com/WildCoLab/WildCo_Face_Blur&gt;&lt;br&gt;&lt;br&gt;</v>
      </c>
      <c r="L433" s="14" t="str">
        <f t="shared" si="50"/>
        <v>{{ ref_intext_wildco_lab_2021a }}</v>
      </c>
      <c r="M433" s="14" t="str">
        <f t="shared" si="51"/>
        <v>{{ ref_bib_wildco_lab_2021a }}</v>
      </c>
      <c r="N433" s="14" t="str">
        <f t="shared" si="52"/>
        <v xml:space="preserve">    ref_intext_wildco_lab_2021a: "WildCo Lab, 2021a"</v>
      </c>
      <c r="O433" s="14" t="str">
        <f t="shared" si="53"/>
        <v xml:space="preserve">    ref_bib_wildco_lab_2021a: "WildCo Lab (2021a). *WildCo-FaceBlur.* &lt;https://github.com/WildCoLab/WildCo_Face_Blur&gt;"</v>
      </c>
    </row>
    <row r="434" spans="1:15">
      <c r="A434" s="14" t="s">
        <v>2256</v>
      </c>
      <c r="B434" s="14" t="b">
        <v>1</v>
      </c>
      <c r="C434" s="14" t="b">
        <v>0</v>
      </c>
      <c r="D434" s="14" t="b">
        <v>0</v>
      </c>
      <c r="E434" s="14"/>
      <c r="F434" s="14" t="s">
        <v>1659</v>
      </c>
      <c r="G434" s="14" t="s">
        <v>44</v>
      </c>
      <c r="H434" s="14" t="s">
        <v>44</v>
      </c>
      <c r="I434" s="14" t="s">
        <v>1873</v>
      </c>
      <c r="J434" s="14" t="s">
        <v>624</v>
      </c>
      <c r="K434" s="14" t="str">
        <f t="shared" si="54"/>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L434" s="14" t="str">
        <f t="shared" si="50"/>
        <v>{{ ref_intext_wildco_lab_2021b }}</v>
      </c>
      <c r="M434" s="14" t="str">
        <f t="shared" si="51"/>
        <v>{{ ref_bib_wildco_lab_2021b }}</v>
      </c>
      <c r="N434" s="14" t="str">
        <f t="shared" si="52"/>
        <v xml:space="preserve">    ref_intext_wildco_lab_2021b: "WildCo Lab, 2021b"</v>
      </c>
      <c r="O434" s="14" t="str">
        <f t="shared" si="53"/>
        <v xml:space="preserve">    ref_bib_wildco_lab_2021b: "WildCo Lab (2021b). *WildCo: Reproducible camera trap data exploration and analysis examples in R*. University of British Columbia. &lt;https://bookdown.org/c_w_beirne/wildCo-Data-Analysis/#what-this-guide-is&gt;"</v>
      </c>
    </row>
    <row r="435" spans="1:15">
      <c r="A435" s="14" t="s">
        <v>2256</v>
      </c>
      <c r="B435" s="14" t="b">
        <v>1</v>
      </c>
      <c r="C435" s="14" t="b">
        <v>0</v>
      </c>
      <c r="D435" s="14" t="b">
        <v>0</v>
      </c>
      <c r="E435" s="14"/>
      <c r="F435" s="14" t="s">
        <v>3431</v>
      </c>
      <c r="G435" s="14" t="s">
        <v>3432</v>
      </c>
      <c r="H435" s="14" t="s">
        <v>3432</v>
      </c>
      <c r="I435" s="14" t="s">
        <v>3433</v>
      </c>
      <c r="J435" s="14" t="s">
        <v>624</v>
      </c>
      <c r="K435" s="14" t="str">
        <f t="shared" si="54"/>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L435" s="14" t="str">
        <f t="shared" si="50"/>
        <v>{{ ref_intext_wildco_lab_2021c }}</v>
      </c>
      <c r="M435" s="14" t="str">
        <f t="shared" si="51"/>
        <v>{{ ref_bib_wildco_lab_2021c }}</v>
      </c>
      <c r="N435" s="14" t="str">
        <f t="shared" si="52"/>
        <v xml:space="preserve">    ref_intext_wildco_lab_2021c: "WildCo Lab, 2021c"</v>
      </c>
      <c r="O435" s="14" t="str">
        <f t="shared" si="53"/>
        <v xml:space="preserve">    ref_bib_wildco_lab_2021c: "WildCo Lab (2021c). *Chapter 11 Occupancy*. &lt;https://bookdown.org/c_w_beirne/wildCo-Data-Analysis/occupancy.html&gt;"</v>
      </c>
    </row>
    <row r="436" spans="1:15">
      <c r="A436" s="14" t="s">
        <v>2256</v>
      </c>
      <c r="B436" s="14"/>
      <c r="C436" s="14"/>
      <c r="D436" s="14"/>
      <c r="E436" s="14"/>
      <c r="F436" s="14" t="s">
        <v>3435</v>
      </c>
      <c r="G436" s="14" t="s">
        <v>3434</v>
      </c>
      <c r="H436" s="14" t="s">
        <v>3434</v>
      </c>
      <c r="I436" s="14" t="s">
        <v>3436</v>
      </c>
      <c r="J436" s="14" t="s">
        <v>624</v>
      </c>
      <c r="K436" s="14" t="str">
        <f t="shared" si="54"/>
        <v>WildCo Lab (2021c). *Chapter 14 Behavior*. &lt;https://bookdown.org/c_w_beirne/wildCo-Data-Analysis/behavior.html&gt; &lt;br&gt; &amp;nbsp;&amp;nbsp;&amp;nbsp;&amp;nbsp;&amp;nbsp;&amp;nbsp;&amp;nbsp;&amp;nbsp;ildCo Lab (2021c). *Chapter 14 Behavior*. &lt;https://bookdown.org/c_w_beirne/wildCo-Data-Analysis/behavior.html&gt;&lt;br&gt;&lt;br&gt;</v>
      </c>
      <c r="L436" s="14" t="str">
        <f t="shared" si="50"/>
        <v>{{ ref_intext_wildco_lab_2021d }}</v>
      </c>
      <c r="M436" s="14" t="str">
        <f t="shared" si="51"/>
        <v>{{ ref_bib_wildco_lab_2021d }}</v>
      </c>
      <c r="N436" s="14" t="str">
        <f t="shared" si="52"/>
        <v xml:space="preserve">    ref_intext_wildco_lab_2021d: "WildCo Lab, 2021d"</v>
      </c>
      <c r="O436" s="14" t="str">
        <f t="shared" si="53"/>
        <v xml:space="preserve">    ref_bib_wildco_lab_2021d: "WildCo Lab (2021c). *Chapter 14 Behavior*. &lt;https://bookdown.org/c_w_beirne/wildCo-Data-Analysis/behavior.html&gt;"</v>
      </c>
    </row>
    <row r="437" spans="1:15" ht="15">
      <c r="A437" s="16"/>
      <c r="B437" s="16"/>
      <c r="C437" s="16"/>
      <c r="D437" s="16"/>
      <c r="E437" s="16"/>
      <c r="F437" t="s">
        <v>3744</v>
      </c>
      <c r="G437" t="s">
        <v>3884</v>
      </c>
      <c r="H437" t="s">
        <v>3883</v>
      </c>
      <c r="I437" t="s">
        <v>3882</v>
      </c>
      <c r="J437" s="14" t="s">
        <v>624</v>
      </c>
      <c r="K437" s="16"/>
      <c r="L437" s="14" t="str">
        <f t="shared" si="50"/>
        <v>{{ ref_intext_williams_et_al_2002 }}</v>
      </c>
      <c r="M437" s="14" t="str">
        <f t="shared" si="51"/>
        <v>{{ ref_bib_williams_et_al_2002 }}</v>
      </c>
      <c r="N437" s="14" t="str">
        <f t="shared" si="52"/>
        <v xml:space="preserve">    ref_intext_williams_et_al_2002: "Williams et al., 2002"</v>
      </c>
      <c r="O437" s="14" t="str">
        <f t="shared" si="53"/>
        <v xml:space="preserve">    ref_bib_williams_et_al_2002: "Williams, B. K., Nichols, J. D., &amp; Conroy, M. J. (2002). *Analysis and Management of Animal Populations: Modeling, Estimation, and Decision Making*. Book, Whole. San Diego: Academic Press. &lt;https://go.exlibris.link/qSfqP9dC&gt;"</v>
      </c>
    </row>
    <row r="438" spans="1:15">
      <c r="A438" s="14" t="s">
        <v>2258</v>
      </c>
      <c r="B438" s="14" t="b">
        <v>1</v>
      </c>
      <c r="C438" s="14" t="b">
        <v>0</v>
      </c>
      <c r="D438" s="14" t="b">
        <v>0</v>
      </c>
      <c r="E438" s="14"/>
      <c r="F438" s="14" t="s">
        <v>1660</v>
      </c>
      <c r="G438" s="14" t="s">
        <v>42</v>
      </c>
      <c r="H438" s="14" t="s">
        <v>787</v>
      </c>
      <c r="I438" s="14" t="s">
        <v>2771</v>
      </c>
      <c r="J438" s="14" t="s">
        <v>624</v>
      </c>
      <c r="K438" s="14" t="str">
        <f>LEFT(I438,141)&amp;" &lt;br&gt; &amp;nbsp;&amp;nbsp;&amp;nbsp;&amp;nbsp;&amp;nbsp;&amp;nbsp;&amp;nbsp;&amp;nbsp;"&amp;MID(I438,2,142)&amp;MID(I438,142,500)&amp;"&lt;br&gt;&lt;br&gt;"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L438" s="14" t="str">
        <f t="shared" si="50"/>
        <v>{{ ref_intext_young_et_al_2018 }}</v>
      </c>
      <c r="M438" s="14" t="str">
        <f t="shared" si="51"/>
        <v>{{ ref_bib_young_et_al_2018 }}</v>
      </c>
      <c r="N438" s="14" t="str">
        <f t="shared" si="52"/>
        <v xml:space="preserve">    ref_intext_young_et_al_2018: "Young et al., 2018"</v>
      </c>
      <c r="O438" s="14" t="str">
        <f t="shared" si="53"/>
        <v xml:space="preserve">    ref_bib_young_et_al_2018: "Young, S., Rode-Margono, J., &amp; Amin, R. (2018). Software to facilitate and streamline camera trap data management: A review. *Ecology and Evolution, 8*(19), 9947–9957. &lt;https://doi.org/10.1002/ece3.4464&gt;"</v>
      </c>
    </row>
    <row r="439" spans="1:15">
      <c r="F439" s="14" t="s">
        <v>3611</v>
      </c>
      <c r="G439" s="14" t="s">
        <v>3612</v>
      </c>
      <c r="I439" t="s">
        <v>3610</v>
      </c>
      <c r="J439" s="14" t="s">
        <v>624</v>
      </c>
      <c r="L439" s="14" t="str">
        <f t="shared" si="50"/>
        <v>{{ ref_intext_yu_et_al_2024 }}</v>
      </c>
      <c r="M439" s="14" t="str">
        <f t="shared" si="51"/>
        <v>{{ ref_bib_yu_et_al_2024 }}</v>
      </c>
      <c r="N439" s="14" t="str">
        <f t="shared" si="52"/>
        <v xml:space="preserve">    ref_intext_yu_et_al_2024: "Yu et al., 2024"</v>
      </c>
      <c r="O439" s="14" t="str">
        <f t="shared" si="53"/>
        <v xml:space="preserve">    ref_bib_yu_et_al_2024: "Yu, H., Lin, Z., &amp; F. Xiao. (2024). Role of Body Size and Shape in Animal Camouflage. *Ecology and Evolution, 14*(5), e11434. &lt;https://doi.org/10.1002/ece3.11434&gt;"</v>
      </c>
    </row>
    <row r="440" spans="1:15">
      <c r="A440" s="14" t="s">
        <v>2258</v>
      </c>
      <c r="B440" s="14" t="b">
        <v>0</v>
      </c>
      <c r="C440" s="14" t="b">
        <v>0</v>
      </c>
      <c r="D440" s="14" t="b">
        <v>1</v>
      </c>
      <c r="E440" s="14"/>
      <c r="F440" s="14" t="s">
        <v>1661</v>
      </c>
      <c r="G440" s="14" t="s">
        <v>43</v>
      </c>
      <c r="H440" s="14" t="s">
        <v>43</v>
      </c>
      <c r="I440" s="14" t="s">
        <v>1676</v>
      </c>
      <c r="J440" s="14" t="s">
        <v>624</v>
      </c>
      <c r="K440" s="14" t="str">
        <f>LEFT(I440,141)&amp;" &lt;br&gt; &amp;nbsp;&amp;nbsp;&amp;nbsp;&amp;nbsp;&amp;nbsp;&amp;nbsp;&amp;nbsp;&amp;nbsp;"&amp;MID(I440,2,142)&amp;MID(I440,142,500)&amp;"&lt;br&gt;&lt;br&gt;"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L440" s="14" t="str">
        <f t="shared" si="50"/>
        <v>{{ ref_intext_yue_et_al_2015 }}</v>
      </c>
      <c r="M440" s="14" t="str">
        <f t="shared" si="51"/>
        <v>{{ ref_bib_yue_et_al_2015 }}</v>
      </c>
      <c r="N440" s="14" t="str">
        <f t="shared" si="52"/>
        <v xml:space="preserve">    ref_intext_yue_et_al_2015: "Yue et al., 2015"</v>
      </c>
      <c r="O440" s="14" t="str">
        <f t="shared" si="53"/>
        <v xml:space="preserve">    ref_bib_yue_et_al_2015: "Yue, S., Brodie, J. F., Zipkin, E. F., &amp; Bernard, H. (2015). Oil palm plantations fail to support mammal diversity. *Ecological Applications, 25*(8), 2285–2292. &lt;https://doi.org/10.1890/14-1928.1&gt;"</v>
      </c>
    </row>
    <row r="441" spans="1:15">
      <c r="A441" s="14" t="s">
        <v>2259</v>
      </c>
      <c r="B441" s="14" t="b">
        <v>0</v>
      </c>
      <c r="C441" s="14" t="b">
        <v>0</v>
      </c>
      <c r="D441" s="14" t="b">
        <v>1</v>
      </c>
      <c r="E441" s="14"/>
      <c r="F441" s="14" t="s">
        <v>1662</v>
      </c>
      <c r="G441" s="14" t="s">
        <v>41</v>
      </c>
      <c r="H441" s="14" t="s">
        <v>41</v>
      </c>
      <c r="I441" s="14" t="s">
        <v>1874</v>
      </c>
      <c r="J441" s="14" t="s">
        <v>624</v>
      </c>
      <c r="K441" s="14" t="str">
        <f>LEFT(I441,141)&amp;" &lt;br&gt; &amp;nbsp;&amp;nbsp;&amp;nbsp;&amp;nbsp;&amp;nbsp;&amp;nbsp;&amp;nbsp;&amp;nbsp;"&amp;MID(I441,2,142)&amp;MID(I441,142,500)&amp;"&lt;br&gt;&lt;br&gt;"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L441" s="14" t="str">
        <f t="shared" si="50"/>
        <v>{{ ref_intext_zeileis_et_al_2008 }}</v>
      </c>
      <c r="M441" s="14" t="str">
        <f t="shared" si="51"/>
        <v>{{ ref_bib_zeileis_et_al_2008 }}</v>
      </c>
      <c r="N441" s="14" t="str">
        <f t="shared" si="52"/>
        <v xml:space="preserve">    ref_intext_zeileis_et_al_2008: "Zeileis et al., 2008"</v>
      </c>
      <c r="O441" s="14" t="str">
        <f t="shared" si="53"/>
        <v xml:space="preserve">    ref_bib_zeileis_et_al_2008: "Zeileis, A., Kleiber, C., &amp; Jackman, S. (2008). Regression Models for Count Data in R. *Journal of Statistical Software, 27*(8). &lt;https://doi.org/10.18637/jss.v027.i08&gt;"</v>
      </c>
    </row>
    <row r="442" spans="1:15">
      <c r="A442" s="14" t="s">
        <v>2259</v>
      </c>
      <c r="B442" s="14" t="b">
        <v>1</v>
      </c>
      <c r="C442" s="14" t="b">
        <v>0</v>
      </c>
      <c r="D442" s="14" t="b">
        <v>0</v>
      </c>
      <c r="E442" s="14"/>
      <c r="F442" s="14" t="s">
        <v>1</v>
      </c>
      <c r="G442" s="14" t="s">
        <v>40</v>
      </c>
      <c r="H442" s="14" t="s">
        <v>40</v>
      </c>
      <c r="I442" s="14" t="s">
        <v>1875</v>
      </c>
      <c r="J442" s="14" t="s">
        <v>624</v>
      </c>
      <c r="K442" s="14" t="str">
        <f>LEFT(I442,141)&amp;" &lt;br&gt; &amp;nbsp;&amp;nbsp;&amp;nbsp;&amp;nbsp;&amp;nbsp;&amp;nbsp;&amp;nbsp;&amp;nbsp;"&amp;MID(I442,2,142)&amp;MID(I442,142,500)&amp;"&lt;br&gt;&lt;br&gt;"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L442" s="14" t="str">
        <f t="shared" si="50"/>
        <v>{{ ref_intext_zorn_1998 }}</v>
      </c>
      <c r="M442" s="14" t="str">
        <f t="shared" si="51"/>
        <v>{{ ref_bib_zorn_1998 }}</v>
      </c>
      <c r="N442" s="14" t="str">
        <f t="shared" si="52"/>
        <v xml:space="preserve">    ref_intext_zorn_1998: "Zorn, 1998"</v>
      </c>
      <c r="O442" s="14" t="str">
        <f t="shared" si="53"/>
        <v xml:space="preserve">    ref_bib_zorn_1998: "Zorn, C. J. W. (1998). An Analytic and Empirical Examination of Zero-inflated and Hurdle Poisson Specifications. *Sociological Methods and Research 26*(3), 368-400. &lt;https://doi.org/10.1177/0049124198026003004&gt;"</v>
      </c>
    </row>
    <row r="443" spans="1:15">
      <c r="A443" s="14" t="s">
        <v>2259</v>
      </c>
      <c r="B443" s="14" t="b">
        <v>0</v>
      </c>
      <c r="C443" s="14" t="b">
        <v>0</v>
      </c>
      <c r="D443" s="14" t="b">
        <v>1</v>
      </c>
      <c r="E443" s="14"/>
      <c r="F443" s="14" t="s">
        <v>1663</v>
      </c>
      <c r="G443" s="14" t="s">
        <v>39</v>
      </c>
      <c r="H443" s="14" t="s">
        <v>39</v>
      </c>
      <c r="I443" s="14" t="s">
        <v>2179</v>
      </c>
      <c r="J443" s="14" t="s">
        <v>624</v>
      </c>
      <c r="K443" s="14" t="str">
        <f>LEFT(I443,141)&amp;" &lt;br&gt; &amp;nbsp;&amp;nbsp;&amp;nbsp;&amp;nbsp;&amp;nbsp;&amp;nbsp;&amp;nbsp;&amp;nbsp;"&amp;MID(I443,2,142)&amp;MID(I443,142,500)&amp;"&lt;br&gt;&lt;br&gt;"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L443" s="14" t="str">
        <f t="shared" si="50"/>
        <v>{{ ref_intext_zuckerberg_et_al_2020 }}</v>
      </c>
      <c r="M443" s="14" t="str">
        <f t="shared" si="51"/>
        <v>{{ ref_bib_zuckerberg_et_al_2020 }}</v>
      </c>
      <c r="N443" s="14" t="str">
        <f t="shared" si="52"/>
        <v xml:space="preserve">    ref_intext_zuckerberg_et_al_2020: "Zuckerberg et al., 2020"</v>
      </c>
      <c r="O443" s="14" t="str">
        <f t="shared" si="53"/>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44" spans="1:15">
      <c r="A444" s="14" t="s">
        <v>2259</v>
      </c>
      <c r="B444" s="14" t="b">
        <v>1</v>
      </c>
      <c r="C444" s="14" t="b">
        <v>0</v>
      </c>
      <c r="D444" s="14" t="b">
        <v>0</v>
      </c>
      <c r="E444" s="14"/>
      <c r="F444" s="14" t="s">
        <v>1664</v>
      </c>
      <c r="G444" s="14" t="s">
        <v>38</v>
      </c>
      <c r="H444" s="14" t="s">
        <v>786</v>
      </c>
      <c r="I444" s="14" t="s">
        <v>1876</v>
      </c>
      <c r="J444" s="14" t="s">
        <v>624</v>
      </c>
      <c r="K444" s="14" t="str">
        <f>LEFT(I444,141)&amp;" &lt;br&gt; &amp;nbsp;&amp;nbsp;&amp;nbsp;&amp;nbsp;&amp;nbsp;&amp;nbsp;&amp;nbsp;&amp;nbsp;"&amp;MID(I444,2,142)&amp;MID(I444,142,500)&amp;"&lt;br&gt;&lt;br&gt;"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L444" s="14" t="str">
        <f t="shared" si="50"/>
        <v>{{ ref_intext_zuur_et_al_2007 }}</v>
      </c>
      <c r="M444" s="14" t="str">
        <f t="shared" si="51"/>
        <v>{{ ref_bib_zuur_et_al_2007 }}</v>
      </c>
      <c r="N444" s="14" t="str">
        <f t="shared" si="52"/>
        <v xml:space="preserve">    ref_intext_zuur_et_al_2007: "Zuur et al., 2007"</v>
      </c>
      <c r="O444" s="14" t="str">
        <f t="shared" si="53"/>
        <v xml:space="preserve">    ref_bib_zuur_et_al_2007: "Zuur, A. K., Ieno, E. N., &amp; Smith, G. M. (2007). Generalised linear modelling. In, M. Gail, K. Krickeberg, J. Samet, A. Tsiatis, &amp; W. Wong (Eds.), *Analysing Ecological Data* (pp 79-96). Springer. &lt;https://doi.org/10.1111/j.1751-5823.2007.00030_17.x&gt;"</v>
      </c>
    </row>
    <row r="445" spans="1:15">
      <c r="A445" s="14" t="s">
        <v>2238</v>
      </c>
      <c r="B445" s="14"/>
      <c r="C445" s="14"/>
      <c r="D445" s="14"/>
      <c r="E445" s="14"/>
      <c r="F445" s="14" t="s">
        <v>3134</v>
      </c>
      <c r="G445" s="14" t="s">
        <v>3133</v>
      </c>
      <c r="H445" s="14" t="s">
        <v>3133</v>
      </c>
      <c r="I445" s="14"/>
      <c r="J445" s="14" t="s">
        <v>624</v>
      </c>
      <c r="K445" s="14"/>
      <c r="L445" s="14" t="str">
        <f t="shared" si="50"/>
        <v>{{ ref_intext_rcsc_2014b }}</v>
      </c>
      <c r="M445" s="14" t="str">
        <f t="shared" si="51"/>
        <v>{{ ref_bib_rcsc_2014b }}</v>
      </c>
      <c r="N445" s="14" t="str">
        <f t="shared" si="52"/>
        <v xml:space="preserve">    ref_intext_rcsc_2014b: "RCSC, 2024, personal communications"</v>
      </c>
      <c r="O445" s="14" t="str">
        <f t="shared" si="53"/>
        <v xml:space="preserve">    ref_bib_rcsc_2014b: ""</v>
      </c>
    </row>
    <row r="446" spans="1:15">
      <c r="N446" s="14"/>
    </row>
    <row r="447" spans="1:15">
      <c r="I447" s="14"/>
      <c r="J447" s="82"/>
      <c r="N447" s="14"/>
    </row>
    <row r="448" spans="1:15">
      <c r="N448" s="14"/>
    </row>
    <row r="449" spans="14:14">
      <c r="N449" s="14"/>
    </row>
  </sheetData>
  <autoFilter ref="A1:O445" xr:uid="{FE3E278D-A7CB-4D1C-B3BC-3C40BC867BE4}">
    <sortState xmlns:xlrd2="http://schemas.microsoft.com/office/spreadsheetml/2017/richdata2" ref="A2:O445">
      <sortCondition ref="E1:E445"/>
    </sortState>
  </autoFilter>
  <conditionalFormatting sqref="F443">
    <cfRule type="duplicateValues" dxfId="40" priority="3"/>
  </conditionalFormatting>
  <conditionalFormatting sqref="F445:F1048576 F411:F416 F418 F420 F424:F425 F428 F432:F439 F378:F409 F28:F50 F1 F52:F374 F26">
    <cfRule type="duplicateValues" dxfId="39" priority="11"/>
  </conditionalFormatting>
  <conditionalFormatting sqref="G397:G398">
    <cfRule type="duplicateValues" dxfId="38" priority="4"/>
  </conditionalFormatting>
  <conditionalFormatting sqref="H3:H11">
    <cfRule type="containsText" dxfId="37" priority="1" operator="containsText" text="](">
      <formula>NOT(ISERROR(SEARCH("](",H3)))</formula>
    </cfRule>
    <cfRule type="containsText" dxfId="36" priority="2" operator="containsText" text="&lt;&gt;">
      <formula>NOT(ISERROR(SEARCH("&lt;&gt;",H3)))</formula>
    </cfRule>
  </conditionalFormatting>
  <conditionalFormatting sqref="I209:I375 I377:I385">
    <cfRule type="containsText" dxfId="35" priority="5" operator="containsText" text="](">
      <formula>NOT(ISERROR(SEARCH("](",I209)))</formula>
    </cfRule>
    <cfRule type="containsText" dxfId="34" priority="6" operator="containsText" text="&lt;&gt;">
      <formula>NOT(ISERROR(SEARCH("&lt;&gt;",I209)))</formula>
    </cfRule>
  </conditionalFormatting>
  <conditionalFormatting sqref="I1:J1 J16:J18 I26:J168 I169:I170 I171:J208 J210:J224 J226:J243 J246:J445 I388:I420 I422 I424 I426 I430:I432 I435 I438 I445 I446:J446 J447 I448:J1048576 J2">
    <cfRule type="containsText" dxfId="33" priority="14" operator="containsText" text="&lt;&gt;">
      <formula>NOT(ISERROR(SEARCH("&lt;&gt;",I1)))</formula>
    </cfRule>
  </conditionalFormatting>
  <conditionalFormatting sqref="I1:M1 K3:K12 J16:M18 K19:M21 I26:M168 I169:I170 K169:M170 I171:M208 K209:M440 J210:J224 J226:J243 J246:J445 I388:I420 I422 I424 I426 I430:I432 I435 I438 K441:K442 L441:M445 J443:K445 I445 I446:M446 J447:M447 I448:M1048576 J2:K2">
    <cfRule type="containsText" dxfId="32" priority="12" operator="containsText" text="](">
      <formula>NOT(ISERROR(SEARCH("](",I1)))</formula>
    </cfRule>
  </conditionalFormatting>
  <conditionalFormatting sqref="N1:O1 N16:O1048576">
    <cfRule type="containsText" dxfId="31" priority="13" operator="containsText" text="}(">
      <formula>NOT(ISERROR(SEARCH("}(",N1)))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178</vt:i4>
      </vt:variant>
    </vt:vector>
  </HeadingPairs>
  <TitlesOfParts>
    <vt:vector size="197" baseType="lpstr">
      <vt:lpstr>Sheet3</vt:lpstr>
      <vt:lpstr>rec_mod_approach</vt:lpstr>
      <vt:lpstr>lu_info_url</vt:lpstr>
      <vt:lpstr>lu_pages</vt:lpstr>
      <vt:lpstr>questions</vt:lpstr>
      <vt:lpstr>Sheet5</vt:lpstr>
      <vt:lpstr>Sheet4</vt:lpstr>
      <vt:lpstr>prog_level</vt:lpstr>
      <vt:lpstr>references</vt:lpstr>
      <vt:lpstr>NEW</vt:lpstr>
      <vt:lpstr>kemp_et_al_2022</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references!resource11_ref_id</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2024-09-27T06:26:49Z</dcterms:modified>
</cp:coreProperties>
</file>